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</sheets>
  <definedNames>
    <definedName name="_xlnm.Print_Titles" localSheetId="1">'прил 2'!$13:$15</definedName>
    <definedName name="_xlnm.Print_Titles" localSheetId="2">'прил 3'!$13:$15</definedName>
    <definedName name="_xlnm.Print_Titles" localSheetId="3">'прил 4'!$15:$17</definedName>
    <definedName name="_xlnm.Print_Titles" localSheetId="4">'прил 5'!$16:$18</definedName>
    <definedName name="_xlnm.Print_Area" localSheetId="4">'прил 5'!$A$1:$F$981</definedName>
  </definedNames>
  <calcPr fullCalcOnLoad="1"/>
</workbook>
</file>

<file path=xl/sharedStrings.xml><?xml version="1.0" encoding="utf-8"?>
<sst xmlns="http://schemas.openxmlformats.org/spreadsheetml/2006/main" count="10017" uniqueCount="1923">
  <si>
    <t>Расходы на выплаты персоналу бюджетных учреждений клубного типа за счет средств по передаче полномочий сельскими поселениями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</si>
  <si>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</si>
  <si>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Иные расходы на обеспечение деятельности муниципальных бюджетных учреждений клубного типа за счет средств по передаче полномочий сельскими поселениями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</si>
  <si>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0630083900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</si>
  <si>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</si>
  <si>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Софинансирование расходов из районного бюджета на государственную поддержку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</si>
  <si>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</si>
  <si>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</si>
  <si>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08300R0200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</si>
  <si>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</si>
  <si>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</si>
  <si>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Реализация мероприятий федеральной целевой программы "Устойчивое развитие сельских территорий на 2014-2017 годы и на период до 2020 года " в рамках подпрограммы «Устойчивое развитие сельских территорий» муниципальной программы "Развитие сельского хозяйства"</t>
  </si>
  <si>
    <t>12200R0180</t>
  </si>
  <si>
    <t>Возврат cубсидий прошлых лет в рамках непрограммных расходов органов местного самоуправления</t>
  </si>
  <si>
    <t>9410088170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</si>
  <si>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</si>
  <si>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</si>
  <si>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отдельных мероприятий муниципальной программы "Развитие транспортной системы"</t>
  </si>
  <si>
    <t>1050073980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</si>
  <si>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</si>
  <si>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отдельных мероприятий муниципальной программы "Развитие транспортной системы"</t>
  </si>
  <si>
    <t>10500S3980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</si>
  <si>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</si>
  <si>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</si>
  <si>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</si>
  <si>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</si>
  <si>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Федарации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</si>
  <si>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0110010420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</si>
  <si>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</si>
  <si>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</si>
  <si>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Средства на повышение размеров оплаты труда методистов муниципальных методических кабинетов(центров) сферы "Образование" ,созданных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</si>
  <si>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0150010450</t>
  </si>
  <si>
    <t>Компенсация расходов муниципальных спортивных школ, подготовивших спортсмена ,ставшего членом спортивной сборной команды Красноярского края , согласно статье 15 Закона Красноярского края от 21 декабря 2010 года №11-5566 "О физической культуре и спорте в Красноярском крае"в рамках подпрограммы "Развитие дошкольного, общего и дополнительного образования" муниципальной программы "Развитие образования"</t>
  </si>
  <si>
    <t>0110026540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</si>
  <si>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</si>
  <si>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</si>
  <si>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</si>
  <si>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</si>
  <si>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</si>
  <si>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</si>
  <si>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</si>
  <si>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9420075080</t>
  </si>
  <si>
    <t xml:space="preserve">                                     Приложение 5</t>
  </si>
  <si>
    <t xml:space="preserve">                      от 22.12.2016 г.     № 13-78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</si>
  <si>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</si>
  <si>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</si>
  <si>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</si>
  <si>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</si>
  <si>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</si>
  <si>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</si>
  <si>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</si>
  <si>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</si>
  <si>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</si>
  <si>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</si>
  <si>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</si>
  <si>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</si>
  <si>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</si>
  <si>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</si>
  <si>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</si>
  <si>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</si>
  <si>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</si>
  <si>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</si>
  <si>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</si>
  <si>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</si>
  <si>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</si>
  <si>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</si>
  <si>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</si>
  <si>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</si>
  <si>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</si>
  <si>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</si>
  <si>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</si>
  <si>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</si>
  <si>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</si>
  <si>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</si>
  <si>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</si>
  <si>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</si>
  <si>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</si>
  <si>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</si>
  <si>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</si>
  <si>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</si>
  <si>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</si>
  <si>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</si>
  <si>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</si>
  <si>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</si>
  <si>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</si>
  <si>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</si>
  <si>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</si>
  <si>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</si>
  <si>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</si>
  <si>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</si>
  <si>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</si>
  <si>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</si>
  <si>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</si>
  <si>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</si>
  <si>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</si>
  <si>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</si>
  <si>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</si>
  <si>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</si>
  <si>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</si>
  <si>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</si>
  <si>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</si>
  <si>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</si>
  <si>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</si>
  <si>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</si>
  <si>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</si>
  <si>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</si>
  <si>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</si>
  <si>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</si>
  <si>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</si>
  <si>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</si>
  <si>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</si>
  <si>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</si>
  <si>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</si>
  <si>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</si>
  <si>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</si>
  <si>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</si>
  <si>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</si>
  <si>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</si>
  <si>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</si>
  <si>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</si>
  <si>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</si>
  <si>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</si>
  <si>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</si>
  <si>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</si>
  <si>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</si>
  <si>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</si>
  <si>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</si>
  <si>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</si>
  <si>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</si>
  <si>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</si>
  <si>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</si>
  <si>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</si>
  <si>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</si>
  <si>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</si>
  <si>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</si>
  <si>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</si>
  <si>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</si>
  <si>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</si>
  <si>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</si>
  <si>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</si>
  <si>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</si>
  <si>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</si>
  <si>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</si>
  <si>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</si>
  <si>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</si>
  <si>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</si>
  <si>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</si>
  <si>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</si>
  <si>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</si>
  <si>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</si>
  <si>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</si>
  <si>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</si>
  <si>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</si>
  <si>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</si>
  <si>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</si>
  <si>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</si>
  <si>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</si>
  <si>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</si>
  <si>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</si>
  <si>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</si>
  <si>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</si>
  <si>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</si>
  <si>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</si>
  <si>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</si>
  <si>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</si>
  <si>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</si>
  <si>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</si>
  <si>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</si>
  <si>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</si>
  <si>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</si>
  <si>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</si>
  <si>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</si>
  <si>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</si>
  <si>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</si>
  <si>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</si>
  <si>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</si>
  <si>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</si>
  <si>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</si>
  <si>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</si>
  <si>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</si>
  <si>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</si>
  <si>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</si>
  <si>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</si>
  <si>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</si>
  <si>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</si>
  <si>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</si>
  <si>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</si>
  <si>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</si>
  <si>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</si>
  <si>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</si>
  <si>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</si>
  <si>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</si>
  <si>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</si>
  <si>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</si>
  <si>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</si>
  <si>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</si>
  <si>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</si>
  <si>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</si>
  <si>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</si>
  <si>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</si>
  <si>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</si>
  <si>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</si>
  <si>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</si>
  <si>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</si>
  <si>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</si>
  <si>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</si>
  <si>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</si>
  <si>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</si>
  <si>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</si>
  <si>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</si>
  <si>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</si>
  <si>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</si>
  <si>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</si>
  <si>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</si>
  <si>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</si>
  <si>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</si>
  <si>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</si>
  <si>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</si>
  <si>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</si>
  <si>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</si>
  <si>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</si>
  <si>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</si>
  <si>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</si>
  <si>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</si>
  <si>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</si>
  <si>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</si>
  <si>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</si>
  <si>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</si>
  <si>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</si>
  <si>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</si>
  <si>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</si>
  <si>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</si>
  <si>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</si>
  <si>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</si>
  <si>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</si>
  <si>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</si>
  <si>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</si>
  <si>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</si>
  <si>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</si>
  <si>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</si>
  <si>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</si>
  <si>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</si>
  <si>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</si>
  <si>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</si>
  <si>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</si>
  <si>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</si>
  <si>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</si>
  <si>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</si>
  <si>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</si>
  <si>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</si>
  <si>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</si>
  <si>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</si>
  <si>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</si>
  <si>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</si>
  <si>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</si>
  <si>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</si>
  <si>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</si>
  <si>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</si>
  <si>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</si>
  <si>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</si>
  <si>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</si>
  <si>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</si>
  <si>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</si>
  <si>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</si>
  <si>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</si>
  <si>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</si>
  <si>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</si>
  <si>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</si>
  <si>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</si>
  <si>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</si>
  <si>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</si>
  <si>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</si>
  <si>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</si>
  <si>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</si>
  <si>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</si>
  <si>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</si>
  <si>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</si>
  <si>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</si>
  <si>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</si>
  <si>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</si>
  <si>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</si>
  <si>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</si>
  <si>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</si>
  <si>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</si>
  <si>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</si>
  <si>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</si>
  <si>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</si>
  <si>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</si>
  <si>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</si>
  <si>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</si>
  <si>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</si>
  <si>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</si>
  <si>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</si>
  <si>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</si>
  <si>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</si>
  <si>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</si>
  <si>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</si>
  <si>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</si>
  <si>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</si>
  <si>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</si>
  <si>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</si>
  <si>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</si>
  <si>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</si>
  <si>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</si>
  <si>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</si>
  <si>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</si>
  <si>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</si>
  <si>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</si>
  <si>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</si>
  <si>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</si>
  <si>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</si>
  <si>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</si>
  <si>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</si>
  <si>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</si>
  <si>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</si>
  <si>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</si>
  <si>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</si>
  <si>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</si>
  <si>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</si>
  <si>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</si>
  <si>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</si>
  <si>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</si>
  <si>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</si>
  <si>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</si>
  <si>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</si>
  <si>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</si>
  <si>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</si>
  <si>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</si>
  <si>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</si>
  <si>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</si>
  <si>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</si>
  <si>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</si>
  <si>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</si>
  <si>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</si>
  <si>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</si>
  <si>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</si>
  <si>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</si>
  <si>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</si>
  <si>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</si>
  <si>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</si>
  <si>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</si>
  <si>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</si>
  <si>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</si>
  <si>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</si>
  <si>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</si>
  <si>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</si>
  <si>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</si>
  <si>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</si>
  <si>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</si>
  <si>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</si>
  <si>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</si>
  <si>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</si>
  <si>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</si>
  <si>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</si>
  <si>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</si>
  <si>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</si>
  <si>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</si>
  <si>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</si>
  <si>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</si>
  <si>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</si>
  <si>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</si>
  <si>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</si>
  <si>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</si>
  <si>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</si>
  <si>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</si>
  <si>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</si>
  <si>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</si>
  <si>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</si>
  <si>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</si>
  <si>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</si>
  <si>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</si>
  <si>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</si>
  <si>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</si>
  <si>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</si>
  <si>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</si>
  <si>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</si>
  <si>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</si>
  <si>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</si>
  <si>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</si>
  <si>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</si>
  <si>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</si>
  <si>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</si>
  <si>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</si>
  <si>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</si>
  <si>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</si>
  <si>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</si>
  <si>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</si>
  <si>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</si>
  <si>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</si>
  <si>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</si>
  <si>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</si>
  <si>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</si>
  <si>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</si>
  <si>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</si>
  <si>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</si>
  <si>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</si>
  <si>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</si>
  <si>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</si>
  <si>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</si>
  <si>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</si>
  <si>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</si>
  <si>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</si>
  <si>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</si>
  <si>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</si>
  <si>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</si>
  <si>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</si>
  <si>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</si>
  <si>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</si>
  <si>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</si>
  <si>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</si>
  <si>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</si>
  <si>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</si>
  <si>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</si>
  <si>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</si>
  <si>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</si>
  <si>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</si>
  <si>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</si>
  <si>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</si>
  <si>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</si>
  <si>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</si>
  <si>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</si>
  <si>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</si>
  <si>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</si>
  <si>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</si>
  <si>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</si>
  <si>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</si>
  <si>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</si>
  <si>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</si>
  <si>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</si>
  <si>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</si>
  <si>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</si>
  <si>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</si>
  <si>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</si>
  <si>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</si>
  <si>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</si>
  <si>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</si>
  <si>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</si>
  <si>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</si>
  <si>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</si>
  <si>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</si>
  <si>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</si>
  <si>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</si>
  <si>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</si>
  <si>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</si>
  <si>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</si>
  <si>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</si>
  <si>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</si>
  <si>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</si>
  <si>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</si>
  <si>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</si>
  <si>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</si>
  <si>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</si>
  <si>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</si>
  <si>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</si>
  <si>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</si>
  <si>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</si>
  <si>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</si>
  <si>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</si>
  <si>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</si>
  <si>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</si>
  <si>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</si>
  <si>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</si>
  <si>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</si>
  <si>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</si>
  <si>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</si>
  <si>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</si>
  <si>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</si>
  <si>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</si>
  <si>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</si>
  <si>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</si>
  <si>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</si>
  <si>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</si>
  <si>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</si>
  <si>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</si>
  <si>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</si>
  <si>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</si>
  <si>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</si>
  <si>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</si>
  <si>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</si>
  <si>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</si>
  <si>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</si>
  <si>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</si>
  <si>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</si>
  <si>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</si>
  <si>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</si>
  <si>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</si>
  <si>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</si>
  <si>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</si>
  <si>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</si>
  <si>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</si>
  <si>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</si>
  <si>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</si>
  <si>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</si>
  <si>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</si>
  <si>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</si>
  <si>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</si>
  <si>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</si>
  <si>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</si>
  <si>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</si>
  <si>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</si>
  <si>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</si>
  <si>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</si>
  <si>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</si>
  <si>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</si>
  <si>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</si>
  <si>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</si>
  <si>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</si>
  <si>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</si>
  <si>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</si>
  <si>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</si>
  <si>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</si>
  <si>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</si>
  <si>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</si>
  <si>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</si>
  <si>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</si>
  <si>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</si>
  <si>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</si>
  <si>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</si>
  <si>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</si>
  <si>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</si>
  <si>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</si>
  <si>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</si>
  <si>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</si>
  <si>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</si>
  <si>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</si>
  <si>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</si>
  <si>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</si>
  <si>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</si>
  <si>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</si>
  <si>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</si>
  <si>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</si>
  <si>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</si>
  <si>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</si>
  <si>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</si>
  <si>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</si>
  <si>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</si>
  <si>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</si>
  <si>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</si>
  <si>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</si>
  <si>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</si>
  <si>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</si>
  <si>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</si>
  <si>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</si>
  <si>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</si>
  <si>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</si>
  <si>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</si>
  <si>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</si>
  <si>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</si>
  <si>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</si>
  <si>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</si>
  <si>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</si>
  <si>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</si>
  <si>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</si>
  <si>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</si>
  <si>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</si>
  <si>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</si>
  <si>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</si>
  <si>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</si>
  <si>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</si>
  <si>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</si>
  <si>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</si>
  <si>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</si>
  <si>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</si>
  <si>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</si>
  <si>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</si>
  <si>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</si>
  <si>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</si>
  <si>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</si>
  <si>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</si>
  <si>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</si>
  <si>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</si>
  <si>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</si>
  <si>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</si>
  <si>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</si>
  <si>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</si>
  <si>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</si>
  <si>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</si>
  <si>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</si>
  <si>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</si>
  <si>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</si>
  <si>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</si>
  <si>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</si>
  <si>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</si>
  <si>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</si>
  <si>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</si>
  <si>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</si>
  <si>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</si>
  <si>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</si>
  <si>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</si>
  <si>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</si>
  <si>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</si>
  <si>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</si>
  <si>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</si>
  <si>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</si>
  <si>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</si>
  <si>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</si>
  <si>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</si>
  <si>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</si>
  <si>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</si>
  <si>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</si>
  <si>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</si>
  <si>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</si>
  <si>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</si>
  <si>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</si>
  <si>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</si>
  <si>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</si>
  <si>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</si>
  <si>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</si>
  <si>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</si>
  <si>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</si>
  <si>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</si>
  <si>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</si>
  <si>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</si>
  <si>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</si>
  <si>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</si>
  <si>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</si>
  <si>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</si>
  <si>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</si>
  <si>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</si>
  <si>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</si>
  <si>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</si>
  <si>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</si>
  <si>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</si>
  <si>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</si>
  <si>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</si>
  <si>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</si>
  <si>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</si>
  <si>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</si>
  <si>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</si>
  <si>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</si>
  <si>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</si>
  <si>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</si>
  <si>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</si>
  <si>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</si>
  <si>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</si>
  <si>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</si>
  <si>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</si>
  <si>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</si>
  <si>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</si>
  <si>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</si>
  <si>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</si>
  <si>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</si>
  <si>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</si>
  <si>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</si>
  <si>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</si>
  <si>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</si>
  <si>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</si>
  <si>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</si>
  <si>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</si>
  <si>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</si>
  <si>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</si>
  <si>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</si>
  <si>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</si>
  <si>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</si>
  <si>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</si>
  <si>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</si>
  <si>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</si>
  <si>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</si>
  <si>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</si>
  <si>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</si>
  <si>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</si>
  <si>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</si>
  <si>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</si>
  <si>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</si>
  <si>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</si>
  <si>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</si>
  <si>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</si>
  <si>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</si>
  <si>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</si>
  <si>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</si>
  <si>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</si>
  <si>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</si>
  <si>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</si>
  <si>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</si>
  <si>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</si>
  <si>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</si>
  <si>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</si>
  <si>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</si>
  <si>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</si>
  <si>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</si>
  <si>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</si>
  <si>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</si>
  <si>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</si>
  <si>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</si>
  <si>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</si>
  <si>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</si>
  <si>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</si>
  <si>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</si>
  <si>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</si>
  <si>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</si>
  <si>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</si>
  <si>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</si>
  <si>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</si>
  <si>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</si>
  <si>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</si>
  <si>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</si>
  <si>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</si>
  <si>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</si>
  <si>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</si>
  <si>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</si>
  <si>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</si>
  <si>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</si>
  <si>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</si>
  <si>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</si>
  <si>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</si>
  <si>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</si>
  <si>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</si>
  <si>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</si>
  <si>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</si>
  <si>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</si>
  <si>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</si>
  <si>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</si>
  <si>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</si>
  <si>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</si>
  <si>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</si>
  <si>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</si>
  <si>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</si>
  <si>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</si>
  <si>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</si>
  <si>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</si>
  <si>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</si>
  <si>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</si>
  <si>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</si>
  <si>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</si>
  <si>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</si>
  <si>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</si>
  <si>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</si>
  <si>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</si>
  <si>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</si>
  <si>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</si>
  <si>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</si>
  <si>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</si>
  <si>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</si>
  <si>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 xml:space="preserve">                     Приложение  10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</si>
  <si>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 " муниципальной программы "Развитие образования"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</si>
  <si>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учреждений" муниципальной программы "Развитие образования"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</si>
  <si>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 "Развитие образования"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</si>
  <si>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 муниципальной программы "Реформирование и модернизация жилищно-коммунального хозяйства и повышение энергетической эффективности"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</si>
  <si>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</si>
  <si>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49.1</t>
  </si>
  <si>
    <t>49.2</t>
  </si>
  <si>
    <t>54.1</t>
  </si>
  <si>
    <t>54.2</t>
  </si>
  <si>
    <t>54.3</t>
  </si>
  <si>
    <t>54.4</t>
  </si>
  <si>
    <t>54.5</t>
  </si>
  <si>
    <t>54.6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</si>
  <si>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</si>
  <si>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</si>
  <si>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</si>
  <si>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097</t>
  </si>
  <si>
    <t>Субсидии бюджетам муниципальных районов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</si>
  <si>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70.1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</si>
  <si>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</si>
  <si>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</si>
  <si>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70.2</t>
  </si>
  <si>
    <t>1031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</si>
  <si>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</si>
  <si>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70.3</t>
  </si>
  <si>
    <t>1042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</si>
  <si>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</si>
  <si>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70.4</t>
  </si>
  <si>
    <t>70.5</t>
  </si>
  <si>
    <t>70.6</t>
  </si>
  <si>
    <t>1045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</si>
  <si>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</si>
  <si>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70.7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</si>
  <si>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</si>
  <si>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</si>
  <si>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70.8</t>
  </si>
  <si>
    <t>2654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</si>
  <si>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</si>
  <si>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70.9</t>
  </si>
  <si>
    <t>5027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</si>
  <si>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«Доступная среда» государственной программы Красноярского края «Развитие системы социальной поддержки граждан»</t>
  </si>
  <si>
    <t>70.10</t>
  </si>
  <si>
    <t>70.11</t>
  </si>
  <si>
    <t>70.12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</si>
  <si>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</si>
  <si>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</si>
  <si>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70.13</t>
  </si>
  <si>
    <t>70.14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</si>
  <si>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</si>
  <si>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</si>
  <si>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70.15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</si>
  <si>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</si>
  <si>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</si>
  <si>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70.16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</si>
  <si>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</si>
  <si>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</si>
  <si>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70.17</t>
  </si>
  <si>
    <t>70.18</t>
  </si>
  <si>
    <t>70.19</t>
  </si>
  <si>
    <t>70.20</t>
  </si>
  <si>
    <t>70.21</t>
  </si>
  <si>
    <t>70.22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</si>
  <si>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</si>
  <si>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</si>
  <si>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70.23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</si>
  <si>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</si>
  <si>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</si>
  <si>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70.24</t>
  </si>
  <si>
    <t>7749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</si>
  <si>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</si>
  <si>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</si>
  <si>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</si>
  <si>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</si>
  <si>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</si>
  <si>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</si>
  <si>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</si>
  <si>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</si>
  <si>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</si>
  <si>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</si>
  <si>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</si>
  <si>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</si>
  <si>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</si>
  <si>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</si>
  <si>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</si>
  <si>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</si>
  <si>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</si>
  <si>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</si>
  <si>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</si>
  <si>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</si>
  <si>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</si>
  <si>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</si>
  <si>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</si>
  <si>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</si>
  <si>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</si>
  <si>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</si>
  <si>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</si>
  <si>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</si>
  <si>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</si>
  <si>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</si>
  <si>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</si>
  <si>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</si>
  <si>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</si>
  <si>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</si>
  <si>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0150083440</t>
  </si>
  <si>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</si>
  <si>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</si>
  <si>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</si>
  <si>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</si>
  <si>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" муниципальной программы "Развитие молодежной политики Назаровского района"</t>
  </si>
  <si>
    <t>0810010210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</si>
  <si>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</si>
  <si>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</si>
  <si>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</si>
  <si>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</si>
  <si>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Софинансирование расходов из районного бюджета на поддержку отрасли культуры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</si>
  <si>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</si>
  <si>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</si>
  <si>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</si>
  <si>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</si>
  <si>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</si>
  <si>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</si>
  <si>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</si>
  <si>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</si>
  <si>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</si>
  <si>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</si>
  <si>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0630010460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</si>
  <si>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</si>
  <si>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</si>
  <si>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</si>
  <si>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</si>
  <si>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</si>
  <si>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</si>
  <si>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</si>
  <si>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</si>
  <si>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</si>
  <si>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</si>
  <si>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</si>
  <si>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</si>
  <si>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</si>
  <si>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</si>
  <si>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</si>
  <si>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рамках непрограммных расходов органов местного самоуправления</t>
  </si>
  <si>
    <t>9420010460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</si>
  <si>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</si>
  <si>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94200R0270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</si>
  <si>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</si>
  <si>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</si>
  <si>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</si>
  <si>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</si>
  <si>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</si>
  <si>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</si>
  <si>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</si>
  <si>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</si>
  <si>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</si>
  <si>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Премии и гранты</t>
  </si>
  <si>
    <t>350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</si>
  <si>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</si>
  <si>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</si>
  <si>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</si>
  <si>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</si>
  <si>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</si>
  <si>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</si>
  <si>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</si>
  <si>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013007397Д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</si>
  <si>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</si>
  <si>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01300S397Г</t>
  </si>
  <si>
    <t>01300S397Д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</si>
  <si>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</si>
  <si>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</si>
  <si>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</si>
  <si>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</si>
  <si>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</si>
  <si>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Сумма                на 2017 год</t>
  </si>
  <si>
    <t>на 2017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</si>
  <si>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</si>
  <si>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</si>
  <si>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</si>
  <si>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                                    Приложение 8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</si>
  <si>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</si>
  <si>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</si>
  <si>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</si>
  <si>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</si>
  <si>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</si>
  <si>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</si>
  <si>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</si>
  <si>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</si>
  <si>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</si>
  <si>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</si>
  <si>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</si>
  <si>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</si>
  <si>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</si>
  <si>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</si>
  <si>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</si>
  <si>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</si>
  <si>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</si>
  <si>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</si>
  <si>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</si>
  <si>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</si>
  <si>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</si>
  <si>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</si>
  <si>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</si>
  <si>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</si>
  <si>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</si>
  <si>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</si>
  <si>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</si>
  <si>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</si>
  <si>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</si>
  <si>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</si>
  <si>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</si>
  <si>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</si>
  <si>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</si>
  <si>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</si>
  <si>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</si>
  <si>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</si>
  <si>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</si>
  <si>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</si>
  <si>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</si>
  <si>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</si>
  <si>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</si>
  <si>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</si>
  <si>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</si>
  <si>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</si>
  <si>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</si>
  <si>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</si>
  <si>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</si>
  <si>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</si>
  <si>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</si>
  <si>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</si>
  <si>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</si>
  <si>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</si>
  <si>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</si>
  <si>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</si>
  <si>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</si>
  <si>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</si>
  <si>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</si>
  <si>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</si>
  <si>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</si>
  <si>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</si>
  <si>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</si>
  <si>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</si>
  <si>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</si>
  <si>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</si>
  <si>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</si>
  <si>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</si>
  <si>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</si>
  <si>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</si>
  <si>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</si>
  <si>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</si>
  <si>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</si>
  <si>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</si>
  <si>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</si>
  <si>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</si>
  <si>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</si>
  <si>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</si>
  <si>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</si>
  <si>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</si>
  <si>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</si>
  <si>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</si>
  <si>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</si>
  <si>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</si>
  <si>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</si>
  <si>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</si>
  <si>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</si>
  <si>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</si>
  <si>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</si>
  <si>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</si>
  <si>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</si>
  <si>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</si>
  <si>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</si>
  <si>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</si>
  <si>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</si>
  <si>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</si>
  <si>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</si>
  <si>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</si>
  <si>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</si>
  <si>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</si>
  <si>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</si>
  <si>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</si>
  <si>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</si>
  <si>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</si>
  <si>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</si>
  <si>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</si>
  <si>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</si>
  <si>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</si>
  <si>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</si>
  <si>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</si>
  <si>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</si>
  <si>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</si>
  <si>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</si>
  <si>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</si>
  <si>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</si>
  <si>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</si>
  <si>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</si>
  <si>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</si>
  <si>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</si>
  <si>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</si>
  <si>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</si>
  <si>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</si>
  <si>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</si>
  <si>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</si>
  <si>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</si>
  <si>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</si>
  <si>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</si>
  <si>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</si>
  <si>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</si>
  <si>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</si>
  <si>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</si>
  <si>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</si>
  <si>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</si>
  <si>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</si>
  <si>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</si>
  <si>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</si>
  <si>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</si>
  <si>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</si>
  <si>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</si>
  <si>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</si>
  <si>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</si>
  <si>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</si>
  <si>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</si>
  <si>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</si>
  <si>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</si>
  <si>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</si>
  <si>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</si>
  <si>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</si>
  <si>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</si>
  <si>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</si>
  <si>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</si>
  <si>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</si>
  <si>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</si>
  <si>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</si>
  <si>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</si>
  <si>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</si>
  <si>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</si>
  <si>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</si>
  <si>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</si>
  <si>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</si>
  <si>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</si>
  <si>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</si>
  <si>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</si>
  <si>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</si>
  <si>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</si>
  <si>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</si>
  <si>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</si>
  <si>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</si>
  <si>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</si>
  <si>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</si>
  <si>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180</t>
  </si>
  <si>
    <t>Доходы бюджетов муниципальных районов от возврата организациями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</si>
  <si>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</si>
  <si>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</si>
  <si>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</si>
  <si>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</si>
  <si>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Приложение  3</t>
  </si>
  <si>
    <t xml:space="preserve">                                                                                                                            от 22.12. 2016г. №   13-78</t>
  </si>
  <si>
    <t>Сумма на 2017 год</t>
  </si>
  <si>
    <t>6</t>
  </si>
  <si>
    <t>7</t>
  </si>
  <si>
    <t>8</t>
  </si>
  <si>
    <t>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</si>
  <si>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</si>
  <si>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</si>
  <si>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</si>
  <si>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</si>
  <si>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</si>
  <si>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</si>
  <si>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17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</si>
  <si>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</si>
  <si>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</si>
  <si>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</si>
  <si>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</si>
  <si>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</si>
  <si>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</si>
  <si>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</si>
  <si>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</si>
  <si>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</si>
  <si>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</si>
  <si>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</si>
  <si>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</si>
  <si>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</si>
  <si>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</si>
  <si>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</si>
  <si>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</si>
  <si>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46</t>
  </si>
  <si>
    <t>47</t>
  </si>
  <si>
    <t xml:space="preserve">                                 Приложение 4</t>
  </si>
  <si>
    <t xml:space="preserve">                                 Приложение 6</t>
  </si>
  <si>
    <t>от 22.12.2016г.      № 13-78</t>
  </si>
  <si>
    <t>12100R543Б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</si>
  <si>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</si>
  <si>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</si>
  <si>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</si>
  <si>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</si>
  <si>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Подпрограмма "Профилактика безнадзорности и правонарушений"</t>
  </si>
  <si>
    <t>0840000000</t>
  </si>
  <si>
    <t>Проведение мероприятий, направленных на профилактику безнадзорности и правонарушений в рамках подпрограммы"Профилактика безнадзорности и правонарушений " муниципальной программы муниципальной программы "Развитие молодежной политики Назаровского района"</t>
  </si>
  <si>
    <t>0840084310</t>
  </si>
  <si>
    <t>Средства на повышение размеров оплаты труда основного персонала библиотек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</si>
  <si>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0630010440</t>
  </si>
  <si>
    <t>06300R5190</t>
  </si>
  <si>
    <t>Подпрограмма "Обеспечение жизнедеятельности образовательных учреждений района"</t>
  </si>
  <si>
    <t>0140000000</t>
  </si>
  <si>
    <t>Организация отдыха детей в каникулярное время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</si>
  <si>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0130073970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</si>
  <si>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</si>
  <si>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</si>
  <si>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</si>
  <si>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</si>
  <si>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</si>
  <si>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</si>
  <si>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непрограммных расходов органов местного самоуправления</t>
  </si>
  <si>
    <t>9420073950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</si>
  <si>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</si>
  <si>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9420088140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</si>
  <si>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</si>
  <si>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</si>
  <si>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</si>
  <si>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</si>
  <si>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</si>
  <si>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</si>
  <si>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</si>
  <si>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</si>
  <si>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</si>
  <si>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</si>
  <si>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</si>
  <si>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</si>
  <si>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0210082010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</si>
  <si>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</si>
  <si>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</si>
  <si>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</si>
  <si>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0220000000</t>
  </si>
  <si>
    <t>0260000000</t>
  </si>
  <si>
    <t>0260075130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</si>
  <si>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</si>
  <si>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</si>
  <si>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</si>
  <si>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</si>
  <si>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</si>
  <si>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</si>
  <si>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</si>
  <si>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</si>
  <si>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</si>
  <si>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</si>
  <si>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</si>
  <si>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</si>
  <si>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</si>
  <si>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</si>
  <si>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</si>
  <si>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</si>
  <si>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</si>
  <si>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</si>
  <si>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</si>
  <si>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</si>
  <si>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</si>
  <si>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</si>
  <si>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</si>
  <si>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</si>
  <si>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</si>
  <si>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</si>
  <si>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</si>
  <si>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</si>
  <si>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</si>
  <si>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</si>
  <si>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</si>
  <si>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</si>
  <si>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</si>
  <si>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</si>
  <si>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</si>
  <si>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</si>
  <si>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</si>
  <si>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</si>
  <si>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</si>
  <si>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</si>
  <si>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</si>
  <si>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</si>
  <si>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</si>
  <si>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</si>
  <si>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</si>
  <si>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</si>
  <si>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</si>
  <si>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</si>
  <si>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</si>
  <si>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</si>
  <si>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</si>
  <si>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</si>
  <si>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</si>
  <si>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</si>
  <si>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</si>
  <si>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от  22.12. 2016г. №   13-78</t>
  </si>
  <si>
    <t xml:space="preserve">                     Приложение  11</t>
  </si>
  <si>
    <t xml:space="preserve">                     Приложение  21</t>
  </si>
  <si>
    <t xml:space="preserve"> на содержание автомобильных дорог общего пользования местного</t>
  </si>
  <si>
    <t xml:space="preserve"> значения за счет средств дорожного фонда Красноярского края</t>
  </si>
  <si>
    <t xml:space="preserve">                     Приложение  15</t>
  </si>
  <si>
    <t xml:space="preserve">                                                                                       от 22.12. 2016г.  №  13-78</t>
  </si>
  <si>
    <t xml:space="preserve"> по обеспечению сбалансированности бюджетов  поселений  </t>
  </si>
  <si>
    <t xml:space="preserve">                     Приложение  6</t>
  </si>
  <si>
    <t xml:space="preserve">                     Приложение  7</t>
  </si>
  <si>
    <t xml:space="preserve">                     Приложение  8</t>
  </si>
  <si>
    <t xml:space="preserve">                     Приложение  9</t>
  </si>
  <si>
    <t xml:space="preserve">                     Приложение  23</t>
  </si>
  <si>
    <t xml:space="preserve"> на региональные выплаты и выплаты, обеспечивающие уровень</t>
  </si>
  <si>
    <t>заработной платы работников бюджетной сферы не ниже размера</t>
  </si>
  <si>
    <t>минимальной заработной платы (минимального размера оплаты труда)</t>
  </si>
  <si>
    <t xml:space="preserve">                     Приложение  24</t>
  </si>
  <si>
    <t xml:space="preserve">на повышение размеров оплаты труда основного и </t>
  </si>
  <si>
    <t>административно- управленческого персонала учреждений культуры,</t>
  </si>
  <si>
    <t>подведомственных муниципальным органам управления</t>
  </si>
  <si>
    <t xml:space="preserve">                     Приложение  25</t>
  </si>
  <si>
    <t>на реализацию проектов по благоустройству территорий поселений</t>
  </si>
  <si>
    <t xml:space="preserve">                     Приложение  12</t>
  </si>
  <si>
    <t xml:space="preserve">                     Приложение  26</t>
  </si>
  <si>
    <t>на реализацию проектов по решению вопросов местного значения</t>
  </si>
  <si>
    <t>сельских поселений</t>
  </si>
  <si>
    <t xml:space="preserve">                     Приложение  13</t>
  </si>
  <si>
    <t xml:space="preserve">                     Приложение  27</t>
  </si>
  <si>
    <t>на поддержку отрасли культуры (государственная поддержка лучших</t>
  </si>
  <si>
    <t>работников муниципальных учреждений культуры, находящихся</t>
  </si>
  <si>
    <t>на территории сельских поселений)</t>
  </si>
  <si>
    <t xml:space="preserve">                     Приложение  28</t>
  </si>
  <si>
    <t xml:space="preserve">                     Приложение  14</t>
  </si>
  <si>
    <t>на реализацию мероприятий в сфере обеспечения доступности</t>
  </si>
  <si>
    <t>приоритетных объектов и услуг в приоритетных сферах жизнедеятельности</t>
  </si>
  <si>
    <t>инвалидов и других маломобильных групп населения</t>
  </si>
  <si>
    <t xml:space="preserve">                      Приложение  16</t>
  </si>
  <si>
    <t xml:space="preserve">                                                                                       от  22.12. 2016г.  №  13-78</t>
  </si>
  <si>
    <t xml:space="preserve">          Распределение межбюджетных трансфертов</t>
  </si>
  <si>
    <t>на осуществление  части переданных в соответствии</t>
  </si>
  <si>
    <t xml:space="preserve">с действующим законодательством Российской Федерации полномочий </t>
  </si>
  <si>
    <t>муниципального образования Назаровский район по вопросам организации</t>
  </si>
  <si>
    <t>школьных перевозок на 2017 год и плановый период 2018-2019 годов</t>
  </si>
  <si>
    <t>Наименование поселений</t>
  </si>
  <si>
    <t xml:space="preserve">                                                                                               к решению Назаровского районного Совета депутатов</t>
  </si>
  <si>
    <t xml:space="preserve">                                           Приложение  16</t>
  </si>
  <si>
    <t xml:space="preserve">                                           Приложение  29</t>
  </si>
  <si>
    <t>Распределение межбюджетных трансфертов  на текущий и капитальный ремонт зданий и помещений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                                                                                 на 2017 год</t>
  </si>
  <si>
    <t xml:space="preserve">                                           Приложение  17</t>
  </si>
  <si>
    <t xml:space="preserve">                                           Приложение  30</t>
  </si>
  <si>
    <t>Распределение межбюджетных трансфертов  на создание новых и поддержку действующих спортивных клубов по месту жительства                                                                                  на 2017 год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</si>
  <si>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</si>
  <si>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</si>
  <si>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</si>
  <si>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</si>
  <si>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</si>
  <si>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</si>
  <si>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</si>
  <si>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</si>
  <si>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</si>
  <si>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</si>
  <si>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</si>
  <si>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</si>
  <si>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</si>
  <si>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</si>
  <si>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</si>
  <si>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</si>
  <si>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</si>
  <si>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</si>
  <si>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</si>
  <si>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</si>
  <si>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</si>
  <si>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</si>
  <si>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</si>
  <si>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</si>
  <si>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</si>
  <si>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</si>
  <si>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</si>
  <si>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</si>
  <si>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</si>
  <si>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</si>
  <si>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</si>
  <si>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 поселений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</si>
  <si>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</si>
  <si>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</si>
  <si>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</si>
  <si>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</si>
  <si>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</si>
  <si>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</si>
  <si>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</si>
  <si>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</si>
  <si>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</si>
  <si>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</si>
  <si>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</si>
  <si>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</si>
  <si>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</si>
  <si>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</si>
  <si>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</si>
  <si>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</si>
  <si>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</si>
  <si>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</si>
  <si>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</si>
  <si>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</si>
  <si>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</si>
  <si>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</si>
  <si>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</si>
  <si>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</si>
  <si>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</si>
  <si>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</si>
  <si>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</si>
  <si>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</si>
  <si>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</si>
  <si>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</si>
  <si>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</si>
  <si>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</si>
  <si>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</si>
  <si>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</si>
  <si>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</si>
  <si>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</si>
  <si>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</si>
  <si>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</si>
  <si>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</si>
  <si>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</si>
  <si>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</si>
  <si>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</si>
  <si>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</si>
  <si>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</si>
  <si>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</si>
  <si>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</si>
  <si>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</si>
  <si>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</si>
  <si>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</si>
  <si>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</si>
  <si>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</si>
  <si>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</si>
  <si>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</si>
  <si>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</si>
  <si>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</si>
  <si>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</si>
  <si>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</si>
  <si>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</si>
  <si>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</si>
  <si>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</si>
  <si>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</si>
  <si>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</si>
  <si>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</si>
  <si>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</si>
  <si>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</si>
  <si>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</si>
  <si>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</si>
  <si>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</si>
  <si>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</si>
  <si>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</si>
  <si>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</si>
  <si>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</si>
  <si>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</si>
  <si>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</si>
  <si>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</si>
  <si>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</si>
  <si>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</si>
  <si>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</si>
  <si>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</si>
  <si>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</si>
  <si>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</si>
  <si>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</si>
  <si>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</si>
  <si>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</si>
  <si>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</si>
  <si>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</si>
  <si>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</si>
  <si>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</si>
  <si>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</si>
  <si>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</si>
  <si>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</si>
  <si>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</si>
  <si>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</si>
  <si>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</si>
  <si>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</si>
  <si>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</si>
  <si>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</si>
  <si>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70.25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</si>
  <si>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</si>
  <si>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</si>
  <si>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70.26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</si>
  <si>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</si>
  <si>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</si>
  <si>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73.1</t>
  </si>
  <si>
    <t>73.2</t>
  </si>
  <si>
    <t>73.3</t>
  </si>
  <si>
    <t>73.4</t>
  </si>
  <si>
    <t>73.5</t>
  </si>
  <si>
    <t>73.6</t>
  </si>
  <si>
    <t>73.7</t>
  </si>
  <si>
    <t>73.8</t>
  </si>
  <si>
    <t>73.9</t>
  </si>
  <si>
    <t>73.10</t>
  </si>
  <si>
    <t>73.11</t>
  </si>
  <si>
    <t>73.12</t>
  </si>
  <si>
    <t>73.13</t>
  </si>
  <si>
    <t>73.14</t>
  </si>
  <si>
    <t>73.15</t>
  </si>
  <si>
    <t>Прочие межбюджетные трансферты, передаваемые бюджетам</t>
  </si>
  <si>
    <t>5519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</si>
  <si>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</si>
  <si>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</si>
  <si>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</si>
  <si>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</si>
  <si>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Функционирование высшего должностного лица субъекта Российской  Федерации и муниципального образования</t>
  </si>
  <si>
    <t>Распределение  бюджетных ассигнований по разделам и подразделам  бюджетной классификации расходов бюджетов Российской Федерации                                         на 2017 год и плановый период 2018-2019 годов</t>
  </si>
  <si>
    <t>Сумма                  на 2017 год</t>
  </si>
  <si>
    <t>Сумма              на 2018 год</t>
  </si>
  <si>
    <t>Сумма                 на 2019 год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</si>
  <si>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</si>
  <si>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</si>
  <si>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</si>
  <si>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</si>
  <si>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</si>
  <si>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Расходы на оказание бухгалтерских услуг для учреждений Назаровского района в рамках непрограммных расходов органов местного самоуправления</t>
  </si>
  <si>
    <t>9410088190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</si>
  <si>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</si>
  <si>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</si>
  <si>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</si>
  <si>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</si>
  <si>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</si>
  <si>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</si>
  <si>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</si>
  <si>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</si>
  <si>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</si>
  <si>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</si>
  <si>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</si>
  <si>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</si>
  <si>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</si>
  <si>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</si>
  <si>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</si>
  <si>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</si>
  <si>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</si>
  <si>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</si>
  <si>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</si>
  <si>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</si>
  <si>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</si>
  <si>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</si>
  <si>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</si>
  <si>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</si>
  <si>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</si>
  <si>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</si>
  <si>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</si>
  <si>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</si>
  <si>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</si>
  <si>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</si>
  <si>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</si>
  <si>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</si>
  <si>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</si>
  <si>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</si>
  <si>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</si>
  <si>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</si>
  <si>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</si>
  <si>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в том числе: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</si>
  <si>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</si>
  <si>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</si>
  <si>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</si>
  <si>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</si>
  <si>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</si>
  <si>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</si>
  <si>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</si>
  <si>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</si>
  <si>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</si>
  <si>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</si>
  <si>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</si>
  <si>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</si>
  <si>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</si>
  <si>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</si>
  <si>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</si>
  <si>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</si>
  <si>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</si>
  <si>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Подпрограмма "Повышение качества жизни отдельных категорий граждан, степени их социальной защищенности"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</si>
  <si>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</si>
  <si>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</si>
  <si>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</si>
  <si>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</si>
  <si>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</si>
  <si>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</si>
  <si>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</si>
  <si>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</si>
  <si>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</si>
  <si>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</si>
  <si>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</si>
  <si>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</si>
  <si>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</si>
  <si>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</si>
  <si>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</si>
  <si>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</si>
  <si>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</si>
  <si>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</si>
  <si>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</si>
  <si>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</si>
  <si>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</si>
  <si>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</si>
  <si>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</si>
  <si>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Возврат бюджетных кредитов, предоставленные внутри страны в валюте Российской Федерации</t>
  </si>
  <si>
    <t>на 2017 год и плановый период 2018-2019 годов</t>
  </si>
  <si>
    <t>2019 год</t>
  </si>
  <si>
    <t xml:space="preserve">на 2017 год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</si>
  <si>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</si>
  <si>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</si>
  <si>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</si>
  <si>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</si>
  <si>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</si>
  <si>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</si>
  <si>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</si>
  <si>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</si>
  <si>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</si>
  <si>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</si>
  <si>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</si>
  <si>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</si>
  <si>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</si>
  <si>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</si>
  <si>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08300L0200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</si>
  <si>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</si>
  <si>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</si>
  <si>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</si>
  <si>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</si>
  <si>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</si>
  <si>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</si>
  <si>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</si>
  <si>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2018 год</t>
  </si>
  <si>
    <t>Доходы 
районного
бюджета 
2018 года</t>
  </si>
  <si>
    <t>7408</t>
  </si>
  <si>
    <t>7409</t>
  </si>
  <si>
    <t>8000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</si>
  <si>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</si>
  <si>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</si>
  <si>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</si>
  <si>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</si>
  <si>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</si>
  <si>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</si>
  <si>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</si>
  <si>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</si>
  <si>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</si>
  <si>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</si>
  <si>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</si>
  <si>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</si>
  <si>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</si>
  <si>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</si>
  <si>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</si>
  <si>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</si>
  <si>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</si>
  <si>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</si>
  <si>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</si>
  <si>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</si>
  <si>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</si>
  <si>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</si>
  <si>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</si>
  <si>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</si>
  <si>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</si>
  <si>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0420083570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</si>
  <si>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</si>
  <si>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</si>
  <si>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</si>
  <si>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</si>
  <si>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</si>
  <si>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</si>
  <si>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</si>
  <si>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</si>
  <si>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</si>
  <si>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</si>
  <si>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</si>
  <si>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</si>
  <si>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</si>
  <si>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</si>
  <si>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</si>
  <si>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</si>
  <si>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</si>
  <si>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</si>
  <si>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</si>
  <si>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</si>
  <si>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</si>
  <si>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</si>
  <si>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</si>
  <si>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</si>
  <si>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</si>
  <si>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</si>
  <si>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</si>
  <si>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</si>
  <si>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Доходы районного бюджета на 2017 год и плановый период 2018-2019 годов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</si>
  <si>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</si>
  <si>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</si>
  <si>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</si>
  <si>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</si>
  <si>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</si>
  <si>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</si>
  <si>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</si>
  <si>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</si>
  <si>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</si>
  <si>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</si>
  <si>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</si>
  <si>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</si>
  <si>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</si>
  <si>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</si>
  <si>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</si>
  <si>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</si>
  <si>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</si>
  <si>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</si>
  <si>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</si>
  <si>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</si>
  <si>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</si>
  <si>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</si>
  <si>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</si>
  <si>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</si>
  <si>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</si>
  <si>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</si>
  <si>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45</t>
  </si>
  <si>
    <t>144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</si>
  <si>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</si>
  <si>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</si>
  <si>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</si>
  <si>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</si>
  <si>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</si>
  <si>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</si>
  <si>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</si>
  <si>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</si>
  <si>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</si>
  <si>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</si>
  <si>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</si>
  <si>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Ведомственная структура расходов районного бюджета на 2017 год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</si>
  <si>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</si>
  <si>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</si>
  <si>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</si>
  <si>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</si>
  <si>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</si>
  <si>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</si>
  <si>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</si>
  <si>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Подпрограмма "Обеспечение населения Назаровского района чистой питьевой водой"</t>
  </si>
  <si>
    <t>Капитальный ремонт водозаборных скважин и объектов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</si>
  <si>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</si>
  <si>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</si>
  <si>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</si>
  <si>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</si>
  <si>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</si>
  <si>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</si>
  <si>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</si>
  <si>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</si>
  <si>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</si>
  <si>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</si>
  <si>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</si>
  <si>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</si>
  <si>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</si>
  <si>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</si>
  <si>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</si>
  <si>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</si>
  <si>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</si>
  <si>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</si>
  <si>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</si>
  <si>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</si>
  <si>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</si>
  <si>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Подпрограмма "Обеспечение жильем молодых семей 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</si>
  <si>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</si>
  <si>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</si>
  <si>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</si>
  <si>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</si>
  <si>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</si>
  <si>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</si>
  <si>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</si>
  <si>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</si>
  <si>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</si>
  <si>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</si>
  <si>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</si>
  <si>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</si>
  <si>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</si>
  <si>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</si>
  <si>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</si>
  <si>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</si>
  <si>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</si>
  <si>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</si>
  <si>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</si>
  <si>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</si>
  <si>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</si>
  <si>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</si>
  <si>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</si>
  <si>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</si>
  <si>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</si>
  <si>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</si>
  <si>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</si>
  <si>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</si>
  <si>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</si>
  <si>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</si>
  <si>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</si>
  <si>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</si>
  <si>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</si>
  <si>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</si>
  <si>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</si>
  <si>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</si>
  <si>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</si>
  <si>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</si>
  <si>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</si>
  <si>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</si>
  <si>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</si>
  <si>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</si>
  <si>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</si>
  <si>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530</t>
  </si>
  <si>
    <t>Субвенции</t>
  </si>
  <si>
    <t>Подпрограмма "Социальная поддержка семей, имеющих детей"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</si>
  <si>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</si>
  <si>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</si>
  <si>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</si>
  <si>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</si>
  <si>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</si>
  <si>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</si>
  <si>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</si>
  <si>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 xml:space="preserve">                                                                                                                                                                           Приложение 5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</si>
  <si>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</si>
  <si>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</si>
  <si>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Единый сельскохозяйственный налог (за налоговые периоды, истекшие до 1 января 2011 года)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</si>
  <si>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</si>
  <si>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</si>
  <si>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7397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</si>
  <si>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</si>
  <si>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</si>
  <si>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</si>
  <si>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</si>
  <si>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</si>
  <si>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</si>
  <si>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</si>
  <si>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</si>
  <si>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</si>
  <si>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</si>
  <si>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</si>
  <si>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</si>
  <si>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</si>
  <si>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</si>
  <si>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</si>
  <si>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</si>
  <si>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</si>
  <si>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</si>
  <si>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</si>
  <si>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 xml:space="preserve">                                                                                       от 22.12.2016г.  №  13-78</t>
  </si>
  <si>
    <t>Сумма на год</t>
  </si>
  <si>
    <t xml:space="preserve">                     Приложение  20</t>
  </si>
  <si>
    <t xml:space="preserve"> на осуществление дорожной деятельности в отношении автомобильных</t>
  </si>
  <si>
    <t>дорог общего пользовния местного значения в соответствии</t>
  </si>
  <si>
    <t>с решениями Губернатора Красноярского края, Правительства</t>
  </si>
  <si>
    <t>Красноярского края за счет средств дорожного фонда Красноярского края</t>
  </si>
  <si>
    <t xml:space="preserve">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</si>
  <si>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от 22.12. 2016 г.  №  13-78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</si>
  <si>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</si>
  <si>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</si>
  <si>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</si>
  <si>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</si>
  <si>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</si>
  <si>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</si>
  <si>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</si>
  <si>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</si>
  <si>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</si>
  <si>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</si>
  <si>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</si>
  <si>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нарушения в области дорожного движения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</si>
  <si>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</si>
  <si>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</si>
  <si>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 Российской Федерации и муниципальных образований  ( межбюджетные субсидии)</t>
  </si>
  <si>
    <t>051</t>
  </si>
  <si>
    <t>Субсидии бюджетам муниципальных районов на реализацию федеральных целевых программ</t>
  </si>
  <si>
    <t>519</t>
  </si>
  <si>
    <t>Субсидии бюджетам муниципальных районов на поддержку отрасли культуры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</si>
  <si>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</si>
  <si>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</si>
  <si>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1044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</si>
  <si>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</si>
  <si>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</si>
  <si>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</si>
  <si>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</si>
  <si>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</si>
  <si>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</si>
  <si>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</si>
  <si>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</si>
  <si>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</si>
  <si>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субъектов Российской Федерации и муниципальных образований</t>
  </si>
  <si>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</si>
  <si>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</si>
  <si>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</si>
  <si>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</si>
  <si>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</si>
  <si>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</si>
  <si>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</si>
  <si>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</si>
  <si>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</si>
  <si>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</si>
  <si>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</si>
  <si>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0410083580</t>
  </si>
  <si>
    <t>1000000000</t>
  </si>
  <si>
    <t>1050000000</t>
  </si>
  <si>
    <t>1050084660</t>
  </si>
  <si>
    <t>0500000000</t>
  </si>
  <si>
    <t>0550000000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</si>
  <si>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</si>
  <si>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</si>
  <si>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1220000000</t>
  </si>
  <si>
    <t>1220075180</t>
  </si>
  <si>
    <t>1300000000</t>
  </si>
  <si>
    <t>1310000000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</si>
  <si>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</si>
  <si>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</si>
  <si>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</si>
  <si>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</si>
  <si>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</si>
  <si>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</si>
  <si>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</si>
  <si>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</si>
  <si>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</si>
  <si>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0310083030</t>
  </si>
  <si>
    <t>0310083040</t>
  </si>
  <si>
    <t>0320000000</t>
  </si>
  <si>
    <t>0320083210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</si>
  <si>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</si>
  <si>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</si>
  <si>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</si>
  <si>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</si>
  <si>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</si>
  <si>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</si>
  <si>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</si>
  <si>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</si>
  <si>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</si>
  <si>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</si>
  <si>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</si>
  <si>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</si>
  <si>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</si>
  <si>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</si>
  <si>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</si>
  <si>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</si>
  <si>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</si>
  <si>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</si>
  <si>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</si>
  <si>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</si>
  <si>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</si>
  <si>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</si>
  <si>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</si>
  <si>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</si>
  <si>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</si>
  <si>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</si>
  <si>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</si>
  <si>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</si>
  <si>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</si>
  <si>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</si>
  <si>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</si>
  <si>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</si>
  <si>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0630083840</t>
  </si>
  <si>
    <t>0630083850</t>
  </si>
  <si>
    <t>0630083860</t>
  </si>
  <si>
    <t>0630083870</t>
  </si>
  <si>
    <t>0630083880</t>
  </si>
  <si>
    <t>0620000000</t>
  </si>
  <si>
    <t>0620083760</t>
  </si>
  <si>
    <t>0830000000</t>
  </si>
  <si>
    <t>Софинансирование на 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</si>
  <si>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</si>
  <si>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</si>
  <si>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</si>
  <si>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</si>
  <si>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</si>
  <si>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</si>
  <si>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</si>
  <si>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</si>
  <si>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</si>
  <si>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</si>
  <si>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</si>
  <si>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</si>
  <si>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</si>
  <si>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</si>
  <si>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</si>
  <si>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</si>
  <si>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</si>
  <si>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</si>
  <si>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1050084650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</si>
  <si>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</si>
  <si>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</si>
  <si>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</si>
  <si>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</si>
  <si>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</si>
  <si>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</si>
  <si>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</si>
  <si>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</si>
  <si>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</si>
  <si>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</si>
  <si>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</si>
  <si>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</si>
  <si>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</si>
  <si>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</si>
  <si>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</si>
  <si>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0110075660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</si>
  <si>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</si>
  <si>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</si>
  <si>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1400000000</t>
  </si>
  <si>
    <t>1430000000</t>
  </si>
  <si>
    <t>1430080210</t>
  </si>
  <si>
    <t>9420000000</t>
  </si>
  <si>
    <t>9420075140</t>
  </si>
  <si>
    <t xml:space="preserve">                                                                                                                            от  16.11. 2017г. №  ВЧ-136</t>
  </si>
  <si>
    <t xml:space="preserve">                                                                                                                     от 16.11. 2017г.№ ВЧ - 136  </t>
  </si>
  <si>
    <t>от 16.11.2017г.  № ВЧ- 136</t>
  </si>
  <si>
    <t xml:space="preserve">                                                                                       от 16.11. 2017г.  №  ВЧ- 136</t>
  </si>
  <si>
    <t xml:space="preserve">                                                                                       от 16.11.2017г.  №  ВЧ- 136</t>
  </si>
  <si>
    <t xml:space="preserve">                                                                                       от 16.11.2017г.  № ВЧ- 136</t>
  </si>
  <si>
    <t xml:space="preserve">                                                                                       от 16.11.2017г.  №  ВЧ-136</t>
  </si>
  <si>
    <t xml:space="preserve">                                                                                       от 16.11.2017г.  № ВЧ-136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</si>
</sst>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0"/>
      <name val="TimesNewRomanPSMT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8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7" fillId="0" borderId="0" xfId="0" applyFont="1" applyFill="1" applyAlignment="1" quotePrefix="1">
      <alignment horizontal="left" wrapText="1"/>
    </xf>
    <xf numFmtId="49" fontId="17" fillId="0" borderId="0" xfId="0" applyNumberFormat="1" applyFont="1" applyAlignment="1" quotePrefix="1">
      <alignment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9" fontId="11" fillId="0" borderId="10" xfId="0" applyNumberFormat="1" applyFont="1" applyBorder="1" applyAlignment="1">
      <alignment horizontal="center" vertical="top"/>
    </xf>
    <xf numFmtId="173" fontId="11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0" xfId="59" applyNumberFormat="1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 quotePrefix="1">
      <alignment horizontal="left" wrapText="1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" fontId="18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6" fillId="0" borderId="10" xfId="56" applyFont="1" applyFill="1" applyBorder="1" applyAlignment="1">
      <alignment horizontal="justify" vertical="center" wrapText="1"/>
      <protection/>
    </xf>
    <xf numFmtId="0" fontId="2" fillId="33" borderId="0" xfId="0" applyFont="1" applyFill="1" applyAlignment="1">
      <alignment horizontal="right"/>
    </xf>
    <xf numFmtId="0" fontId="18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70" fontId="10" fillId="0" borderId="10" xfId="0" applyNumberFormat="1" applyFont="1" applyFill="1" applyBorder="1" applyAlignment="1">
      <alignment vertical="top"/>
    </xf>
    <xf numFmtId="173" fontId="0" fillId="33" borderId="0" xfId="0" applyNumberFormat="1" applyFill="1" applyAlignment="1">
      <alignment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49" fontId="27" fillId="0" borderId="10" xfId="0" applyNumberFormat="1" applyFont="1" applyBorder="1" applyAlignment="1" applyProtection="1">
      <alignment horizontal="center"/>
      <protection/>
    </xf>
    <xf numFmtId="49" fontId="29" fillId="0" borderId="10" xfId="0" applyNumberFormat="1" applyFont="1" applyBorder="1" applyAlignment="1" applyProtection="1">
      <alignment horizontal="center" wrapText="1"/>
      <protection/>
    </xf>
    <xf numFmtId="49" fontId="29" fillId="0" borderId="10" xfId="0" applyNumberFormat="1" applyFont="1" applyBorder="1" applyAlignment="1" applyProtection="1">
      <alignment horizontal="left" wrapText="1"/>
      <protection/>
    </xf>
    <xf numFmtId="0" fontId="20" fillId="0" borderId="10" xfId="0" applyNumberFormat="1" applyFont="1" applyFill="1" applyBorder="1" applyAlignment="1" quotePrefix="1">
      <alignment horizontal="left" wrapText="1"/>
    </xf>
    <xf numFmtId="0" fontId="10" fillId="0" borderId="0" xfId="0" applyFont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2" fontId="12" fillId="33" borderId="10" xfId="0" applyNumberFormat="1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175" fontId="10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5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top" wrapText="1"/>
      <protection/>
    </xf>
    <xf numFmtId="49" fontId="28" fillId="0" borderId="10" xfId="0" applyNumberFormat="1" applyFont="1" applyBorder="1" applyAlignment="1" applyProtection="1">
      <alignment horizontal="left" vertical="top" wrapText="1"/>
      <protection/>
    </xf>
    <xf numFmtId="173" fontId="28" fillId="0" borderId="10" xfId="0" applyNumberFormat="1" applyFont="1" applyBorder="1" applyAlignment="1" applyProtection="1">
      <alignment horizontal="right" vertical="top" wrapText="1"/>
      <protection/>
    </xf>
    <xf numFmtId="49" fontId="29" fillId="0" borderId="15" xfId="0" applyNumberFormat="1" applyFont="1" applyBorder="1" applyAlignment="1" applyProtection="1">
      <alignment horizontal="center" vertical="top" wrapText="1"/>
      <protection/>
    </xf>
    <xf numFmtId="49" fontId="29" fillId="0" borderId="15" xfId="0" applyNumberFormat="1" applyFont="1" applyBorder="1" applyAlignment="1" applyProtection="1">
      <alignment horizontal="left" vertical="top" wrapText="1"/>
      <protection/>
    </xf>
    <xf numFmtId="173" fontId="29" fillId="0" borderId="15" xfId="0" applyNumberFormat="1" applyFont="1" applyBorder="1" applyAlignment="1" applyProtection="1">
      <alignment horizontal="right" vertical="top" wrapText="1"/>
      <protection/>
    </xf>
    <xf numFmtId="49" fontId="29" fillId="0" borderId="16" xfId="0" applyNumberFormat="1" applyFont="1" applyBorder="1" applyAlignment="1" applyProtection="1">
      <alignment horizontal="center" vertical="top" wrapText="1"/>
      <protection/>
    </xf>
    <xf numFmtId="173" fontId="28" fillId="0" borderId="10" xfId="0" applyNumberFormat="1" applyFont="1" applyFill="1" applyBorder="1" applyAlignment="1" applyProtection="1">
      <alignment horizontal="right" wrapText="1"/>
      <protection/>
    </xf>
    <xf numFmtId="0" fontId="29" fillId="0" borderId="0" xfId="0" applyFont="1" applyAlignment="1">
      <alignment/>
    </xf>
    <xf numFmtId="173" fontId="27" fillId="0" borderId="10" xfId="0" applyNumberFormat="1" applyFont="1" applyBorder="1" applyAlignment="1" applyProtection="1">
      <alignment horizontal="right"/>
      <protection/>
    </xf>
    <xf numFmtId="173" fontId="27" fillId="0" borderId="10" xfId="0" applyNumberFormat="1" applyFont="1" applyBorder="1" applyAlignment="1" applyProtection="1">
      <alignment horizontal="right" wrapText="1"/>
      <protection/>
    </xf>
    <xf numFmtId="49" fontId="27" fillId="0" borderId="10" xfId="0" applyNumberFormat="1" applyFont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49" fontId="27" fillId="0" borderId="10" xfId="0" applyNumberFormat="1" applyFont="1" applyBorder="1" applyAlignment="1" applyProtection="1">
      <alignment horizontal="center" wrapText="1"/>
      <protection/>
    </xf>
    <xf numFmtId="49" fontId="27" fillId="0" borderId="10" xfId="0" applyNumberFormat="1" applyFont="1" applyBorder="1" applyAlignment="1" applyProtection="1">
      <alignment horizontal="left" wrapText="1"/>
      <protection/>
    </xf>
    <xf numFmtId="173" fontId="27" fillId="0" borderId="10" xfId="0" applyNumberFormat="1" applyFont="1" applyBorder="1" applyAlignment="1" applyProtection="1">
      <alignment horizontal="right" wrapText="1"/>
      <protection/>
    </xf>
    <xf numFmtId="173" fontId="29" fillId="0" borderId="10" xfId="0" applyNumberFormat="1" applyFont="1" applyBorder="1" applyAlignment="1" applyProtection="1">
      <alignment horizontal="right" wrapText="1"/>
      <protection/>
    </xf>
    <xf numFmtId="49" fontId="29" fillId="0" borderId="15" xfId="0" applyNumberFormat="1" applyFont="1" applyBorder="1" applyAlignment="1" applyProtection="1">
      <alignment horizontal="center" wrapText="1"/>
      <protection/>
    </xf>
    <xf numFmtId="49" fontId="29" fillId="0" borderId="15" xfId="0" applyNumberFormat="1" applyFont="1" applyBorder="1" applyAlignment="1" applyProtection="1">
      <alignment horizontal="left" wrapText="1"/>
      <protection/>
    </xf>
    <xf numFmtId="173" fontId="29" fillId="0" borderId="15" xfId="0" applyNumberFormat="1" applyFont="1" applyBorder="1" applyAlignment="1" applyProtection="1">
      <alignment horizontal="right" wrapText="1"/>
      <protection/>
    </xf>
    <xf numFmtId="175" fontId="29" fillId="0" borderId="10" xfId="0" applyNumberFormat="1" applyFont="1" applyBorder="1" applyAlignment="1" applyProtection="1">
      <alignment horizontal="left" wrapText="1"/>
      <protection/>
    </xf>
    <xf numFmtId="49" fontId="27" fillId="0" borderId="10" xfId="0" applyNumberFormat="1" applyFont="1" applyBorder="1" applyAlignment="1" applyProtection="1">
      <alignment horizontal="center"/>
      <protection/>
    </xf>
    <xf numFmtId="173" fontId="29" fillId="0" borderId="0" xfId="0" applyNumberFormat="1" applyFont="1" applyAlignment="1">
      <alignment/>
    </xf>
    <xf numFmtId="49" fontId="29" fillId="0" borderId="10" xfId="0" applyNumberFormat="1" applyFont="1" applyBorder="1" applyAlignment="1" applyProtection="1">
      <alignment horizontal="center" wrapText="1"/>
      <protection/>
    </xf>
    <xf numFmtId="0" fontId="22" fillId="0" borderId="0" xfId="0" applyFont="1" applyAlignment="1">
      <alignment/>
    </xf>
    <xf numFmtId="49" fontId="29" fillId="0" borderId="10" xfId="0" applyNumberFormat="1" applyFont="1" applyBorder="1" applyAlignment="1" applyProtection="1">
      <alignment horizontal="center"/>
      <protection/>
    </xf>
    <xf numFmtId="49" fontId="22" fillId="0" borderId="17" xfId="0" applyNumberFormat="1" applyFont="1" applyBorder="1" applyAlignment="1" applyProtection="1">
      <alignment/>
      <protection/>
    </xf>
    <xf numFmtId="49" fontId="29" fillId="0" borderId="10" xfId="0" applyNumberFormat="1" applyFont="1" applyBorder="1" applyAlignment="1" applyProtection="1">
      <alignment horizontal="left" wrapText="1"/>
      <protection/>
    </xf>
    <xf numFmtId="173" fontId="29" fillId="0" borderId="10" xfId="0" applyNumberFormat="1" applyFont="1" applyBorder="1" applyAlignment="1" applyProtection="1">
      <alignment horizontal="right" wrapText="1"/>
      <protection/>
    </xf>
    <xf numFmtId="175" fontId="29" fillId="0" borderId="10" xfId="0" applyNumberFormat="1" applyFont="1" applyBorder="1" applyAlignment="1" applyProtection="1">
      <alignment horizontal="left" wrapText="1"/>
      <protection/>
    </xf>
    <xf numFmtId="49" fontId="29" fillId="0" borderId="15" xfId="0" applyNumberFormat="1" applyFont="1" applyBorder="1" applyAlignment="1" applyProtection="1">
      <alignment horizontal="center" wrapText="1"/>
      <protection/>
    </xf>
    <xf numFmtId="49" fontId="29" fillId="0" borderId="15" xfId="0" applyNumberFormat="1" applyFont="1" applyBorder="1" applyAlignment="1" applyProtection="1">
      <alignment horizontal="left" wrapText="1"/>
      <protection/>
    </xf>
    <xf numFmtId="173" fontId="29" fillId="0" borderId="15" xfId="0" applyNumberFormat="1" applyFont="1" applyBorder="1" applyAlignment="1" applyProtection="1">
      <alignment horizontal="right" wrapText="1"/>
      <protection/>
    </xf>
    <xf numFmtId="173" fontId="22" fillId="0" borderId="0" xfId="0" applyNumberFormat="1" applyFont="1" applyAlignment="1">
      <alignment/>
    </xf>
    <xf numFmtId="175" fontId="29" fillId="0" borderId="10" xfId="0" applyNumberFormat="1" applyFont="1" applyBorder="1" applyAlignment="1" applyProtection="1">
      <alignment horizontal="left" vertical="top" wrapText="1"/>
      <protection/>
    </xf>
    <xf numFmtId="49" fontId="29" fillId="0" borderId="10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 shrinkToFit="1"/>
    </xf>
    <xf numFmtId="49" fontId="8" fillId="0" borderId="18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top"/>
    </xf>
    <xf numFmtId="49" fontId="11" fillId="0" borderId="19" xfId="0" applyNumberFormat="1" applyFont="1" applyBorder="1" applyAlignment="1">
      <alignment horizontal="left" vertical="top"/>
    </xf>
    <xf numFmtId="49" fontId="11" fillId="0" borderId="20" xfId="0" applyNumberFormat="1" applyFont="1" applyBorder="1" applyAlignment="1">
      <alignment horizontal="left" vertical="top"/>
    </xf>
    <xf numFmtId="0" fontId="4" fillId="0" borderId="0" xfId="0" applyFont="1" applyAlignment="1" quotePrefix="1">
      <alignment horizontal="center" wrapText="1"/>
    </xf>
    <xf numFmtId="0" fontId="2" fillId="0" borderId="21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tabSelected="1" zoomScalePageLayoutView="0" workbookViewId="0" topLeftCell="A16">
      <selection activeCell="C14" sqref="C14:C15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146" t="s">
        <v>1188</v>
      </c>
      <c r="B1" s="146"/>
      <c r="C1" s="146"/>
      <c r="D1" s="146"/>
      <c r="E1" s="146"/>
      <c r="F1" s="146"/>
    </row>
    <row r="2" spans="1:6" ht="12.75">
      <c r="A2" s="146" t="s">
        <v>1858</v>
      </c>
      <c r="B2" s="146"/>
      <c r="C2" s="146"/>
      <c r="D2" s="146"/>
      <c r="E2" s="146"/>
      <c r="F2" s="146"/>
    </row>
    <row r="3" spans="1:6" ht="12.75">
      <c r="A3" s="146" t="s">
        <v>1915</v>
      </c>
      <c r="B3" s="146"/>
      <c r="C3" s="146"/>
      <c r="D3" s="146"/>
      <c r="E3" s="146"/>
      <c r="F3" s="146"/>
    </row>
    <row r="6" spans="1:6" ht="12.75">
      <c r="A6" s="146" t="s">
        <v>1188</v>
      </c>
      <c r="B6" s="146"/>
      <c r="C6" s="146"/>
      <c r="D6" s="146"/>
      <c r="E6" s="146"/>
      <c r="F6" s="146"/>
    </row>
    <row r="7" spans="1:6" ht="12.75">
      <c r="A7" s="146" t="s">
        <v>1858</v>
      </c>
      <c r="B7" s="146"/>
      <c r="C7" s="146"/>
      <c r="D7" s="146"/>
      <c r="E7" s="146"/>
      <c r="F7" s="146"/>
    </row>
    <row r="8" spans="1:6" ht="12.75">
      <c r="A8" s="146" t="s">
        <v>1221</v>
      </c>
      <c r="B8" s="146"/>
      <c r="C8" s="146"/>
      <c r="D8" s="146"/>
      <c r="E8" s="146"/>
      <c r="F8" s="146"/>
    </row>
    <row r="9" ht="12.75">
      <c r="B9" s="1"/>
    </row>
    <row r="10" spans="1:6" ht="15.75">
      <c r="A10" s="147" t="s">
        <v>1560</v>
      </c>
      <c r="B10" s="147"/>
      <c r="C10" s="147"/>
      <c r="D10" s="147"/>
      <c r="E10" s="147"/>
      <c r="F10" s="147"/>
    </row>
    <row r="11" spans="1:6" ht="15.75">
      <c r="A11" s="147" t="s">
        <v>1520</v>
      </c>
      <c r="B11" s="147"/>
      <c r="C11" s="147"/>
      <c r="D11" s="147"/>
      <c r="E11" s="147"/>
      <c r="F11" s="147"/>
    </row>
    <row r="12" spans="1:6" ht="15.75">
      <c r="A12" s="20"/>
      <c r="B12" s="20"/>
      <c r="C12" s="20"/>
      <c r="D12" s="20"/>
      <c r="E12" s="20"/>
      <c r="F12" s="20"/>
    </row>
    <row r="13" spans="2:6" ht="14.25" customHeight="1">
      <c r="B13" s="3"/>
      <c r="D13" s="2"/>
      <c r="F13" s="2" t="s">
        <v>1201</v>
      </c>
    </row>
    <row r="14" spans="1:6" ht="15" customHeight="1">
      <c r="A14" s="148" t="s">
        <v>1600</v>
      </c>
      <c r="B14" s="150" t="s">
        <v>908</v>
      </c>
      <c r="C14" s="152" t="s">
        <v>1207</v>
      </c>
      <c r="D14" s="153" t="s">
        <v>1202</v>
      </c>
      <c r="E14" s="153"/>
      <c r="F14" s="153"/>
    </row>
    <row r="15" spans="1:6" ht="63" customHeight="1">
      <c r="A15" s="149"/>
      <c r="B15" s="151"/>
      <c r="C15" s="152"/>
      <c r="D15" s="21" t="s">
        <v>1725</v>
      </c>
      <c r="E15" s="21" t="s">
        <v>1545</v>
      </c>
      <c r="F15" s="21" t="s">
        <v>1521</v>
      </c>
    </row>
    <row r="16" spans="1:6" ht="26.25">
      <c r="A16" s="4">
        <v>1</v>
      </c>
      <c r="B16" s="7" t="s">
        <v>1184</v>
      </c>
      <c r="C16" s="4" t="s">
        <v>1185</v>
      </c>
      <c r="D16" s="9">
        <f>D17</f>
        <v>724</v>
      </c>
      <c r="E16" s="9">
        <f>E17</f>
        <v>0</v>
      </c>
      <c r="F16" s="9">
        <f>F17</f>
        <v>0</v>
      </c>
    </row>
    <row r="17" spans="1:6" ht="32.25" customHeight="1">
      <c r="A17" s="4">
        <f>A16+1</f>
        <v>2</v>
      </c>
      <c r="B17" s="49" t="s">
        <v>909</v>
      </c>
      <c r="C17" s="5" t="s">
        <v>910</v>
      </c>
      <c r="D17" s="9">
        <f>D19-D21</f>
        <v>724</v>
      </c>
      <c r="E17" s="9">
        <f>E19-E21</f>
        <v>0</v>
      </c>
      <c r="F17" s="9">
        <f>F19-F21</f>
        <v>0</v>
      </c>
    </row>
    <row r="18" spans="1:6" s="6" customFormat="1" ht="39">
      <c r="A18" s="4">
        <f aca="true" t="shared" si="0" ref="A18:A39">A17+1</f>
        <v>3</v>
      </c>
      <c r="B18" s="8" t="s">
        <v>1842</v>
      </c>
      <c r="C18" s="5" t="s">
        <v>1839</v>
      </c>
      <c r="D18" s="10">
        <f>D19</f>
        <v>20000</v>
      </c>
      <c r="E18" s="10">
        <f>E19</f>
        <v>25000</v>
      </c>
      <c r="F18" s="10">
        <f>F19</f>
        <v>30000</v>
      </c>
    </row>
    <row r="19" spans="1:6" s="6" customFormat="1" ht="39">
      <c r="A19" s="4">
        <f t="shared" si="0"/>
        <v>4</v>
      </c>
      <c r="B19" s="8" t="s">
        <v>1840</v>
      </c>
      <c r="C19" s="5" t="s">
        <v>1723</v>
      </c>
      <c r="D19" s="10">
        <v>20000</v>
      </c>
      <c r="E19" s="9">
        <v>25000</v>
      </c>
      <c r="F19" s="9">
        <v>30000</v>
      </c>
    </row>
    <row r="20" spans="1:6" ht="39">
      <c r="A20" s="4">
        <f t="shared" si="0"/>
        <v>5</v>
      </c>
      <c r="B20" s="7" t="s">
        <v>1186</v>
      </c>
      <c r="C20" s="4" t="s">
        <v>1841</v>
      </c>
      <c r="D20" s="9">
        <f>D21</f>
        <v>19276</v>
      </c>
      <c r="E20" s="9">
        <f>E21</f>
        <v>25000</v>
      </c>
      <c r="F20" s="9">
        <f>F21</f>
        <v>30000</v>
      </c>
    </row>
    <row r="21" spans="1:6" ht="42" customHeight="1">
      <c r="A21" s="4">
        <f t="shared" si="0"/>
        <v>6</v>
      </c>
      <c r="B21" s="7" t="s">
        <v>1690</v>
      </c>
      <c r="C21" s="4" t="s">
        <v>1724</v>
      </c>
      <c r="D21" s="9">
        <v>19276</v>
      </c>
      <c r="E21" s="9">
        <v>25000</v>
      </c>
      <c r="F21" s="9">
        <v>30000</v>
      </c>
    </row>
    <row r="22" spans="1:6" ht="26.25">
      <c r="A22" s="4">
        <f t="shared" si="0"/>
        <v>7</v>
      </c>
      <c r="B22" s="7" t="s">
        <v>1843</v>
      </c>
      <c r="C22" s="4" t="s">
        <v>1691</v>
      </c>
      <c r="D22" s="9">
        <f>D23+D27</f>
        <v>3436</v>
      </c>
      <c r="E22" s="9">
        <f>E23+E27</f>
        <v>1581.2000000000698</v>
      </c>
      <c r="F22" s="9">
        <f>F23+F27</f>
        <v>1161.4000000000233</v>
      </c>
    </row>
    <row r="23" spans="1:6" ht="15">
      <c r="A23" s="4">
        <f t="shared" si="0"/>
        <v>8</v>
      </c>
      <c r="B23" s="7" t="s">
        <v>1692</v>
      </c>
      <c r="C23" s="4" t="s">
        <v>1693</v>
      </c>
      <c r="D23" s="9">
        <f>D24</f>
        <v>-927472.3</v>
      </c>
      <c r="E23" s="9">
        <f aca="true" t="shared" si="1" ref="E23:F25">E24</f>
        <v>-761039.1</v>
      </c>
      <c r="F23" s="9">
        <f t="shared" si="1"/>
        <v>-768767.4</v>
      </c>
    </row>
    <row r="24" spans="1:6" ht="15">
      <c r="A24" s="4">
        <f t="shared" si="0"/>
        <v>9</v>
      </c>
      <c r="B24" s="7" t="s">
        <v>1694</v>
      </c>
      <c r="C24" s="4" t="s">
        <v>1695</v>
      </c>
      <c r="D24" s="9">
        <f>D25</f>
        <v>-927472.3</v>
      </c>
      <c r="E24" s="9">
        <f t="shared" si="1"/>
        <v>-761039.1</v>
      </c>
      <c r="F24" s="9">
        <f t="shared" si="1"/>
        <v>-768767.4</v>
      </c>
    </row>
    <row r="25" spans="1:6" ht="15">
      <c r="A25" s="4">
        <f t="shared" si="0"/>
        <v>10</v>
      </c>
      <c r="B25" s="7" t="s">
        <v>1696</v>
      </c>
      <c r="C25" s="4" t="s">
        <v>1319</v>
      </c>
      <c r="D25" s="9">
        <f>D26</f>
        <v>-927472.3</v>
      </c>
      <c r="E25" s="9">
        <f t="shared" si="1"/>
        <v>-761039.1</v>
      </c>
      <c r="F25" s="9">
        <f t="shared" si="1"/>
        <v>-768767.4</v>
      </c>
    </row>
    <row r="26" spans="1:6" ht="26.25">
      <c r="A26" s="4">
        <f t="shared" si="0"/>
        <v>11</v>
      </c>
      <c r="B26" s="7" t="s">
        <v>1320</v>
      </c>
      <c r="C26" s="4" t="s">
        <v>1321</v>
      </c>
      <c r="D26" s="9">
        <v>-927472.3</v>
      </c>
      <c r="E26" s="9">
        <v>-761039.1</v>
      </c>
      <c r="F26" s="9">
        <v>-768767.4</v>
      </c>
    </row>
    <row r="27" spans="1:6" ht="15">
      <c r="A27" s="4">
        <f t="shared" si="0"/>
        <v>12</v>
      </c>
      <c r="B27" s="7" t="s">
        <v>1322</v>
      </c>
      <c r="C27" s="4" t="s">
        <v>1323</v>
      </c>
      <c r="D27" s="9">
        <f>D28</f>
        <v>930908.3</v>
      </c>
      <c r="E27" s="9">
        <f aca="true" t="shared" si="2" ref="E27:F29">E28</f>
        <v>762620.3</v>
      </c>
      <c r="F27" s="9">
        <f t="shared" si="2"/>
        <v>769928.8</v>
      </c>
    </row>
    <row r="28" spans="1:6" ht="15">
      <c r="A28" s="4">
        <f t="shared" si="0"/>
        <v>13</v>
      </c>
      <c r="B28" s="7" t="s">
        <v>1324</v>
      </c>
      <c r="C28" s="4" t="s">
        <v>1325</v>
      </c>
      <c r="D28" s="9">
        <f>D29</f>
        <v>930908.3</v>
      </c>
      <c r="E28" s="9">
        <f t="shared" si="2"/>
        <v>762620.3</v>
      </c>
      <c r="F28" s="9">
        <f t="shared" si="2"/>
        <v>769928.8</v>
      </c>
    </row>
    <row r="29" spans="1:6" ht="15">
      <c r="A29" s="4">
        <f t="shared" si="0"/>
        <v>14</v>
      </c>
      <c r="B29" s="7" t="s">
        <v>1326</v>
      </c>
      <c r="C29" s="4" t="s">
        <v>1327</v>
      </c>
      <c r="D29" s="9">
        <f>D30</f>
        <v>930908.3</v>
      </c>
      <c r="E29" s="9">
        <f>E30</f>
        <v>762620.3</v>
      </c>
      <c r="F29" s="9">
        <f t="shared" si="2"/>
        <v>769928.8</v>
      </c>
    </row>
    <row r="30" spans="1:6" ht="26.25">
      <c r="A30" s="4">
        <f t="shared" si="0"/>
        <v>15</v>
      </c>
      <c r="B30" s="7" t="s">
        <v>1328</v>
      </c>
      <c r="C30" s="4" t="s">
        <v>1329</v>
      </c>
      <c r="D30" s="9">
        <v>930908.3</v>
      </c>
      <c r="E30" s="9">
        <v>762620.3</v>
      </c>
      <c r="F30" s="9">
        <v>769928.8</v>
      </c>
    </row>
    <row r="31" spans="1:6" ht="26.25">
      <c r="A31" s="4">
        <f t="shared" si="0"/>
        <v>16</v>
      </c>
      <c r="B31" s="7" t="s">
        <v>1589</v>
      </c>
      <c r="C31" s="4" t="s">
        <v>1588</v>
      </c>
      <c r="D31" s="9">
        <f>D33-D36</f>
        <v>0</v>
      </c>
      <c r="E31" s="9">
        <f>E33-E36</f>
        <v>0</v>
      </c>
      <c r="F31" s="9">
        <f>F33-F36</f>
        <v>0</v>
      </c>
    </row>
    <row r="32" spans="1:6" ht="25.5">
      <c r="A32" s="4">
        <f t="shared" si="0"/>
        <v>17</v>
      </c>
      <c r="B32" s="49" t="s">
        <v>1844</v>
      </c>
      <c r="C32" s="23" t="s">
        <v>1845</v>
      </c>
      <c r="D32" s="9">
        <f>D33-D36</f>
        <v>0</v>
      </c>
      <c r="E32" s="9">
        <f>E33-E36</f>
        <v>0</v>
      </c>
      <c r="F32" s="9">
        <f>F33-F36</f>
        <v>0</v>
      </c>
    </row>
    <row r="33" spans="1:6" ht="25.5">
      <c r="A33" s="4">
        <f t="shared" si="0"/>
        <v>18</v>
      </c>
      <c r="B33" s="7" t="s">
        <v>1846</v>
      </c>
      <c r="C33" s="4" t="s">
        <v>1482</v>
      </c>
      <c r="D33" s="14">
        <f aca="true" t="shared" si="3" ref="D33:F34">D34</f>
        <v>10000</v>
      </c>
      <c r="E33" s="14">
        <f t="shared" si="3"/>
        <v>10000</v>
      </c>
      <c r="F33" s="14">
        <f t="shared" si="3"/>
        <v>10000</v>
      </c>
    </row>
    <row r="34" spans="1:6" ht="25.5">
      <c r="A34" s="4">
        <f t="shared" si="0"/>
        <v>19</v>
      </c>
      <c r="B34" s="7" t="s">
        <v>1519</v>
      </c>
      <c r="C34" s="4" t="s">
        <v>1306</v>
      </c>
      <c r="D34" s="14">
        <f t="shared" si="3"/>
        <v>10000</v>
      </c>
      <c r="E34" s="14">
        <f t="shared" si="3"/>
        <v>10000</v>
      </c>
      <c r="F34" s="14">
        <f t="shared" si="3"/>
        <v>10000</v>
      </c>
    </row>
    <row r="35" spans="1:6" ht="38.25">
      <c r="A35" s="4">
        <f t="shared" si="0"/>
        <v>20</v>
      </c>
      <c r="B35" s="7" t="s">
        <v>1305</v>
      </c>
      <c r="C35" s="4" t="s">
        <v>1688</v>
      </c>
      <c r="D35" s="14">
        <v>10000</v>
      </c>
      <c r="E35" s="14">
        <v>10000</v>
      </c>
      <c r="F35" s="14">
        <v>10000</v>
      </c>
    </row>
    <row r="36" spans="1:6" ht="25.5">
      <c r="A36" s="4">
        <f t="shared" si="0"/>
        <v>21</v>
      </c>
      <c r="B36" s="7" t="s">
        <v>1687</v>
      </c>
      <c r="C36" s="4" t="s">
        <v>1689</v>
      </c>
      <c r="D36" s="14">
        <f aca="true" t="shared" si="4" ref="D36:F37">D37</f>
        <v>10000</v>
      </c>
      <c r="E36" s="14">
        <f t="shared" si="4"/>
        <v>10000</v>
      </c>
      <c r="F36" s="14">
        <f t="shared" si="4"/>
        <v>10000</v>
      </c>
    </row>
    <row r="37" spans="1:6" ht="38.25">
      <c r="A37" s="4">
        <f t="shared" si="0"/>
        <v>22</v>
      </c>
      <c r="B37" s="7" t="s">
        <v>1307</v>
      </c>
      <c r="C37" s="4" t="s">
        <v>1685</v>
      </c>
      <c r="D37" s="14">
        <f t="shared" si="4"/>
        <v>10000</v>
      </c>
      <c r="E37" s="14">
        <f t="shared" si="4"/>
        <v>10000</v>
      </c>
      <c r="F37" s="14">
        <f t="shared" si="4"/>
        <v>10000</v>
      </c>
    </row>
    <row r="38" spans="1:6" ht="38.25">
      <c r="A38" s="4">
        <f t="shared" si="0"/>
        <v>23</v>
      </c>
      <c r="B38" s="7" t="s">
        <v>1684</v>
      </c>
      <c r="C38" s="4" t="s">
        <v>1686</v>
      </c>
      <c r="D38" s="14">
        <v>10000</v>
      </c>
      <c r="E38" s="14">
        <v>10000</v>
      </c>
      <c r="F38" s="14">
        <v>10000</v>
      </c>
    </row>
    <row r="39" spans="1:6" ht="12.75" customHeight="1">
      <c r="A39" s="4">
        <f t="shared" si="0"/>
        <v>24</v>
      </c>
      <c r="B39" s="17" t="s">
        <v>1587</v>
      </c>
      <c r="C39" s="13"/>
      <c r="D39" s="15">
        <f>D16+D22+D31</f>
        <v>4160</v>
      </c>
      <c r="E39" s="15">
        <f>E16+E22+E31</f>
        <v>1581.2000000000698</v>
      </c>
      <c r="F39" s="15">
        <f>F16+F22+F31</f>
        <v>1161.4000000000233</v>
      </c>
    </row>
  </sheetData>
  <sheetProtection/>
  <mergeCells count="12">
    <mergeCell ref="A14:A15"/>
    <mergeCell ref="B14:B15"/>
    <mergeCell ref="C14:C15"/>
    <mergeCell ref="D14:F14"/>
    <mergeCell ref="A1:F1"/>
    <mergeCell ref="A2:F2"/>
    <mergeCell ref="A3:F3"/>
    <mergeCell ref="A11:F11"/>
    <mergeCell ref="A6:F6"/>
    <mergeCell ref="A7:F7"/>
    <mergeCell ref="A8:F8"/>
    <mergeCell ref="A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733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1920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1233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1234</v>
      </c>
      <c r="B12" s="174"/>
      <c r="C12" s="174"/>
    </row>
    <row r="13" spans="1:3" ht="16.5">
      <c r="A13" s="174" t="s">
        <v>1235</v>
      </c>
      <c r="B13" s="174"/>
      <c r="C13" s="174"/>
    </row>
    <row r="14" spans="1:3" ht="16.5">
      <c r="A14" s="174" t="s">
        <v>1236</v>
      </c>
      <c r="B14" s="174"/>
      <c r="C14" s="174"/>
    </row>
    <row r="15" spans="1:3" ht="16.5">
      <c r="A15" s="174" t="s">
        <v>1522</v>
      </c>
      <c r="B15" s="174"/>
      <c r="C15" s="174"/>
    </row>
    <row r="16" spans="1:3" ht="18.75">
      <c r="A16" s="64"/>
      <c r="B16" s="64"/>
      <c r="C16" s="64"/>
    </row>
    <row r="17" spans="1:3" ht="12.75">
      <c r="A17" s="62"/>
      <c r="B17" s="63"/>
      <c r="C17" s="72" t="s">
        <v>1201</v>
      </c>
    </row>
    <row r="18" spans="1:3" ht="12.75">
      <c r="A18" s="62"/>
      <c r="B18" s="63"/>
      <c r="C18" s="72"/>
    </row>
    <row r="19" spans="1:3" ht="15" customHeight="1">
      <c r="A19" s="176" t="s">
        <v>1189</v>
      </c>
      <c r="B19" s="176" t="s">
        <v>1303</v>
      </c>
      <c r="C19" s="181" t="s">
        <v>1756</v>
      </c>
    </row>
    <row r="20" spans="1:3" ht="12.75" customHeight="1">
      <c r="A20" s="176"/>
      <c r="B20" s="176"/>
      <c r="C20" s="182"/>
    </row>
    <row r="21" spans="1:3" ht="12.75" customHeight="1">
      <c r="A21" s="176"/>
      <c r="B21" s="176"/>
      <c r="C21" s="183"/>
    </row>
    <row r="22" spans="1:3" ht="18.75">
      <c r="A22" s="65">
        <v>1</v>
      </c>
      <c r="B22" s="66" t="s">
        <v>1191</v>
      </c>
      <c r="C22" s="67">
        <v>31.2</v>
      </c>
    </row>
    <row r="23" spans="1:3" ht="18.75">
      <c r="A23" s="65">
        <v>2</v>
      </c>
      <c r="B23" s="66" t="s">
        <v>1192</v>
      </c>
      <c r="C23" s="68">
        <v>121.5</v>
      </c>
    </row>
    <row r="24" spans="1:3" ht="18.75">
      <c r="A24" s="65">
        <v>3</v>
      </c>
      <c r="B24" s="66" t="s">
        <v>1193</v>
      </c>
      <c r="C24" s="68">
        <v>46.4</v>
      </c>
    </row>
    <row r="25" spans="1:3" ht="18.75">
      <c r="A25" s="65">
        <v>4</v>
      </c>
      <c r="B25" s="66" t="s">
        <v>1194</v>
      </c>
      <c r="C25" s="68">
        <v>92.7</v>
      </c>
    </row>
    <row r="26" spans="1:3" ht="18.75">
      <c r="A26" s="65">
        <v>5</v>
      </c>
      <c r="B26" s="66" t="s">
        <v>1195</v>
      </c>
      <c r="C26" s="68">
        <v>151.2</v>
      </c>
    </row>
    <row r="27" spans="1:3" ht="18.75">
      <c r="A27" s="65">
        <v>6</v>
      </c>
      <c r="B27" s="66" t="s">
        <v>1196</v>
      </c>
      <c r="C27" s="68">
        <v>70.9</v>
      </c>
    </row>
    <row r="28" spans="1:3" ht="18.75">
      <c r="A28" s="65">
        <v>7</v>
      </c>
      <c r="B28" s="66" t="s">
        <v>1197</v>
      </c>
      <c r="C28" s="68">
        <v>61.4</v>
      </c>
    </row>
    <row r="29" spans="1:3" ht="18.75">
      <c r="A29" s="65">
        <v>8</v>
      </c>
      <c r="B29" s="66" t="s">
        <v>1198</v>
      </c>
      <c r="C29" s="68">
        <v>10.9</v>
      </c>
    </row>
    <row r="30" spans="1:3" ht="18.75">
      <c r="A30" s="65">
        <v>9</v>
      </c>
      <c r="B30" s="66" t="s">
        <v>1199</v>
      </c>
      <c r="C30" s="68">
        <v>75.6</v>
      </c>
    </row>
    <row r="31" spans="1:3" ht="18.75">
      <c r="A31" s="65">
        <v>10</v>
      </c>
      <c r="B31" s="66" t="s">
        <v>1200</v>
      </c>
      <c r="C31" s="68">
        <v>166.6</v>
      </c>
    </row>
    <row r="32" spans="1:3" ht="18.75">
      <c r="A32" s="66"/>
      <c r="B32" s="66" t="s">
        <v>1190</v>
      </c>
      <c r="C32" s="68">
        <f>C22+C27+C30+C25+C26+C24+C28+C29+C31+C23</f>
        <v>828.4</v>
      </c>
    </row>
  </sheetData>
  <sheetProtection/>
  <mergeCells count="14">
    <mergeCell ref="A19:A21"/>
    <mergeCell ref="B19:B21"/>
    <mergeCell ref="C19:C21"/>
    <mergeCell ref="A14:C14"/>
    <mergeCell ref="A11:C11"/>
    <mergeCell ref="A12:C12"/>
    <mergeCell ref="A13:C13"/>
    <mergeCell ref="A15:C15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1222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1919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1237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1238</v>
      </c>
      <c r="B12" s="174"/>
      <c r="C12" s="174"/>
    </row>
    <row r="13" spans="1:3" ht="16.5">
      <c r="A13" s="174" t="s">
        <v>1239</v>
      </c>
      <c r="B13" s="174"/>
      <c r="C13" s="174"/>
    </row>
    <row r="14" spans="1:3" ht="16.5">
      <c r="A14" s="174" t="s">
        <v>1240</v>
      </c>
      <c r="B14" s="174"/>
      <c r="C14" s="174"/>
    </row>
    <row r="15" spans="1:3" ht="16.5">
      <c r="A15" s="174" t="s">
        <v>1522</v>
      </c>
      <c r="B15" s="174"/>
      <c r="C15" s="174"/>
    </row>
    <row r="16" spans="1:3" ht="18.75">
      <c r="A16" s="64"/>
      <c r="B16" s="64"/>
      <c r="C16" s="64"/>
    </row>
    <row r="17" spans="1:3" ht="12.75">
      <c r="A17" s="62"/>
      <c r="B17" s="63"/>
      <c r="C17" s="72" t="s">
        <v>1201</v>
      </c>
    </row>
    <row r="18" spans="1:3" ht="12.75">
      <c r="A18" s="62"/>
      <c r="B18" s="63"/>
      <c r="C18" s="72"/>
    </row>
    <row r="19" spans="1:3" ht="15" customHeight="1">
      <c r="A19" s="176" t="s">
        <v>1189</v>
      </c>
      <c r="B19" s="176" t="s">
        <v>1303</v>
      </c>
      <c r="C19" s="181" t="s">
        <v>1756</v>
      </c>
    </row>
    <row r="20" spans="1:3" ht="12.75" customHeight="1">
      <c r="A20" s="176"/>
      <c r="B20" s="176"/>
      <c r="C20" s="182"/>
    </row>
    <row r="21" spans="1:3" ht="12.75" customHeight="1">
      <c r="A21" s="176"/>
      <c r="B21" s="176"/>
      <c r="C21" s="183"/>
    </row>
    <row r="22" spans="1:3" ht="18.75">
      <c r="A22" s="65">
        <v>1</v>
      </c>
      <c r="B22" s="66" t="s">
        <v>1191</v>
      </c>
      <c r="C22" s="67">
        <v>81.8</v>
      </c>
    </row>
    <row r="23" spans="1:3" ht="18.75">
      <c r="A23" s="65">
        <v>2</v>
      </c>
      <c r="B23" s="66" t="s">
        <v>1192</v>
      </c>
      <c r="C23" s="68">
        <v>220.1</v>
      </c>
    </row>
    <row r="24" spans="1:3" ht="18.75">
      <c r="A24" s="65">
        <v>3</v>
      </c>
      <c r="B24" s="66" t="s">
        <v>1193</v>
      </c>
      <c r="C24" s="68">
        <v>110.1</v>
      </c>
    </row>
    <row r="25" spans="1:3" ht="18.75">
      <c r="A25" s="65">
        <v>4</v>
      </c>
      <c r="B25" s="66" t="s">
        <v>1194</v>
      </c>
      <c r="C25" s="68">
        <v>283</v>
      </c>
    </row>
    <row r="26" spans="1:3" ht="18.75">
      <c r="A26" s="65">
        <v>5</v>
      </c>
      <c r="B26" s="66" t="s">
        <v>1195</v>
      </c>
      <c r="C26" s="68">
        <v>251.5</v>
      </c>
    </row>
    <row r="27" spans="1:3" ht="18.75">
      <c r="A27" s="65">
        <v>6</v>
      </c>
      <c r="B27" s="66" t="s">
        <v>1196</v>
      </c>
      <c r="C27" s="68">
        <v>157.2</v>
      </c>
    </row>
    <row r="28" spans="1:3" ht="18.75">
      <c r="A28" s="65">
        <v>7</v>
      </c>
      <c r="B28" s="66" t="s">
        <v>1197</v>
      </c>
      <c r="C28" s="68">
        <v>78.6</v>
      </c>
    </row>
    <row r="29" spans="1:3" ht="18.75">
      <c r="A29" s="65">
        <v>8</v>
      </c>
      <c r="B29" s="66" t="s">
        <v>1199</v>
      </c>
      <c r="C29" s="68">
        <v>283</v>
      </c>
    </row>
    <row r="30" spans="1:3" ht="18.75">
      <c r="A30" s="65">
        <v>9</v>
      </c>
      <c r="B30" s="66" t="s">
        <v>1200</v>
      </c>
      <c r="C30" s="68">
        <v>440.2</v>
      </c>
    </row>
    <row r="31" spans="1:3" ht="18.75">
      <c r="A31" s="66"/>
      <c r="B31" s="66" t="s">
        <v>1190</v>
      </c>
      <c r="C31" s="68">
        <f>C22+C27+C29+C25+C26+C24+C28+C30+C23</f>
        <v>1905.4999999999998</v>
      </c>
    </row>
  </sheetData>
  <sheetProtection/>
  <mergeCells count="14">
    <mergeCell ref="A15:C15"/>
    <mergeCell ref="A19:A21"/>
    <mergeCell ref="B19:B21"/>
    <mergeCell ref="C19:C21"/>
    <mergeCell ref="A11:C11"/>
    <mergeCell ref="A12:C12"/>
    <mergeCell ref="A13:C13"/>
    <mergeCell ref="A14:C14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1243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1921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1241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1242</v>
      </c>
      <c r="B12" s="174"/>
      <c r="C12" s="174"/>
    </row>
    <row r="13" spans="1:3" ht="16.5">
      <c r="A13" s="174" t="s">
        <v>1522</v>
      </c>
      <c r="B13" s="174"/>
      <c r="C13" s="174"/>
    </row>
    <row r="14" spans="1:3" ht="18.75">
      <c r="A14" s="64"/>
      <c r="B14" s="64"/>
      <c r="C14" s="64"/>
    </row>
    <row r="15" spans="1:3" ht="12.75">
      <c r="A15" s="62"/>
      <c r="B15" s="63"/>
      <c r="C15" s="72" t="s">
        <v>1201</v>
      </c>
    </row>
    <row r="16" spans="1:3" ht="12.75">
      <c r="A16" s="62"/>
      <c r="B16" s="63"/>
      <c r="C16" s="72"/>
    </row>
    <row r="17" spans="1:3" ht="15" customHeight="1">
      <c r="A17" s="176" t="s">
        <v>1189</v>
      </c>
      <c r="B17" s="176" t="s">
        <v>1303</v>
      </c>
      <c r="C17" s="181" t="s">
        <v>1756</v>
      </c>
    </row>
    <row r="18" spans="1:3" ht="12.75" customHeight="1">
      <c r="A18" s="176"/>
      <c r="B18" s="176"/>
      <c r="C18" s="182"/>
    </row>
    <row r="19" spans="1:3" ht="12.75" customHeight="1">
      <c r="A19" s="176"/>
      <c r="B19" s="176"/>
      <c r="C19" s="183"/>
    </row>
    <row r="20" spans="1:3" ht="18.75">
      <c r="A20" s="65">
        <v>1</v>
      </c>
      <c r="B20" s="66" t="s">
        <v>1191</v>
      </c>
      <c r="C20" s="67">
        <v>675</v>
      </c>
    </row>
    <row r="21" spans="1:3" ht="18.75">
      <c r="A21" s="65">
        <v>2</v>
      </c>
      <c r="B21" s="66" t="s">
        <v>1193</v>
      </c>
      <c r="C21" s="68">
        <v>940.1</v>
      </c>
    </row>
    <row r="22" spans="1:3" ht="18.75">
      <c r="A22" s="65">
        <v>3</v>
      </c>
      <c r="B22" s="66" t="s">
        <v>1196</v>
      </c>
      <c r="C22" s="68">
        <v>344.5</v>
      </c>
    </row>
    <row r="23" spans="1:3" ht="18.75">
      <c r="A23" s="65">
        <v>4</v>
      </c>
      <c r="B23" s="66" t="s">
        <v>1198</v>
      </c>
      <c r="C23" s="68">
        <v>920.9</v>
      </c>
    </row>
    <row r="24" spans="1:3" ht="18.75">
      <c r="A24" s="65">
        <v>5</v>
      </c>
      <c r="B24" s="66" t="s">
        <v>1200</v>
      </c>
      <c r="C24" s="68">
        <v>230</v>
      </c>
    </row>
    <row r="25" spans="1:3" ht="18.75">
      <c r="A25" s="66"/>
      <c r="B25" s="66" t="s">
        <v>1190</v>
      </c>
      <c r="C25" s="68">
        <f>C20+C21+C22+C23+C24</f>
        <v>3110.5</v>
      </c>
    </row>
  </sheetData>
  <sheetProtection/>
  <mergeCells count="12">
    <mergeCell ref="A11:C11"/>
    <mergeCell ref="A12:C12"/>
    <mergeCell ref="A13:C13"/>
    <mergeCell ref="A17:A19"/>
    <mergeCell ref="B17:B19"/>
    <mergeCell ref="C17:C19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808000"/>
  </sheetPr>
  <dimension ref="A1:C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1247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1919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1244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1245</v>
      </c>
      <c r="B12" s="174"/>
      <c r="C12" s="174"/>
    </row>
    <row r="13" spans="1:3" ht="16.5">
      <c r="A13" s="174" t="s">
        <v>1246</v>
      </c>
      <c r="B13" s="174"/>
      <c r="C13" s="174"/>
    </row>
    <row r="14" spans="1:3" ht="16.5">
      <c r="A14" s="174" t="s">
        <v>1522</v>
      </c>
      <c r="B14" s="174"/>
      <c r="C14" s="174"/>
    </row>
    <row r="15" spans="1:3" ht="18.75">
      <c r="A15" s="64"/>
      <c r="B15" s="64"/>
      <c r="C15" s="64"/>
    </row>
    <row r="16" spans="1:3" ht="12.75">
      <c r="A16" s="62"/>
      <c r="B16" s="63"/>
      <c r="C16" s="72" t="s">
        <v>1201</v>
      </c>
    </row>
    <row r="17" spans="1:3" ht="12.75">
      <c r="A17" s="62"/>
      <c r="B17" s="63"/>
      <c r="C17" s="72"/>
    </row>
    <row r="18" spans="1:3" ht="15" customHeight="1">
      <c r="A18" s="176" t="s">
        <v>1189</v>
      </c>
      <c r="B18" s="176" t="s">
        <v>1303</v>
      </c>
      <c r="C18" s="181" t="s">
        <v>1756</v>
      </c>
    </row>
    <row r="19" spans="1:3" ht="12.75" customHeight="1">
      <c r="A19" s="176"/>
      <c r="B19" s="176"/>
      <c r="C19" s="182"/>
    </row>
    <row r="20" spans="1:3" ht="12.75" customHeight="1">
      <c r="A20" s="176"/>
      <c r="B20" s="176"/>
      <c r="C20" s="183"/>
    </row>
    <row r="21" spans="1:3" ht="18.75">
      <c r="A21" s="65">
        <v>1</v>
      </c>
      <c r="B21" s="66" t="s">
        <v>1198</v>
      </c>
      <c r="C21" s="68">
        <v>321</v>
      </c>
    </row>
    <row r="22" spans="1:3" ht="18.75">
      <c r="A22" s="66"/>
      <c r="B22" s="66" t="s">
        <v>1190</v>
      </c>
      <c r="C22" s="68">
        <f>C21</f>
        <v>321</v>
      </c>
    </row>
  </sheetData>
  <sheetProtection/>
  <mergeCells count="13">
    <mergeCell ref="A11:C11"/>
    <mergeCell ref="A12:C12"/>
    <mergeCell ref="A14:C14"/>
    <mergeCell ref="A18:A20"/>
    <mergeCell ref="B18:B20"/>
    <mergeCell ref="C18:C20"/>
    <mergeCell ref="A13:C13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FF"/>
  </sheetPr>
  <dimension ref="A1:C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1253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1921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1248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1249</v>
      </c>
      <c r="B12" s="174"/>
      <c r="C12" s="174"/>
    </row>
    <row r="13" spans="1:3" ht="16.5">
      <c r="A13" s="174" t="s">
        <v>1250</v>
      </c>
      <c r="B13" s="174"/>
      <c r="C13" s="174"/>
    </row>
    <row r="14" spans="1:3" ht="16.5">
      <c r="A14" s="174" t="s">
        <v>1251</v>
      </c>
      <c r="B14" s="174"/>
      <c r="C14" s="174"/>
    </row>
    <row r="15" spans="1:3" ht="16.5">
      <c r="A15" s="174" t="s">
        <v>1522</v>
      </c>
      <c r="B15" s="174"/>
      <c r="C15" s="174"/>
    </row>
    <row r="16" spans="1:3" ht="18.75">
      <c r="A16" s="64"/>
      <c r="B16" s="64"/>
      <c r="C16" s="64"/>
    </row>
    <row r="17" spans="1:3" ht="12.75">
      <c r="A17" s="62"/>
      <c r="B17" s="63"/>
      <c r="C17" s="72" t="s">
        <v>1201</v>
      </c>
    </row>
    <row r="18" spans="1:3" ht="12.75">
      <c r="A18" s="62"/>
      <c r="B18" s="63"/>
      <c r="C18" s="72"/>
    </row>
    <row r="19" spans="1:3" ht="15" customHeight="1">
      <c r="A19" s="176" t="s">
        <v>1189</v>
      </c>
      <c r="B19" s="176" t="s">
        <v>1303</v>
      </c>
      <c r="C19" s="181" t="s">
        <v>1756</v>
      </c>
    </row>
    <row r="20" spans="1:3" ht="12.75" customHeight="1">
      <c r="A20" s="176"/>
      <c r="B20" s="176"/>
      <c r="C20" s="182"/>
    </row>
    <row r="21" spans="1:3" ht="12.75" customHeight="1">
      <c r="A21" s="176"/>
      <c r="B21" s="176"/>
      <c r="C21" s="183"/>
    </row>
    <row r="22" spans="1:3" ht="18.75">
      <c r="A22" s="65">
        <v>1</v>
      </c>
      <c r="B22" s="66" t="s">
        <v>1199</v>
      </c>
      <c r="C22" s="68">
        <v>50</v>
      </c>
    </row>
    <row r="23" spans="1:3" ht="18.75">
      <c r="A23" s="66"/>
      <c r="B23" s="66" t="s">
        <v>1190</v>
      </c>
      <c r="C23" s="68">
        <f>C22</f>
        <v>50</v>
      </c>
    </row>
  </sheetData>
  <sheetProtection/>
  <mergeCells count="14">
    <mergeCell ref="A19:A21"/>
    <mergeCell ref="B19:B21"/>
    <mergeCell ref="C19:C21"/>
    <mergeCell ref="A14:C14"/>
    <mergeCell ref="A11:C11"/>
    <mergeCell ref="A12:C12"/>
    <mergeCell ref="A13:C13"/>
    <mergeCell ref="A15:C15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3300"/>
  </sheetPr>
  <dimension ref="A1:C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1226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1919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1252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1254</v>
      </c>
      <c r="B12" s="174"/>
      <c r="C12" s="174"/>
    </row>
    <row r="13" spans="1:3" ht="16.5">
      <c r="A13" s="174" t="s">
        <v>1255</v>
      </c>
      <c r="B13" s="174"/>
      <c r="C13" s="174"/>
    </row>
    <row r="14" spans="1:3" ht="16.5">
      <c r="A14" s="174" t="s">
        <v>1256</v>
      </c>
      <c r="B14" s="174"/>
      <c r="C14" s="174"/>
    </row>
    <row r="15" spans="1:3" ht="16.5">
      <c r="A15" s="174" t="s">
        <v>1522</v>
      </c>
      <c r="B15" s="174"/>
      <c r="C15" s="174"/>
    </row>
    <row r="16" spans="1:3" ht="18.75">
      <c r="A16" s="64"/>
      <c r="B16" s="64"/>
      <c r="C16" s="64"/>
    </row>
    <row r="17" spans="1:3" ht="12.75">
      <c r="A17" s="62"/>
      <c r="B17" s="63"/>
      <c r="C17" s="72" t="s">
        <v>1201</v>
      </c>
    </row>
    <row r="18" spans="1:3" ht="12.75">
      <c r="A18" s="62"/>
      <c r="B18" s="63"/>
      <c r="C18" s="72"/>
    </row>
    <row r="19" spans="1:3" ht="15" customHeight="1">
      <c r="A19" s="176" t="s">
        <v>1189</v>
      </c>
      <c r="B19" s="176" t="s">
        <v>1303</v>
      </c>
      <c r="C19" s="181" t="s">
        <v>1756</v>
      </c>
    </row>
    <row r="20" spans="1:3" ht="12.75" customHeight="1">
      <c r="A20" s="176"/>
      <c r="B20" s="176"/>
      <c r="C20" s="182"/>
    </row>
    <row r="21" spans="1:3" ht="12.75" customHeight="1">
      <c r="A21" s="176"/>
      <c r="B21" s="176"/>
      <c r="C21" s="183"/>
    </row>
    <row r="22" spans="1:3" ht="18.75">
      <c r="A22" s="65">
        <v>1</v>
      </c>
      <c r="B22" s="66" t="s">
        <v>1194</v>
      </c>
      <c r="C22" s="68">
        <v>301.9</v>
      </c>
    </row>
    <row r="23" spans="1:3" ht="18.75">
      <c r="A23" s="65">
        <v>2</v>
      </c>
      <c r="B23" s="66" t="s">
        <v>1199</v>
      </c>
      <c r="C23" s="68">
        <v>383.4</v>
      </c>
    </row>
    <row r="24" spans="1:3" ht="18.75">
      <c r="A24" s="66"/>
      <c r="B24" s="66" t="s">
        <v>1190</v>
      </c>
      <c r="C24" s="68">
        <f>C22+C23</f>
        <v>685.3</v>
      </c>
    </row>
  </sheetData>
  <sheetProtection/>
  <mergeCells count="14">
    <mergeCell ref="A11:C11"/>
    <mergeCell ref="A12:C12"/>
    <mergeCell ref="A15:C15"/>
    <mergeCell ref="A19:A21"/>
    <mergeCell ref="B19:B21"/>
    <mergeCell ref="C19:C21"/>
    <mergeCell ref="A13:C13"/>
    <mergeCell ref="A14:C14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99"/>
  </sheetPr>
  <dimension ref="A1:D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184" t="s">
        <v>1266</v>
      </c>
      <c r="B1" s="184"/>
      <c r="C1" s="184"/>
    </row>
    <row r="2" spans="1:3" ht="12.75">
      <c r="A2" s="175" t="s">
        <v>1265</v>
      </c>
      <c r="B2" s="175"/>
      <c r="C2" s="175"/>
    </row>
    <row r="3" spans="1:3" ht="12.75">
      <c r="A3" s="175" t="s">
        <v>1919</v>
      </c>
      <c r="B3" s="175"/>
      <c r="C3" s="175"/>
    </row>
    <row r="4" spans="1:3" ht="12.75">
      <c r="A4" s="72"/>
      <c r="B4" s="72"/>
      <c r="C4" s="72"/>
    </row>
    <row r="5" spans="1:3" ht="12.75">
      <c r="A5" s="62"/>
      <c r="B5" s="62"/>
      <c r="C5" s="62"/>
    </row>
    <row r="6" spans="1:3" ht="12.75">
      <c r="A6" s="175" t="s">
        <v>1267</v>
      </c>
      <c r="B6" s="175"/>
      <c r="C6" s="175"/>
    </row>
    <row r="7" spans="1:3" ht="12.75">
      <c r="A7" s="175" t="s">
        <v>1265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62"/>
      <c r="B9" s="63"/>
      <c r="C9" s="63"/>
    </row>
    <row r="10" spans="1:4" ht="97.5" customHeight="1">
      <c r="A10" s="186" t="s">
        <v>1268</v>
      </c>
      <c r="B10" s="186"/>
      <c r="C10" s="186"/>
      <c r="D10" s="99"/>
    </row>
    <row r="11" spans="1:4" ht="16.5">
      <c r="A11" s="174"/>
      <c r="B11" s="174"/>
      <c r="C11" s="174"/>
      <c r="D11" s="99"/>
    </row>
    <row r="12" spans="1:3" ht="12.75">
      <c r="A12" s="62"/>
      <c r="B12" s="63"/>
      <c r="C12" s="72" t="s">
        <v>1201</v>
      </c>
    </row>
    <row r="13" spans="1:3" ht="12.75">
      <c r="A13" s="62"/>
      <c r="B13" s="63"/>
      <c r="C13" s="72"/>
    </row>
    <row r="14" spans="1:3" ht="12.75">
      <c r="A14" s="185" t="s">
        <v>1189</v>
      </c>
      <c r="B14" s="176" t="s">
        <v>1264</v>
      </c>
      <c r="C14" s="176" t="s">
        <v>1756</v>
      </c>
    </row>
    <row r="15" spans="1:3" ht="12.75">
      <c r="A15" s="185"/>
      <c r="B15" s="176"/>
      <c r="C15" s="176"/>
    </row>
    <row r="16" spans="1:3" ht="18.75">
      <c r="A16" s="65">
        <v>1</v>
      </c>
      <c r="B16" s="66" t="s">
        <v>1192</v>
      </c>
      <c r="C16" s="100">
        <f>1000-400</f>
        <v>600</v>
      </c>
    </row>
    <row r="17" spans="1:3" ht="18.75">
      <c r="A17" s="66"/>
      <c r="B17" s="66" t="s">
        <v>1190</v>
      </c>
      <c r="C17" s="68">
        <f>C16</f>
        <v>600</v>
      </c>
    </row>
  </sheetData>
  <sheetProtection/>
  <mergeCells count="11">
    <mergeCell ref="A10:C10"/>
    <mergeCell ref="A1:C1"/>
    <mergeCell ref="A2:C2"/>
    <mergeCell ref="A3:C3"/>
    <mergeCell ref="A6:C6"/>
    <mergeCell ref="A11:C11"/>
    <mergeCell ref="A14:A15"/>
    <mergeCell ref="B14:B15"/>
    <mergeCell ref="C14:C15"/>
    <mergeCell ref="A7:C7"/>
    <mergeCell ref="A8:C8"/>
  </mergeCells>
  <printOptions/>
  <pageMargins left="1.1811023622047245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3300"/>
  </sheetPr>
  <dimension ref="A1:D1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184" t="s">
        <v>1269</v>
      </c>
      <c r="B1" s="184"/>
      <c r="C1" s="184"/>
    </row>
    <row r="2" spans="1:3" ht="12.75">
      <c r="A2" s="175" t="s">
        <v>1265</v>
      </c>
      <c r="B2" s="175"/>
      <c r="C2" s="175"/>
    </row>
    <row r="3" spans="1:3" ht="12.75">
      <c r="A3" s="175" t="s">
        <v>1922</v>
      </c>
      <c r="B3" s="175"/>
      <c r="C3" s="175"/>
    </row>
    <row r="4" spans="1:3" ht="12.75">
      <c r="A4" s="72"/>
      <c r="B4" s="72"/>
      <c r="C4" s="72"/>
    </row>
    <row r="5" spans="1:3" ht="12.75">
      <c r="A5" s="62"/>
      <c r="B5" s="62"/>
      <c r="C5" s="62"/>
    </row>
    <row r="6" spans="1:3" ht="12.75">
      <c r="A6" s="175" t="s">
        <v>1270</v>
      </c>
      <c r="B6" s="175"/>
      <c r="C6" s="175"/>
    </row>
    <row r="7" spans="1:3" ht="12.75">
      <c r="A7" s="175" t="s">
        <v>1265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62"/>
      <c r="B9" s="63"/>
      <c r="C9" s="63"/>
    </row>
    <row r="10" spans="1:4" ht="63" customHeight="1">
      <c r="A10" s="186" t="s">
        <v>1271</v>
      </c>
      <c r="B10" s="186"/>
      <c r="C10" s="186"/>
      <c r="D10" s="99"/>
    </row>
    <row r="11" spans="1:4" ht="16.5">
      <c r="A11" s="174"/>
      <c r="B11" s="174"/>
      <c r="C11" s="174"/>
      <c r="D11" s="99"/>
    </row>
    <row r="12" spans="1:3" ht="12.75">
      <c r="A12" s="62"/>
      <c r="B12" s="63"/>
      <c r="C12" s="72" t="s">
        <v>1201</v>
      </c>
    </row>
    <row r="13" spans="1:3" ht="12.75">
      <c r="A13" s="62"/>
      <c r="B13" s="63"/>
      <c r="C13" s="72"/>
    </row>
    <row r="14" spans="1:3" ht="12.75">
      <c r="A14" s="185" t="s">
        <v>1189</v>
      </c>
      <c r="B14" s="176" t="s">
        <v>1264</v>
      </c>
      <c r="C14" s="176" t="s">
        <v>1756</v>
      </c>
    </row>
    <row r="15" spans="1:3" ht="12.75">
      <c r="A15" s="185"/>
      <c r="B15" s="176"/>
      <c r="C15" s="176"/>
    </row>
    <row r="16" spans="1:3" ht="18.75">
      <c r="A16" s="65">
        <v>1</v>
      </c>
      <c r="B16" s="66" t="s">
        <v>1200</v>
      </c>
      <c r="C16" s="100">
        <v>500</v>
      </c>
    </row>
    <row r="17" spans="1:3" ht="18.75">
      <c r="A17" s="66"/>
      <c r="B17" s="66" t="s">
        <v>1190</v>
      </c>
      <c r="C17" s="68">
        <f>C16</f>
        <v>500</v>
      </c>
    </row>
  </sheetData>
  <sheetProtection/>
  <mergeCells count="11">
    <mergeCell ref="A14:A15"/>
    <mergeCell ref="B14:B15"/>
    <mergeCell ref="C14:C15"/>
    <mergeCell ref="A7:C7"/>
    <mergeCell ref="A8:C8"/>
    <mergeCell ref="A10:C10"/>
    <mergeCell ref="A11:C11"/>
    <mergeCell ref="A1:C1"/>
    <mergeCell ref="A2:C2"/>
    <mergeCell ref="A3:C3"/>
    <mergeCell ref="A6:C6"/>
  </mergeCells>
  <printOptions/>
  <pageMargins left="1.1811023622047245" right="0.3937007874015748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40" customWidth="1"/>
    <col min="2" max="2" width="4.375" style="41" customWidth="1"/>
    <col min="3" max="3" width="2.625" style="41" customWidth="1"/>
    <col min="4" max="4" width="3.625" style="41" customWidth="1"/>
    <col min="5" max="5" width="3.00390625" style="41" customWidth="1"/>
    <col min="6" max="6" width="4.25390625" style="41" customWidth="1"/>
    <col min="7" max="7" width="4.125" style="41" customWidth="1"/>
    <col min="8" max="8" width="5.125" style="41" customWidth="1"/>
    <col min="9" max="9" width="8.625" style="41" customWidth="1"/>
    <col min="10" max="10" width="54.25390625" style="41" customWidth="1"/>
    <col min="11" max="11" width="10.25390625" style="0" customWidth="1"/>
    <col min="12" max="12" width="10.00390625" style="0" customWidth="1"/>
    <col min="13" max="13" width="9.25390625" style="0" customWidth="1"/>
    <col min="14" max="14" width="5.625" style="0" bestFit="1" customWidth="1"/>
    <col min="15" max="16" width="3.625" style="0" bestFit="1" customWidth="1"/>
  </cols>
  <sheetData>
    <row r="1" spans="1:13" ht="12.75">
      <c r="A1" s="146" t="s">
        <v>1762</v>
      </c>
      <c r="B1" s="146"/>
      <c r="C1" s="146"/>
      <c r="D1" s="146"/>
      <c r="E1" s="146"/>
      <c r="F1" s="146"/>
      <c r="G1" s="146"/>
      <c r="H1" s="165"/>
      <c r="I1" s="165"/>
      <c r="J1" s="165"/>
      <c r="K1" s="165"/>
      <c r="L1" s="165"/>
      <c r="M1" s="165"/>
    </row>
    <row r="2" spans="1:13" ht="12.75">
      <c r="A2" s="146" t="s">
        <v>1662</v>
      </c>
      <c r="B2" s="146"/>
      <c r="C2" s="146"/>
      <c r="D2" s="146"/>
      <c r="E2" s="146"/>
      <c r="F2" s="146"/>
      <c r="G2" s="146"/>
      <c r="H2" s="165"/>
      <c r="I2" s="165"/>
      <c r="J2" s="165"/>
      <c r="K2" s="165"/>
      <c r="L2" s="165"/>
      <c r="M2" s="165"/>
    </row>
    <row r="3" spans="1:13" ht="12.75">
      <c r="A3" s="146" t="s">
        <v>1916</v>
      </c>
      <c r="B3" s="146"/>
      <c r="C3" s="146"/>
      <c r="D3" s="146"/>
      <c r="E3" s="146"/>
      <c r="F3" s="146"/>
      <c r="G3" s="146"/>
      <c r="H3" s="165"/>
      <c r="I3" s="165"/>
      <c r="J3" s="165"/>
      <c r="K3" s="165"/>
      <c r="L3" s="165"/>
      <c r="M3" s="165"/>
    </row>
    <row r="6" spans="1:13" s="30" customFormat="1" ht="15.75" customHeight="1">
      <c r="A6" s="146" t="s">
        <v>1661</v>
      </c>
      <c r="B6" s="146"/>
      <c r="C6" s="146"/>
      <c r="D6" s="146"/>
      <c r="E6" s="146"/>
      <c r="F6" s="146"/>
      <c r="G6" s="146"/>
      <c r="H6" s="165"/>
      <c r="I6" s="165"/>
      <c r="J6" s="165"/>
      <c r="K6" s="165"/>
      <c r="L6" s="165"/>
      <c r="M6" s="165"/>
    </row>
    <row r="7" spans="1:23" s="30" customFormat="1" ht="15.75" customHeight="1">
      <c r="A7" s="146" t="s">
        <v>1662</v>
      </c>
      <c r="B7" s="146"/>
      <c r="C7" s="146"/>
      <c r="D7" s="146"/>
      <c r="E7" s="146"/>
      <c r="F7" s="146"/>
      <c r="G7" s="146"/>
      <c r="H7" s="165"/>
      <c r="I7" s="165"/>
      <c r="J7" s="165"/>
      <c r="K7" s="165"/>
      <c r="L7" s="165"/>
      <c r="M7" s="165"/>
      <c r="N7" s="2"/>
      <c r="O7" s="2"/>
      <c r="P7" s="2"/>
      <c r="Q7" s="2"/>
      <c r="R7" s="26"/>
      <c r="S7" s="26"/>
      <c r="T7" s="26"/>
      <c r="U7" s="26"/>
      <c r="V7" s="26"/>
      <c r="W7" s="26"/>
    </row>
    <row r="8" spans="1:13" s="30" customFormat="1" ht="14.25" customHeight="1">
      <c r="A8" s="146" t="s">
        <v>1763</v>
      </c>
      <c r="B8" s="146"/>
      <c r="C8" s="146"/>
      <c r="D8" s="146"/>
      <c r="E8" s="146"/>
      <c r="F8" s="146"/>
      <c r="G8" s="146"/>
      <c r="H8" s="165"/>
      <c r="I8" s="165"/>
      <c r="J8" s="165"/>
      <c r="K8" s="165"/>
      <c r="L8" s="165"/>
      <c r="M8" s="165"/>
    </row>
    <row r="9" spans="1:13" s="30" customFormat="1" ht="16.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  <c r="L9" s="29"/>
      <c r="M9" s="29"/>
    </row>
    <row r="10" spans="1:13" s="30" customFormat="1" ht="15.75" customHeight="1">
      <c r="A10" s="157" t="s">
        <v>1604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s="30" customFormat="1" ht="14.2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</row>
    <row r="12" spans="1:13" s="30" customFormat="1" ht="15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158" t="s">
        <v>1201</v>
      </c>
      <c r="M12" s="158"/>
    </row>
    <row r="13" spans="1:13" s="30" customFormat="1" ht="15.75" customHeight="1">
      <c r="A13" s="159" t="s">
        <v>1600</v>
      </c>
      <c r="B13" s="160" t="s">
        <v>1452</v>
      </c>
      <c r="C13" s="161"/>
      <c r="D13" s="161"/>
      <c r="E13" s="161"/>
      <c r="F13" s="161"/>
      <c r="G13" s="161"/>
      <c r="H13" s="161"/>
      <c r="I13" s="161"/>
      <c r="J13" s="162" t="s">
        <v>1453</v>
      </c>
      <c r="K13" s="163" t="s">
        <v>1454</v>
      </c>
      <c r="L13" s="163" t="s">
        <v>1546</v>
      </c>
      <c r="M13" s="162" t="s">
        <v>1605</v>
      </c>
    </row>
    <row r="14" spans="1:13" s="30" customFormat="1" ht="144.75" customHeight="1">
      <c r="A14" s="159"/>
      <c r="B14" s="31" t="s">
        <v>1455</v>
      </c>
      <c r="C14" s="31" t="s">
        <v>1456</v>
      </c>
      <c r="D14" s="31" t="s">
        <v>1457</v>
      </c>
      <c r="E14" s="31" t="s">
        <v>1458</v>
      </c>
      <c r="F14" s="31" t="s">
        <v>1459</v>
      </c>
      <c r="G14" s="31" t="s">
        <v>1460</v>
      </c>
      <c r="H14" s="31" t="s">
        <v>1764</v>
      </c>
      <c r="I14" s="73" t="s">
        <v>1765</v>
      </c>
      <c r="J14" s="162"/>
      <c r="K14" s="164"/>
      <c r="L14" s="164"/>
      <c r="M14" s="162"/>
    </row>
    <row r="15" spans="1:13" s="33" customFormat="1" ht="13.5" customHeight="1">
      <c r="A15" s="50"/>
      <c r="B15" s="32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</row>
    <row r="16" spans="1:16" ht="15" customHeight="1">
      <c r="A16" s="51" t="s">
        <v>1853</v>
      </c>
      <c r="B16" s="34" t="s">
        <v>1663</v>
      </c>
      <c r="C16" s="34" t="s">
        <v>1853</v>
      </c>
      <c r="D16" s="34" t="s">
        <v>1664</v>
      </c>
      <c r="E16" s="34" t="s">
        <v>1664</v>
      </c>
      <c r="F16" s="34" t="s">
        <v>1663</v>
      </c>
      <c r="G16" s="34" t="s">
        <v>1664</v>
      </c>
      <c r="H16" s="34" t="s">
        <v>1665</v>
      </c>
      <c r="I16" s="34" t="s">
        <v>1663</v>
      </c>
      <c r="J16" s="22" t="s">
        <v>1666</v>
      </c>
      <c r="K16" s="35">
        <f>K17+K26+K34+K43+K48+K56+K63+K80</f>
        <v>87997.3</v>
      </c>
      <c r="L16" s="35">
        <f>L17+L26+L34+L43+L48+L56+L63</f>
        <v>88337.40000000001</v>
      </c>
      <c r="M16" s="35">
        <f>M17+M26+M34+M43+M48+M56+M63</f>
        <v>91071.09999999999</v>
      </c>
      <c r="N16" s="16"/>
      <c r="O16" s="16"/>
      <c r="P16" s="16"/>
    </row>
    <row r="17" spans="1:16" ht="15" customHeight="1">
      <c r="A17" s="52">
        <f aca="true" t="shared" si="0" ref="A17:A64">A16+1</f>
        <v>2</v>
      </c>
      <c r="B17" s="34" t="s">
        <v>1667</v>
      </c>
      <c r="C17" s="34" t="s">
        <v>1853</v>
      </c>
      <c r="D17" s="34" t="s">
        <v>1673</v>
      </c>
      <c r="E17" s="34" t="s">
        <v>1664</v>
      </c>
      <c r="F17" s="34" t="s">
        <v>1663</v>
      </c>
      <c r="G17" s="34" t="s">
        <v>1664</v>
      </c>
      <c r="H17" s="34" t="s">
        <v>1665</v>
      </c>
      <c r="I17" s="34" t="s">
        <v>1663</v>
      </c>
      <c r="J17" s="11" t="s">
        <v>1668</v>
      </c>
      <c r="K17" s="35">
        <f>K18+K21</f>
        <v>59656.600000000006</v>
      </c>
      <c r="L17" s="35">
        <f>L18+L21</f>
        <v>62458.3</v>
      </c>
      <c r="M17" s="35">
        <f>M18+M21</f>
        <v>64373.299999999996</v>
      </c>
      <c r="N17" s="16"/>
      <c r="O17" s="16"/>
      <c r="P17" s="16"/>
    </row>
    <row r="18" spans="1:16" ht="15" customHeight="1">
      <c r="A18" s="52">
        <f t="shared" si="0"/>
        <v>3</v>
      </c>
      <c r="B18" s="34" t="s">
        <v>1667</v>
      </c>
      <c r="C18" s="34" t="s">
        <v>1853</v>
      </c>
      <c r="D18" s="34" t="s">
        <v>1673</v>
      </c>
      <c r="E18" s="34" t="s">
        <v>1673</v>
      </c>
      <c r="F18" s="34" t="s">
        <v>1663</v>
      </c>
      <c r="G18" s="34" t="s">
        <v>1664</v>
      </c>
      <c r="H18" s="34" t="s">
        <v>1665</v>
      </c>
      <c r="I18" s="34" t="s">
        <v>1669</v>
      </c>
      <c r="J18" s="22" t="s">
        <v>1670</v>
      </c>
      <c r="K18" s="36">
        <f aca="true" t="shared" si="1" ref="K18:M19">K19</f>
        <v>7886.4</v>
      </c>
      <c r="L18" s="36">
        <f t="shared" si="1"/>
        <v>8280.7</v>
      </c>
      <c r="M18" s="36">
        <f t="shared" si="1"/>
        <v>8686.5</v>
      </c>
      <c r="N18" s="16"/>
      <c r="O18" s="16"/>
      <c r="P18" s="16"/>
    </row>
    <row r="19" spans="1:16" ht="26.25" customHeight="1">
      <c r="A19" s="52">
        <f t="shared" si="0"/>
        <v>4</v>
      </c>
      <c r="B19" s="37" t="s">
        <v>1667</v>
      </c>
      <c r="C19" s="37" t="s">
        <v>1853</v>
      </c>
      <c r="D19" s="37" t="s">
        <v>1673</v>
      </c>
      <c r="E19" s="37" t="s">
        <v>1673</v>
      </c>
      <c r="F19" s="37" t="s">
        <v>1461</v>
      </c>
      <c r="G19" s="37" t="s">
        <v>1664</v>
      </c>
      <c r="H19" s="37" t="s">
        <v>1665</v>
      </c>
      <c r="I19" s="37" t="s">
        <v>1669</v>
      </c>
      <c r="J19" s="12" t="s">
        <v>1671</v>
      </c>
      <c r="K19" s="36">
        <f t="shared" si="1"/>
        <v>7886.4</v>
      </c>
      <c r="L19" s="36">
        <f t="shared" si="1"/>
        <v>8280.7</v>
      </c>
      <c r="M19" s="36">
        <f t="shared" si="1"/>
        <v>8686.5</v>
      </c>
      <c r="N19" s="16"/>
      <c r="O19" s="16"/>
      <c r="P19" s="16"/>
    </row>
    <row r="20" spans="1:16" ht="26.25" customHeight="1">
      <c r="A20" s="52">
        <f t="shared" si="0"/>
        <v>5</v>
      </c>
      <c r="B20" s="37" t="s">
        <v>1667</v>
      </c>
      <c r="C20" s="37" t="s">
        <v>1853</v>
      </c>
      <c r="D20" s="37" t="s">
        <v>1673</v>
      </c>
      <c r="E20" s="37" t="s">
        <v>1673</v>
      </c>
      <c r="F20" s="37" t="s">
        <v>1462</v>
      </c>
      <c r="G20" s="37" t="s">
        <v>1672</v>
      </c>
      <c r="H20" s="37" t="s">
        <v>1665</v>
      </c>
      <c r="I20" s="37" t="s">
        <v>1669</v>
      </c>
      <c r="J20" s="12" t="s">
        <v>1766</v>
      </c>
      <c r="K20" s="36">
        <v>7886.4</v>
      </c>
      <c r="L20" s="36">
        <v>8280.7</v>
      </c>
      <c r="M20" s="36">
        <v>8686.5</v>
      </c>
      <c r="N20" s="16"/>
      <c r="O20" s="16"/>
      <c r="P20" s="16"/>
    </row>
    <row r="21" spans="1:16" ht="15" customHeight="1">
      <c r="A21" s="52">
        <f t="shared" si="0"/>
        <v>6</v>
      </c>
      <c r="B21" s="34" t="s">
        <v>1667</v>
      </c>
      <c r="C21" s="34" t="s">
        <v>1853</v>
      </c>
      <c r="D21" s="34" t="s">
        <v>1673</v>
      </c>
      <c r="E21" s="34" t="s">
        <v>1672</v>
      </c>
      <c r="F21" s="34" t="s">
        <v>1663</v>
      </c>
      <c r="G21" s="34" t="s">
        <v>1673</v>
      </c>
      <c r="H21" s="34" t="s">
        <v>1665</v>
      </c>
      <c r="I21" s="34" t="s">
        <v>1669</v>
      </c>
      <c r="J21" s="22" t="s">
        <v>1674</v>
      </c>
      <c r="K21" s="35">
        <f>K22+K23+K24+K25</f>
        <v>51770.200000000004</v>
      </c>
      <c r="L21" s="35">
        <f>L22+L23+L24+L25</f>
        <v>54177.6</v>
      </c>
      <c r="M21" s="35">
        <f>M22+M23+M24+M25</f>
        <v>55686.799999999996</v>
      </c>
      <c r="N21" s="16"/>
      <c r="O21" s="16"/>
      <c r="P21" s="16"/>
    </row>
    <row r="22" spans="1:16" ht="51.75" customHeight="1">
      <c r="A22" s="52">
        <f t="shared" si="0"/>
        <v>7</v>
      </c>
      <c r="B22" s="37" t="s">
        <v>1667</v>
      </c>
      <c r="C22" s="37" t="s">
        <v>1853</v>
      </c>
      <c r="D22" s="37" t="s">
        <v>1673</v>
      </c>
      <c r="E22" s="37" t="s">
        <v>1672</v>
      </c>
      <c r="F22" s="37" t="s">
        <v>1461</v>
      </c>
      <c r="G22" s="37" t="s">
        <v>1673</v>
      </c>
      <c r="H22" s="37" t="s">
        <v>1665</v>
      </c>
      <c r="I22" s="37" t="s">
        <v>1669</v>
      </c>
      <c r="J22" s="19" t="s">
        <v>1767</v>
      </c>
      <c r="K22" s="36">
        <f>51540.8+150</f>
        <v>51690.8</v>
      </c>
      <c r="L22" s="36">
        <v>53748.8</v>
      </c>
      <c r="M22" s="36">
        <v>55240</v>
      </c>
      <c r="N22" s="16"/>
      <c r="O22" s="16"/>
      <c r="P22" s="16"/>
    </row>
    <row r="23" spans="1:16" ht="75.75" customHeight="1">
      <c r="A23" s="52">
        <f t="shared" si="0"/>
        <v>8</v>
      </c>
      <c r="B23" s="37" t="s">
        <v>1667</v>
      </c>
      <c r="C23" s="37" t="s">
        <v>1853</v>
      </c>
      <c r="D23" s="37" t="s">
        <v>1673</v>
      </c>
      <c r="E23" s="37" t="s">
        <v>1672</v>
      </c>
      <c r="F23" s="37" t="s">
        <v>1463</v>
      </c>
      <c r="G23" s="37" t="s">
        <v>1673</v>
      </c>
      <c r="H23" s="37" t="s">
        <v>1665</v>
      </c>
      <c r="I23" s="37" t="s">
        <v>1669</v>
      </c>
      <c r="J23" s="19" t="s">
        <v>1210</v>
      </c>
      <c r="K23" s="36">
        <v>1.8</v>
      </c>
      <c r="L23" s="36">
        <v>2</v>
      </c>
      <c r="M23" s="36">
        <v>2.1</v>
      </c>
      <c r="N23" s="16"/>
      <c r="O23" s="16"/>
      <c r="P23" s="16"/>
    </row>
    <row r="24" spans="1:16" ht="36.75" customHeight="1">
      <c r="A24" s="52">
        <f t="shared" si="0"/>
        <v>9</v>
      </c>
      <c r="B24" s="37" t="s">
        <v>1667</v>
      </c>
      <c r="C24" s="37" t="s">
        <v>1853</v>
      </c>
      <c r="D24" s="37" t="s">
        <v>1673</v>
      </c>
      <c r="E24" s="37" t="s">
        <v>1672</v>
      </c>
      <c r="F24" s="37" t="s">
        <v>1464</v>
      </c>
      <c r="G24" s="37" t="s">
        <v>1673</v>
      </c>
      <c r="H24" s="37" t="s">
        <v>1665</v>
      </c>
      <c r="I24" s="37" t="s">
        <v>1669</v>
      </c>
      <c r="J24" s="19" t="s">
        <v>1211</v>
      </c>
      <c r="K24" s="36">
        <v>78.5</v>
      </c>
      <c r="L24" s="36">
        <v>424.2</v>
      </c>
      <c r="M24" s="36">
        <v>442</v>
      </c>
      <c r="N24" s="16"/>
      <c r="O24" s="16"/>
      <c r="P24" s="16"/>
    </row>
    <row r="25" spans="1:16" ht="65.25" customHeight="1">
      <c r="A25" s="52">
        <f t="shared" si="0"/>
        <v>10</v>
      </c>
      <c r="B25" s="37" t="s">
        <v>1667</v>
      </c>
      <c r="C25" s="37" t="s">
        <v>1853</v>
      </c>
      <c r="D25" s="37" t="s">
        <v>1673</v>
      </c>
      <c r="E25" s="37" t="s">
        <v>1672</v>
      </c>
      <c r="F25" s="37" t="s">
        <v>1471</v>
      </c>
      <c r="G25" s="37" t="s">
        <v>1673</v>
      </c>
      <c r="H25" s="37" t="s">
        <v>1665</v>
      </c>
      <c r="I25" s="37" t="s">
        <v>1669</v>
      </c>
      <c r="J25" s="18" t="s">
        <v>1768</v>
      </c>
      <c r="K25" s="36">
        <v>-0.9</v>
      </c>
      <c r="L25" s="36">
        <v>2.6</v>
      </c>
      <c r="M25" s="36">
        <v>2.7</v>
      </c>
      <c r="N25" s="16"/>
      <c r="O25" s="16"/>
      <c r="P25" s="16"/>
    </row>
    <row r="26" spans="1:16" ht="19.5" customHeight="1">
      <c r="A26" s="52">
        <f t="shared" si="0"/>
        <v>11</v>
      </c>
      <c r="B26" s="34" t="s">
        <v>1663</v>
      </c>
      <c r="C26" s="34" t="s">
        <v>1853</v>
      </c>
      <c r="D26" s="34" t="s">
        <v>1335</v>
      </c>
      <c r="E26" s="34" t="s">
        <v>1664</v>
      </c>
      <c r="F26" s="34" t="s">
        <v>1663</v>
      </c>
      <c r="G26" s="34" t="s">
        <v>1664</v>
      </c>
      <c r="H26" s="34" t="s">
        <v>1665</v>
      </c>
      <c r="I26" s="34" t="s">
        <v>1663</v>
      </c>
      <c r="J26" s="11" t="s">
        <v>1332</v>
      </c>
      <c r="K26" s="35">
        <f>K27+K29+K32</f>
        <v>3374.2</v>
      </c>
      <c r="L26" s="35">
        <f>L27+L29+L32</f>
        <v>2433.7</v>
      </c>
      <c r="M26" s="35">
        <f>M27+M29+M32</f>
        <v>2485.7999999999997</v>
      </c>
      <c r="N26" s="16"/>
      <c r="O26" s="16"/>
      <c r="P26" s="16"/>
    </row>
    <row r="27" spans="1:16" ht="17.25" customHeight="1">
      <c r="A27" s="52">
        <f t="shared" si="0"/>
        <v>12</v>
      </c>
      <c r="B27" s="37" t="s">
        <v>1667</v>
      </c>
      <c r="C27" s="37" t="s">
        <v>1853</v>
      </c>
      <c r="D27" s="37" t="s">
        <v>1335</v>
      </c>
      <c r="E27" s="37" t="s">
        <v>1672</v>
      </c>
      <c r="F27" s="37" t="s">
        <v>1663</v>
      </c>
      <c r="G27" s="37" t="s">
        <v>1672</v>
      </c>
      <c r="H27" s="37" t="s">
        <v>1665</v>
      </c>
      <c r="I27" s="37" t="s">
        <v>1669</v>
      </c>
      <c r="J27" s="12" t="s">
        <v>1333</v>
      </c>
      <c r="K27" s="36">
        <f>K28</f>
        <v>2356</v>
      </c>
      <c r="L27" s="36">
        <f>L28</f>
        <v>2382</v>
      </c>
      <c r="M27" s="36">
        <f>M28</f>
        <v>2432</v>
      </c>
      <c r="N27" s="16"/>
      <c r="O27" s="16"/>
      <c r="P27" s="16"/>
    </row>
    <row r="28" spans="1:16" ht="17.25" customHeight="1">
      <c r="A28" s="52">
        <f t="shared" si="0"/>
        <v>13</v>
      </c>
      <c r="B28" s="37" t="s">
        <v>1667</v>
      </c>
      <c r="C28" s="37" t="s">
        <v>1853</v>
      </c>
      <c r="D28" s="37" t="s">
        <v>1335</v>
      </c>
      <c r="E28" s="37" t="s">
        <v>1672</v>
      </c>
      <c r="F28" s="37" t="s">
        <v>1461</v>
      </c>
      <c r="G28" s="37" t="s">
        <v>1672</v>
      </c>
      <c r="H28" s="37" t="s">
        <v>1665</v>
      </c>
      <c r="I28" s="37" t="s">
        <v>1669</v>
      </c>
      <c r="J28" s="12" t="s">
        <v>1333</v>
      </c>
      <c r="K28" s="36">
        <v>2356</v>
      </c>
      <c r="L28" s="36">
        <v>2382</v>
      </c>
      <c r="M28" s="36">
        <v>2432</v>
      </c>
      <c r="N28" s="16"/>
      <c r="O28" s="16"/>
      <c r="P28" s="16"/>
    </row>
    <row r="29" spans="1:16" ht="14.25" customHeight="1">
      <c r="A29" s="52">
        <f t="shared" si="0"/>
        <v>14</v>
      </c>
      <c r="B29" s="37" t="s">
        <v>1667</v>
      </c>
      <c r="C29" s="37" t="s">
        <v>1853</v>
      </c>
      <c r="D29" s="37" t="s">
        <v>1335</v>
      </c>
      <c r="E29" s="37" t="s">
        <v>1465</v>
      </c>
      <c r="F29" s="37" t="s">
        <v>1663</v>
      </c>
      <c r="G29" s="37" t="s">
        <v>1673</v>
      </c>
      <c r="H29" s="37" t="s">
        <v>1665</v>
      </c>
      <c r="I29" s="37" t="s">
        <v>1669</v>
      </c>
      <c r="J29" s="43" t="s">
        <v>1334</v>
      </c>
      <c r="K29" s="36">
        <f>K30+K31</f>
        <v>969.5</v>
      </c>
      <c r="L29" s="36">
        <f>L30+L31</f>
        <v>1.1</v>
      </c>
      <c r="M29" s="36">
        <f>M30+M31</f>
        <v>1.1</v>
      </c>
      <c r="N29" s="16"/>
      <c r="O29" s="16"/>
      <c r="P29" s="16"/>
    </row>
    <row r="30" spans="1:16" ht="14.25" customHeight="1">
      <c r="A30" s="52">
        <f t="shared" si="0"/>
        <v>15</v>
      </c>
      <c r="B30" s="37" t="s">
        <v>1667</v>
      </c>
      <c r="C30" s="37" t="s">
        <v>1853</v>
      </c>
      <c r="D30" s="37" t="s">
        <v>1335</v>
      </c>
      <c r="E30" s="37" t="s">
        <v>1465</v>
      </c>
      <c r="F30" s="37" t="s">
        <v>1461</v>
      </c>
      <c r="G30" s="37" t="s">
        <v>1673</v>
      </c>
      <c r="H30" s="37" t="s">
        <v>1665</v>
      </c>
      <c r="I30" s="37" t="s">
        <v>1669</v>
      </c>
      <c r="J30" s="43" t="s">
        <v>1334</v>
      </c>
      <c r="K30" s="36">
        <v>969.3</v>
      </c>
      <c r="L30" s="36">
        <v>0.9</v>
      </c>
      <c r="M30" s="36">
        <v>0.9</v>
      </c>
      <c r="N30" s="16"/>
      <c r="O30" s="16"/>
      <c r="P30" s="16"/>
    </row>
    <row r="31" spans="1:16" ht="26.25" customHeight="1">
      <c r="A31" s="52">
        <f t="shared" si="0"/>
        <v>16</v>
      </c>
      <c r="B31" s="37" t="s">
        <v>1667</v>
      </c>
      <c r="C31" s="37" t="s">
        <v>1853</v>
      </c>
      <c r="D31" s="37" t="s">
        <v>1335</v>
      </c>
      <c r="E31" s="37" t="s">
        <v>1465</v>
      </c>
      <c r="F31" s="37" t="s">
        <v>1463</v>
      </c>
      <c r="G31" s="37" t="s">
        <v>1673</v>
      </c>
      <c r="H31" s="37" t="s">
        <v>1665</v>
      </c>
      <c r="I31" s="37" t="s">
        <v>1669</v>
      </c>
      <c r="J31" s="43" t="s">
        <v>1732</v>
      </c>
      <c r="K31" s="36">
        <v>0.2</v>
      </c>
      <c r="L31" s="36">
        <v>0.2</v>
      </c>
      <c r="M31" s="36">
        <v>0.2</v>
      </c>
      <c r="N31" s="16"/>
      <c r="O31" s="16"/>
      <c r="P31" s="16"/>
    </row>
    <row r="32" spans="1:16" ht="23.25" customHeight="1">
      <c r="A32" s="52">
        <f t="shared" si="0"/>
        <v>17</v>
      </c>
      <c r="B32" s="37" t="s">
        <v>1667</v>
      </c>
      <c r="C32" s="37" t="s">
        <v>1853</v>
      </c>
      <c r="D32" s="37" t="s">
        <v>1335</v>
      </c>
      <c r="E32" s="37" t="s">
        <v>1466</v>
      </c>
      <c r="F32" s="37" t="s">
        <v>1663</v>
      </c>
      <c r="G32" s="37" t="s">
        <v>1672</v>
      </c>
      <c r="H32" s="37" t="s">
        <v>1665</v>
      </c>
      <c r="I32" s="37" t="s">
        <v>1669</v>
      </c>
      <c r="J32" s="25" t="s">
        <v>1722</v>
      </c>
      <c r="K32" s="36">
        <f>K33</f>
        <v>48.7</v>
      </c>
      <c r="L32" s="36">
        <f>L33</f>
        <v>50.6</v>
      </c>
      <c r="M32" s="36">
        <f>M33</f>
        <v>52.7</v>
      </c>
      <c r="N32" s="16"/>
      <c r="O32" s="16"/>
      <c r="P32" s="16"/>
    </row>
    <row r="33" spans="1:16" ht="27" customHeight="1">
      <c r="A33" s="52">
        <f t="shared" si="0"/>
        <v>18</v>
      </c>
      <c r="B33" s="37" t="s">
        <v>1667</v>
      </c>
      <c r="C33" s="37" t="s">
        <v>1853</v>
      </c>
      <c r="D33" s="37" t="s">
        <v>1335</v>
      </c>
      <c r="E33" s="37" t="s">
        <v>1466</v>
      </c>
      <c r="F33" s="37" t="s">
        <v>1463</v>
      </c>
      <c r="G33" s="37" t="s">
        <v>1672</v>
      </c>
      <c r="H33" s="37" t="s">
        <v>1665</v>
      </c>
      <c r="I33" s="37" t="s">
        <v>1669</v>
      </c>
      <c r="J33" s="24" t="s">
        <v>1533</v>
      </c>
      <c r="K33" s="36">
        <v>48.7</v>
      </c>
      <c r="L33" s="36">
        <v>50.6</v>
      </c>
      <c r="M33" s="36">
        <v>52.7</v>
      </c>
      <c r="N33" s="16"/>
      <c r="O33" s="16"/>
      <c r="P33" s="16"/>
    </row>
    <row r="34" spans="1:13" ht="37.5" customHeight="1">
      <c r="A34" s="52">
        <f t="shared" si="0"/>
        <v>19</v>
      </c>
      <c r="B34" s="34" t="s">
        <v>1663</v>
      </c>
      <c r="C34" s="34" t="s">
        <v>1853</v>
      </c>
      <c r="D34" s="34" t="s">
        <v>1467</v>
      </c>
      <c r="E34" s="34" t="s">
        <v>1664</v>
      </c>
      <c r="F34" s="34" t="s">
        <v>1663</v>
      </c>
      <c r="G34" s="34" t="s">
        <v>1664</v>
      </c>
      <c r="H34" s="34" t="s">
        <v>1663</v>
      </c>
      <c r="I34" s="34" t="s">
        <v>1663</v>
      </c>
      <c r="J34" s="11" t="s">
        <v>1337</v>
      </c>
      <c r="K34" s="35">
        <f>K36+K39+K41</f>
        <v>12720</v>
      </c>
      <c r="L34" s="35">
        <f>L36+L39+L41</f>
        <v>15913.1</v>
      </c>
      <c r="M34" s="35">
        <f>M36+M39+M41</f>
        <v>16555.5</v>
      </c>
    </row>
    <row r="35" spans="1:13" ht="60.75" customHeight="1">
      <c r="A35" s="52">
        <f t="shared" si="0"/>
        <v>20</v>
      </c>
      <c r="B35" s="37" t="s">
        <v>1663</v>
      </c>
      <c r="C35" s="37" t="s">
        <v>1853</v>
      </c>
      <c r="D35" s="37" t="s">
        <v>1467</v>
      </c>
      <c r="E35" s="37" t="s">
        <v>1335</v>
      </c>
      <c r="F35" s="37" t="s">
        <v>1663</v>
      </c>
      <c r="G35" s="37" t="s">
        <v>1664</v>
      </c>
      <c r="H35" s="37" t="s">
        <v>1665</v>
      </c>
      <c r="I35" s="37" t="s">
        <v>1338</v>
      </c>
      <c r="J35" s="54" t="s">
        <v>1769</v>
      </c>
      <c r="K35" s="36">
        <f>K36+K39+K41</f>
        <v>12720</v>
      </c>
      <c r="L35" s="36">
        <f>L36+L39+L41</f>
        <v>15913.1</v>
      </c>
      <c r="M35" s="36">
        <f>M36+M39+M41</f>
        <v>16555.5</v>
      </c>
    </row>
    <row r="36" spans="1:13" ht="51" customHeight="1">
      <c r="A36" s="52">
        <f t="shared" si="0"/>
        <v>21</v>
      </c>
      <c r="B36" s="37" t="s">
        <v>1375</v>
      </c>
      <c r="C36" s="37" t="s">
        <v>1853</v>
      </c>
      <c r="D36" s="37" t="s">
        <v>1467</v>
      </c>
      <c r="E36" s="37" t="s">
        <v>1335</v>
      </c>
      <c r="F36" s="37" t="s">
        <v>1461</v>
      </c>
      <c r="G36" s="37" t="s">
        <v>1664</v>
      </c>
      <c r="H36" s="37" t="s">
        <v>1665</v>
      </c>
      <c r="I36" s="37" t="s">
        <v>1338</v>
      </c>
      <c r="J36" s="42" t="s">
        <v>1770</v>
      </c>
      <c r="K36" s="36">
        <f>K37+K38</f>
        <v>11820</v>
      </c>
      <c r="L36" s="36">
        <f>L38</f>
        <v>14980</v>
      </c>
      <c r="M36" s="36">
        <f>M38</f>
        <v>15585</v>
      </c>
    </row>
    <row r="37" spans="1:13" ht="51" customHeight="1">
      <c r="A37" s="52">
        <f t="shared" si="0"/>
        <v>22</v>
      </c>
      <c r="B37" s="75" t="s">
        <v>1375</v>
      </c>
      <c r="C37" s="75" t="s">
        <v>1853</v>
      </c>
      <c r="D37" s="75" t="s">
        <v>1467</v>
      </c>
      <c r="E37" s="75" t="s">
        <v>1335</v>
      </c>
      <c r="F37" s="75" t="s">
        <v>1468</v>
      </c>
      <c r="G37" s="75" t="s">
        <v>1335</v>
      </c>
      <c r="H37" s="75" t="s">
        <v>1665</v>
      </c>
      <c r="I37" s="75" t="s">
        <v>1338</v>
      </c>
      <c r="J37" s="93" t="s">
        <v>1272</v>
      </c>
      <c r="K37" s="36">
        <v>10280</v>
      </c>
      <c r="L37" s="36"/>
      <c r="M37" s="36"/>
    </row>
    <row r="38" spans="1:13" ht="52.5" customHeight="1">
      <c r="A38" s="52">
        <f t="shared" si="0"/>
        <v>23</v>
      </c>
      <c r="B38" s="37" t="s">
        <v>1375</v>
      </c>
      <c r="C38" s="37" t="s">
        <v>1853</v>
      </c>
      <c r="D38" s="37" t="s">
        <v>1467</v>
      </c>
      <c r="E38" s="37" t="s">
        <v>1335</v>
      </c>
      <c r="F38" s="37" t="s">
        <v>1468</v>
      </c>
      <c r="G38" s="37" t="s">
        <v>1339</v>
      </c>
      <c r="H38" s="37" t="s">
        <v>1665</v>
      </c>
      <c r="I38" s="37" t="s">
        <v>1338</v>
      </c>
      <c r="J38" s="12" t="s">
        <v>1179</v>
      </c>
      <c r="K38" s="36">
        <v>1540</v>
      </c>
      <c r="L38" s="36">
        <v>14980</v>
      </c>
      <c r="M38" s="36">
        <v>15585</v>
      </c>
    </row>
    <row r="39" spans="1:13" ht="60.75" customHeight="1">
      <c r="A39" s="52">
        <f t="shared" si="0"/>
        <v>24</v>
      </c>
      <c r="B39" s="37" t="s">
        <v>1375</v>
      </c>
      <c r="C39" s="37" t="s">
        <v>1853</v>
      </c>
      <c r="D39" s="37" t="s">
        <v>1467</v>
      </c>
      <c r="E39" s="37" t="s">
        <v>1335</v>
      </c>
      <c r="F39" s="37" t="s">
        <v>1464</v>
      </c>
      <c r="G39" s="37" t="s">
        <v>1664</v>
      </c>
      <c r="H39" s="37" t="s">
        <v>1665</v>
      </c>
      <c r="I39" s="37" t="s">
        <v>1338</v>
      </c>
      <c r="J39" s="12" t="s">
        <v>1592</v>
      </c>
      <c r="K39" s="36">
        <f>K40</f>
        <v>830</v>
      </c>
      <c r="L39" s="36">
        <f>L40</f>
        <v>869</v>
      </c>
      <c r="M39" s="36">
        <f>M40</f>
        <v>906.4</v>
      </c>
    </row>
    <row r="40" spans="1:13" ht="52.5" customHeight="1">
      <c r="A40" s="52">
        <f t="shared" si="0"/>
        <v>25</v>
      </c>
      <c r="B40" s="37" t="s">
        <v>1375</v>
      </c>
      <c r="C40" s="37" t="s">
        <v>1853</v>
      </c>
      <c r="D40" s="37" t="s">
        <v>1467</v>
      </c>
      <c r="E40" s="37" t="s">
        <v>1335</v>
      </c>
      <c r="F40" s="37" t="s">
        <v>1469</v>
      </c>
      <c r="G40" s="37" t="s">
        <v>1335</v>
      </c>
      <c r="H40" s="37" t="s">
        <v>1665</v>
      </c>
      <c r="I40" s="37" t="s">
        <v>1338</v>
      </c>
      <c r="J40" s="12" t="s">
        <v>1593</v>
      </c>
      <c r="K40" s="36">
        <v>830</v>
      </c>
      <c r="L40" s="36">
        <v>869</v>
      </c>
      <c r="M40" s="36">
        <v>906.4</v>
      </c>
    </row>
    <row r="41" spans="1:13" ht="65.25" customHeight="1">
      <c r="A41" s="52">
        <f t="shared" si="0"/>
        <v>26</v>
      </c>
      <c r="B41" s="37" t="s">
        <v>1663</v>
      </c>
      <c r="C41" s="37" t="s">
        <v>1853</v>
      </c>
      <c r="D41" s="37" t="s">
        <v>1467</v>
      </c>
      <c r="E41" s="37" t="s">
        <v>1606</v>
      </c>
      <c r="F41" s="37" t="s">
        <v>1663</v>
      </c>
      <c r="G41" s="37" t="s">
        <v>1664</v>
      </c>
      <c r="H41" s="37" t="s">
        <v>1665</v>
      </c>
      <c r="I41" s="37" t="s">
        <v>1338</v>
      </c>
      <c r="J41" s="19" t="s">
        <v>1607</v>
      </c>
      <c r="K41" s="36">
        <f>K42</f>
        <v>70</v>
      </c>
      <c r="L41" s="36">
        <f>L42</f>
        <v>64.1</v>
      </c>
      <c r="M41" s="36">
        <f>M42</f>
        <v>64.1</v>
      </c>
    </row>
    <row r="42" spans="1:13" ht="52.5" customHeight="1">
      <c r="A42" s="52">
        <f t="shared" si="0"/>
        <v>27</v>
      </c>
      <c r="B42" s="37" t="s">
        <v>1375</v>
      </c>
      <c r="C42" s="37" t="s">
        <v>1853</v>
      </c>
      <c r="D42" s="37" t="s">
        <v>1467</v>
      </c>
      <c r="E42" s="37" t="s">
        <v>1606</v>
      </c>
      <c r="F42" s="37" t="s">
        <v>1608</v>
      </c>
      <c r="G42" s="37" t="s">
        <v>1335</v>
      </c>
      <c r="H42" s="37" t="s">
        <v>1665</v>
      </c>
      <c r="I42" s="37" t="s">
        <v>1338</v>
      </c>
      <c r="J42" s="18" t="s">
        <v>1609</v>
      </c>
      <c r="K42" s="36">
        <v>70</v>
      </c>
      <c r="L42" s="36">
        <v>64.1</v>
      </c>
      <c r="M42" s="36">
        <v>64.1</v>
      </c>
    </row>
    <row r="43" spans="1:13" ht="16.5" customHeight="1">
      <c r="A43" s="52">
        <f t="shared" si="0"/>
        <v>28</v>
      </c>
      <c r="B43" s="34" t="s">
        <v>1663</v>
      </c>
      <c r="C43" s="34" t="s">
        <v>1853</v>
      </c>
      <c r="D43" s="34" t="s">
        <v>1470</v>
      </c>
      <c r="E43" s="34" t="s">
        <v>1664</v>
      </c>
      <c r="F43" s="34" t="s">
        <v>1663</v>
      </c>
      <c r="G43" s="34" t="s">
        <v>1664</v>
      </c>
      <c r="H43" s="34" t="s">
        <v>1665</v>
      </c>
      <c r="I43" s="34" t="s">
        <v>1663</v>
      </c>
      <c r="J43" s="11" t="s">
        <v>1340</v>
      </c>
      <c r="K43" s="35">
        <f>K44</f>
        <v>5545.1</v>
      </c>
      <c r="L43" s="35">
        <f>L44</f>
        <v>2745.1</v>
      </c>
      <c r="M43" s="35">
        <f>M44</f>
        <v>2745.1</v>
      </c>
    </row>
    <row r="44" spans="1:13" ht="15" customHeight="1">
      <c r="A44" s="52">
        <f t="shared" si="0"/>
        <v>29</v>
      </c>
      <c r="B44" s="37" t="s">
        <v>1341</v>
      </c>
      <c r="C44" s="37" t="s">
        <v>1853</v>
      </c>
      <c r="D44" s="37" t="s">
        <v>1470</v>
      </c>
      <c r="E44" s="37" t="s">
        <v>1673</v>
      </c>
      <c r="F44" s="37" t="s">
        <v>1663</v>
      </c>
      <c r="G44" s="37" t="s">
        <v>1673</v>
      </c>
      <c r="H44" s="37" t="s">
        <v>1665</v>
      </c>
      <c r="I44" s="37" t="s">
        <v>1338</v>
      </c>
      <c r="J44" s="12" t="s">
        <v>1342</v>
      </c>
      <c r="K44" s="36">
        <f>K45+K46+K47</f>
        <v>5545.1</v>
      </c>
      <c r="L44" s="36">
        <f>L45+L46+L47</f>
        <v>2745.1</v>
      </c>
      <c r="M44" s="36">
        <f>M45+M46+M47</f>
        <v>2745.1</v>
      </c>
    </row>
    <row r="45" spans="1:13" ht="27" customHeight="1">
      <c r="A45" s="52">
        <f t="shared" si="0"/>
        <v>30</v>
      </c>
      <c r="B45" s="37" t="s">
        <v>1341</v>
      </c>
      <c r="C45" s="37" t="s">
        <v>1853</v>
      </c>
      <c r="D45" s="37" t="s">
        <v>1470</v>
      </c>
      <c r="E45" s="37" t="s">
        <v>1673</v>
      </c>
      <c r="F45" s="37" t="s">
        <v>1461</v>
      </c>
      <c r="G45" s="37" t="s">
        <v>1673</v>
      </c>
      <c r="H45" s="37" t="s">
        <v>1665</v>
      </c>
      <c r="I45" s="37" t="s">
        <v>1338</v>
      </c>
      <c r="J45" s="18" t="s">
        <v>1601</v>
      </c>
      <c r="K45" s="36">
        <v>3822.5</v>
      </c>
      <c r="L45" s="36">
        <v>1022.5</v>
      </c>
      <c r="M45" s="36">
        <v>1022.5</v>
      </c>
    </row>
    <row r="46" spans="1:13" ht="21.75" customHeight="1">
      <c r="A46" s="52">
        <f t="shared" si="0"/>
        <v>31</v>
      </c>
      <c r="B46" s="37" t="s">
        <v>1341</v>
      </c>
      <c r="C46" s="37" t="s">
        <v>1853</v>
      </c>
      <c r="D46" s="37" t="s">
        <v>1470</v>
      </c>
      <c r="E46" s="37" t="s">
        <v>1673</v>
      </c>
      <c r="F46" s="37" t="s">
        <v>1464</v>
      </c>
      <c r="G46" s="37" t="s">
        <v>1673</v>
      </c>
      <c r="H46" s="37" t="s">
        <v>1665</v>
      </c>
      <c r="I46" s="37" t="s">
        <v>1338</v>
      </c>
      <c r="J46" s="12" t="s">
        <v>1594</v>
      </c>
      <c r="K46" s="36">
        <v>622.6</v>
      </c>
      <c r="L46" s="36">
        <v>1100.1</v>
      </c>
      <c r="M46" s="36">
        <v>1100.1</v>
      </c>
    </row>
    <row r="47" spans="1:13" ht="17.25" customHeight="1">
      <c r="A47" s="52">
        <f t="shared" si="0"/>
        <v>32</v>
      </c>
      <c r="B47" s="37" t="s">
        <v>1341</v>
      </c>
      <c r="C47" s="37" t="s">
        <v>1853</v>
      </c>
      <c r="D47" s="37" t="s">
        <v>1470</v>
      </c>
      <c r="E47" s="37" t="s">
        <v>1673</v>
      </c>
      <c r="F47" s="37" t="s">
        <v>1471</v>
      </c>
      <c r="G47" s="37" t="s">
        <v>1673</v>
      </c>
      <c r="H47" s="37" t="s">
        <v>1665</v>
      </c>
      <c r="I47" s="37" t="s">
        <v>1338</v>
      </c>
      <c r="J47" s="12" t="s">
        <v>1595</v>
      </c>
      <c r="K47" s="36">
        <v>1100</v>
      </c>
      <c r="L47" s="36">
        <v>622.5</v>
      </c>
      <c r="M47" s="36">
        <v>622.5</v>
      </c>
    </row>
    <row r="48" spans="1:13" ht="27.75" customHeight="1">
      <c r="A48" s="52">
        <f t="shared" si="0"/>
        <v>33</v>
      </c>
      <c r="B48" s="37" t="s">
        <v>1663</v>
      </c>
      <c r="C48" s="37" t="s">
        <v>1853</v>
      </c>
      <c r="D48" s="37" t="s">
        <v>1472</v>
      </c>
      <c r="E48" s="37" t="s">
        <v>1664</v>
      </c>
      <c r="F48" s="37" t="s">
        <v>1663</v>
      </c>
      <c r="G48" s="37" t="s">
        <v>1664</v>
      </c>
      <c r="H48" s="37" t="s">
        <v>1665</v>
      </c>
      <c r="I48" s="37" t="s">
        <v>1663</v>
      </c>
      <c r="J48" s="11" t="s">
        <v>1596</v>
      </c>
      <c r="K48" s="35">
        <f>K49+K52+K54</f>
        <v>2287.7</v>
      </c>
      <c r="L48" s="35">
        <f>L49+L52</f>
        <v>2170.7999999999997</v>
      </c>
      <c r="M48" s="35">
        <f>M49+M52</f>
        <v>2264.8</v>
      </c>
    </row>
    <row r="49" spans="1:13" ht="15" customHeight="1">
      <c r="A49" s="52">
        <f t="shared" si="0"/>
        <v>34</v>
      </c>
      <c r="B49" s="37" t="s">
        <v>1663</v>
      </c>
      <c r="C49" s="37" t="s">
        <v>1853</v>
      </c>
      <c r="D49" s="37" t="s">
        <v>1472</v>
      </c>
      <c r="E49" s="37" t="s">
        <v>1673</v>
      </c>
      <c r="F49" s="37" t="s">
        <v>1663</v>
      </c>
      <c r="G49" s="37" t="s">
        <v>1664</v>
      </c>
      <c r="H49" s="37" t="s">
        <v>1665</v>
      </c>
      <c r="I49" s="37" t="s">
        <v>1343</v>
      </c>
      <c r="J49" s="12" t="s">
        <v>1597</v>
      </c>
      <c r="K49" s="36">
        <f aca="true" t="shared" si="2" ref="K49:M50">K50</f>
        <v>1960</v>
      </c>
      <c r="L49" s="36">
        <f t="shared" si="2"/>
        <v>2052.1</v>
      </c>
      <c r="M49" s="36">
        <f t="shared" si="2"/>
        <v>2140.3</v>
      </c>
    </row>
    <row r="50" spans="1:13" ht="19.5" customHeight="1">
      <c r="A50" s="52">
        <f t="shared" si="0"/>
        <v>35</v>
      </c>
      <c r="B50" s="37" t="s">
        <v>1590</v>
      </c>
      <c r="C50" s="37" t="s">
        <v>1853</v>
      </c>
      <c r="D50" s="37" t="s">
        <v>1472</v>
      </c>
      <c r="E50" s="37" t="s">
        <v>1673</v>
      </c>
      <c r="F50" s="37" t="s">
        <v>1473</v>
      </c>
      <c r="G50" s="37" t="s">
        <v>1664</v>
      </c>
      <c r="H50" s="37" t="s">
        <v>1665</v>
      </c>
      <c r="I50" s="37" t="s">
        <v>1343</v>
      </c>
      <c r="J50" s="12" t="s">
        <v>1598</v>
      </c>
      <c r="K50" s="36">
        <f t="shared" si="2"/>
        <v>1960</v>
      </c>
      <c r="L50" s="36">
        <f t="shared" si="2"/>
        <v>2052.1</v>
      </c>
      <c r="M50" s="36">
        <f t="shared" si="2"/>
        <v>2140.3</v>
      </c>
    </row>
    <row r="51" spans="1:13" ht="27" customHeight="1">
      <c r="A51" s="52">
        <f t="shared" si="0"/>
        <v>36</v>
      </c>
      <c r="B51" s="37" t="s">
        <v>1590</v>
      </c>
      <c r="C51" s="37" t="s">
        <v>1853</v>
      </c>
      <c r="D51" s="37" t="s">
        <v>1472</v>
      </c>
      <c r="E51" s="37" t="s">
        <v>1673</v>
      </c>
      <c r="F51" s="37" t="s">
        <v>1474</v>
      </c>
      <c r="G51" s="37" t="s">
        <v>1335</v>
      </c>
      <c r="H51" s="37" t="s">
        <v>1665</v>
      </c>
      <c r="I51" s="37" t="s">
        <v>1343</v>
      </c>
      <c r="J51" s="12" t="s">
        <v>1180</v>
      </c>
      <c r="K51" s="36">
        <v>1960</v>
      </c>
      <c r="L51" s="36">
        <v>2052.1</v>
      </c>
      <c r="M51" s="36">
        <v>2140.3</v>
      </c>
    </row>
    <row r="52" spans="1:13" ht="27" customHeight="1">
      <c r="A52" s="52">
        <f t="shared" si="0"/>
        <v>37</v>
      </c>
      <c r="B52" s="74" t="s">
        <v>1663</v>
      </c>
      <c r="C52" s="74" t="s">
        <v>1853</v>
      </c>
      <c r="D52" s="74" t="s">
        <v>1472</v>
      </c>
      <c r="E52" s="74" t="s">
        <v>1672</v>
      </c>
      <c r="F52" s="74" t="s">
        <v>1478</v>
      </c>
      <c r="G52" s="74" t="s">
        <v>1664</v>
      </c>
      <c r="H52" s="74" t="s">
        <v>1665</v>
      </c>
      <c r="I52" s="74" t="s">
        <v>1343</v>
      </c>
      <c r="J52" s="19" t="s">
        <v>1771</v>
      </c>
      <c r="K52" s="36">
        <f>K53</f>
        <v>113</v>
      </c>
      <c r="L52" s="36">
        <f>L53</f>
        <v>118.7</v>
      </c>
      <c r="M52" s="36">
        <f>M53</f>
        <v>124.5</v>
      </c>
    </row>
    <row r="53" spans="1:13" ht="27" customHeight="1">
      <c r="A53" s="52">
        <f t="shared" si="0"/>
        <v>38</v>
      </c>
      <c r="B53" s="74" t="s">
        <v>1375</v>
      </c>
      <c r="C53" s="74" t="s">
        <v>1853</v>
      </c>
      <c r="D53" s="74" t="s">
        <v>1472</v>
      </c>
      <c r="E53" s="74" t="s">
        <v>1672</v>
      </c>
      <c r="F53" s="74" t="s">
        <v>1610</v>
      </c>
      <c r="G53" s="74" t="s">
        <v>1335</v>
      </c>
      <c r="H53" s="74" t="s">
        <v>1665</v>
      </c>
      <c r="I53" s="74" t="s">
        <v>1343</v>
      </c>
      <c r="J53" s="54" t="s">
        <v>1611</v>
      </c>
      <c r="K53" s="36">
        <v>113</v>
      </c>
      <c r="L53" s="36">
        <v>118.7</v>
      </c>
      <c r="M53" s="36">
        <v>124.5</v>
      </c>
    </row>
    <row r="54" spans="1:13" ht="21" customHeight="1">
      <c r="A54" s="52">
        <f t="shared" si="0"/>
        <v>39</v>
      </c>
      <c r="B54" s="74" t="s">
        <v>1663</v>
      </c>
      <c r="C54" s="74" t="s">
        <v>1853</v>
      </c>
      <c r="D54" s="74" t="s">
        <v>1472</v>
      </c>
      <c r="E54" s="74" t="s">
        <v>1672</v>
      </c>
      <c r="F54" s="74" t="s">
        <v>1473</v>
      </c>
      <c r="G54" s="74" t="s">
        <v>1664</v>
      </c>
      <c r="H54" s="74" t="s">
        <v>1665</v>
      </c>
      <c r="I54" s="74" t="s">
        <v>1343</v>
      </c>
      <c r="J54" s="76" t="s">
        <v>1273</v>
      </c>
      <c r="K54" s="36">
        <f>K55</f>
        <v>214.7</v>
      </c>
      <c r="L54" s="36"/>
      <c r="M54" s="36"/>
    </row>
    <row r="55" spans="1:13" ht="24" customHeight="1">
      <c r="A55" s="52">
        <f t="shared" si="0"/>
        <v>40</v>
      </c>
      <c r="B55" s="74" t="s">
        <v>1375</v>
      </c>
      <c r="C55" s="74" t="s">
        <v>1853</v>
      </c>
      <c r="D55" s="74" t="s">
        <v>1472</v>
      </c>
      <c r="E55" s="74" t="s">
        <v>1672</v>
      </c>
      <c r="F55" s="74" t="s">
        <v>1474</v>
      </c>
      <c r="G55" s="74" t="s">
        <v>1335</v>
      </c>
      <c r="H55" s="74" t="s">
        <v>1665</v>
      </c>
      <c r="I55" s="74" t="s">
        <v>1343</v>
      </c>
      <c r="J55" s="42" t="s">
        <v>1274</v>
      </c>
      <c r="K55" s="36">
        <v>214.7</v>
      </c>
      <c r="L55" s="36"/>
      <c r="M55" s="36"/>
    </row>
    <row r="56" spans="1:13" ht="27" customHeight="1">
      <c r="A56" s="52">
        <f t="shared" si="0"/>
        <v>41</v>
      </c>
      <c r="B56" s="37" t="s">
        <v>1663</v>
      </c>
      <c r="C56" s="37" t="s">
        <v>1853</v>
      </c>
      <c r="D56" s="37" t="s">
        <v>1612</v>
      </c>
      <c r="E56" s="37" t="s">
        <v>1664</v>
      </c>
      <c r="F56" s="37" t="s">
        <v>1663</v>
      </c>
      <c r="G56" s="37" t="s">
        <v>1664</v>
      </c>
      <c r="H56" s="37" t="s">
        <v>1665</v>
      </c>
      <c r="I56" s="37" t="s">
        <v>1663</v>
      </c>
      <c r="J56" s="11" t="s">
        <v>1613</v>
      </c>
      <c r="K56" s="35">
        <f>K59+K57</f>
        <v>678.5</v>
      </c>
      <c r="L56" s="35">
        <f>L59+L57</f>
        <v>350.4</v>
      </c>
      <c r="M56" s="35">
        <f>M59+M57</f>
        <v>354.4</v>
      </c>
    </row>
    <row r="57" spans="1:13" ht="20.25" customHeight="1">
      <c r="A57" s="52">
        <f t="shared" si="0"/>
        <v>42</v>
      </c>
      <c r="B57" s="75" t="s">
        <v>1663</v>
      </c>
      <c r="C57" s="75" t="s">
        <v>1853</v>
      </c>
      <c r="D57" s="75" t="s">
        <v>1612</v>
      </c>
      <c r="E57" s="74" t="s">
        <v>1673</v>
      </c>
      <c r="F57" s="75" t="s">
        <v>1663</v>
      </c>
      <c r="G57" s="75" t="s">
        <v>1664</v>
      </c>
      <c r="H57" s="75" t="s">
        <v>1665</v>
      </c>
      <c r="I57" s="74">
        <v>410</v>
      </c>
      <c r="J57" s="76" t="s">
        <v>1614</v>
      </c>
      <c r="K57" s="36">
        <f>K58</f>
        <v>620</v>
      </c>
      <c r="L57" s="36">
        <f>L58</f>
        <v>202.4</v>
      </c>
      <c r="M57" s="36">
        <f>M58</f>
        <v>202.4</v>
      </c>
    </row>
    <row r="58" spans="1:13" ht="27" customHeight="1">
      <c r="A58" s="52">
        <f t="shared" si="0"/>
        <v>43</v>
      </c>
      <c r="B58" s="74" t="s">
        <v>1375</v>
      </c>
      <c r="C58" s="74" t="s">
        <v>1853</v>
      </c>
      <c r="D58" s="74" t="s">
        <v>1612</v>
      </c>
      <c r="E58" s="74" t="s">
        <v>1673</v>
      </c>
      <c r="F58" s="74" t="s">
        <v>1487</v>
      </c>
      <c r="G58" s="74" t="s">
        <v>1335</v>
      </c>
      <c r="H58" s="74" t="s">
        <v>1665</v>
      </c>
      <c r="I58" s="74">
        <v>410</v>
      </c>
      <c r="J58" s="54" t="s">
        <v>1540</v>
      </c>
      <c r="K58" s="36">
        <v>620</v>
      </c>
      <c r="L58" s="36">
        <v>202.4</v>
      </c>
      <c r="M58" s="36">
        <v>202.4</v>
      </c>
    </row>
    <row r="59" spans="1:13" ht="38.25" customHeight="1">
      <c r="A59" s="52">
        <f t="shared" si="0"/>
        <v>44</v>
      </c>
      <c r="B59" s="37" t="s">
        <v>1375</v>
      </c>
      <c r="C59" s="37" t="s">
        <v>1853</v>
      </c>
      <c r="D59" s="37" t="s">
        <v>1612</v>
      </c>
      <c r="E59" s="37" t="s">
        <v>1615</v>
      </c>
      <c r="F59" s="37" t="s">
        <v>1663</v>
      </c>
      <c r="G59" s="37" t="s">
        <v>1664</v>
      </c>
      <c r="H59" s="37" t="s">
        <v>1665</v>
      </c>
      <c r="I59" s="37" t="s">
        <v>1663</v>
      </c>
      <c r="J59" s="19" t="s">
        <v>1616</v>
      </c>
      <c r="K59" s="36">
        <f>K60</f>
        <v>58.5</v>
      </c>
      <c r="L59" s="36">
        <f>L60</f>
        <v>148</v>
      </c>
      <c r="M59" s="36">
        <f>M60</f>
        <v>152</v>
      </c>
    </row>
    <row r="60" spans="1:13" ht="26.25" customHeight="1">
      <c r="A60" s="52">
        <f t="shared" si="0"/>
        <v>45</v>
      </c>
      <c r="B60" s="37" t="s">
        <v>1375</v>
      </c>
      <c r="C60" s="37" t="s">
        <v>1853</v>
      </c>
      <c r="D60" s="37" t="s">
        <v>1612</v>
      </c>
      <c r="E60" s="37" t="s">
        <v>1615</v>
      </c>
      <c r="F60" s="37" t="s">
        <v>1461</v>
      </c>
      <c r="G60" s="37" t="s">
        <v>1664</v>
      </c>
      <c r="H60" s="37" t="s">
        <v>1665</v>
      </c>
      <c r="I60" s="37" t="s">
        <v>1617</v>
      </c>
      <c r="J60" s="19" t="s">
        <v>1618</v>
      </c>
      <c r="K60" s="36">
        <f>K61+K62</f>
        <v>58.5</v>
      </c>
      <c r="L60" s="36">
        <f>L62</f>
        <v>148</v>
      </c>
      <c r="M60" s="36">
        <f>M62</f>
        <v>152</v>
      </c>
    </row>
    <row r="61" spans="1:13" ht="26.25" customHeight="1">
      <c r="A61" s="52">
        <f t="shared" si="0"/>
        <v>46</v>
      </c>
      <c r="B61" s="75" t="s">
        <v>1375</v>
      </c>
      <c r="C61" s="75" t="s">
        <v>1853</v>
      </c>
      <c r="D61" s="75" t="s">
        <v>1612</v>
      </c>
      <c r="E61" s="75" t="s">
        <v>1615</v>
      </c>
      <c r="F61" s="75" t="s">
        <v>1468</v>
      </c>
      <c r="G61" s="74" t="s">
        <v>1335</v>
      </c>
      <c r="H61" s="75" t="s">
        <v>1665</v>
      </c>
      <c r="I61" s="75" t="s">
        <v>1617</v>
      </c>
      <c r="J61" s="94" t="s">
        <v>738</v>
      </c>
      <c r="K61" s="36">
        <v>25</v>
      </c>
      <c r="L61" s="36"/>
      <c r="M61" s="36"/>
    </row>
    <row r="62" spans="1:13" ht="38.25" customHeight="1">
      <c r="A62" s="52">
        <f t="shared" si="0"/>
        <v>47</v>
      </c>
      <c r="B62" s="37" t="s">
        <v>1375</v>
      </c>
      <c r="C62" s="37" t="s">
        <v>1853</v>
      </c>
      <c r="D62" s="37" t="s">
        <v>1612</v>
      </c>
      <c r="E62" s="37" t="s">
        <v>1615</v>
      </c>
      <c r="F62" s="37" t="s">
        <v>1468</v>
      </c>
      <c r="G62" s="37" t="s">
        <v>1339</v>
      </c>
      <c r="H62" s="37" t="s">
        <v>1665</v>
      </c>
      <c r="I62" s="37" t="s">
        <v>1617</v>
      </c>
      <c r="J62" s="54" t="s">
        <v>1772</v>
      </c>
      <c r="K62" s="77">
        <v>33.5</v>
      </c>
      <c r="L62" s="36">
        <v>148</v>
      </c>
      <c r="M62" s="36">
        <v>152</v>
      </c>
    </row>
    <row r="63" spans="1:13" ht="18" customHeight="1">
      <c r="A63" s="52">
        <f t="shared" si="0"/>
        <v>48</v>
      </c>
      <c r="B63" s="37" t="s">
        <v>1663</v>
      </c>
      <c r="C63" s="37" t="s">
        <v>1853</v>
      </c>
      <c r="D63" s="37" t="s">
        <v>1475</v>
      </c>
      <c r="E63" s="37" t="s">
        <v>1664</v>
      </c>
      <c r="F63" s="37" t="s">
        <v>1663</v>
      </c>
      <c r="G63" s="37" t="s">
        <v>1664</v>
      </c>
      <c r="H63" s="37" t="s">
        <v>1665</v>
      </c>
      <c r="I63" s="37" t="s">
        <v>1663</v>
      </c>
      <c r="J63" s="11" t="s">
        <v>1344</v>
      </c>
      <c r="K63" s="35">
        <f>K64+K70+K71+K72+K68+K69</f>
        <v>2928</v>
      </c>
      <c r="L63" s="35">
        <f>L64+L70+L71+L72</f>
        <v>2266</v>
      </c>
      <c r="M63" s="35">
        <f>M64+M70+M71+M72</f>
        <v>2292.2</v>
      </c>
    </row>
    <row r="64" spans="1:13" ht="59.25" customHeight="1">
      <c r="A64" s="52">
        <f t="shared" si="0"/>
        <v>49</v>
      </c>
      <c r="B64" s="37" t="s">
        <v>1663</v>
      </c>
      <c r="C64" s="37" t="s">
        <v>1853</v>
      </c>
      <c r="D64" s="37" t="s">
        <v>1475</v>
      </c>
      <c r="E64" s="37" t="s">
        <v>1476</v>
      </c>
      <c r="F64" s="37" t="s">
        <v>1663</v>
      </c>
      <c r="G64" s="37" t="s">
        <v>1664</v>
      </c>
      <c r="H64" s="37" t="s">
        <v>1665</v>
      </c>
      <c r="I64" s="37" t="s">
        <v>1345</v>
      </c>
      <c r="J64" s="12" t="s">
        <v>1346</v>
      </c>
      <c r="K64" s="36">
        <f>K66+K67</f>
        <v>70</v>
      </c>
      <c r="L64" s="36">
        <f>L66+L67</f>
        <v>233</v>
      </c>
      <c r="M64" s="36">
        <f>M66+M67</f>
        <v>240</v>
      </c>
    </row>
    <row r="65" spans="1:13" ht="14.25" customHeight="1">
      <c r="A65" s="52"/>
      <c r="B65" s="37"/>
      <c r="C65" s="37"/>
      <c r="D65" s="37"/>
      <c r="E65" s="37"/>
      <c r="F65" s="37"/>
      <c r="G65" s="37"/>
      <c r="H65" s="37"/>
      <c r="I65" s="37"/>
      <c r="J65" s="38" t="s">
        <v>1477</v>
      </c>
      <c r="K65" s="36"/>
      <c r="L65" s="36"/>
      <c r="M65" s="36"/>
    </row>
    <row r="66" spans="1:13" ht="27" customHeight="1">
      <c r="A66" s="52" t="s">
        <v>739</v>
      </c>
      <c r="B66" s="37" t="s">
        <v>1276</v>
      </c>
      <c r="C66" s="37" t="s">
        <v>1853</v>
      </c>
      <c r="D66" s="37" t="s">
        <v>1475</v>
      </c>
      <c r="E66" s="37" t="s">
        <v>1476</v>
      </c>
      <c r="F66" s="37" t="s">
        <v>1464</v>
      </c>
      <c r="G66" s="37" t="s">
        <v>1673</v>
      </c>
      <c r="H66" s="37" t="s">
        <v>1665</v>
      </c>
      <c r="I66" s="37" t="s">
        <v>1345</v>
      </c>
      <c r="J66" s="12" t="s">
        <v>1275</v>
      </c>
      <c r="K66" s="36">
        <v>20</v>
      </c>
      <c r="L66" s="36">
        <v>115</v>
      </c>
      <c r="M66" s="36">
        <v>120</v>
      </c>
    </row>
    <row r="67" spans="1:13" ht="27" customHeight="1">
      <c r="A67" s="52" t="s">
        <v>740</v>
      </c>
      <c r="B67" s="37" t="s">
        <v>1277</v>
      </c>
      <c r="C67" s="37" t="s">
        <v>1853</v>
      </c>
      <c r="D67" s="37" t="s">
        <v>1475</v>
      </c>
      <c r="E67" s="37" t="s">
        <v>1476</v>
      </c>
      <c r="F67" s="37" t="s">
        <v>1478</v>
      </c>
      <c r="G67" s="37" t="s">
        <v>1673</v>
      </c>
      <c r="H67" s="37" t="s">
        <v>1665</v>
      </c>
      <c r="I67" s="37" t="s">
        <v>1345</v>
      </c>
      <c r="J67" s="12" t="s">
        <v>1278</v>
      </c>
      <c r="K67" s="36">
        <v>50</v>
      </c>
      <c r="L67" s="36">
        <v>118</v>
      </c>
      <c r="M67" s="36">
        <v>120</v>
      </c>
    </row>
    <row r="68" spans="1:13" ht="37.5" customHeight="1">
      <c r="A68" s="52">
        <f>A64+1</f>
        <v>50</v>
      </c>
      <c r="B68" s="74" t="s">
        <v>1336</v>
      </c>
      <c r="C68" s="74">
        <v>1</v>
      </c>
      <c r="D68" s="74" t="s">
        <v>1475</v>
      </c>
      <c r="E68" s="74" t="s">
        <v>1773</v>
      </c>
      <c r="F68" s="74" t="s">
        <v>1663</v>
      </c>
      <c r="G68" s="74" t="s">
        <v>1673</v>
      </c>
      <c r="H68" s="74" t="s">
        <v>1665</v>
      </c>
      <c r="I68" s="74" t="s">
        <v>1345</v>
      </c>
      <c r="J68" s="54" t="s">
        <v>1774</v>
      </c>
      <c r="K68" s="36">
        <v>26.5</v>
      </c>
      <c r="L68" s="36"/>
      <c r="M68" s="36"/>
    </row>
    <row r="69" spans="1:13" ht="27" customHeight="1">
      <c r="A69" s="52">
        <f>A68+1</f>
        <v>51</v>
      </c>
      <c r="B69" s="74" t="s">
        <v>1336</v>
      </c>
      <c r="C69" s="74" t="s">
        <v>1853</v>
      </c>
      <c r="D69" s="74" t="s">
        <v>1475</v>
      </c>
      <c r="E69" s="74" t="s">
        <v>1625</v>
      </c>
      <c r="F69" s="74" t="s">
        <v>1464</v>
      </c>
      <c r="G69" s="74" t="s">
        <v>1673</v>
      </c>
      <c r="H69" s="74" t="s">
        <v>1665</v>
      </c>
      <c r="I69" s="74" t="s">
        <v>1345</v>
      </c>
      <c r="J69" s="54" t="s">
        <v>1775</v>
      </c>
      <c r="K69" s="36">
        <v>567.5</v>
      </c>
      <c r="L69" s="36"/>
      <c r="M69" s="36"/>
    </row>
    <row r="70" spans="1:13" ht="26.25" customHeight="1">
      <c r="A70" s="52">
        <f>A69+1</f>
        <v>52</v>
      </c>
      <c r="B70" s="37" t="s">
        <v>1663</v>
      </c>
      <c r="C70" s="37" t="s">
        <v>1853</v>
      </c>
      <c r="D70" s="37" t="s">
        <v>1475</v>
      </c>
      <c r="E70" s="37" t="s">
        <v>1484</v>
      </c>
      <c r="F70" s="37" t="s">
        <v>1464</v>
      </c>
      <c r="G70" s="37" t="s">
        <v>1335</v>
      </c>
      <c r="H70" s="37" t="s">
        <v>1665</v>
      </c>
      <c r="I70" s="37" t="s">
        <v>1345</v>
      </c>
      <c r="J70" s="19" t="s">
        <v>1602</v>
      </c>
      <c r="K70" s="36">
        <v>130</v>
      </c>
      <c r="L70" s="36">
        <v>120</v>
      </c>
      <c r="M70" s="36">
        <v>122.2</v>
      </c>
    </row>
    <row r="71" spans="1:13" ht="48">
      <c r="A71" s="52">
        <f>A70+1</f>
        <v>53</v>
      </c>
      <c r="B71" s="37" t="s">
        <v>1663</v>
      </c>
      <c r="C71" s="37" t="s">
        <v>1853</v>
      </c>
      <c r="D71" s="37" t="s">
        <v>1475</v>
      </c>
      <c r="E71" s="37" t="s">
        <v>1485</v>
      </c>
      <c r="F71" s="37" t="s">
        <v>1663</v>
      </c>
      <c r="G71" s="37" t="s">
        <v>1673</v>
      </c>
      <c r="H71" s="37" t="s">
        <v>1665</v>
      </c>
      <c r="I71" s="37" t="s">
        <v>1345</v>
      </c>
      <c r="J71" s="25" t="s">
        <v>1534</v>
      </c>
      <c r="K71" s="36">
        <v>280</v>
      </c>
      <c r="L71" s="36">
        <v>228</v>
      </c>
      <c r="M71" s="36">
        <v>230</v>
      </c>
    </row>
    <row r="72" spans="1:13" s="6" customFormat="1" ht="26.25" customHeight="1">
      <c r="A72" s="52">
        <f>A71+1</f>
        <v>54</v>
      </c>
      <c r="B72" s="39" t="s">
        <v>1663</v>
      </c>
      <c r="C72" s="39" t="s">
        <v>1853</v>
      </c>
      <c r="D72" s="39" t="s">
        <v>1475</v>
      </c>
      <c r="E72" s="39" t="s">
        <v>1486</v>
      </c>
      <c r="F72" s="39" t="s">
        <v>1663</v>
      </c>
      <c r="G72" s="39" t="s">
        <v>1664</v>
      </c>
      <c r="H72" s="39" t="s">
        <v>1665</v>
      </c>
      <c r="I72" s="39" t="s">
        <v>1345</v>
      </c>
      <c r="J72" s="12" t="s">
        <v>1279</v>
      </c>
      <c r="K72" s="36">
        <f>K74+K75+K76+K77+K79+K78</f>
        <v>1854</v>
      </c>
      <c r="L72" s="36">
        <f>L74+L75+L76+L77+L79</f>
        <v>1685</v>
      </c>
      <c r="M72" s="36">
        <f>M74+M75+M76+M77+M79</f>
        <v>1700</v>
      </c>
    </row>
    <row r="73" spans="1:13" s="6" customFormat="1" ht="15" customHeight="1">
      <c r="A73" s="52"/>
      <c r="B73" s="39"/>
      <c r="C73" s="39"/>
      <c r="D73" s="39"/>
      <c r="E73" s="39"/>
      <c r="F73" s="39"/>
      <c r="G73" s="39"/>
      <c r="H73" s="39"/>
      <c r="I73" s="39"/>
      <c r="J73" s="38" t="s">
        <v>1477</v>
      </c>
      <c r="K73" s="36"/>
      <c r="L73" s="36"/>
      <c r="M73" s="36"/>
    </row>
    <row r="74" spans="1:13" s="6" customFormat="1" ht="30" customHeight="1">
      <c r="A74" s="52" t="s">
        <v>741</v>
      </c>
      <c r="B74" s="39" t="s">
        <v>1375</v>
      </c>
      <c r="C74" s="39" t="s">
        <v>1853</v>
      </c>
      <c r="D74" s="39" t="s">
        <v>1475</v>
      </c>
      <c r="E74" s="39" t="s">
        <v>1486</v>
      </c>
      <c r="F74" s="39" t="s">
        <v>1487</v>
      </c>
      <c r="G74" s="39" t="s">
        <v>1335</v>
      </c>
      <c r="H74" s="39" t="s">
        <v>1665</v>
      </c>
      <c r="I74" s="39" t="s">
        <v>1345</v>
      </c>
      <c r="J74" s="19" t="s">
        <v>1733</v>
      </c>
      <c r="K74" s="36">
        <v>14</v>
      </c>
      <c r="L74" s="36">
        <v>16</v>
      </c>
      <c r="M74" s="36">
        <v>17</v>
      </c>
    </row>
    <row r="75" spans="1:13" ht="30" customHeight="1">
      <c r="A75" s="52" t="s">
        <v>742</v>
      </c>
      <c r="B75" s="39" t="s">
        <v>1276</v>
      </c>
      <c r="C75" s="39" t="s">
        <v>1853</v>
      </c>
      <c r="D75" s="39" t="s">
        <v>1475</v>
      </c>
      <c r="E75" s="39" t="s">
        <v>1486</v>
      </c>
      <c r="F75" s="39" t="s">
        <v>1487</v>
      </c>
      <c r="G75" s="39" t="s">
        <v>1335</v>
      </c>
      <c r="H75" s="39" t="s">
        <v>1665</v>
      </c>
      <c r="I75" s="39" t="s">
        <v>1345</v>
      </c>
      <c r="J75" s="19" t="s">
        <v>1733</v>
      </c>
      <c r="K75" s="36">
        <v>1650</v>
      </c>
      <c r="L75" s="36">
        <v>1484</v>
      </c>
      <c r="M75" s="36">
        <v>1487</v>
      </c>
    </row>
    <row r="76" spans="1:13" ht="29.25" customHeight="1">
      <c r="A76" s="52" t="s">
        <v>743</v>
      </c>
      <c r="B76" s="39" t="s">
        <v>1277</v>
      </c>
      <c r="C76" s="39" t="s">
        <v>1853</v>
      </c>
      <c r="D76" s="39" t="s">
        <v>1475</v>
      </c>
      <c r="E76" s="39" t="s">
        <v>1486</v>
      </c>
      <c r="F76" s="39" t="s">
        <v>1487</v>
      </c>
      <c r="G76" s="39" t="s">
        <v>1335</v>
      </c>
      <c r="H76" s="39" t="s">
        <v>1665</v>
      </c>
      <c r="I76" s="39" t="s">
        <v>1345</v>
      </c>
      <c r="J76" s="19" t="s">
        <v>1733</v>
      </c>
      <c r="K76" s="36">
        <v>25</v>
      </c>
      <c r="L76" s="36">
        <v>45</v>
      </c>
      <c r="M76" s="36">
        <v>50</v>
      </c>
    </row>
    <row r="77" spans="1:13" ht="27" customHeight="1">
      <c r="A77" s="52" t="s">
        <v>744</v>
      </c>
      <c r="B77" s="39" t="s">
        <v>1338</v>
      </c>
      <c r="C77" s="39" t="s">
        <v>1853</v>
      </c>
      <c r="D77" s="39" t="s">
        <v>1475</v>
      </c>
      <c r="E77" s="39" t="s">
        <v>1486</v>
      </c>
      <c r="F77" s="39" t="s">
        <v>1487</v>
      </c>
      <c r="G77" s="39" t="s">
        <v>1335</v>
      </c>
      <c r="H77" s="39" t="s">
        <v>1665</v>
      </c>
      <c r="I77" s="39" t="s">
        <v>1345</v>
      </c>
      <c r="J77" s="19" t="s">
        <v>1733</v>
      </c>
      <c r="K77" s="36">
        <v>35</v>
      </c>
      <c r="L77" s="36">
        <v>125</v>
      </c>
      <c r="M77" s="36">
        <v>128</v>
      </c>
    </row>
    <row r="78" spans="1:13" ht="27" customHeight="1">
      <c r="A78" s="52" t="s">
        <v>745</v>
      </c>
      <c r="B78" s="39" t="s">
        <v>111</v>
      </c>
      <c r="C78" s="39" t="s">
        <v>1853</v>
      </c>
      <c r="D78" s="39" t="s">
        <v>1475</v>
      </c>
      <c r="E78" s="39" t="s">
        <v>1486</v>
      </c>
      <c r="F78" s="39" t="s">
        <v>1487</v>
      </c>
      <c r="G78" s="39" t="s">
        <v>1335</v>
      </c>
      <c r="H78" s="39" t="s">
        <v>1665</v>
      </c>
      <c r="I78" s="39" t="s">
        <v>1345</v>
      </c>
      <c r="J78" s="19" t="s">
        <v>1733</v>
      </c>
      <c r="K78" s="36">
        <v>10</v>
      </c>
      <c r="L78" s="36"/>
      <c r="M78" s="36"/>
    </row>
    <row r="79" spans="1:13" ht="32.25" customHeight="1">
      <c r="A79" s="52" t="s">
        <v>746</v>
      </c>
      <c r="B79" s="37" t="s">
        <v>1336</v>
      </c>
      <c r="C79" s="39" t="s">
        <v>1853</v>
      </c>
      <c r="D79" s="39" t="s">
        <v>1475</v>
      </c>
      <c r="E79" s="39" t="s">
        <v>1486</v>
      </c>
      <c r="F79" s="39" t="s">
        <v>1487</v>
      </c>
      <c r="G79" s="39" t="s">
        <v>1335</v>
      </c>
      <c r="H79" s="39" t="s">
        <v>1665</v>
      </c>
      <c r="I79" s="39" t="s">
        <v>1345</v>
      </c>
      <c r="J79" s="19" t="s">
        <v>1733</v>
      </c>
      <c r="K79" s="36">
        <v>120</v>
      </c>
      <c r="L79" s="36">
        <v>15</v>
      </c>
      <c r="M79" s="36">
        <v>18</v>
      </c>
    </row>
    <row r="80" spans="1:13" ht="20.25" customHeight="1">
      <c r="A80" s="52">
        <f>A72+1</f>
        <v>55</v>
      </c>
      <c r="B80" s="81" t="s">
        <v>1663</v>
      </c>
      <c r="C80" s="101" t="s">
        <v>1853</v>
      </c>
      <c r="D80" s="101" t="s">
        <v>1099</v>
      </c>
      <c r="E80" s="101" t="s">
        <v>1664</v>
      </c>
      <c r="F80" s="101" t="s">
        <v>1663</v>
      </c>
      <c r="G80" s="101" t="s">
        <v>1664</v>
      </c>
      <c r="H80" s="101" t="s">
        <v>1665</v>
      </c>
      <c r="I80" s="101" t="s">
        <v>1080</v>
      </c>
      <c r="J80" s="92" t="s">
        <v>747</v>
      </c>
      <c r="K80" s="35">
        <f>K81</f>
        <v>807.2</v>
      </c>
      <c r="L80" s="36"/>
      <c r="M80" s="36"/>
    </row>
    <row r="81" spans="1:13" ht="19.5" customHeight="1">
      <c r="A81" s="52">
        <f>A80+1</f>
        <v>56</v>
      </c>
      <c r="B81" s="75" t="s">
        <v>1663</v>
      </c>
      <c r="C81" s="95" t="s">
        <v>1853</v>
      </c>
      <c r="D81" s="95" t="s">
        <v>1099</v>
      </c>
      <c r="E81" s="95" t="s">
        <v>1335</v>
      </c>
      <c r="F81" s="95" t="s">
        <v>1663</v>
      </c>
      <c r="G81" s="95" t="s">
        <v>1664</v>
      </c>
      <c r="H81" s="95" t="s">
        <v>1665</v>
      </c>
      <c r="I81" s="95" t="s">
        <v>1080</v>
      </c>
      <c r="J81" s="93" t="s">
        <v>748</v>
      </c>
      <c r="K81" s="36">
        <f>K82+K83</f>
        <v>807.2</v>
      </c>
      <c r="L81" s="36"/>
      <c r="M81" s="36"/>
    </row>
    <row r="82" spans="1:13" ht="16.5" customHeight="1">
      <c r="A82" s="52">
        <f aca="true" t="shared" si="3" ref="A82:A95">A81+1</f>
        <v>57</v>
      </c>
      <c r="B82" s="74" t="s">
        <v>1375</v>
      </c>
      <c r="C82" s="102" t="s">
        <v>1853</v>
      </c>
      <c r="D82" s="102" t="s">
        <v>1099</v>
      </c>
      <c r="E82" s="102" t="s">
        <v>1335</v>
      </c>
      <c r="F82" s="102" t="s">
        <v>1487</v>
      </c>
      <c r="G82" s="102" t="s">
        <v>1335</v>
      </c>
      <c r="H82" s="102" t="s">
        <v>1665</v>
      </c>
      <c r="I82" s="102" t="s">
        <v>1080</v>
      </c>
      <c r="J82" s="93" t="s">
        <v>749</v>
      </c>
      <c r="K82" s="36">
        <v>552.2</v>
      </c>
      <c r="L82" s="36"/>
      <c r="M82" s="36"/>
    </row>
    <row r="83" spans="1:13" ht="14.25" customHeight="1">
      <c r="A83" s="52">
        <f t="shared" si="3"/>
        <v>58</v>
      </c>
      <c r="B83" s="74" t="s">
        <v>1590</v>
      </c>
      <c r="C83" s="102" t="s">
        <v>1853</v>
      </c>
      <c r="D83" s="102" t="s">
        <v>1099</v>
      </c>
      <c r="E83" s="102" t="s">
        <v>1335</v>
      </c>
      <c r="F83" s="102" t="s">
        <v>1487</v>
      </c>
      <c r="G83" s="102" t="s">
        <v>1335</v>
      </c>
      <c r="H83" s="102" t="s">
        <v>1665</v>
      </c>
      <c r="I83" s="102" t="s">
        <v>1080</v>
      </c>
      <c r="J83" s="93" t="s">
        <v>749</v>
      </c>
      <c r="K83" s="36">
        <v>255</v>
      </c>
      <c r="L83" s="36"/>
      <c r="M83" s="36"/>
    </row>
    <row r="84" spans="1:16" ht="14.25" customHeight="1">
      <c r="A84" s="52">
        <f t="shared" si="3"/>
        <v>59</v>
      </c>
      <c r="B84" s="34" t="s">
        <v>1663</v>
      </c>
      <c r="C84" s="34" t="s">
        <v>1330</v>
      </c>
      <c r="D84" s="34" t="s">
        <v>1664</v>
      </c>
      <c r="E84" s="34" t="s">
        <v>1664</v>
      </c>
      <c r="F84" s="34" t="s">
        <v>1663</v>
      </c>
      <c r="G84" s="34" t="s">
        <v>1664</v>
      </c>
      <c r="H84" s="34" t="s">
        <v>1665</v>
      </c>
      <c r="I84" s="34" t="s">
        <v>1663</v>
      </c>
      <c r="J84" s="22" t="s">
        <v>1859</v>
      </c>
      <c r="K84" s="35">
        <f>K85+K164+K162+K159</f>
        <v>809475</v>
      </c>
      <c r="L84" s="35">
        <f>L85</f>
        <v>647701.7</v>
      </c>
      <c r="M84" s="35">
        <f>M85</f>
        <v>647696.2999999999</v>
      </c>
      <c r="N84" s="78"/>
      <c r="O84" s="16"/>
      <c r="P84" s="16"/>
    </row>
    <row r="85" spans="1:16" ht="27.75" customHeight="1">
      <c r="A85" s="52">
        <f t="shared" si="3"/>
        <v>60</v>
      </c>
      <c r="B85" s="37" t="s">
        <v>1663</v>
      </c>
      <c r="C85" s="37" t="s">
        <v>1330</v>
      </c>
      <c r="D85" s="37" t="s">
        <v>1672</v>
      </c>
      <c r="E85" s="37" t="s">
        <v>1664</v>
      </c>
      <c r="F85" s="37" t="s">
        <v>1663</v>
      </c>
      <c r="G85" s="37" t="s">
        <v>1664</v>
      </c>
      <c r="H85" s="37" t="s">
        <v>1665</v>
      </c>
      <c r="I85" s="37" t="s">
        <v>1663</v>
      </c>
      <c r="J85" s="11" t="s">
        <v>1860</v>
      </c>
      <c r="K85" s="35">
        <f>K86+K91+K123+K154</f>
        <v>809940.2</v>
      </c>
      <c r="L85" s="35">
        <f>L86+L91+L123+L154</f>
        <v>647701.7</v>
      </c>
      <c r="M85" s="35">
        <f>M86+M91+M123+M154</f>
        <v>647696.2999999999</v>
      </c>
      <c r="N85" s="16"/>
      <c r="O85" s="16"/>
      <c r="P85" s="16"/>
    </row>
    <row r="86" spans="1:13" ht="27.75" customHeight="1">
      <c r="A86" s="52">
        <f t="shared" si="3"/>
        <v>61</v>
      </c>
      <c r="B86" s="37" t="s">
        <v>1204</v>
      </c>
      <c r="C86" s="37" t="s">
        <v>1330</v>
      </c>
      <c r="D86" s="37" t="s">
        <v>1672</v>
      </c>
      <c r="E86" s="37" t="s">
        <v>1339</v>
      </c>
      <c r="F86" s="37" t="s">
        <v>1663</v>
      </c>
      <c r="G86" s="37" t="s">
        <v>1664</v>
      </c>
      <c r="H86" s="37" t="s">
        <v>1665</v>
      </c>
      <c r="I86" s="37" t="s">
        <v>1861</v>
      </c>
      <c r="J86" s="38" t="s">
        <v>1776</v>
      </c>
      <c r="K86" s="36">
        <f>K87+K89</f>
        <v>292413.7</v>
      </c>
      <c r="L86" s="36">
        <f>L87+L89</f>
        <v>230185.9</v>
      </c>
      <c r="M86" s="36">
        <f>M87+M89</f>
        <v>230185.9</v>
      </c>
    </row>
    <row r="87" spans="1:16" ht="15.75" customHeight="1">
      <c r="A87" s="52">
        <f t="shared" si="3"/>
        <v>62</v>
      </c>
      <c r="B87" s="37" t="s">
        <v>1204</v>
      </c>
      <c r="C87" s="37" t="s">
        <v>1330</v>
      </c>
      <c r="D87" s="37" t="s">
        <v>1672</v>
      </c>
      <c r="E87" s="37" t="s">
        <v>1619</v>
      </c>
      <c r="F87" s="37" t="s">
        <v>1203</v>
      </c>
      <c r="G87" s="37" t="s">
        <v>1664</v>
      </c>
      <c r="H87" s="37" t="s">
        <v>1665</v>
      </c>
      <c r="I87" s="37" t="s">
        <v>1861</v>
      </c>
      <c r="J87" s="12" t="s">
        <v>1862</v>
      </c>
      <c r="K87" s="36">
        <f>K88</f>
        <v>256539.2</v>
      </c>
      <c r="L87" s="36">
        <f>L88</f>
        <v>205231.4</v>
      </c>
      <c r="M87" s="36">
        <f>M88</f>
        <v>205231.4</v>
      </c>
      <c r="N87" s="16"/>
      <c r="O87" s="16"/>
      <c r="P87" s="16"/>
    </row>
    <row r="88" spans="1:16" ht="25.5" customHeight="1">
      <c r="A88" s="52">
        <f t="shared" si="3"/>
        <v>63</v>
      </c>
      <c r="B88" s="37" t="s">
        <v>1204</v>
      </c>
      <c r="C88" s="37" t="s">
        <v>1330</v>
      </c>
      <c r="D88" s="37" t="s">
        <v>1672</v>
      </c>
      <c r="E88" s="37" t="s">
        <v>1619</v>
      </c>
      <c r="F88" s="37" t="s">
        <v>1203</v>
      </c>
      <c r="G88" s="37" t="s">
        <v>1335</v>
      </c>
      <c r="H88" s="37" t="s">
        <v>1488</v>
      </c>
      <c r="I88" s="37" t="s">
        <v>1861</v>
      </c>
      <c r="J88" s="12" t="s">
        <v>1777</v>
      </c>
      <c r="K88" s="36">
        <v>256539.2</v>
      </c>
      <c r="L88" s="36">
        <v>205231.4</v>
      </c>
      <c r="M88" s="36">
        <v>205231.4</v>
      </c>
      <c r="N88" s="16"/>
      <c r="O88" s="16"/>
      <c r="P88" s="16"/>
    </row>
    <row r="89" spans="1:16" ht="25.5" customHeight="1">
      <c r="A89" s="52">
        <f t="shared" si="3"/>
        <v>64</v>
      </c>
      <c r="B89" s="37" t="s">
        <v>1204</v>
      </c>
      <c r="C89" s="37" t="s">
        <v>1330</v>
      </c>
      <c r="D89" s="37" t="s">
        <v>1672</v>
      </c>
      <c r="E89" s="37" t="s">
        <v>1619</v>
      </c>
      <c r="F89" s="37" t="s">
        <v>1620</v>
      </c>
      <c r="G89" s="37" t="s">
        <v>1664</v>
      </c>
      <c r="H89" s="37" t="s">
        <v>1665</v>
      </c>
      <c r="I89" s="37" t="s">
        <v>1861</v>
      </c>
      <c r="J89" s="12" t="s">
        <v>1481</v>
      </c>
      <c r="K89" s="36">
        <f>K90</f>
        <v>35874.5</v>
      </c>
      <c r="L89" s="36">
        <f>L90</f>
        <v>24954.5</v>
      </c>
      <c r="M89" s="36">
        <f>M90</f>
        <v>24954.5</v>
      </c>
      <c r="N89" s="16"/>
      <c r="O89" s="16"/>
      <c r="P89" s="16"/>
    </row>
    <row r="90" spans="1:16" ht="23.25" customHeight="1">
      <c r="A90" s="52">
        <f t="shared" si="3"/>
        <v>65</v>
      </c>
      <c r="B90" s="37" t="s">
        <v>1204</v>
      </c>
      <c r="C90" s="37" t="s">
        <v>1330</v>
      </c>
      <c r="D90" s="37" t="s">
        <v>1672</v>
      </c>
      <c r="E90" s="37" t="s">
        <v>1619</v>
      </c>
      <c r="F90" s="37" t="s">
        <v>1620</v>
      </c>
      <c r="G90" s="37" t="s">
        <v>1335</v>
      </c>
      <c r="H90" s="37" t="s">
        <v>1665</v>
      </c>
      <c r="I90" s="37" t="s">
        <v>1861</v>
      </c>
      <c r="J90" s="12" t="s">
        <v>1730</v>
      </c>
      <c r="K90" s="36">
        <v>35874.5</v>
      </c>
      <c r="L90" s="36">
        <v>24954.5</v>
      </c>
      <c r="M90" s="36">
        <v>24954.5</v>
      </c>
      <c r="N90" s="16"/>
      <c r="O90" s="16"/>
      <c r="P90" s="16"/>
    </row>
    <row r="91" spans="1:16" ht="24" customHeight="1">
      <c r="A91" s="52">
        <f t="shared" si="3"/>
        <v>66</v>
      </c>
      <c r="B91" s="37" t="s">
        <v>1204</v>
      </c>
      <c r="C91" s="37" t="s">
        <v>1330</v>
      </c>
      <c r="D91" s="37" t="s">
        <v>1672</v>
      </c>
      <c r="E91" s="37" t="s">
        <v>1621</v>
      </c>
      <c r="F91" s="37" t="s">
        <v>1663</v>
      </c>
      <c r="G91" s="37" t="s">
        <v>1664</v>
      </c>
      <c r="H91" s="37" t="s">
        <v>1665</v>
      </c>
      <c r="I91" s="37" t="s">
        <v>1861</v>
      </c>
      <c r="J91" s="12" t="s">
        <v>1778</v>
      </c>
      <c r="K91" s="36">
        <f>K92+K93+K95+K94</f>
        <v>104524.29999999999</v>
      </c>
      <c r="L91" s="36">
        <f>L92+L93+L95</f>
        <v>27859.8</v>
      </c>
      <c r="M91" s="36">
        <f>M92+M93+M95</f>
        <v>27859.8</v>
      </c>
      <c r="N91" s="78"/>
      <c r="O91" s="16"/>
      <c r="P91" s="16"/>
    </row>
    <row r="92" spans="1:16" ht="26.25" customHeight="1">
      <c r="A92" s="52">
        <f t="shared" si="3"/>
        <v>67</v>
      </c>
      <c r="B92" s="53" t="s">
        <v>1204</v>
      </c>
      <c r="C92" s="53" t="s">
        <v>1330</v>
      </c>
      <c r="D92" s="53" t="s">
        <v>1672</v>
      </c>
      <c r="E92" s="53" t="s">
        <v>1621</v>
      </c>
      <c r="F92" s="53" t="s">
        <v>1779</v>
      </c>
      <c r="G92" s="53" t="s">
        <v>1335</v>
      </c>
      <c r="H92" s="53" t="s">
        <v>1665</v>
      </c>
      <c r="I92" s="53" t="s">
        <v>1861</v>
      </c>
      <c r="J92" s="43" t="s">
        <v>1780</v>
      </c>
      <c r="K92" s="36">
        <v>7363.5</v>
      </c>
      <c r="L92" s="36"/>
      <c r="M92" s="36"/>
      <c r="N92" s="16"/>
      <c r="O92" s="16"/>
      <c r="P92" s="16"/>
    </row>
    <row r="93" spans="1:16" ht="15.75" customHeight="1">
      <c r="A93" s="52">
        <f t="shared" si="3"/>
        <v>68</v>
      </c>
      <c r="B93" s="53" t="s">
        <v>1204</v>
      </c>
      <c r="C93" s="53" t="s">
        <v>1330</v>
      </c>
      <c r="D93" s="53" t="s">
        <v>1672</v>
      </c>
      <c r="E93" s="53" t="s">
        <v>1476</v>
      </c>
      <c r="F93" s="53" t="s">
        <v>1781</v>
      </c>
      <c r="G93" s="53" t="s">
        <v>1335</v>
      </c>
      <c r="H93" s="53" t="s">
        <v>1665</v>
      </c>
      <c r="I93" s="53" t="s">
        <v>1861</v>
      </c>
      <c r="J93" s="43" t="s">
        <v>1782</v>
      </c>
      <c r="K93" s="36">
        <v>549.9</v>
      </c>
      <c r="L93" s="36"/>
      <c r="M93" s="36"/>
      <c r="N93" s="16"/>
      <c r="O93" s="16"/>
      <c r="P93" s="16"/>
    </row>
    <row r="94" spans="1:16" ht="75.75" customHeight="1">
      <c r="A94" s="52">
        <f t="shared" si="3"/>
        <v>69</v>
      </c>
      <c r="B94" s="53" t="s">
        <v>1204</v>
      </c>
      <c r="C94" s="53" t="s">
        <v>1330</v>
      </c>
      <c r="D94" s="53" t="s">
        <v>1672</v>
      </c>
      <c r="E94" s="53" t="s">
        <v>1476</v>
      </c>
      <c r="F94" s="53" t="s">
        <v>750</v>
      </c>
      <c r="G94" s="53" t="s">
        <v>1335</v>
      </c>
      <c r="H94" s="53" t="s">
        <v>1665</v>
      </c>
      <c r="I94" s="53" t="s">
        <v>1861</v>
      </c>
      <c r="J94" s="103" t="s">
        <v>751</v>
      </c>
      <c r="K94" s="36">
        <v>2617.9</v>
      </c>
      <c r="L94" s="36"/>
      <c r="M94" s="36"/>
      <c r="N94" s="16"/>
      <c r="O94" s="16"/>
      <c r="P94" s="16"/>
    </row>
    <row r="95" spans="1:13" ht="15.75" customHeight="1">
      <c r="A95" s="52">
        <f t="shared" si="3"/>
        <v>70</v>
      </c>
      <c r="B95" s="53" t="s">
        <v>1204</v>
      </c>
      <c r="C95" s="53" t="s">
        <v>1330</v>
      </c>
      <c r="D95" s="53" t="s">
        <v>1672</v>
      </c>
      <c r="E95" s="53" t="s">
        <v>1622</v>
      </c>
      <c r="F95" s="53" t="s">
        <v>1489</v>
      </c>
      <c r="G95" s="53" t="s">
        <v>1335</v>
      </c>
      <c r="H95" s="53" t="s">
        <v>1665</v>
      </c>
      <c r="I95" s="53" t="s">
        <v>1861</v>
      </c>
      <c r="J95" s="12" t="s">
        <v>1734</v>
      </c>
      <c r="K95" s="36">
        <f>K100+K101+K106+K107+K109+K113+K114+K115+K116+K117+K97+K98+K99+K102+K103+K104+K108+K110+K111+K112+K105+K118+K119+K120+K121+K122</f>
        <v>93993</v>
      </c>
      <c r="L95" s="36">
        <f>L100+L101+L106+L107+L109+L113+L114+L115+L116+L117</f>
        <v>27859.8</v>
      </c>
      <c r="M95" s="36">
        <f>M100+M101+M106+M107+M109+M113+M114+M115+M116+M117</f>
        <v>27859.8</v>
      </c>
    </row>
    <row r="96" spans="1:13" ht="15.75" customHeight="1">
      <c r="A96" s="52"/>
      <c r="B96" s="53"/>
      <c r="C96" s="53"/>
      <c r="D96" s="53"/>
      <c r="E96" s="53"/>
      <c r="F96" s="53"/>
      <c r="G96" s="53"/>
      <c r="H96" s="53"/>
      <c r="I96" s="53"/>
      <c r="J96" s="38" t="s">
        <v>1477</v>
      </c>
      <c r="K96" s="36"/>
      <c r="L96" s="36"/>
      <c r="M96" s="36"/>
    </row>
    <row r="97" spans="1:13" ht="63.75" customHeight="1">
      <c r="A97" s="52" t="s">
        <v>752</v>
      </c>
      <c r="B97" s="37" t="s">
        <v>1204</v>
      </c>
      <c r="C97" s="37" t="s">
        <v>1330</v>
      </c>
      <c r="D97" s="37" t="s">
        <v>1672</v>
      </c>
      <c r="E97" s="37" t="s">
        <v>1622</v>
      </c>
      <c r="F97" s="37" t="s">
        <v>1489</v>
      </c>
      <c r="G97" s="37" t="s">
        <v>1335</v>
      </c>
      <c r="H97" s="37" t="s">
        <v>753</v>
      </c>
      <c r="I97" s="37" t="s">
        <v>1861</v>
      </c>
      <c r="J97" s="103" t="s">
        <v>754</v>
      </c>
      <c r="K97" s="36">
        <v>3080</v>
      </c>
      <c r="L97" s="36"/>
      <c r="M97" s="36"/>
    </row>
    <row r="98" spans="1:13" ht="76.5" customHeight="1">
      <c r="A98" s="52" t="s">
        <v>755</v>
      </c>
      <c r="B98" s="37" t="s">
        <v>1204</v>
      </c>
      <c r="C98" s="37" t="s">
        <v>1330</v>
      </c>
      <c r="D98" s="37" t="s">
        <v>1672</v>
      </c>
      <c r="E98" s="37" t="s">
        <v>1622</v>
      </c>
      <c r="F98" s="37" t="s">
        <v>1489</v>
      </c>
      <c r="G98" s="37" t="s">
        <v>1335</v>
      </c>
      <c r="H98" s="37" t="s">
        <v>756</v>
      </c>
      <c r="I98" s="37" t="s">
        <v>1861</v>
      </c>
      <c r="J98" s="103" t="s">
        <v>757</v>
      </c>
      <c r="K98" s="36">
        <v>109.9</v>
      </c>
      <c r="L98" s="36"/>
      <c r="M98" s="36"/>
    </row>
    <row r="99" spans="1:13" ht="69.75" customHeight="1">
      <c r="A99" s="52" t="s">
        <v>758</v>
      </c>
      <c r="B99" s="37" t="s">
        <v>1204</v>
      </c>
      <c r="C99" s="37" t="s">
        <v>1330</v>
      </c>
      <c r="D99" s="37" t="s">
        <v>1672</v>
      </c>
      <c r="E99" s="37" t="s">
        <v>1622</v>
      </c>
      <c r="F99" s="37" t="s">
        <v>1489</v>
      </c>
      <c r="G99" s="37" t="s">
        <v>1335</v>
      </c>
      <c r="H99" s="37" t="s">
        <v>759</v>
      </c>
      <c r="I99" s="37" t="s">
        <v>1861</v>
      </c>
      <c r="J99" s="103" t="s">
        <v>760</v>
      </c>
      <c r="K99" s="36">
        <v>596.5</v>
      </c>
      <c r="L99" s="36"/>
      <c r="M99" s="36"/>
    </row>
    <row r="100" spans="1:13" ht="74.25" customHeight="1">
      <c r="A100" s="52" t="s">
        <v>761</v>
      </c>
      <c r="B100" s="37" t="s">
        <v>1204</v>
      </c>
      <c r="C100" s="37" t="s">
        <v>1330</v>
      </c>
      <c r="D100" s="37" t="s">
        <v>1672</v>
      </c>
      <c r="E100" s="37" t="s">
        <v>1622</v>
      </c>
      <c r="F100" s="37" t="s">
        <v>1489</v>
      </c>
      <c r="G100" s="37" t="s">
        <v>1335</v>
      </c>
      <c r="H100" s="37" t="s">
        <v>1783</v>
      </c>
      <c r="I100" s="37" t="s">
        <v>1861</v>
      </c>
      <c r="J100" s="79" t="s">
        <v>1784</v>
      </c>
      <c r="K100" s="36">
        <v>707.1</v>
      </c>
      <c r="L100" s="36"/>
      <c r="M100" s="36"/>
    </row>
    <row r="101" spans="1:13" ht="28.5" customHeight="1">
      <c r="A101" s="52" t="s">
        <v>762</v>
      </c>
      <c r="B101" s="37" t="s">
        <v>1204</v>
      </c>
      <c r="C101" s="37" t="s">
        <v>1330</v>
      </c>
      <c r="D101" s="37" t="s">
        <v>1672</v>
      </c>
      <c r="E101" s="37" t="s">
        <v>1622</v>
      </c>
      <c r="F101" s="37" t="s">
        <v>1489</v>
      </c>
      <c r="G101" s="37" t="s">
        <v>1335</v>
      </c>
      <c r="H101" s="37" t="s">
        <v>1785</v>
      </c>
      <c r="I101" s="37" t="s">
        <v>1861</v>
      </c>
      <c r="J101" s="43" t="s">
        <v>1786</v>
      </c>
      <c r="K101" s="36">
        <v>788</v>
      </c>
      <c r="L101" s="36"/>
      <c r="M101" s="36"/>
    </row>
    <row r="102" spans="1:13" ht="96.75" customHeight="1">
      <c r="A102" s="52" t="s">
        <v>763</v>
      </c>
      <c r="B102" s="37" t="s">
        <v>1204</v>
      </c>
      <c r="C102" s="37" t="s">
        <v>1330</v>
      </c>
      <c r="D102" s="37" t="s">
        <v>1672</v>
      </c>
      <c r="E102" s="37" t="s">
        <v>1622</v>
      </c>
      <c r="F102" s="37" t="s">
        <v>1489</v>
      </c>
      <c r="G102" s="37" t="s">
        <v>1335</v>
      </c>
      <c r="H102" s="37" t="s">
        <v>764</v>
      </c>
      <c r="I102" s="37" t="s">
        <v>1861</v>
      </c>
      <c r="J102" s="103" t="s">
        <v>765</v>
      </c>
      <c r="K102" s="36">
        <v>247.7</v>
      </c>
      <c r="L102" s="36"/>
      <c r="M102" s="36"/>
    </row>
    <row r="103" spans="1:13" ht="68.25" customHeight="1">
      <c r="A103" s="52" t="s">
        <v>766</v>
      </c>
      <c r="B103" s="37" t="s">
        <v>1204</v>
      </c>
      <c r="C103" s="37" t="s">
        <v>1330</v>
      </c>
      <c r="D103" s="37" t="s">
        <v>1672</v>
      </c>
      <c r="E103" s="37" t="s">
        <v>1622</v>
      </c>
      <c r="F103" s="37" t="s">
        <v>1489</v>
      </c>
      <c r="G103" s="37" t="s">
        <v>1335</v>
      </c>
      <c r="H103" s="37" t="s">
        <v>767</v>
      </c>
      <c r="I103" s="37" t="s">
        <v>1861</v>
      </c>
      <c r="J103" s="103" t="s">
        <v>768</v>
      </c>
      <c r="K103" s="36">
        <v>11561.9</v>
      </c>
      <c r="L103" s="36"/>
      <c r="M103" s="36"/>
    </row>
    <row r="104" spans="1:13" ht="98.25" customHeight="1">
      <c r="A104" s="52" t="s">
        <v>769</v>
      </c>
      <c r="B104" s="37" t="s">
        <v>1204</v>
      </c>
      <c r="C104" s="37" t="s">
        <v>1330</v>
      </c>
      <c r="D104" s="37" t="s">
        <v>1672</v>
      </c>
      <c r="E104" s="37" t="s">
        <v>1622</v>
      </c>
      <c r="F104" s="37" t="s">
        <v>1489</v>
      </c>
      <c r="G104" s="37" t="s">
        <v>1335</v>
      </c>
      <c r="H104" s="37" t="s">
        <v>770</v>
      </c>
      <c r="I104" s="37" t="s">
        <v>1861</v>
      </c>
      <c r="J104" s="103" t="s">
        <v>771</v>
      </c>
      <c r="K104" s="36">
        <v>42.7</v>
      </c>
      <c r="L104" s="36"/>
      <c r="M104" s="36"/>
    </row>
    <row r="105" spans="1:13" ht="64.5" customHeight="1">
      <c r="A105" s="52" t="s">
        <v>772</v>
      </c>
      <c r="B105" s="37" t="s">
        <v>1204</v>
      </c>
      <c r="C105" s="37" t="s">
        <v>1330</v>
      </c>
      <c r="D105" s="37" t="s">
        <v>1672</v>
      </c>
      <c r="E105" s="37" t="s">
        <v>1622</v>
      </c>
      <c r="F105" s="37" t="s">
        <v>1489</v>
      </c>
      <c r="G105" s="37" t="s">
        <v>1335</v>
      </c>
      <c r="H105" s="37" t="s">
        <v>773</v>
      </c>
      <c r="I105" s="37" t="s">
        <v>1861</v>
      </c>
      <c r="J105" s="103" t="s">
        <v>774</v>
      </c>
      <c r="K105" s="36">
        <v>685.3</v>
      </c>
      <c r="L105" s="36"/>
      <c r="M105" s="36"/>
    </row>
    <row r="106" spans="1:13" ht="89.25" customHeight="1">
      <c r="A106" s="52" t="s">
        <v>775</v>
      </c>
      <c r="B106" s="37" t="s">
        <v>1204</v>
      </c>
      <c r="C106" s="37" t="s">
        <v>1330</v>
      </c>
      <c r="D106" s="37" t="s">
        <v>1672</v>
      </c>
      <c r="E106" s="37" t="s">
        <v>1622</v>
      </c>
      <c r="F106" s="37" t="s">
        <v>1489</v>
      </c>
      <c r="G106" s="37" t="s">
        <v>1335</v>
      </c>
      <c r="H106" s="37" t="s">
        <v>1787</v>
      </c>
      <c r="I106" s="37" t="s">
        <v>1861</v>
      </c>
      <c r="J106" s="79" t="s">
        <v>1788</v>
      </c>
      <c r="K106" s="36">
        <v>25000</v>
      </c>
      <c r="L106" s="36"/>
      <c r="M106" s="36"/>
    </row>
    <row r="107" spans="1:13" ht="51" customHeight="1">
      <c r="A107" s="52" t="s">
        <v>776</v>
      </c>
      <c r="B107" s="37" t="s">
        <v>1204</v>
      </c>
      <c r="C107" s="37" t="s">
        <v>1330</v>
      </c>
      <c r="D107" s="37" t="s">
        <v>1672</v>
      </c>
      <c r="E107" s="37" t="s">
        <v>1622</v>
      </c>
      <c r="F107" s="37" t="s">
        <v>1489</v>
      </c>
      <c r="G107" s="37" t="s">
        <v>1335</v>
      </c>
      <c r="H107" s="37" t="s">
        <v>1735</v>
      </c>
      <c r="I107" s="37" t="s">
        <v>1861</v>
      </c>
      <c r="J107" s="44" t="s">
        <v>1523</v>
      </c>
      <c r="K107" s="36">
        <v>2332.9</v>
      </c>
      <c r="L107" s="36">
        <v>2332.9</v>
      </c>
      <c r="M107" s="36">
        <v>2332.9</v>
      </c>
    </row>
    <row r="108" spans="1:13" ht="51" customHeight="1">
      <c r="A108" s="52" t="s">
        <v>777</v>
      </c>
      <c r="B108" s="37" t="s">
        <v>1204</v>
      </c>
      <c r="C108" s="37" t="s">
        <v>1330</v>
      </c>
      <c r="D108" s="37" t="s">
        <v>1672</v>
      </c>
      <c r="E108" s="37" t="s">
        <v>1622</v>
      </c>
      <c r="F108" s="37" t="s">
        <v>1489</v>
      </c>
      <c r="G108" s="37" t="s">
        <v>1335</v>
      </c>
      <c r="H108" s="37" t="s">
        <v>778</v>
      </c>
      <c r="I108" s="37" t="s">
        <v>1861</v>
      </c>
      <c r="J108" s="96" t="s">
        <v>779</v>
      </c>
      <c r="K108" s="36">
        <v>76.4</v>
      </c>
      <c r="L108" s="36"/>
      <c r="M108" s="36"/>
    </row>
    <row r="109" spans="1:13" ht="71.25" customHeight="1">
      <c r="A109" s="52" t="s">
        <v>780</v>
      </c>
      <c r="B109" s="37" t="s">
        <v>1204</v>
      </c>
      <c r="C109" s="37" t="s">
        <v>1330</v>
      </c>
      <c r="D109" s="37" t="s">
        <v>1672</v>
      </c>
      <c r="E109" s="37" t="s">
        <v>1622</v>
      </c>
      <c r="F109" s="37" t="s">
        <v>1489</v>
      </c>
      <c r="G109" s="37" t="s">
        <v>1335</v>
      </c>
      <c r="H109" s="37" t="s">
        <v>1789</v>
      </c>
      <c r="I109" s="37" t="s">
        <v>1861</v>
      </c>
      <c r="J109" s="44" t="s">
        <v>1790</v>
      </c>
      <c r="K109" s="36">
        <v>524.5</v>
      </c>
      <c r="L109" s="36"/>
      <c r="M109" s="36"/>
    </row>
    <row r="110" spans="1:13" ht="71.25" customHeight="1">
      <c r="A110" s="52" t="s">
        <v>781</v>
      </c>
      <c r="B110" s="37" t="s">
        <v>1204</v>
      </c>
      <c r="C110" s="37" t="s">
        <v>1330</v>
      </c>
      <c r="D110" s="37" t="s">
        <v>1672</v>
      </c>
      <c r="E110" s="37" t="s">
        <v>1622</v>
      </c>
      <c r="F110" s="37" t="s">
        <v>1489</v>
      </c>
      <c r="G110" s="37" t="s">
        <v>1335</v>
      </c>
      <c r="H110" s="37" t="s">
        <v>782</v>
      </c>
      <c r="I110" s="37" t="s">
        <v>1861</v>
      </c>
      <c r="J110" s="103" t="s">
        <v>783</v>
      </c>
      <c r="K110" s="36">
        <v>500</v>
      </c>
      <c r="L110" s="36"/>
      <c r="M110" s="36"/>
    </row>
    <row r="111" spans="1:13" ht="71.25" customHeight="1">
      <c r="A111" s="52" t="s">
        <v>784</v>
      </c>
      <c r="B111" s="37" t="s">
        <v>1204</v>
      </c>
      <c r="C111" s="37" t="s">
        <v>1330</v>
      </c>
      <c r="D111" s="37" t="s">
        <v>1672</v>
      </c>
      <c r="E111" s="37" t="s">
        <v>1622</v>
      </c>
      <c r="F111" s="37" t="s">
        <v>1489</v>
      </c>
      <c r="G111" s="37" t="s">
        <v>1335</v>
      </c>
      <c r="H111" s="37" t="s">
        <v>785</v>
      </c>
      <c r="I111" s="37" t="s">
        <v>1861</v>
      </c>
      <c r="J111" s="103" t="s">
        <v>786</v>
      </c>
      <c r="K111" s="36">
        <v>3889</v>
      </c>
      <c r="L111" s="36"/>
      <c r="M111" s="36"/>
    </row>
    <row r="112" spans="1:13" ht="71.25" customHeight="1">
      <c r="A112" s="52" t="s">
        <v>787</v>
      </c>
      <c r="B112" s="37" t="s">
        <v>1204</v>
      </c>
      <c r="C112" s="37" t="s">
        <v>1330</v>
      </c>
      <c r="D112" s="37" t="s">
        <v>1672</v>
      </c>
      <c r="E112" s="37" t="s">
        <v>1622</v>
      </c>
      <c r="F112" s="37" t="s">
        <v>1489</v>
      </c>
      <c r="G112" s="37" t="s">
        <v>1335</v>
      </c>
      <c r="H112" s="37" t="s">
        <v>788</v>
      </c>
      <c r="I112" s="37" t="s">
        <v>1861</v>
      </c>
      <c r="J112" s="103" t="s">
        <v>789</v>
      </c>
      <c r="K112" s="36">
        <v>97.3</v>
      </c>
      <c r="L112" s="36"/>
      <c r="M112" s="36"/>
    </row>
    <row r="113" spans="1:13" ht="62.25" customHeight="1">
      <c r="A113" s="52" t="s">
        <v>790</v>
      </c>
      <c r="B113" s="37" t="s">
        <v>1204</v>
      </c>
      <c r="C113" s="37" t="s">
        <v>1330</v>
      </c>
      <c r="D113" s="37" t="s">
        <v>1672</v>
      </c>
      <c r="E113" s="37" t="s">
        <v>1622</v>
      </c>
      <c r="F113" s="37" t="s">
        <v>1489</v>
      </c>
      <c r="G113" s="37" t="s">
        <v>1335</v>
      </c>
      <c r="H113" s="37" t="s">
        <v>1623</v>
      </c>
      <c r="I113" s="37" t="s">
        <v>1861</v>
      </c>
      <c r="J113" s="44" t="s">
        <v>1524</v>
      </c>
      <c r="K113" s="36">
        <v>452.3</v>
      </c>
      <c r="L113" s="36">
        <v>452.3</v>
      </c>
      <c r="M113" s="36">
        <v>452.3</v>
      </c>
    </row>
    <row r="114" spans="1:13" ht="37.5" customHeight="1">
      <c r="A114" s="52" t="s">
        <v>791</v>
      </c>
      <c r="B114" s="37" t="s">
        <v>1204</v>
      </c>
      <c r="C114" s="37" t="s">
        <v>1330</v>
      </c>
      <c r="D114" s="37" t="s">
        <v>1672</v>
      </c>
      <c r="E114" s="37" t="s">
        <v>1622</v>
      </c>
      <c r="F114" s="37" t="s">
        <v>1489</v>
      </c>
      <c r="G114" s="37" t="s">
        <v>1335</v>
      </c>
      <c r="H114" s="37" t="s">
        <v>1791</v>
      </c>
      <c r="I114" s="37" t="s">
        <v>1861</v>
      </c>
      <c r="J114" s="44" t="s">
        <v>1792</v>
      </c>
      <c r="K114" s="36">
        <v>218.6</v>
      </c>
      <c r="L114" s="36"/>
      <c r="M114" s="36"/>
    </row>
    <row r="115" spans="1:13" ht="62.25" customHeight="1">
      <c r="A115" s="52" t="s">
        <v>792</v>
      </c>
      <c r="B115" s="37" t="s">
        <v>1204</v>
      </c>
      <c r="C115" s="37" t="s">
        <v>1330</v>
      </c>
      <c r="D115" s="37" t="s">
        <v>1672</v>
      </c>
      <c r="E115" s="37" t="s">
        <v>1622</v>
      </c>
      <c r="F115" s="37" t="s">
        <v>1489</v>
      </c>
      <c r="G115" s="37" t="s">
        <v>1335</v>
      </c>
      <c r="H115" s="37" t="s">
        <v>1793</v>
      </c>
      <c r="I115" s="37" t="s">
        <v>1861</v>
      </c>
      <c r="J115" s="44" t="s">
        <v>1794</v>
      </c>
      <c r="K115" s="36">
        <v>2459</v>
      </c>
      <c r="L115" s="36"/>
      <c r="M115" s="36"/>
    </row>
    <row r="116" spans="1:13" ht="75" customHeight="1">
      <c r="A116" s="52" t="s">
        <v>793</v>
      </c>
      <c r="B116" s="37" t="s">
        <v>1204</v>
      </c>
      <c r="C116" s="37" t="s">
        <v>1330</v>
      </c>
      <c r="D116" s="37" t="s">
        <v>1672</v>
      </c>
      <c r="E116" s="37" t="s">
        <v>1622</v>
      </c>
      <c r="F116" s="37" t="s">
        <v>1489</v>
      </c>
      <c r="G116" s="37" t="s">
        <v>1335</v>
      </c>
      <c r="H116" s="37" t="s">
        <v>1535</v>
      </c>
      <c r="I116" s="37" t="s">
        <v>1861</v>
      </c>
      <c r="J116" s="44" t="s">
        <v>1536</v>
      </c>
      <c r="K116" s="36">
        <v>24954.6</v>
      </c>
      <c r="L116" s="36">
        <v>24954.6</v>
      </c>
      <c r="M116" s="36">
        <v>24954.6</v>
      </c>
    </row>
    <row r="117" spans="1:13" ht="88.5" customHeight="1">
      <c r="A117" s="52" t="s">
        <v>794</v>
      </c>
      <c r="B117" s="37" t="s">
        <v>1204</v>
      </c>
      <c r="C117" s="37" t="s">
        <v>1330</v>
      </c>
      <c r="D117" s="37" t="s">
        <v>1672</v>
      </c>
      <c r="E117" s="37" t="s">
        <v>1622</v>
      </c>
      <c r="F117" s="37" t="s">
        <v>1489</v>
      </c>
      <c r="G117" s="37" t="s">
        <v>1335</v>
      </c>
      <c r="H117" s="37" t="s">
        <v>1624</v>
      </c>
      <c r="I117" s="37" t="s">
        <v>1861</v>
      </c>
      <c r="J117" s="44" t="s">
        <v>1525</v>
      </c>
      <c r="K117" s="36">
        <v>120</v>
      </c>
      <c r="L117" s="36">
        <v>120</v>
      </c>
      <c r="M117" s="36">
        <v>120</v>
      </c>
    </row>
    <row r="118" spans="1:13" ht="66" customHeight="1">
      <c r="A118" s="52" t="s">
        <v>795</v>
      </c>
      <c r="B118" s="37" t="s">
        <v>1204</v>
      </c>
      <c r="C118" s="37" t="s">
        <v>1330</v>
      </c>
      <c r="D118" s="37" t="s">
        <v>1672</v>
      </c>
      <c r="E118" s="37" t="s">
        <v>1622</v>
      </c>
      <c r="F118" s="37" t="s">
        <v>1489</v>
      </c>
      <c r="G118" s="37" t="s">
        <v>1335</v>
      </c>
      <c r="H118" s="37" t="s">
        <v>796</v>
      </c>
      <c r="I118" s="37" t="s">
        <v>1861</v>
      </c>
      <c r="J118" s="97" t="s">
        <v>797</v>
      </c>
      <c r="K118" s="36">
        <v>2737</v>
      </c>
      <c r="L118" s="36"/>
      <c r="M118" s="36"/>
    </row>
    <row r="119" spans="1:13" ht="82.5" customHeight="1">
      <c r="A119" s="52" t="s">
        <v>798</v>
      </c>
      <c r="B119" s="37" t="s">
        <v>1204</v>
      </c>
      <c r="C119" s="37" t="s">
        <v>1330</v>
      </c>
      <c r="D119" s="37" t="s">
        <v>1672</v>
      </c>
      <c r="E119" s="37" t="s">
        <v>1622</v>
      </c>
      <c r="F119" s="37" t="s">
        <v>1489</v>
      </c>
      <c r="G119" s="37" t="s">
        <v>1335</v>
      </c>
      <c r="H119" s="37" t="s">
        <v>799</v>
      </c>
      <c r="I119" s="37" t="s">
        <v>1861</v>
      </c>
      <c r="J119" s="103" t="s">
        <v>800</v>
      </c>
      <c r="K119" s="36">
        <v>3110.5</v>
      </c>
      <c r="L119" s="36"/>
      <c r="M119" s="36"/>
    </row>
    <row r="120" spans="1:13" ht="82.5" customHeight="1">
      <c r="A120" s="52" t="s">
        <v>801</v>
      </c>
      <c r="B120" s="37" t="s">
        <v>1204</v>
      </c>
      <c r="C120" s="37" t="s">
        <v>1330</v>
      </c>
      <c r="D120" s="37" t="s">
        <v>1672</v>
      </c>
      <c r="E120" s="37" t="s">
        <v>1622</v>
      </c>
      <c r="F120" s="37" t="s">
        <v>1489</v>
      </c>
      <c r="G120" s="37" t="s">
        <v>1335</v>
      </c>
      <c r="H120" s="37" t="s">
        <v>802</v>
      </c>
      <c r="I120" s="37" t="s">
        <v>1861</v>
      </c>
      <c r="J120" s="103" t="s">
        <v>1400</v>
      </c>
      <c r="K120" s="36">
        <v>321</v>
      </c>
      <c r="L120" s="36"/>
      <c r="M120" s="36"/>
    </row>
    <row r="121" spans="1:13" ht="159" customHeight="1">
      <c r="A121" s="52" t="s">
        <v>1401</v>
      </c>
      <c r="B121" s="37" t="s">
        <v>1204</v>
      </c>
      <c r="C121" s="37" t="s">
        <v>1330</v>
      </c>
      <c r="D121" s="37" t="s">
        <v>1672</v>
      </c>
      <c r="E121" s="37" t="s">
        <v>1622</v>
      </c>
      <c r="F121" s="37" t="s">
        <v>1489</v>
      </c>
      <c r="G121" s="37" t="s">
        <v>1335</v>
      </c>
      <c r="H121" s="37" t="s">
        <v>1402</v>
      </c>
      <c r="I121" s="37" t="s">
        <v>1861</v>
      </c>
      <c r="J121" s="103" t="s">
        <v>1403</v>
      </c>
      <c r="K121" s="36">
        <v>8300</v>
      </c>
      <c r="L121" s="36"/>
      <c r="M121" s="36"/>
    </row>
    <row r="122" spans="1:13" ht="100.5" customHeight="1">
      <c r="A122" s="52" t="s">
        <v>1404</v>
      </c>
      <c r="B122" s="37" t="s">
        <v>1204</v>
      </c>
      <c r="C122" s="37" t="s">
        <v>1330</v>
      </c>
      <c r="D122" s="37" t="s">
        <v>1672</v>
      </c>
      <c r="E122" s="37" t="s">
        <v>1622</v>
      </c>
      <c r="F122" s="37" t="s">
        <v>1489</v>
      </c>
      <c r="G122" s="37" t="s">
        <v>1335</v>
      </c>
      <c r="H122" s="37" t="s">
        <v>1405</v>
      </c>
      <c r="I122" s="37" t="s">
        <v>1861</v>
      </c>
      <c r="J122" s="96" t="s">
        <v>1406</v>
      </c>
      <c r="K122" s="36">
        <v>1080.8</v>
      </c>
      <c r="L122" s="36"/>
      <c r="M122" s="36"/>
    </row>
    <row r="123" spans="1:13" ht="24" customHeight="1">
      <c r="A123" s="52">
        <f>A95+1</f>
        <v>71</v>
      </c>
      <c r="B123" s="37" t="s">
        <v>1204</v>
      </c>
      <c r="C123" s="37" t="s">
        <v>1330</v>
      </c>
      <c r="D123" s="37" t="s">
        <v>1672</v>
      </c>
      <c r="E123" s="37" t="s">
        <v>1625</v>
      </c>
      <c r="F123" s="37" t="s">
        <v>1663</v>
      </c>
      <c r="G123" s="37" t="s">
        <v>1664</v>
      </c>
      <c r="H123" s="37" t="s">
        <v>1665</v>
      </c>
      <c r="I123" s="37" t="s">
        <v>1861</v>
      </c>
      <c r="J123" s="12" t="s">
        <v>1795</v>
      </c>
      <c r="K123" s="36">
        <f>K124+K142+K144+K147+K149+K151</f>
        <v>391337.2</v>
      </c>
      <c r="L123" s="36">
        <f>L124+L142+L144+L147+L149+L151</f>
        <v>389655.99999999994</v>
      </c>
      <c r="M123" s="36">
        <f>M124+M142+M144+M147+M149+M151</f>
        <v>389650.6</v>
      </c>
    </row>
    <row r="124" spans="1:13" ht="24" customHeight="1">
      <c r="A124" s="52">
        <f>A123+1</f>
        <v>72</v>
      </c>
      <c r="B124" s="37" t="s">
        <v>1663</v>
      </c>
      <c r="C124" s="37" t="s">
        <v>1330</v>
      </c>
      <c r="D124" s="37" t="s">
        <v>1672</v>
      </c>
      <c r="E124" s="37" t="s">
        <v>1625</v>
      </c>
      <c r="F124" s="37" t="s">
        <v>1490</v>
      </c>
      <c r="G124" s="37" t="s">
        <v>1664</v>
      </c>
      <c r="H124" s="37" t="s">
        <v>1665</v>
      </c>
      <c r="I124" s="37" t="s">
        <v>1861</v>
      </c>
      <c r="J124" s="71" t="s">
        <v>1736</v>
      </c>
      <c r="K124" s="36">
        <f>K125</f>
        <v>319795.9</v>
      </c>
      <c r="L124" s="36">
        <f>L125</f>
        <v>308091.39999999997</v>
      </c>
      <c r="M124" s="36">
        <f>M125</f>
        <v>308086</v>
      </c>
    </row>
    <row r="125" spans="1:13" ht="27.75" customHeight="1">
      <c r="A125" s="52">
        <f>A124+1</f>
        <v>73</v>
      </c>
      <c r="B125" s="37" t="s">
        <v>1204</v>
      </c>
      <c r="C125" s="37" t="s">
        <v>1330</v>
      </c>
      <c r="D125" s="37" t="s">
        <v>1672</v>
      </c>
      <c r="E125" s="37" t="s">
        <v>1625</v>
      </c>
      <c r="F125" s="37" t="s">
        <v>1490</v>
      </c>
      <c r="G125" s="37" t="s">
        <v>1335</v>
      </c>
      <c r="H125" s="37" t="s">
        <v>1665</v>
      </c>
      <c r="I125" s="37" t="s">
        <v>1861</v>
      </c>
      <c r="J125" s="12" t="s">
        <v>1353</v>
      </c>
      <c r="K125" s="36">
        <f>K127+K128+K129+K130+K131+K132+K133+K134+K135+K136+K137+K138+K139+K140+K141</f>
        <v>319795.9</v>
      </c>
      <c r="L125" s="36">
        <f>L127+L128+L129+L130+L131+L132+L133+L134+L135+L136+L137+L138+L139+L140+L141</f>
        <v>308091.39999999997</v>
      </c>
      <c r="M125" s="36">
        <f>M127+M128+M129+M130+M131+M132+M133+M134+M135+M136+M137+M138+M139+M140+M141</f>
        <v>308086</v>
      </c>
    </row>
    <row r="126" spans="1:13" ht="16.5" customHeight="1">
      <c r="A126" s="52"/>
      <c r="B126" s="37"/>
      <c r="C126" s="37"/>
      <c r="D126" s="37"/>
      <c r="E126" s="37"/>
      <c r="F126" s="37"/>
      <c r="G126" s="37"/>
      <c r="H126" s="37"/>
      <c r="I126" s="37"/>
      <c r="J126" s="38" t="s">
        <v>1477</v>
      </c>
      <c r="K126" s="36"/>
      <c r="L126" s="36"/>
      <c r="M126" s="36"/>
    </row>
    <row r="127" spans="1:13" ht="86.25" customHeight="1">
      <c r="A127" s="52" t="s">
        <v>1407</v>
      </c>
      <c r="B127" s="37" t="s">
        <v>1204</v>
      </c>
      <c r="C127" s="37" t="s">
        <v>1330</v>
      </c>
      <c r="D127" s="37" t="s">
        <v>1672</v>
      </c>
      <c r="E127" s="37" t="s">
        <v>1625</v>
      </c>
      <c r="F127" s="37" t="s">
        <v>1490</v>
      </c>
      <c r="G127" s="37" t="s">
        <v>1335</v>
      </c>
      <c r="H127" s="37" t="s">
        <v>1737</v>
      </c>
      <c r="I127" s="37" t="s">
        <v>1861</v>
      </c>
      <c r="J127" s="44" t="s">
        <v>1526</v>
      </c>
      <c r="K127" s="36">
        <v>11789.6</v>
      </c>
      <c r="L127" s="36">
        <v>10997.6</v>
      </c>
      <c r="M127" s="36">
        <v>10997.6</v>
      </c>
    </row>
    <row r="128" spans="1:13" ht="95.25" customHeight="1">
      <c r="A128" s="52" t="s">
        <v>1408</v>
      </c>
      <c r="B128" s="37" t="s">
        <v>1204</v>
      </c>
      <c r="C128" s="37" t="s">
        <v>1330</v>
      </c>
      <c r="D128" s="37" t="s">
        <v>1672</v>
      </c>
      <c r="E128" s="37" t="s">
        <v>1625</v>
      </c>
      <c r="F128" s="37" t="s">
        <v>1490</v>
      </c>
      <c r="G128" s="37" t="s">
        <v>1335</v>
      </c>
      <c r="H128" s="37" t="s">
        <v>1738</v>
      </c>
      <c r="I128" s="37" t="s">
        <v>1861</v>
      </c>
      <c r="J128" s="44" t="s">
        <v>1527</v>
      </c>
      <c r="K128" s="36">
        <v>151.6</v>
      </c>
      <c r="L128" s="36">
        <v>173.3</v>
      </c>
      <c r="M128" s="36">
        <v>173.3</v>
      </c>
    </row>
    <row r="129" spans="1:13" ht="83.25" customHeight="1">
      <c r="A129" s="52" t="s">
        <v>1409</v>
      </c>
      <c r="B129" s="37" t="s">
        <v>1204</v>
      </c>
      <c r="C129" s="37" t="s">
        <v>1330</v>
      </c>
      <c r="D129" s="37" t="s">
        <v>1672</v>
      </c>
      <c r="E129" s="37" t="s">
        <v>1625</v>
      </c>
      <c r="F129" s="37" t="s">
        <v>1490</v>
      </c>
      <c r="G129" s="37" t="s">
        <v>1335</v>
      </c>
      <c r="H129" s="37" t="s">
        <v>1739</v>
      </c>
      <c r="I129" s="37" t="s">
        <v>1861</v>
      </c>
      <c r="J129" s="44" t="s">
        <v>1499</v>
      </c>
      <c r="K129" s="36">
        <v>40</v>
      </c>
      <c r="L129" s="36">
        <v>40</v>
      </c>
      <c r="M129" s="36">
        <v>40</v>
      </c>
    </row>
    <row r="130" spans="1:13" ht="138" customHeight="1">
      <c r="A130" s="52" t="s">
        <v>1410</v>
      </c>
      <c r="B130" s="37" t="s">
        <v>1204</v>
      </c>
      <c r="C130" s="37" t="s">
        <v>1330</v>
      </c>
      <c r="D130" s="37" t="s">
        <v>1672</v>
      </c>
      <c r="E130" s="37" t="s">
        <v>1625</v>
      </c>
      <c r="F130" s="37" t="s">
        <v>1490</v>
      </c>
      <c r="G130" s="37" t="s">
        <v>1335</v>
      </c>
      <c r="H130" s="37" t="s">
        <v>1740</v>
      </c>
      <c r="I130" s="37" t="s">
        <v>1861</v>
      </c>
      <c r="J130" s="44" t="s">
        <v>867</v>
      </c>
      <c r="K130" s="36">
        <v>7408.1</v>
      </c>
      <c r="L130" s="36">
        <v>7408.1</v>
      </c>
      <c r="M130" s="36">
        <v>7408.1</v>
      </c>
    </row>
    <row r="131" spans="1:13" ht="48.75" customHeight="1">
      <c r="A131" s="52" t="s">
        <v>1411</v>
      </c>
      <c r="B131" s="37" t="s">
        <v>1204</v>
      </c>
      <c r="C131" s="37" t="s">
        <v>1330</v>
      </c>
      <c r="D131" s="37" t="s">
        <v>1672</v>
      </c>
      <c r="E131" s="37" t="s">
        <v>1625</v>
      </c>
      <c r="F131" s="37" t="s">
        <v>1490</v>
      </c>
      <c r="G131" s="37" t="s">
        <v>1335</v>
      </c>
      <c r="H131" s="37" t="s">
        <v>1741</v>
      </c>
      <c r="I131" s="37" t="s">
        <v>1861</v>
      </c>
      <c r="J131" s="44" t="s">
        <v>1728</v>
      </c>
      <c r="K131" s="36">
        <v>74.7</v>
      </c>
      <c r="L131" s="36">
        <v>74.7</v>
      </c>
      <c r="M131" s="36">
        <v>74.7</v>
      </c>
    </row>
    <row r="132" spans="1:13" ht="85.5" customHeight="1">
      <c r="A132" s="52" t="s">
        <v>1412</v>
      </c>
      <c r="B132" s="37" t="s">
        <v>1204</v>
      </c>
      <c r="C132" s="37" t="s">
        <v>1330</v>
      </c>
      <c r="D132" s="37" t="s">
        <v>1672</v>
      </c>
      <c r="E132" s="37" t="s">
        <v>1625</v>
      </c>
      <c r="F132" s="37" t="s">
        <v>1490</v>
      </c>
      <c r="G132" s="37" t="s">
        <v>1335</v>
      </c>
      <c r="H132" s="37" t="s">
        <v>1742</v>
      </c>
      <c r="I132" s="37" t="s">
        <v>1861</v>
      </c>
      <c r="J132" s="44" t="s">
        <v>868</v>
      </c>
      <c r="K132" s="36">
        <v>3560</v>
      </c>
      <c r="L132" s="36">
        <v>3599.6</v>
      </c>
      <c r="M132" s="36">
        <v>3594.2</v>
      </c>
    </row>
    <row r="133" spans="1:13" ht="87.75" customHeight="1">
      <c r="A133" s="52" t="s">
        <v>1413</v>
      </c>
      <c r="B133" s="37" t="s">
        <v>1204</v>
      </c>
      <c r="C133" s="37" t="s">
        <v>1330</v>
      </c>
      <c r="D133" s="37" t="s">
        <v>1672</v>
      </c>
      <c r="E133" s="37" t="s">
        <v>1625</v>
      </c>
      <c r="F133" s="37" t="s">
        <v>1490</v>
      </c>
      <c r="G133" s="37" t="s">
        <v>1335</v>
      </c>
      <c r="H133" s="37" t="s">
        <v>1743</v>
      </c>
      <c r="I133" s="37" t="s">
        <v>1861</v>
      </c>
      <c r="J133" s="44" t="s">
        <v>1731</v>
      </c>
      <c r="K133" s="36">
        <v>604.2</v>
      </c>
      <c r="L133" s="36">
        <v>604.2</v>
      </c>
      <c r="M133" s="36">
        <v>604.2</v>
      </c>
    </row>
    <row r="134" spans="1:13" ht="86.25" customHeight="1">
      <c r="A134" s="52" t="s">
        <v>1414</v>
      </c>
      <c r="B134" s="37" t="s">
        <v>1204</v>
      </c>
      <c r="C134" s="37" t="s">
        <v>1330</v>
      </c>
      <c r="D134" s="37" t="s">
        <v>1672</v>
      </c>
      <c r="E134" s="37" t="s">
        <v>1625</v>
      </c>
      <c r="F134" s="37" t="s">
        <v>1490</v>
      </c>
      <c r="G134" s="37" t="s">
        <v>1335</v>
      </c>
      <c r="H134" s="37" t="s">
        <v>1744</v>
      </c>
      <c r="I134" s="37" t="s">
        <v>1861</v>
      </c>
      <c r="J134" s="44" t="s">
        <v>1450</v>
      </c>
      <c r="K134" s="36">
        <v>1081.8</v>
      </c>
      <c r="L134" s="36">
        <v>1081.8</v>
      </c>
      <c r="M134" s="36">
        <v>1081.8</v>
      </c>
    </row>
    <row r="135" spans="1:13" ht="112.5" customHeight="1">
      <c r="A135" s="52" t="s">
        <v>1415</v>
      </c>
      <c r="B135" s="37" t="s">
        <v>1204</v>
      </c>
      <c r="C135" s="37" t="s">
        <v>1330</v>
      </c>
      <c r="D135" s="37" t="s">
        <v>1672</v>
      </c>
      <c r="E135" s="37" t="s">
        <v>1625</v>
      </c>
      <c r="F135" s="37" t="s">
        <v>1490</v>
      </c>
      <c r="G135" s="37" t="s">
        <v>1335</v>
      </c>
      <c r="H135" s="37" t="s">
        <v>1745</v>
      </c>
      <c r="I135" s="37" t="s">
        <v>1861</v>
      </c>
      <c r="J135" s="44" t="s">
        <v>869</v>
      </c>
      <c r="K135" s="36">
        <v>114.5</v>
      </c>
      <c r="L135" s="36">
        <v>114.5</v>
      </c>
      <c r="M135" s="36">
        <v>114.5</v>
      </c>
    </row>
    <row r="136" spans="1:13" ht="170.25" customHeight="1">
      <c r="A136" s="52" t="s">
        <v>1416</v>
      </c>
      <c r="B136" s="37" t="s">
        <v>1204</v>
      </c>
      <c r="C136" s="37" t="s">
        <v>1330</v>
      </c>
      <c r="D136" s="37" t="s">
        <v>1672</v>
      </c>
      <c r="E136" s="37" t="s">
        <v>1625</v>
      </c>
      <c r="F136" s="37" t="s">
        <v>1490</v>
      </c>
      <c r="G136" s="37" t="s">
        <v>1335</v>
      </c>
      <c r="H136" s="37" t="s">
        <v>1746</v>
      </c>
      <c r="I136" s="37" t="s">
        <v>1861</v>
      </c>
      <c r="J136" s="44" t="s">
        <v>870</v>
      </c>
      <c r="K136" s="36">
        <v>188476.2</v>
      </c>
      <c r="L136" s="36">
        <v>187740.3</v>
      </c>
      <c r="M136" s="36">
        <v>187740.3</v>
      </c>
    </row>
    <row r="137" spans="1:13" ht="86.25" customHeight="1">
      <c r="A137" s="52" t="s">
        <v>1417</v>
      </c>
      <c r="B137" s="37" t="s">
        <v>1204</v>
      </c>
      <c r="C137" s="37" t="s">
        <v>1330</v>
      </c>
      <c r="D137" s="37" t="s">
        <v>1672</v>
      </c>
      <c r="E137" s="37" t="s">
        <v>1625</v>
      </c>
      <c r="F137" s="37" t="s">
        <v>1490</v>
      </c>
      <c r="G137" s="37" t="s">
        <v>1335</v>
      </c>
      <c r="H137" s="37" t="s">
        <v>1747</v>
      </c>
      <c r="I137" s="37" t="s">
        <v>1861</v>
      </c>
      <c r="J137" s="44" t="s">
        <v>871</v>
      </c>
      <c r="K137" s="36">
        <v>19286.9</v>
      </c>
      <c r="L137" s="36">
        <v>21494.5</v>
      </c>
      <c r="M137" s="36">
        <v>21494.5</v>
      </c>
    </row>
    <row r="138" spans="1:13" ht="87.75" customHeight="1">
      <c r="A138" s="52" t="s">
        <v>1418</v>
      </c>
      <c r="B138" s="37" t="s">
        <v>1204</v>
      </c>
      <c r="C138" s="37" t="s">
        <v>1330</v>
      </c>
      <c r="D138" s="37" t="s">
        <v>1672</v>
      </c>
      <c r="E138" s="37" t="s">
        <v>1625</v>
      </c>
      <c r="F138" s="37" t="s">
        <v>1490</v>
      </c>
      <c r="G138" s="37" t="s">
        <v>1335</v>
      </c>
      <c r="H138" s="37" t="s">
        <v>1748</v>
      </c>
      <c r="I138" s="37" t="s">
        <v>1861</v>
      </c>
      <c r="J138" s="44" t="s">
        <v>872</v>
      </c>
      <c r="K138" s="36">
        <v>20251.8</v>
      </c>
      <c r="L138" s="36">
        <v>11578.3</v>
      </c>
      <c r="M138" s="36">
        <v>11578.3</v>
      </c>
    </row>
    <row r="139" spans="1:13" ht="168" customHeight="1">
      <c r="A139" s="52" t="s">
        <v>1419</v>
      </c>
      <c r="B139" s="37" t="s">
        <v>1204</v>
      </c>
      <c r="C139" s="37" t="s">
        <v>1330</v>
      </c>
      <c r="D139" s="37" t="s">
        <v>1672</v>
      </c>
      <c r="E139" s="37" t="s">
        <v>1625</v>
      </c>
      <c r="F139" s="37" t="s">
        <v>1490</v>
      </c>
      <c r="G139" s="37" t="s">
        <v>1335</v>
      </c>
      <c r="H139" s="37" t="s">
        <v>1749</v>
      </c>
      <c r="I139" s="37" t="s">
        <v>1861</v>
      </c>
      <c r="J139" s="44" t="s">
        <v>873</v>
      </c>
      <c r="K139" s="36">
        <v>48451.5</v>
      </c>
      <c r="L139" s="36">
        <v>48287</v>
      </c>
      <c r="M139" s="36">
        <v>48287</v>
      </c>
    </row>
    <row r="140" spans="1:13" ht="96.75" customHeight="1">
      <c r="A140" s="52" t="s">
        <v>1420</v>
      </c>
      <c r="B140" s="37" t="s">
        <v>1204</v>
      </c>
      <c r="C140" s="37" t="s">
        <v>1330</v>
      </c>
      <c r="D140" s="37" t="s">
        <v>1672</v>
      </c>
      <c r="E140" s="37" t="s">
        <v>1625</v>
      </c>
      <c r="F140" s="37" t="s">
        <v>1490</v>
      </c>
      <c r="G140" s="37" t="s">
        <v>1335</v>
      </c>
      <c r="H140" s="37" t="s">
        <v>1750</v>
      </c>
      <c r="I140" s="37" t="s">
        <v>1861</v>
      </c>
      <c r="J140" s="44" t="s">
        <v>874</v>
      </c>
      <c r="K140" s="36">
        <v>18037.3</v>
      </c>
      <c r="L140" s="36">
        <v>14429.8</v>
      </c>
      <c r="M140" s="36">
        <v>14429.8</v>
      </c>
    </row>
    <row r="141" spans="1:13" ht="64.5" customHeight="1">
      <c r="A141" s="52" t="s">
        <v>1421</v>
      </c>
      <c r="B141" s="37" t="s">
        <v>1204</v>
      </c>
      <c r="C141" s="37" t="s">
        <v>1330</v>
      </c>
      <c r="D141" s="37" t="s">
        <v>1672</v>
      </c>
      <c r="E141" s="37" t="s">
        <v>1625</v>
      </c>
      <c r="F141" s="37" t="s">
        <v>1490</v>
      </c>
      <c r="G141" s="37" t="s">
        <v>1335</v>
      </c>
      <c r="H141" s="37" t="s">
        <v>1751</v>
      </c>
      <c r="I141" s="37" t="s">
        <v>1861</v>
      </c>
      <c r="J141" s="44" t="s">
        <v>1318</v>
      </c>
      <c r="K141" s="36">
        <v>467.7</v>
      </c>
      <c r="L141" s="36">
        <v>467.7</v>
      </c>
      <c r="M141" s="36">
        <v>467.7</v>
      </c>
    </row>
    <row r="142" spans="1:13" ht="57.75" customHeight="1">
      <c r="A142" s="52">
        <f>A125+1</f>
        <v>74</v>
      </c>
      <c r="B142" s="37" t="s">
        <v>1663</v>
      </c>
      <c r="C142" s="37" t="s">
        <v>1330</v>
      </c>
      <c r="D142" s="37" t="s">
        <v>1672</v>
      </c>
      <c r="E142" s="37" t="s">
        <v>1625</v>
      </c>
      <c r="F142" s="37" t="s">
        <v>1491</v>
      </c>
      <c r="G142" s="37" t="s">
        <v>1664</v>
      </c>
      <c r="H142" s="37" t="s">
        <v>1665</v>
      </c>
      <c r="I142" s="37" t="s">
        <v>1861</v>
      </c>
      <c r="J142" s="69" t="s">
        <v>1752</v>
      </c>
      <c r="K142" s="36">
        <f>K143</f>
        <v>1519.8</v>
      </c>
      <c r="L142" s="36">
        <f>L143</f>
        <v>1519.8</v>
      </c>
      <c r="M142" s="36">
        <f>M143</f>
        <v>1519.8</v>
      </c>
    </row>
    <row r="143" spans="1:13" ht="84.75" customHeight="1">
      <c r="A143" s="52">
        <f>A142+1</f>
        <v>75</v>
      </c>
      <c r="B143" s="37" t="s">
        <v>1204</v>
      </c>
      <c r="C143" s="37" t="s">
        <v>1330</v>
      </c>
      <c r="D143" s="37" t="s">
        <v>1672</v>
      </c>
      <c r="E143" s="37" t="s">
        <v>1625</v>
      </c>
      <c r="F143" s="37" t="s">
        <v>1491</v>
      </c>
      <c r="G143" s="37" t="s">
        <v>1335</v>
      </c>
      <c r="H143" s="37" t="s">
        <v>1665</v>
      </c>
      <c r="I143" s="37" t="s">
        <v>1861</v>
      </c>
      <c r="J143" s="44" t="s">
        <v>1069</v>
      </c>
      <c r="K143" s="36">
        <v>1519.8</v>
      </c>
      <c r="L143" s="36">
        <v>1519.8</v>
      </c>
      <c r="M143" s="36">
        <v>1519.8</v>
      </c>
    </row>
    <row r="144" spans="1:13" ht="54" customHeight="1">
      <c r="A144" s="52">
        <f aca="true" t="shared" si="4" ref="A144:A165">A143+1</f>
        <v>76</v>
      </c>
      <c r="B144" s="37" t="s">
        <v>1663</v>
      </c>
      <c r="C144" s="37" t="s">
        <v>1330</v>
      </c>
      <c r="D144" s="37" t="s">
        <v>1672</v>
      </c>
      <c r="E144" s="37" t="s">
        <v>1484</v>
      </c>
      <c r="F144" s="37" t="s">
        <v>1626</v>
      </c>
      <c r="G144" s="37" t="s">
        <v>1664</v>
      </c>
      <c r="H144" s="37" t="s">
        <v>1665</v>
      </c>
      <c r="I144" s="37" t="s">
        <v>1861</v>
      </c>
      <c r="J144" s="70" t="s">
        <v>1753</v>
      </c>
      <c r="K144" s="36">
        <f>K145+K146</f>
        <v>4554</v>
      </c>
      <c r="L144" s="36">
        <f>L145+L146</f>
        <v>17305.2</v>
      </c>
      <c r="M144" s="36">
        <f>M145+M146</f>
        <v>17305.2</v>
      </c>
    </row>
    <row r="145" spans="1:13" ht="89.25" customHeight="1">
      <c r="A145" s="52">
        <f t="shared" si="4"/>
        <v>77</v>
      </c>
      <c r="B145" s="37" t="s">
        <v>1204</v>
      </c>
      <c r="C145" s="37" t="s">
        <v>1330</v>
      </c>
      <c r="D145" s="37" t="s">
        <v>1672</v>
      </c>
      <c r="E145" s="37" t="s">
        <v>1484</v>
      </c>
      <c r="F145" s="37" t="s">
        <v>1626</v>
      </c>
      <c r="G145" s="37" t="s">
        <v>1335</v>
      </c>
      <c r="H145" s="37" t="s">
        <v>1549</v>
      </c>
      <c r="I145" s="37" t="s">
        <v>1861</v>
      </c>
      <c r="J145" s="44" t="s">
        <v>1538</v>
      </c>
      <c r="K145" s="36">
        <v>1582.1</v>
      </c>
      <c r="L145" s="36"/>
      <c r="M145" s="36"/>
    </row>
    <row r="146" spans="1:13" ht="87" customHeight="1">
      <c r="A146" s="52">
        <f t="shared" si="4"/>
        <v>78</v>
      </c>
      <c r="B146" s="37" t="s">
        <v>1204</v>
      </c>
      <c r="C146" s="37" t="s">
        <v>1330</v>
      </c>
      <c r="D146" s="37" t="s">
        <v>1672</v>
      </c>
      <c r="E146" s="37" t="s">
        <v>1484</v>
      </c>
      <c r="F146" s="37" t="s">
        <v>1626</v>
      </c>
      <c r="G146" s="37" t="s">
        <v>1335</v>
      </c>
      <c r="H146" s="37" t="s">
        <v>1539</v>
      </c>
      <c r="I146" s="37" t="s">
        <v>1861</v>
      </c>
      <c r="J146" s="44" t="s">
        <v>1603</v>
      </c>
      <c r="K146" s="36">
        <v>2971.9</v>
      </c>
      <c r="L146" s="36">
        <v>17305.2</v>
      </c>
      <c r="M146" s="36">
        <v>17305.2</v>
      </c>
    </row>
    <row r="147" spans="1:13" ht="28.5" customHeight="1">
      <c r="A147" s="52">
        <f t="shared" si="4"/>
        <v>79</v>
      </c>
      <c r="B147" s="37" t="s">
        <v>1663</v>
      </c>
      <c r="C147" s="37" t="s">
        <v>1330</v>
      </c>
      <c r="D147" s="37" t="s">
        <v>1672</v>
      </c>
      <c r="E147" s="37" t="s">
        <v>1484</v>
      </c>
      <c r="F147" s="37" t="s">
        <v>1627</v>
      </c>
      <c r="G147" s="37" t="s">
        <v>1664</v>
      </c>
      <c r="H147" s="37" t="s">
        <v>1665</v>
      </c>
      <c r="I147" s="37" t="s">
        <v>1861</v>
      </c>
      <c r="J147" s="70" t="s">
        <v>1628</v>
      </c>
      <c r="K147" s="36">
        <f>K148</f>
        <v>1940.4</v>
      </c>
      <c r="L147" s="36"/>
      <c r="M147" s="36"/>
    </row>
    <row r="148" spans="1:13" ht="39.75" customHeight="1">
      <c r="A148" s="52">
        <f t="shared" si="4"/>
        <v>80</v>
      </c>
      <c r="B148" s="37" t="s">
        <v>1204</v>
      </c>
      <c r="C148" s="37" t="s">
        <v>1330</v>
      </c>
      <c r="D148" s="37" t="s">
        <v>1672</v>
      </c>
      <c r="E148" s="37" t="s">
        <v>1484</v>
      </c>
      <c r="F148" s="37" t="s">
        <v>1627</v>
      </c>
      <c r="G148" s="37" t="s">
        <v>1335</v>
      </c>
      <c r="H148" s="37" t="s">
        <v>1665</v>
      </c>
      <c r="I148" s="37" t="s">
        <v>1861</v>
      </c>
      <c r="J148" s="80" t="s">
        <v>1070</v>
      </c>
      <c r="K148" s="36">
        <v>1940.4</v>
      </c>
      <c r="L148" s="36"/>
      <c r="M148" s="36"/>
    </row>
    <row r="149" spans="1:13" ht="35.25" customHeight="1">
      <c r="A149" s="52">
        <f t="shared" si="4"/>
        <v>81</v>
      </c>
      <c r="B149" s="37" t="s">
        <v>1663</v>
      </c>
      <c r="C149" s="37" t="s">
        <v>1330</v>
      </c>
      <c r="D149" s="37" t="s">
        <v>1672</v>
      </c>
      <c r="E149" s="37" t="s">
        <v>1484</v>
      </c>
      <c r="F149" s="37" t="s">
        <v>1071</v>
      </c>
      <c r="G149" s="37" t="s">
        <v>1664</v>
      </c>
      <c r="H149" s="37" t="s">
        <v>1665</v>
      </c>
      <c r="I149" s="37" t="s">
        <v>1861</v>
      </c>
      <c r="J149" s="42" t="s">
        <v>1072</v>
      </c>
      <c r="K149" s="36">
        <f>K150</f>
        <v>626.5</v>
      </c>
      <c r="L149" s="36"/>
      <c r="M149" s="36"/>
    </row>
    <row r="150" spans="1:13" ht="39.75" customHeight="1">
      <c r="A150" s="52">
        <f t="shared" si="4"/>
        <v>82</v>
      </c>
      <c r="B150" s="37" t="s">
        <v>1204</v>
      </c>
      <c r="C150" s="37" t="s">
        <v>1330</v>
      </c>
      <c r="D150" s="37" t="s">
        <v>1672</v>
      </c>
      <c r="E150" s="37" t="s">
        <v>1484</v>
      </c>
      <c r="F150" s="37" t="s">
        <v>1071</v>
      </c>
      <c r="G150" s="37" t="s">
        <v>1335</v>
      </c>
      <c r="H150" s="37" t="s">
        <v>1665</v>
      </c>
      <c r="I150" s="37" t="s">
        <v>1861</v>
      </c>
      <c r="J150" s="80" t="s">
        <v>1073</v>
      </c>
      <c r="K150" s="36">
        <v>626.5</v>
      </c>
      <c r="L150" s="36"/>
      <c r="M150" s="36"/>
    </row>
    <row r="151" spans="1:13" ht="20.25" customHeight="1">
      <c r="A151" s="52">
        <f t="shared" si="4"/>
        <v>83</v>
      </c>
      <c r="B151" s="37" t="s">
        <v>1204</v>
      </c>
      <c r="C151" s="37" t="s">
        <v>1330</v>
      </c>
      <c r="D151" s="37" t="s">
        <v>1672</v>
      </c>
      <c r="E151" s="37" t="s">
        <v>1629</v>
      </c>
      <c r="F151" s="37" t="s">
        <v>1489</v>
      </c>
      <c r="G151" s="37" t="s">
        <v>1335</v>
      </c>
      <c r="H151" s="37" t="s">
        <v>1665</v>
      </c>
      <c r="I151" s="37" t="s">
        <v>1861</v>
      </c>
      <c r="J151" s="80" t="s">
        <v>1754</v>
      </c>
      <c r="K151" s="36">
        <f>K152+K153</f>
        <v>62900.6</v>
      </c>
      <c r="L151" s="36">
        <f>L152+L153</f>
        <v>62739.6</v>
      </c>
      <c r="M151" s="36">
        <f>M152+M153</f>
        <v>62739.6</v>
      </c>
    </row>
    <row r="152" spans="1:13" ht="138" customHeight="1">
      <c r="A152" s="52">
        <f t="shared" si="4"/>
        <v>84</v>
      </c>
      <c r="B152" s="37" t="s">
        <v>1204</v>
      </c>
      <c r="C152" s="37" t="s">
        <v>1330</v>
      </c>
      <c r="D152" s="37" t="s">
        <v>1672</v>
      </c>
      <c r="E152" s="37" t="s">
        <v>1629</v>
      </c>
      <c r="F152" s="37" t="s">
        <v>1489</v>
      </c>
      <c r="G152" s="37" t="s">
        <v>1335</v>
      </c>
      <c r="H152" s="37" t="s">
        <v>1547</v>
      </c>
      <c r="I152" s="37" t="s">
        <v>1861</v>
      </c>
      <c r="J152" s="44" t="s">
        <v>1074</v>
      </c>
      <c r="K152" s="36">
        <v>28092.4</v>
      </c>
      <c r="L152" s="36">
        <v>27931.4</v>
      </c>
      <c r="M152" s="36">
        <v>27931.4</v>
      </c>
    </row>
    <row r="153" spans="1:13" ht="137.25" customHeight="1">
      <c r="A153" s="52">
        <f t="shared" si="4"/>
        <v>85</v>
      </c>
      <c r="B153" s="37" t="s">
        <v>1204</v>
      </c>
      <c r="C153" s="37" t="s">
        <v>1330</v>
      </c>
      <c r="D153" s="37" t="s">
        <v>1672</v>
      </c>
      <c r="E153" s="37" t="s">
        <v>1629</v>
      </c>
      <c r="F153" s="37" t="s">
        <v>1489</v>
      </c>
      <c r="G153" s="37" t="s">
        <v>1335</v>
      </c>
      <c r="H153" s="37" t="s">
        <v>1548</v>
      </c>
      <c r="I153" s="37" t="s">
        <v>1861</v>
      </c>
      <c r="J153" s="44" t="s">
        <v>1075</v>
      </c>
      <c r="K153" s="36">
        <v>34808.2</v>
      </c>
      <c r="L153" s="36">
        <v>34808.2</v>
      </c>
      <c r="M153" s="36">
        <v>34808.2</v>
      </c>
    </row>
    <row r="154" spans="1:13" ht="15" customHeight="1">
      <c r="A154" s="52">
        <f t="shared" si="4"/>
        <v>86</v>
      </c>
      <c r="B154" s="34" t="s">
        <v>1663</v>
      </c>
      <c r="C154" s="34" t="s">
        <v>1330</v>
      </c>
      <c r="D154" s="34" t="s">
        <v>1672</v>
      </c>
      <c r="E154" s="34" t="s">
        <v>1630</v>
      </c>
      <c r="F154" s="34" t="s">
        <v>1663</v>
      </c>
      <c r="G154" s="34" t="s">
        <v>1664</v>
      </c>
      <c r="H154" s="34" t="s">
        <v>1665</v>
      </c>
      <c r="I154" s="34" t="s">
        <v>1861</v>
      </c>
      <c r="J154" s="22" t="s">
        <v>1354</v>
      </c>
      <c r="K154" s="35">
        <f>K156+K157</f>
        <v>21665</v>
      </c>
      <c r="L154" s="35">
        <f>L156</f>
        <v>0</v>
      </c>
      <c r="M154" s="35">
        <f>M156</f>
        <v>0</v>
      </c>
    </row>
    <row r="155" spans="1:13" ht="41.25" customHeight="1">
      <c r="A155" s="52">
        <f t="shared" si="4"/>
        <v>87</v>
      </c>
      <c r="B155" s="37" t="s">
        <v>1663</v>
      </c>
      <c r="C155" s="37" t="s">
        <v>1330</v>
      </c>
      <c r="D155" s="37" t="s">
        <v>1672</v>
      </c>
      <c r="E155" s="37" t="s">
        <v>1630</v>
      </c>
      <c r="F155" s="37" t="s">
        <v>1076</v>
      </c>
      <c r="G155" s="37" t="s">
        <v>1664</v>
      </c>
      <c r="H155" s="37" t="s">
        <v>1665</v>
      </c>
      <c r="I155" s="37" t="s">
        <v>1861</v>
      </c>
      <c r="J155" s="42" t="s">
        <v>1220</v>
      </c>
      <c r="K155" s="35">
        <f>K156</f>
        <v>21615</v>
      </c>
      <c r="L155" s="35"/>
      <c r="M155" s="35"/>
    </row>
    <row r="156" spans="1:13" ht="52.5" customHeight="1">
      <c r="A156" s="52">
        <f t="shared" si="4"/>
        <v>88</v>
      </c>
      <c r="B156" s="37" t="s">
        <v>1204</v>
      </c>
      <c r="C156" s="37" t="s">
        <v>1330</v>
      </c>
      <c r="D156" s="37" t="s">
        <v>1672</v>
      </c>
      <c r="E156" s="37" t="s">
        <v>1630</v>
      </c>
      <c r="F156" s="37" t="s">
        <v>1076</v>
      </c>
      <c r="G156" s="37" t="s">
        <v>1335</v>
      </c>
      <c r="H156" s="37" t="s">
        <v>1665</v>
      </c>
      <c r="I156" s="37" t="s">
        <v>1861</v>
      </c>
      <c r="J156" s="43" t="s">
        <v>1077</v>
      </c>
      <c r="K156" s="36">
        <v>21615</v>
      </c>
      <c r="L156" s="35"/>
      <c r="M156" s="35"/>
    </row>
    <row r="157" spans="1:13" ht="18" customHeight="1">
      <c r="A157" s="52">
        <f t="shared" si="4"/>
        <v>89</v>
      </c>
      <c r="B157" s="37" t="s">
        <v>1663</v>
      </c>
      <c r="C157" s="37" t="s">
        <v>1330</v>
      </c>
      <c r="D157" s="37" t="s">
        <v>1672</v>
      </c>
      <c r="E157" s="37" t="s">
        <v>45</v>
      </c>
      <c r="F157" s="37" t="s">
        <v>1489</v>
      </c>
      <c r="G157" s="37" t="s">
        <v>1664</v>
      </c>
      <c r="H157" s="37" t="s">
        <v>1665</v>
      </c>
      <c r="I157" s="37" t="s">
        <v>1861</v>
      </c>
      <c r="J157" s="76" t="s">
        <v>1422</v>
      </c>
      <c r="K157" s="36">
        <f>K158</f>
        <v>50</v>
      </c>
      <c r="L157" s="35"/>
      <c r="M157" s="35"/>
    </row>
    <row r="158" spans="1:13" ht="52.5" customHeight="1">
      <c r="A158" s="52">
        <f t="shared" si="4"/>
        <v>90</v>
      </c>
      <c r="B158" s="37" t="s">
        <v>1204</v>
      </c>
      <c r="C158" s="37" t="s">
        <v>1330</v>
      </c>
      <c r="D158" s="37" t="s">
        <v>1672</v>
      </c>
      <c r="E158" s="37" t="s">
        <v>45</v>
      </c>
      <c r="F158" s="37" t="s">
        <v>1489</v>
      </c>
      <c r="G158" s="37" t="s">
        <v>1335</v>
      </c>
      <c r="H158" s="37" t="s">
        <v>1423</v>
      </c>
      <c r="I158" s="37" t="s">
        <v>1861</v>
      </c>
      <c r="J158" s="104" t="s">
        <v>1424</v>
      </c>
      <c r="K158" s="36">
        <v>50</v>
      </c>
      <c r="L158" s="35"/>
      <c r="M158" s="35"/>
    </row>
    <row r="159" spans="1:13" ht="18" customHeight="1">
      <c r="A159" s="52">
        <f t="shared" si="4"/>
        <v>91</v>
      </c>
      <c r="B159" s="105" t="s">
        <v>1663</v>
      </c>
      <c r="C159" s="105" t="s">
        <v>1330</v>
      </c>
      <c r="D159" s="105" t="s">
        <v>1425</v>
      </c>
      <c r="E159" s="105" t="s">
        <v>1664</v>
      </c>
      <c r="F159" s="105" t="s">
        <v>1663</v>
      </c>
      <c r="G159" s="105" t="s">
        <v>1664</v>
      </c>
      <c r="H159" s="105" t="s">
        <v>1665</v>
      </c>
      <c r="I159" s="105" t="s">
        <v>1663</v>
      </c>
      <c r="J159" s="106" t="s">
        <v>1426</v>
      </c>
      <c r="K159" s="35">
        <f>K160</f>
        <v>320</v>
      </c>
      <c r="L159" s="35"/>
      <c r="M159" s="35"/>
    </row>
    <row r="160" spans="1:13" ht="18.75" customHeight="1">
      <c r="A160" s="52">
        <f t="shared" si="4"/>
        <v>92</v>
      </c>
      <c r="B160" s="53" t="s">
        <v>1663</v>
      </c>
      <c r="C160" s="53" t="s">
        <v>1330</v>
      </c>
      <c r="D160" s="53" t="s">
        <v>1425</v>
      </c>
      <c r="E160" s="53" t="s">
        <v>1335</v>
      </c>
      <c r="F160" s="53" t="s">
        <v>1663</v>
      </c>
      <c r="G160" s="53" t="s">
        <v>1335</v>
      </c>
      <c r="H160" s="53" t="s">
        <v>1665</v>
      </c>
      <c r="I160" s="53" t="s">
        <v>1080</v>
      </c>
      <c r="J160" s="107" t="s">
        <v>1427</v>
      </c>
      <c r="K160" s="36">
        <f>K161</f>
        <v>320</v>
      </c>
      <c r="L160" s="35"/>
      <c r="M160" s="35"/>
    </row>
    <row r="161" spans="1:13" ht="18" customHeight="1">
      <c r="A161" s="52">
        <f t="shared" si="4"/>
        <v>93</v>
      </c>
      <c r="B161" s="53" t="s">
        <v>1663</v>
      </c>
      <c r="C161" s="53" t="s">
        <v>1330</v>
      </c>
      <c r="D161" s="53" t="s">
        <v>1425</v>
      </c>
      <c r="E161" s="53" t="s">
        <v>1335</v>
      </c>
      <c r="F161" s="53" t="s">
        <v>1464</v>
      </c>
      <c r="G161" s="53" t="s">
        <v>1335</v>
      </c>
      <c r="H161" s="53" t="s">
        <v>1665</v>
      </c>
      <c r="I161" s="53" t="s">
        <v>1080</v>
      </c>
      <c r="J161" s="108" t="s">
        <v>1427</v>
      </c>
      <c r="K161" s="36">
        <v>320</v>
      </c>
      <c r="L161" s="35"/>
      <c r="M161" s="35"/>
    </row>
    <row r="162" spans="1:13" ht="52.5" customHeight="1">
      <c r="A162" s="52">
        <f t="shared" si="4"/>
        <v>94</v>
      </c>
      <c r="B162" s="81" t="s">
        <v>1663</v>
      </c>
      <c r="C162" s="81" t="s">
        <v>1330</v>
      </c>
      <c r="D162" s="81" t="s">
        <v>1078</v>
      </c>
      <c r="E162" s="81" t="s">
        <v>1664</v>
      </c>
      <c r="F162" s="81" t="s">
        <v>1663</v>
      </c>
      <c r="G162" s="81" t="s">
        <v>1664</v>
      </c>
      <c r="H162" s="81" t="s">
        <v>1665</v>
      </c>
      <c r="I162" s="81" t="s">
        <v>1663</v>
      </c>
      <c r="J162" s="82" t="s">
        <v>1079</v>
      </c>
      <c r="K162" s="35">
        <f>K163</f>
        <v>68.5</v>
      </c>
      <c r="L162" s="35"/>
      <c r="M162" s="35"/>
    </row>
    <row r="163" spans="1:13" ht="23.25" customHeight="1">
      <c r="A163" s="52">
        <f t="shared" si="4"/>
        <v>95</v>
      </c>
      <c r="B163" s="53" t="s">
        <v>1204</v>
      </c>
      <c r="C163" s="53" t="s">
        <v>1330</v>
      </c>
      <c r="D163" s="53" t="s">
        <v>1078</v>
      </c>
      <c r="E163" s="53" t="s">
        <v>1335</v>
      </c>
      <c r="F163" s="53" t="s">
        <v>1663</v>
      </c>
      <c r="G163" s="53" t="s">
        <v>1335</v>
      </c>
      <c r="H163" s="53" t="s">
        <v>1665</v>
      </c>
      <c r="I163" s="53" t="s">
        <v>1080</v>
      </c>
      <c r="J163" s="42" t="s">
        <v>1081</v>
      </c>
      <c r="K163" s="36">
        <v>68.5</v>
      </c>
      <c r="L163" s="35"/>
      <c r="M163" s="35"/>
    </row>
    <row r="164" spans="1:13" ht="39.75" customHeight="1">
      <c r="A164" s="52">
        <f t="shared" si="4"/>
        <v>96</v>
      </c>
      <c r="B164" s="34" t="s">
        <v>1663</v>
      </c>
      <c r="C164" s="34" t="s">
        <v>1330</v>
      </c>
      <c r="D164" s="34" t="s">
        <v>1082</v>
      </c>
      <c r="E164" s="34" t="s">
        <v>1664</v>
      </c>
      <c r="F164" s="34" t="s">
        <v>1663</v>
      </c>
      <c r="G164" s="34" t="s">
        <v>1664</v>
      </c>
      <c r="H164" s="34" t="s">
        <v>1665</v>
      </c>
      <c r="I164" s="34" t="s">
        <v>1663</v>
      </c>
      <c r="J164" s="83" t="s">
        <v>1083</v>
      </c>
      <c r="K164" s="35">
        <f>K165</f>
        <v>-853.7</v>
      </c>
      <c r="L164" s="35"/>
      <c r="M164" s="35"/>
    </row>
    <row r="165" spans="1:13" ht="38.25" customHeight="1">
      <c r="A165" s="52">
        <f t="shared" si="4"/>
        <v>97</v>
      </c>
      <c r="B165" s="37" t="s">
        <v>1204</v>
      </c>
      <c r="C165" s="37" t="s">
        <v>1330</v>
      </c>
      <c r="D165" s="37" t="s">
        <v>1082</v>
      </c>
      <c r="E165" s="37" t="s">
        <v>1084</v>
      </c>
      <c r="F165" s="37" t="s">
        <v>1461</v>
      </c>
      <c r="G165" s="37" t="s">
        <v>1335</v>
      </c>
      <c r="H165" s="37" t="s">
        <v>1665</v>
      </c>
      <c r="I165" s="37" t="s">
        <v>1861</v>
      </c>
      <c r="J165" s="84" t="s">
        <v>1085</v>
      </c>
      <c r="K165" s="36">
        <v>-853.7</v>
      </c>
      <c r="L165" s="36"/>
      <c r="M165" s="36"/>
    </row>
    <row r="166" spans="1:16" ht="12.75">
      <c r="A166" s="154" t="s">
        <v>1587</v>
      </c>
      <c r="B166" s="155"/>
      <c r="C166" s="155"/>
      <c r="D166" s="155"/>
      <c r="E166" s="155"/>
      <c r="F166" s="155"/>
      <c r="G166" s="155"/>
      <c r="H166" s="155"/>
      <c r="I166" s="155"/>
      <c r="J166" s="156"/>
      <c r="K166" s="35">
        <f>K84+K16</f>
        <v>897472.3</v>
      </c>
      <c r="L166" s="35">
        <f>L16+L84</f>
        <v>736039.1</v>
      </c>
      <c r="M166" s="35">
        <f>M16+M84</f>
        <v>738767.3999999999</v>
      </c>
      <c r="N166" s="16"/>
      <c r="O166" s="16"/>
      <c r="P166" s="16"/>
    </row>
  </sheetData>
  <sheetProtection/>
  <mergeCells count="15">
    <mergeCell ref="A7:M7"/>
    <mergeCell ref="A8:M8"/>
    <mergeCell ref="A1:M1"/>
    <mergeCell ref="A2:M2"/>
    <mergeCell ref="A3:M3"/>
    <mergeCell ref="A6:M6"/>
    <mergeCell ref="A166:J166"/>
    <mergeCell ref="A10:M10"/>
    <mergeCell ref="L12:M12"/>
    <mergeCell ref="A13:A14"/>
    <mergeCell ref="B13:I13"/>
    <mergeCell ref="J13:J14"/>
    <mergeCell ref="K13:K14"/>
    <mergeCell ref="L13:L14"/>
    <mergeCell ref="M13:M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62"/>
  <sheetViews>
    <sheetView zoomScalePageLayoutView="0" workbookViewId="0" topLeftCell="A37">
      <selection activeCell="A4" sqref="A4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9.875" style="0" customWidth="1"/>
    <col min="4" max="4" width="11.125" style="0" customWidth="1"/>
    <col min="5" max="5" width="10.375" style="0" customWidth="1"/>
    <col min="6" max="6" width="10.25390625" style="0" customWidth="1"/>
  </cols>
  <sheetData>
    <row r="1" spans="1:6" ht="12.75">
      <c r="A1" s="168" t="s">
        <v>1086</v>
      </c>
      <c r="B1" s="168"/>
      <c r="C1" s="168"/>
      <c r="D1" s="168"/>
      <c r="E1" s="168"/>
      <c r="F1" s="168"/>
    </row>
    <row r="2" spans="1:6" ht="12.75">
      <c r="A2" s="168" t="s">
        <v>1858</v>
      </c>
      <c r="B2" s="168"/>
      <c r="C2" s="168"/>
      <c r="D2" s="168"/>
      <c r="E2" s="168"/>
      <c r="F2" s="168"/>
    </row>
    <row r="3" spans="1:6" ht="12.75">
      <c r="A3" s="168" t="s">
        <v>1917</v>
      </c>
      <c r="B3" s="168"/>
      <c r="C3" s="168"/>
      <c r="D3" s="168"/>
      <c r="E3" s="168"/>
      <c r="F3" s="168"/>
    </row>
    <row r="4" spans="1:6" ht="12.75">
      <c r="A4" s="60"/>
      <c r="B4" s="60"/>
      <c r="C4" s="60"/>
      <c r="D4" s="60"/>
      <c r="E4" s="60"/>
      <c r="F4" s="60"/>
    </row>
    <row r="5" spans="1:6" ht="12.75">
      <c r="A5" s="146" t="s">
        <v>1729</v>
      </c>
      <c r="B5" s="146"/>
      <c r="C5" s="146"/>
      <c r="D5" s="146"/>
      <c r="E5" s="146"/>
      <c r="F5" s="146"/>
    </row>
    <row r="6" spans="1:6" ht="12.75">
      <c r="A6" s="146" t="s">
        <v>1858</v>
      </c>
      <c r="B6" s="146"/>
      <c r="C6" s="146"/>
      <c r="D6" s="146"/>
      <c r="E6" s="146"/>
      <c r="F6" s="146"/>
    </row>
    <row r="7" spans="1:6" ht="12.75">
      <c r="A7" s="146" t="s">
        <v>1087</v>
      </c>
      <c r="B7" s="146"/>
      <c r="C7" s="146"/>
      <c r="D7" s="146"/>
      <c r="E7" s="146"/>
      <c r="F7" s="146"/>
    </row>
    <row r="8" spans="1:6" ht="12.75">
      <c r="A8" s="2"/>
      <c r="B8" s="2"/>
      <c r="C8" s="2"/>
      <c r="D8" s="2"/>
      <c r="E8" s="2"/>
      <c r="F8" s="2"/>
    </row>
    <row r="9" spans="1:6" ht="12.75">
      <c r="A9" s="46"/>
      <c r="B9" s="46"/>
      <c r="C9" s="46"/>
      <c r="D9" s="46"/>
      <c r="E9" s="46"/>
      <c r="F9" s="46"/>
    </row>
    <row r="10" spans="1:6" ht="45.75" customHeight="1">
      <c r="A10" s="166" t="s">
        <v>1429</v>
      </c>
      <c r="B10" s="166"/>
      <c r="C10" s="166"/>
      <c r="D10" s="166"/>
      <c r="E10" s="166"/>
      <c r="F10" s="166"/>
    </row>
    <row r="11" spans="1:6" ht="15.75">
      <c r="A11" s="55"/>
      <c r="B11" s="55"/>
      <c r="C11" s="55"/>
      <c r="D11" s="55"/>
      <c r="E11" s="55"/>
      <c r="F11" s="55"/>
    </row>
    <row r="12" spans="1:6" ht="12.75">
      <c r="A12" s="47"/>
      <c r="B12" s="48"/>
      <c r="C12" s="48"/>
      <c r="D12" s="48"/>
      <c r="E12" s="48"/>
      <c r="F12" s="2" t="s">
        <v>1201</v>
      </c>
    </row>
    <row r="13" spans="1:6" ht="12.75">
      <c r="A13" s="167" t="s">
        <v>1187</v>
      </c>
      <c r="B13" s="167" t="s">
        <v>1355</v>
      </c>
      <c r="C13" s="167" t="s">
        <v>1552</v>
      </c>
      <c r="D13" s="167" t="s">
        <v>1430</v>
      </c>
      <c r="E13" s="167" t="s">
        <v>1431</v>
      </c>
      <c r="F13" s="167" t="s">
        <v>1432</v>
      </c>
    </row>
    <row r="14" spans="1:6" ht="12.75">
      <c r="A14" s="167"/>
      <c r="B14" s="167"/>
      <c r="C14" s="167"/>
      <c r="D14" s="167"/>
      <c r="E14" s="167"/>
      <c r="F14" s="167"/>
    </row>
    <row r="15" spans="1:6" ht="12.75">
      <c r="A15" s="85"/>
      <c r="B15" s="85" t="s">
        <v>1853</v>
      </c>
      <c r="C15" s="85" t="s">
        <v>1330</v>
      </c>
      <c r="D15" s="85" t="s">
        <v>1854</v>
      </c>
      <c r="E15" s="85" t="s">
        <v>1855</v>
      </c>
      <c r="F15" s="85" t="s">
        <v>1856</v>
      </c>
    </row>
    <row r="16" spans="1:6" ht="12.75">
      <c r="A16" s="109" t="s">
        <v>1853</v>
      </c>
      <c r="B16" s="110" t="s">
        <v>1557</v>
      </c>
      <c r="C16" s="109" t="s">
        <v>1356</v>
      </c>
      <c r="D16" s="111">
        <f>54247.3+150</f>
        <v>54397.3</v>
      </c>
      <c r="E16" s="111">
        <v>42758</v>
      </c>
      <c r="F16" s="111">
        <v>39307.9</v>
      </c>
    </row>
    <row r="17" spans="1:6" ht="33.75">
      <c r="A17" s="112" t="s">
        <v>1330</v>
      </c>
      <c r="B17" s="113" t="s">
        <v>1428</v>
      </c>
      <c r="C17" s="112" t="s">
        <v>1357</v>
      </c>
      <c r="D17" s="114">
        <v>982.7</v>
      </c>
      <c r="E17" s="114">
        <v>982.7</v>
      </c>
      <c r="F17" s="114">
        <v>982.7</v>
      </c>
    </row>
    <row r="18" spans="1:6" ht="45">
      <c r="A18" s="112" t="s">
        <v>1854</v>
      </c>
      <c r="B18" s="113" t="s">
        <v>1358</v>
      </c>
      <c r="C18" s="112" t="s">
        <v>1359</v>
      </c>
      <c r="D18" s="114">
        <f>3422.8-850</f>
        <v>2572.8</v>
      </c>
      <c r="E18" s="114">
        <v>3536</v>
      </c>
      <c r="F18" s="114">
        <v>3536</v>
      </c>
    </row>
    <row r="19" spans="1:6" ht="45">
      <c r="A19" s="112" t="s">
        <v>1855</v>
      </c>
      <c r="B19" s="113" t="s">
        <v>1553</v>
      </c>
      <c r="C19" s="112" t="s">
        <v>1360</v>
      </c>
      <c r="D19" s="114">
        <f>32508.7+850+150</f>
        <v>33508.7</v>
      </c>
      <c r="E19" s="114">
        <v>29451.2</v>
      </c>
      <c r="F19" s="114">
        <v>26001.1</v>
      </c>
    </row>
    <row r="20" spans="1:7" ht="33.75">
      <c r="A20" s="112" t="s">
        <v>1856</v>
      </c>
      <c r="B20" s="113" t="s">
        <v>1361</v>
      </c>
      <c r="C20" s="112" t="s">
        <v>1362</v>
      </c>
      <c r="D20" s="114">
        <v>7181.8</v>
      </c>
      <c r="E20" s="114">
        <v>7473.4</v>
      </c>
      <c r="F20" s="114">
        <v>7473.4</v>
      </c>
      <c r="G20" s="16"/>
    </row>
    <row r="21" spans="1:6" ht="12.75">
      <c r="A21" s="112" t="s">
        <v>1089</v>
      </c>
      <c r="B21" s="113" t="s">
        <v>1363</v>
      </c>
      <c r="C21" s="112" t="s">
        <v>1348</v>
      </c>
      <c r="D21" s="114">
        <v>140</v>
      </c>
      <c r="E21" s="114">
        <v>140</v>
      </c>
      <c r="F21" s="114">
        <v>140</v>
      </c>
    </row>
    <row r="22" spans="1:6" ht="12.75">
      <c r="A22" s="112" t="s">
        <v>1090</v>
      </c>
      <c r="B22" s="113" t="s">
        <v>1516</v>
      </c>
      <c r="C22" s="112" t="s">
        <v>1349</v>
      </c>
      <c r="D22" s="114">
        <v>10011.3</v>
      </c>
      <c r="E22" s="114">
        <v>1174.7</v>
      </c>
      <c r="F22" s="114">
        <v>1174.7</v>
      </c>
    </row>
    <row r="23" spans="1:6" ht="12.75">
      <c r="A23" s="109" t="s">
        <v>1091</v>
      </c>
      <c r="B23" s="110" t="s">
        <v>1699</v>
      </c>
      <c r="C23" s="109" t="s">
        <v>1181</v>
      </c>
      <c r="D23" s="111">
        <v>1940.4</v>
      </c>
      <c r="E23" s="111">
        <v>0</v>
      </c>
      <c r="F23" s="111">
        <v>0</v>
      </c>
    </row>
    <row r="24" spans="1:6" ht="12.75">
      <c r="A24" s="112" t="s">
        <v>1092</v>
      </c>
      <c r="B24" s="113" t="s">
        <v>1182</v>
      </c>
      <c r="C24" s="112" t="s">
        <v>1183</v>
      </c>
      <c r="D24" s="114">
        <v>1940.4</v>
      </c>
      <c r="E24" s="114">
        <v>0</v>
      </c>
      <c r="F24" s="114">
        <v>0</v>
      </c>
    </row>
    <row r="25" spans="1:6" ht="21">
      <c r="A25" s="109" t="s">
        <v>1339</v>
      </c>
      <c r="B25" s="110" t="s">
        <v>1093</v>
      </c>
      <c r="C25" s="109" t="s">
        <v>1094</v>
      </c>
      <c r="D25" s="111">
        <v>524.5</v>
      </c>
      <c r="E25" s="111">
        <v>0</v>
      </c>
      <c r="F25" s="111">
        <v>0</v>
      </c>
    </row>
    <row r="26" spans="1:6" ht="12.75">
      <c r="A26" s="112" t="s">
        <v>1467</v>
      </c>
      <c r="B26" s="113" t="s">
        <v>1095</v>
      </c>
      <c r="C26" s="112" t="s">
        <v>1096</v>
      </c>
      <c r="D26" s="114">
        <v>524.5</v>
      </c>
      <c r="E26" s="114">
        <v>0</v>
      </c>
      <c r="F26" s="114">
        <v>0</v>
      </c>
    </row>
    <row r="27" spans="1:6" ht="12.75">
      <c r="A27" s="109" t="s">
        <v>1470</v>
      </c>
      <c r="B27" s="110" t="s">
        <v>1215</v>
      </c>
      <c r="C27" s="109" t="s">
        <v>1280</v>
      </c>
      <c r="D27" s="111">
        <v>47053.2</v>
      </c>
      <c r="E27" s="111">
        <f>E28+E29+E30+E31+E32</f>
        <v>17687.4</v>
      </c>
      <c r="F27" s="111">
        <f>F28+F29+F30+F31+F32</f>
        <v>17662.2</v>
      </c>
    </row>
    <row r="28" spans="1:6" ht="12.75">
      <c r="A28" s="112" t="s">
        <v>1472</v>
      </c>
      <c r="B28" s="113" t="s">
        <v>1281</v>
      </c>
      <c r="C28" s="112" t="s">
        <v>1282</v>
      </c>
      <c r="D28" s="114">
        <v>4186.5</v>
      </c>
      <c r="E28" s="114">
        <v>3645.6</v>
      </c>
      <c r="F28" s="114">
        <v>3620.4</v>
      </c>
    </row>
    <row r="29" spans="1:6" ht="12.75">
      <c r="A29" s="112" t="s">
        <v>1612</v>
      </c>
      <c r="B29" s="113" t="s">
        <v>1554</v>
      </c>
      <c r="C29" s="112" t="s">
        <v>1555</v>
      </c>
      <c r="D29" s="114">
        <v>60</v>
      </c>
      <c r="E29" s="114">
        <v>10</v>
      </c>
      <c r="F29" s="114">
        <v>10</v>
      </c>
    </row>
    <row r="30" spans="1:6" ht="12.75">
      <c r="A30" s="112" t="s">
        <v>1619</v>
      </c>
      <c r="B30" s="113" t="s">
        <v>1283</v>
      </c>
      <c r="C30" s="112" t="s">
        <v>1284</v>
      </c>
      <c r="D30" s="114">
        <v>14374.9</v>
      </c>
      <c r="E30" s="114">
        <v>13249.9</v>
      </c>
      <c r="F30" s="114">
        <v>13249.9</v>
      </c>
    </row>
    <row r="31" spans="1:6" ht="12.75">
      <c r="A31" s="112" t="s">
        <v>1475</v>
      </c>
      <c r="B31" s="113" t="s">
        <v>1097</v>
      </c>
      <c r="C31" s="112" t="s">
        <v>1098</v>
      </c>
      <c r="D31" s="114">
        <v>27677.6</v>
      </c>
      <c r="E31" s="114">
        <v>0</v>
      </c>
      <c r="F31" s="114">
        <v>0</v>
      </c>
    </row>
    <row r="32" spans="1:6" ht="22.5">
      <c r="A32" s="112" t="s">
        <v>1099</v>
      </c>
      <c r="B32" s="113" t="s">
        <v>1350</v>
      </c>
      <c r="C32" s="112" t="s">
        <v>1347</v>
      </c>
      <c r="D32" s="114">
        <v>754.2</v>
      </c>
      <c r="E32" s="114">
        <v>781.9</v>
      </c>
      <c r="F32" s="114">
        <v>781.9</v>
      </c>
    </row>
    <row r="33" spans="1:6" ht="12.75">
      <c r="A33" s="109" t="s">
        <v>1078</v>
      </c>
      <c r="B33" s="110" t="s">
        <v>1712</v>
      </c>
      <c r="C33" s="109" t="s">
        <v>1285</v>
      </c>
      <c r="D33" s="111">
        <v>39559.5</v>
      </c>
      <c r="E33" s="111">
        <v>15139.2</v>
      </c>
      <c r="F33" s="111">
        <v>15139.2</v>
      </c>
    </row>
    <row r="34" spans="1:6" ht="12.75">
      <c r="A34" s="112" t="s">
        <v>1082</v>
      </c>
      <c r="B34" s="113" t="s">
        <v>1351</v>
      </c>
      <c r="C34" s="112" t="s">
        <v>1352</v>
      </c>
      <c r="D34" s="114">
        <v>1353.4</v>
      </c>
      <c r="E34" s="114">
        <v>30</v>
      </c>
      <c r="F34" s="114">
        <v>30</v>
      </c>
    </row>
    <row r="35" spans="1:6" ht="12.75">
      <c r="A35" s="112" t="s">
        <v>1621</v>
      </c>
      <c r="B35" s="113" t="s">
        <v>1286</v>
      </c>
      <c r="C35" s="112" t="s">
        <v>1287</v>
      </c>
      <c r="D35" s="114">
        <v>30448</v>
      </c>
      <c r="E35" s="114">
        <v>11878.3</v>
      </c>
      <c r="F35" s="114">
        <v>11878.3</v>
      </c>
    </row>
    <row r="36" spans="1:6" ht="12.75">
      <c r="A36" s="112" t="s">
        <v>1100</v>
      </c>
      <c r="B36" s="113" t="s">
        <v>1372</v>
      </c>
      <c r="C36" s="112" t="s">
        <v>1373</v>
      </c>
      <c r="D36" s="114">
        <v>3551.5</v>
      </c>
      <c r="E36" s="114">
        <v>120</v>
      </c>
      <c r="F36" s="114">
        <v>120</v>
      </c>
    </row>
    <row r="37" spans="1:6" ht="22.5">
      <c r="A37" s="112" t="s">
        <v>1101</v>
      </c>
      <c r="B37" s="113" t="s">
        <v>1288</v>
      </c>
      <c r="C37" s="112" t="s">
        <v>1289</v>
      </c>
      <c r="D37" s="114">
        <v>4206.5</v>
      </c>
      <c r="E37" s="114">
        <v>3110.9</v>
      </c>
      <c r="F37" s="114">
        <v>3110.9</v>
      </c>
    </row>
    <row r="38" spans="1:6" ht="12.75">
      <c r="A38" s="109" t="s">
        <v>1102</v>
      </c>
      <c r="B38" s="110" t="s">
        <v>1176</v>
      </c>
      <c r="C38" s="109" t="s">
        <v>1290</v>
      </c>
      <c r="D38" s="111">
        <v>527078.9</v>
      </c>
      <c r="E38" s="111">
        <f>E39+E40+E41+E42+E43</f>
        <v>477278</v>
      </c>
      <c r="F38" s="111">
        <f>F39+F40+F41+F42+F43</f>
        <v>477278</v>
      </c>
    </row>
    <row r="39" spans="1:6" ht="12.75">
      <c r="A39" s="112" t="s">
        <v>1103</v>
      </c>
      <c r="B39" s="113" t="s">
        <v>1291</v>
      </c>
      <c r="C39" s="112" t="s">
        <v>1292</v>
      </c>
      <c r="D39" s="114">
        <v>134939</v>
      </c>
      <c r="E39" s="114">
        <v>121683.4</v>
      </c>
      <c r="F39" s="114">
        <v>121683.4</v>
      </c>
    </row>
    <row r="40" spans="1:6" ht="12.75">
      <c r="A40" s="112" t="s">
        <v>1476</v>
      </c>
      <c r="B40" s="113" t="s">
        <v>1293</v>
      </c>
      <c r="C40" s="112" t="s">
        <v>1294</v>
      </c>
      <c r="D40" s="114">
        <v>338213</v>
      </c>
      <c r="E40" s="114">
        <v>312064.5</v>
      </c>
      <c r="F40" s="114">
        <v>312064.5</v>
      </c>
    </row>
    <row r="41" spans="1:6" ht="12.75">
      <c r="A41" s="112" t="s">
        <v>1104</v>
      </c>
      <c r="B41" s="113" t="s">
        <v>1633</v>
      </c>
      <c r="C41" s="112" t="s">
        <v>1634</v>
      </c>
      <c r="D41" s="114">
        <v>28626.7</v>
      </c>
      <c r="E41" s="114">
        <v>20191</v>
      </c>
      <c r="F41" s="114">
        <v>20191</v>
      </c>
    </row>
    <row r="42" spans="1:6" ht="12.75">
      <c r="A42" s="112" t="s">
        <v>1105</v>
      </c>
      <c r="B42" s="113" t="s">
        <v>1635</v>
      </c>
      <c r="C42" s="112" t="s">
        <v>1295</v>
      </c>
      <c r="D42" s="114">
        <v>7944.3</v>
      </c>
      <c r="E42" s="114">
        <v>6840.3</v>
      </c>
      <c r="F42" s="114">
        <v>6840.3</v>
      </c>
    </row>
    <row r="43" spans="1:6" ht="12.75">
      <c r="A43" s="112" t="s">
        <v>1773</v>
      </c>
      <c r="B43" s="113" t="s">
        <v>1296</v>
      </c>
      <c r="C43" s="112" t="s">
        <v>1297</v>
      </c>
      <c r="D43" s="114">
        <v>17355.9</v>
      </c>
      <c r="E43" s="114">
        <v>16498.8</v>
      </c>
      <c r="F43" s="114">
        <v>16498.8</v>
      </c>
    </row>
    <row r="44" spans="1:6" ht="12.75">
      <c r="A44" s="109" t="s">
        <v>1622</v>
      </c>
      <c r="B44" s="110" t="s">
        <v>1636</v>
      </c>
      <c r="C44" s="109" t="s">
        <v>1298</v>
      </c>
      <c r="D44" s="111">
        <v>59121.6</v>
      </c>
      <c r="E44" s="111">
        <f>E45+E46</f>
        <v>24929.9</v>
      </c>
      <c r="F44" s="111">
        <f>F45+F46</f>
        <v>24928.7</v>
      </c>
    </row>
    <row r="45" spans="1:6" ht="12.75">
      <c r="A45" s="112" t="s">
        <v>1625</v>
      </c>
      <c r="B45" s="113" t="s">
        <v>1299</v>
      </c>
      <c r="C45" s="112" t="s">
        <v>1300</v>
      </c>
      <c r="D45" s="114">
        <v>57571.6</v>
      </c>
      <c r="E45" s="114">
        <v>24329.9</v>
      </c>
      <c r="F45" s="114">
        <v>24328.7</v>
      </c>
    </row>
    <row r="46" spans="1:6" ht="22.5">
      <c r="A46" s="112" t="s">
        <v>1106</v>
      </c>
      <c r="B46" s="113" t="s">
        <v>1301</v>
      </c>
      <c r="C46" s="112" t="s">
        <v>1302</v>
      </c>
      <c r="D46" s="114">
        <v>1550</v>
      </c>
      <c r="E46" s="114">
        <v>600</v>
      </c>
      <c r="F46" s="114">
        <v>600</v>
      </c>
    </row>
    <row r="47" spans="1:6" ht="12.75">
      <c r="A47" s="109" t="s">
        <v>1107</v>
      </c>
      <c r="B47" s="110" t="s">
        <v>1479</v>
      </c>
      <c r="C47" s="109" t="s">
        <v>1308</v>
      </c>
      <c r="D47" s="111">
        <v>55568.9</v>
      </c>
      <c r="E47" s="111">
        <f>E48+E49+E50+E51+E52</f>
        <v>59423</v>
      </c>
      <c r="F47" s="111">
        <f>F48+F49+F50+F51+F52</f>
        <v>59423</v>
      </c>
    </row>
    <row r="48" spans="1:6" ht="12.75">
      <c r="A48" s="112" t="s">
        <v>1108</v>
      </c>
      <c r="B48" s="113" t="s">
        <v>1309</v>
      </c>
      <c r="C48" s="112" t="s">
        <v>1310</v>
      </c>
      <c r="D48" s="114">
        <v>410</v>
      </c>
      <c r="E48" s="114">
        <v>410</v>
      </c>
      <c r="F48" s="114">
        <v>410</v>
      </c>
    </row>
    <row r="49" spans="1:6" ht="12.75">
      <c r="A49" s="112" t="s">
        <v>1109</v>
      </c>
      <c r="B49" s="113" t="s">
        <v>1311</v>
      </c>
      <c r="C49" s="112" t="s">
        <v>1312</v>
      </c>
      <c r="D49" s="114">
        <v>11789.6</v>
      </c>
      <c r="E49" s="114">
        <v>10997.6</v>
      </c>
      <c r="F49" s="114">
        <v>10997.6</v>
      </c>
    </row>
    <row r="50" spans="1:6" ht="12.75">
      <c r="A50" s="112" t="s">
        <v>1484</v>
      </c>
      <c r="B50" s="113" t="s">
        <v>1313</v>
      </c>
      <c r="C50" s="112" t="s">
        <v>1314</v>
      </c>
      <c r="D50" s="114">
        <v>29202.1</v>
      </c>
      <c r="E50" s="114">
        <v>21782.3</v>
      </c>
      <c r="F50" s="114">
        <v>21782.3</v>
      </c>
    </row>
    <row r="51" spans="1:6" ht="12.75">
      <c r="A51" s="112" t="s">
        <v>1110</v>
      </c>
      <c r="B51" s="113" t="s">
        <v>1315</v>
      </c>
      <c r="C51" s="112" t="s">
        <v>1316</v>
      </c>
      <c r="D51" s="114">
        <v>6073.8</v>
      </c>
      <c r="E51" s="114">
        <v>18825</v>
      </c>
      <c r="F51" s="114">
        <v>18825</v>
      </c>
    </row>
    <row r="52" spans="1:6" ht="12.75">
      <c r="A52" s="112" t="s">
        <v>1111</v>
      </c>
      <c r="B52" s="113" t="s">
        <v>1364</v>
      </c>
      <c r="C52" s="112" t="s">
        <v>1365</v>
      </c>
      <c r="D52" s="114">
        <v>8093.4</v>
      </c>
      <c r="E52" s="114">
        <v>7408.1</v>
      </c>
      <c r="F52" s="114">
        <v>7408.1</v>
      </c>
    </row>
    <row r="53" spans="1:6" ht="12.75">
      <c r="A53" s="109" t="s">
        <v>1112</v>
      </c>
      <c r="B53" s="110" t="s">
        <v>1637</v>
      </c>
      <c r="C53" s="109" t="s">
        <v>1366</v>
      </c>
      <c r="D53" s="111">
        <v>1402.7</v>
      </c>
      <c r="E53" s="111">
        <v>860</v>
      </c>
      <c r="F53" s="111">
        <v>860</v>
      </c>
    </row>
    <row r="54" spans="1:6" ht="12.75">
      <c r="A54" s="112" t="s">
        <v>1629</v>
      </c>
      <c r="B54" s="113" t="s">
        <v>1367</v>
      </c>
      <c r="C54" s="112" t="s">
        <v>1368</v>
      </c>
      <c r="D54" s="114">
        <v>1402.7</v>
      </c>
      <c r="E54" s="114">
        <v>860</v>
      </c>
      <c r="F54" s="114">
        <v>860</v>
      </c>
    </row>
    <row r="55" spans="1:6" ht="21">
      <c r="A55" s="109" t="s">
        <v>1630</v>
      </c>
      <c r="B55" s="110" t="s">
        <v>1638</v>
      </c>
      <c r="C55" s="109" t="s">
        <v>1369</v>
      </c>
      <c r="D55" s="111">
        <v>0.9</v>
      </c>
      <c r="E55" s="111">
        <v>250</v>
      </c>
      <c r="F55" s="111">
        <v>250</v>
      </c>
    </row>
    <row r="56" spans="1:6" ht="22.5">
      <c r="A56" s="112" t="s">
        <v>1113</v>
      </c>
      <c r="B56" s="113" t="s">
        <v>1639</v>
      </c>
      <c r="C56" s="112" t="s">
        <v>1370</v>
      </c>
      <c r="D56" s="114">
        <v>0.9</v>
      </c>
      <c r="E56" s="114">
        <v>250</v>
      </c>
      <c r="F56" s="114">
        <v>250</v>
      </c>
    </row>
    <row r="57" spans="1:6" ht="31.5">
      <c r="A57" s="109" t="s">
        <v>1114</v>
      </c>
      <c r="B57" s="110" t="s">
        <v>1640</v>
      </c>
      <c r="C57" s="109" t="s">
        <v>1371</v>
      </c>
      <c r="D57" s="111">
        <v>114984.4</v>
      </c>
      <c r="E57" s="111">
        <v>91289.8</v>
      </c>
      <c r="F57" s="111">
        <v>88929.8</v>
      </c>
    </row>
    <row r="58" spans="1:6" ht="33.75">
      <c r="A58" s="112" t="s">
        <v>1485</v>
      </c>
      <c r="B58" s="113" t="s">
        <v>1641</v>
      </c>
      <c r="C58" s="112" t="s">
        <v>1848</v>
      </c>
      <c r="D58" s="114">
        <v>70252.7</v>
      </c>
      <c r="E58" s="114">
        <v>54576.5</v>
      </c>
      <c r="F58" s="114">
        <v>51903.4</v>
      </c>
    </row>
    <row r="59" spans="1:6" ht="22.5">
      <c r="A59" s="112" t="s">
        <v>1115</v>
      </c>
      <c r="B59" s="113" t="s">
        <v>1642</v>
      </c>
      <c r="C59" s="112" t="s">
        <v>1727</v>
      </c>
      <c r="D59" s="114">
        <v>44731.7</v>
      </c>
      <c r="E59" s="114">
        <v>36713.3</v>
      </c>
      <c r="F59" s="114">
        <v>37026.4</v>
      </c>
    </row>
    <row r="60" spans="1:7" ht="12.75">
      <c r="A60" s="115" t="s">
        <v>1631</v>
      </c>
      <c r="B60" s="88" t="s">
        <v>1643</v>
      </c>
      <c r="C60" s="56"/>
      <c r="D60" s="56"/>
      <c r="E60" s="116">
        <v>8005</v>
      </c>
      <c r="F60" s="116">
        <v>16150</v>
      </c>
      <c r="G60" s="117"/>
    </row>
    <row r="61" spans="1:6" ht="12.75">
      <c r="A61" s="85" t="s">
        <v>1116</v>
      </c>
      <c r="B61" s="120" t="s">
        <v>1556</v>
      </c>
      <c r="C61" s="85"/>
      <c r="D61" s="118">
        <f>901482.3+150</f>
        <v>901632.3</v>
      </c>
      <c r="E61" s="118">
        <v>737620.3</v>
      </c>
      <c r="F61" s="119">
        <v>739928.8</v>
      </c>
    </row>
    <row r="62" spans="3:6" ht="12.75">
      <c r="C62" s="16"/>
      <c r="D62" s="16"/>
      <c r="E62" s="16"/>
      <c r="F62" s="16"/>
    </row>
  </sheetData>
  <sheetProtection/>
  <mergeCells count="13">
    <mergeCell ref="A6:F6"/>
    <mergeCell ref="A7:F7"/>
    <mergeCell ref="A1:F1"/>
    <mergeCell ref="A2:F2"/>
    <mergeCell ref="A3:F3"/>
    <mergeCell ref="A5:F5"/>
    <mergeCell ref="A10:F10"/>
    <mergeCell ref="A13:A14"/>
    <mergeCell ref="B13:B14"/>
    <mergeCell ref="C13:C14"/>
    <mergeCell ref="D13:D14"/>
    <mergeCell ref="E13:E14"/>
    <mergeCell ref="F13:F14"/>
  </mergeCells>
  <printOptions/>
  <pageMargins left="0.9055118110236221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A1:I77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875" style="121" customWidth="1"/>
    <col min="2" max="2" width="40.625" style="121" customWidth="1"/>
    <col min="3" max="3" width="7.875" style="121" customWidth="1"/>
    <col min="4" max="4" width="9.25390625" style="121" customWidth="1"/>
    <col min="5" max="5" width="13.00390625" style="121" customWidth="1"/>
    <col min="6" max="6" width="7.125" style="121" customWidth="1"/>
    <col min="7" max="7" width="10.25390625" style="121" customWidth="1"/>
    <col min="8" max="8" width="8.875" style="121" customWidth="1"/>
    <col min="9" max="16384" width="9.125" style="121" customWidth="1"/>
  </cols>
  <sheetData>
    <row r="1" spans="1:7" ht="12">
      <c r="A1" s="171" t="s">
        <v>1118</v>
      </c>
      <c r="B1" s="171"/>
      <c r="C1" s="171"/>
      <c r="D1" s="171"/>
      <c r="E1" s="171"/>
      <c r="F1" s="171"/>
      <c r="G1" s="171"/>
    </row>
    <row r="2" spans="1:7" ht="12">
      <c r="A2" s="171" t="s">
        <v>1209</v>
      </c>
      <c r="B2" s="171"/>
      <c r="C2" s="171"/>
      <c r="D2" s="171"/>
      <c r="E2" s="171"/>
      <c r="F2" s="171"/>
      <c r="G2" s="171"/>
    </row>
    <row r="3" spans="1:7" ht="12.75">
      <c r="A3" s="98"/>
      <c r="B3" s="168" t="s">
        <v>1917</v>
      </c>
      <c r="C3" s="168"/>
      <c r="D3" s="168"/>
      <c r="E3" s="168"/>
      <c r="F3" s="168"/>
      <c r="G3" s="168"/>
    </row>
    <row r="4" spans="1:7" ht="12">
      <c r="A4" s="98"/>
      <c r="B4" s="89"/>
      <c r="C4" s="89"/>
      <c r="D4" s="89"/>
      <c r="E4" s="89"/>
      <c r="F4" s="89"/>
      <c r="G4" s="89"/>
    </row>
    <row r="5" spans="1:7" ht="12">
      <c r="A5" s="98"/>
      <c r="B5" s="98"/>
      <c r="C5" s="98"/>
      <c r="D5" s="98"/>
      <c r="E5" s="98"/>
      <c r="F5" s="98"/>
      <c r="G5" s="98"/>
    </row>
    <row r="6" spans="1:7" ht="12">
      <c r="A6" s="171" t="s">
        <v>1119</v>
      </c>
      <c r="B6" s="171"/>
      <c r="C6" s="171"/>
      <c r="D6" s="171"/>
      <c r="E6" s="171"/>
      <c r="F6" s="171"/>
      <c r="G6" s="171"/>
    </row>
    <row r="7" spans="1:7" ht="12">
      <c r="A7" s="171" t="s">
        <v>1209</v>
      </c>
      <c r="B7" s="171"/>
      <c r="C7" s="171"/>
      <c r="D7" s="171"/>
      <c r="E7" s="171"/>
      <c r="F7" s="171"/>
      <c r="G7" s="171"/>
    </row>
    <row r="8" spans="1:7" ht="12">
      <c r="A8" s="171" t="s">
        <v>1120</v>
      </c>
      <c r="B8" s="171"/>
      <c r="C8" s="171"/>
      <c r="D8" s="171"/>
      <c r="E8" s="171"/>
      <c r="F8" s="171"/>
      <c r="G8" s="171"/>
    </row>
    <row r="9" spans="1:7" ht="11.25">
      <c r="A9" s="45"/>
      <c r="B9" s="45"/>
      <c r="C9" s="45"/>
      <c r="D9" s="45"/>
      <c r="E9" s="45"/>
      <c r="F9" s="45"/>
      <c r="G9" s="45"/>
    </row>
    <row r="10" spans="1:7" ht="11.25">
      <c r="A10" s="58"/>
      <c r="B10" s="58"/>
      <c r="C10" s="58"/>
      <c r="D10" s="58"/>
      <c r="E10" s="58"/>
      <c r="F10" s="58"/>
      <c r="G10" s="58"/>
    </row>
    <row r="11" spans="1:7" ht="15.75">
      <c r="A11" s="169" t="s">
        <v>1644</v>
      </c>
      <c r="B11" s="169"/>
      <c r="C11" s="169"/>
      <c r="D11" s="169"/>
      <c r="E11" s="169"/>
      <c r="F11" s="169"/>
      <c r="G11" s="169"/>
    </row>
    <row r="12" spans="1:7" ht="11.25">
      <c r="A12" s="59"/>
      <c r="B12" s="59"/>
      <c r="C12" s="59"/>
      <c r="D12" s="58"/>
      <c r="E12" s="58"/>
      <c r="F12" s="58"/>
      <c r="G12" s="58"/>
    </row>
    <row r="13" spans="1:7" ht="11.25">
      <c r="A13" s="59"/>
      <c r="B13" s="59"/>
      <c r="C13" s="59"/>
      <c r="D13" s="58"/>
      <c r="E13" s="58"/>
      <c r="F13" s="58"/>
      <c r="G13" s="57"/>
    </row>
    <row r="14" spans="1:7" ht="11.25">
      <c r="A14" s="59"/>
      <c r="B14" s="59"/>
      <c r="C14" s="59"/>
      <c r="D14" s="58"/>
      <c r="E14" s="58"/>
      <c r="F14" s="58"/>
      <c r="G14" s="57" t="s">
        <v>1201</v>
      </c>
    </row>
    <row r="15" spans="1:7" ht="11.25">
      <c r="A15" s="170" t="s">
        <v>1187</v>
      </c>
      <c r="B15" s="170" t="s">
        <v>1850</v>
      </c>
      <c r="C15" s="170" t="s">
        <v>1849</v>
      </c>
      <c r="D15" s="170" t="s">
        <v>1552</v>
      </c>
      <c r="E15" s="170" t="s">
        <v>1851</v>
      </c>
      <c r="F15" s="170" t="s">
        <v>1852</v>
      </c>
      <c r="G15" s="170" t="s">
        <v>906</v>
      </c>
    </row>
    <row r="16" spans="1:7" ht="11.25">
      <c r="A16" s="170"/>
      <c r="B16" s="170"/>
      <c r="C16" s="170"/>
      <c r="D16" s="170"/>
      <c r="E16" s="170"/>
      <c r="F16" s="170"/>
      <c r="G16" s="170"/>
    </row>
    <row r="17" spans="1:7" ht="11.25">
      <c r="A17" s="61"/>
      <c r="B17" s="61">
        <v>1</v>
      </c>
      <c r="C17" s="61">
        <v>2</v>
      </c>
      <c r="D17" s="61">
        <v>3</v>
      </c>
      <c r="E17" s="61">
        <v>4</v>
      </c>
      <c r="F17" s="61">
        <v>5</v>
      </c>
      <c r="G17" s="61">
        <v>6</v>
      </c>
    </row>
    <row r="18" spans="1:7" ht="11.25">
      <c r="A18" s="122" t="s">
        <v>1853</v>
      </c>
      <c r="B18" s="123" t="s">
        <v>1599</v>
      </c>
      <c r="C18" s="122" t="s">
        <v>1374</v>
      </c>
      <c r="D18" s="122"/>
      <c r="E18" s="122"/>
      <c r="F18" s="122"/>
      <c r="G18" s="124">
        <f>4092.8-850</f>
        <v>3242.8</v>
      </c>
    </row>
    <row r="19" spans="1:7" ht="11.25">
      <c r="A19" s="86" t="s">
        <v>1330</v>
      </c>
      <c r="B19" s="87" t="s">
        <v>1557</v>
      </c>
      <c r="C19" s="86" t="s">
        <v>1374</v>
      </c>
      <c r="D19" s="86" t="s">
        <v>1356</v>
      </c>
      <c r="E19" s="86"/>
      <c r="F19" s="86"/>
      <c r="G19" s="125">
        <f>4092.8-850</f>
        <v>3242.8</v>
      </c>
    </row>
    <row r="20" spans="1:7" ht="45">
      <c r="A20" s="86" t="s">
        <v>1854</v>
      </c>
      <c r="B20" s="87" t="s">
        <v>1358</v>
      </c>
      <c r="C20" s="86" t="s">
        <v>1374</v>
      </c>
      <c r="D20" s="86" t="s">
        <v>1359</v>
      </c>
      <c r="E20" s="86"/>
      <c r="F20" s="86"/>
      <c r="G20" s="125">
        <f>3422.8-850</f>
        <v>2572.8</v>
      </c>
    </row>
    <row r="21" spans="1:7" ht="22.5">
      <c r="A21" s="86" t="s">
        <v>1855</v>
      </c>
      <c r="B21" s="87" t="s">
        <v>1558</v>
      </c>
      <c r="C21" s="86" t="s">
        <v>1374</v>
      </c>
      <c r="D21" s="86" t="s">
        <v>1359</v>
      </c>
      <c r="E21" s="86" t="s">
        <v>1561</v>
      </c>
      <c r="F21" s="86"/>
      <c r="G21" s="125">
        <f>3422.8-850</f>
        <v>2572.8</v>
      </c>
    </row>
    <row r="22" spans="1:7" ht="22.5">
      <c r="A22" s="86" t="s">
        <v>1856</v>
      </c>
      <c r="B22" s="87" t="s">
        <v>1559</v>
      </c>
      <c r="C22" s="86" t="s">
        <v>1374</v>
      </c>
      <c r="D22" s="86" t="s">
        <v>1359</v>
      </c>
      <c r="E22" s="86" t="s">
        <v>1562</v>
      </c>
      <c r="F22" s="86"/>
      <c r="G22" s="125">
        <f>3422.8-850</f>
        <v>2572.8</v>
      </c>
    </row>
    <row r="23" spans="1:7" ht="45">
      <c r="A23" s="86" t="s">
        <v>1089</v>
      </c>
      <c r="B23" s="87" t="s">
        <v>1563</v>
      </c>
      <c r="C23" s="86" t="s">
        <v>1374</v>
      </c>
      <c r="D23" s="86" t="s">
        <v>1359</v>
      </c>
      <c r="E23" s="86" t="s">
        <v>1564</v>
      </c>
      <c r="F23" s="86"/>
      <c r="G23" s="125">
        <f>2437.7-850</f>
        <v>1587.6999999999998</v>
      </c>
    </row>
    <row r="24" spans="1:7" ht="56.25">
      <c r="A24" s="86" t="s">
        <v>1090</v>
      </c>
      <c r="B24" s="87" t="s">
        <v>1513</v>
      </c>
      <c r="C24" s="86" t="s">
        <v>1374</v>
      </c>
      <c r="D24" s="86" t="s">
        <v>1359</v>
      </c>
      <c r="E24" s="86" t="s">
        <v>1564</v>
      </c>
      <c r="F24" s="86" t="s">
        <v>1514</v>
      </c>
      <c r="G24" s="125">
        <v>901.9</v>
      </c>
    </row>
    <row r="25" spans="1:7" ht="22.5">
      <c r="A25" s="126" t="s">
        <v>1091</v>
      </c>
      <c r="B25" s="127" t="s">
        <v>1378</v>
      </c>
      <c r="C25" s="126" t="s">
        <v>1374</v>
      </c>
      <c r="D25" s="126" t="s">
        <v>1359</v>
      </c>
      <c r="E25" s="126" t="s">
        <v>1564</v>
      </c>
      <c r="F25" s="126" t="s">
        <v>1338</v>
      </c>
      <c r="G25" s="128">
        <v>901.9</v>
      </c>
    </row>
    <row r="26" spans="1:7" ht="22.5">
      <c r="A26" s="86" t="s">
        <v>1092</v>
      </c>
      <c r="B26" s="87" t="s">
        <v>1173</v>
      </c>
      <c r="C26" s="86" t="s">
        <v>1374</v>
      </c>
      <c r="D26" s="86" t="s">
        <v>1359</v>
      </c>
      <c r="E26" s="86" t="s">
        <v>1564</v>
      </c>
      <c r="F26" s="86" t="s">
        <v>1379</v>
      </c>
      <c r="G26" s="125">
        <f>G27</f>
        <v>685.8</v>
      </c>
    </row>
    <row r="27" spans="1:7" ht="33.75">
      <c r="A27" s="126" t="s">
        <v>1339</v>
      </c>
      <c r="B27" s="127" t="s">
        <v>1397</v>
      </c>
      <c r="C27" s="126" t="s">
        <v>1374</v>
      </c>
      <c r="D27" s="126" t="s">
        <v>1359</v>
      </c>
      <c r="E27" s="126" t="s">
        <v>1564</v>
      </c>
      <c r="F27" s="126" t="s">
        <v>1380</v>
      </c>
      <c r="G27" s="128">
        <f>1535.8-850</f>
        <v>685.8</v>
      </c>
    </row>
    <row r="28" spans="1:7" ht="45">
      <c r="A28" s="86" t="s">
        <v>1467</v>
      </c>
      <c r="B28" s="87" t="s">
        <v>1565</v>
      </c>
      <c r="C28" s="86" t="s">
        <v>1374</v>
      </c>
      <c r="D28" s="86" t="s">
        <v>1359</v>
      </c>
      <c r="E28" s="86" t="s">
        <v>1566</v>
      </c>
      <c r="F28" s="86"/>
      <c r="G28" s="125">
        <v>985.1</v>
      </c>
    </row>
    <row r="29" spans="1:7" ht="56.25">
      <c r="A29" s="86" t="s">
        <v>1470</v>
      </c>
      <c r="B29" s="87" t="s">
        <v>1513</v>
      </c>
      <c r="C29" s="86" t="s">
        <v>1374</v>
      </c>
      <c r="D29" s="86" t="s">
        <v>1359</v>
      </c>
      <c r="E29" s="86" t="s">
        <v>1566</v>
      </c>
      <c r="F29" s="86" t="s">
        <v>1514</v>
      </c>
      <c r="G29" s="125">
        <v>985.1</v>
      </c>
    </row>
    <row r="30" spans="1:7" ht="22.5">
      <c r="A30" s="126" t="s">
        <v>1472</v>
      </c>
      <c r="B30" s="127" t="s">
        <v>1378</v>
      </c>
      <c r="C30" s="126" t="s">
        <v>1374</v>
      </c>
      <c r="D30" s="126" t="s">
        <v>1359</v>
      </c>
      <c r="E30" s="126" t="s">
        <v>1566</v>
      </c>
      <c r="F30" s="126" t="s">
        <v>1338</v>
      </c>
      <c r="G30" s="128">
        <v>985.1</v>
      </c>
    </row>
    <row r="31" spans="1:7" ht="33.75">
      <c r="A31" s="86" t="s">
        <v>1612</v>
      </c>
      <c r="B31" s="87" t="s">
        <v>1361</v>
      </c>
      <c r="C31" s="86" t="s">
        <v>1374</v>
      </c>
      <c r="D31" s="86" t="s">
        <v>1362</v>
      </c>
      <c r="E31" s="86"/>
      <c r="F31" s="86"/>
      <c r="G31" s="125">
        <v>670</v>
      </c>
    </row>
    <row r="32" spans="1:7" ht="22.5">
      <c r="A32" s="86" t="s">
        <v>1619</v>
      </c>
      <c r="B32" s="87" t="s">
        <v>1558</v>
      </c>
      <c r="C32" s="86" t="s">
        <v>1374</v>
      </c>
      <c r="D32" s="86" t="s">
        <v>1362</v>
      </c>
      <c r="E32" s="86" t="s">
        <v>1561</v>
      </c>
      <c r="F32" s="86"/>
      <c r="G32" s="125">
        <v>670</v>
      </c>
    </row>
    <row r="33" spans="1:7" ht="22.5">
      <c r="A33" s="86" t="s">
        <v>1475</v>
      </c>
      <c r="B33" s="87" t="s">
        <v>1559</v>
      </c>
      <c r="C33" s="86" t="s">
        <v>1374</v>
      </c>
      <c r="D33" s="86" t="s">
        <v>1362</v>
      </c>
      <c r="E33" s="86" t="s">
        <v>1562</v>
      </c>
      <c r="F33" s="86"/>
      <c r="G33" s="125">
        <v>670</v>
      </c>
    </row>
    <row r="34" spans="1:7" ht="33.75">
      <c r="A34" s="86" t="s">
        <v>1099</v>
      </c>
      <c r="B34" s="87" t="s">
        <v>1381</v>
      </c>
      <c r="C34" s="86" t="s">
        <v>1374</v>
      </c>
      <c r="D34" s="86" t="s">
        <v>1362</v>
      </c>
      <c r="E34" s="86" t="s">
        <v>1567</v>
      </c>
      <c r="F34" s="86"/>
      <c r="G34" s="125">
        <v>670</v>
      </c>
    </row>
    <row r="35" spans="1:7" ht="56.25">
      <c r="A35" s="86" t="s">
        <v>1078</v>
      </c>
      <c r="B35" s="87" t="s">
        <v>1513</v>
      </c>
      <c r="C35" s="86" t="s">
        <v>1374</v>
      </c>
      <c r="D35" s="86" t="s">
        <v>1362</v>
      </c>
      <c r="E35" s="86" t="s">
        <v>1567</v>
      </c>
      <c r="F35" s="86" t="s">
        <v>1514</v>
      </c>
      <c r="G35" s="125">
        <v>655</v>
      </c>
    </row>
    <row r="36" spans="1:7" ht="22.5">
      <c r="A36" s="126" t="s">
        <v>1082</v>
      </c>
      <c r="B36" s="127" t="s">
        <v>1378</v>
      </c>
      <c r="C36" s="126" t="s">
        <v>1374</v>
      </c>
      <c r="D36" s="126" t="s">
        <v>1362</v>
      </c>
      <c r="E36" s="126" t="s">
        <v>1567</v>
      </c>
      <c r="F36" s="126" t="s">
        <v>1338</v>
      </c>
      <c r="G36" s="128">
        <v>655</v>
      </c>
    </row>
    <row r="37" spans="1:7" ht="22.5">
      <c r="A37" s="86" t="s">
        <v>1621</v>
      </c>
      <c r="B37" s="87" t="s">
        <v>1173</v>
      </c>
      <c r="C37" s="86" t="s">
        <v>1374</v>
      </c>
      <c r="D37" s="86" t="s">
        <v>1362</v>
      </c>
      <c r="E37" s="86" t="s">
        <v>1567</v>
      </c>
      <c r="F37" s="86" t="s">
        <v>1379</v>
      </c>
      <c r="G37" s="125">
        <v>15</v>
      </c>
    </row>
    <row r="38" spans="1:7" ht="33.75">
      <c r="A38" s="126" t="s">
        <v>1100</v>
      </c>
      <c r="B38" s="127" t="s">
        <v>1397</v>
      </c>
      <c r="C38" s="126" t="s">
        <v>1374</v>
      </c>
      <c r="D38" s="126" t="s">
        <v>1362</v>
      </c>
      <c r="E38" s="126" t="s">
        <v>1567</v>
      </c>
      <c r="F38" s="126" t="s">
        <v>1380</v>
      </c>
      <c r="G38" s="128">
        <v>15</v>
      </c>
    </row>
    <row r="39" spans="1:7" ht="11.25">
      <c r="A39" s="122" t="s">
        <v>1101</v>
      </c>
      <c r="B39" s="123" t="s">
        <v>1205</v>
      </c>
      <c r="C39" s="122" t="s">
        <v>1375</v>
      </c>
      <c r="D39" s="122"/>
      <c r="E39" s="122"/>
      <c r="F39" s="122"/>
      <c r="G39" s="124">
        <f>178366.8+850+150</f>
        <v>179366.8</v>
      </c>
    </row>
    <row r="40" spans="1:7" ht="11.25">
      <c r="A40" s="86" t="s">
        <v>1102</v>
      </c>
      <c r="B40" s="87" t="s">
        <v>1557</v>
      </c>
      <c r="C40" s="86" t="s">
        <v>1375</v>
      </c>
      <c r="D40" s="86" t="s">
        <v>1356</v>
      </c>
      <c r="E40" s="86"/>
      <c r="F40" s="86"/>
      <c r="G40" s="125">
        <f>42454.6+850+150</f>
        <v>43454.6</v>
      </c>
    </row>
    <row r="41" spans="1:7" ht="33.75">
      <c r="A41" s="86" t="s">
        <v>1103</v>
      </c>
      <c r="B41" s="87" t="s">
        <v>1428</v>
      </c>
      <c r="C41" s="86" t="s">
        <v>1375</v>
      </c>
      <c r="D41" s="86" t="s">
        <v>1357</v>
      </c>
      <c r="E41" s="86"/>
      <c r="F41" s="86"/>
      <c r="G41" s="125">
        <v>982.7</v>
      </c>
    </row>
    <row r="42" spans="1:7" ht="22.5">
      <c r="A42" s="86" t="s">
        <v>1476</v>
      </c>
      <c r="B42" s="87" t="s">
        <v>1384</v>
      </c>
      <c r="C42" s="86" t="s">
        <v>1375</v>
      </c>
      <c r="D42" s="86" t="s">
        <v>1357</v>
      </c>
      <c r="E42" s="86" t="s">
        <v>1568</v>
      </c>
      <c r="F42" s="86"/>
      <c r="G42" s="125">
        <v>982.7</v>
      </c>
    </row>
    <row r="43" spans="1:7" ht="22.5">
      <c r="A43" s="86" t="s">
        <v>1104</v>
      </c>
      <c r="B43" s="87" t="s">
        <v>1385</v>
      </c>
      <c r="C43" s="86" t="s">
        <v>1375</v>
      </c>
      <c r="D43" s="86" t="s">
        <v>1357</v>
      </c>
      <c r="E43" s="86" t="s">
        <v>1569</v>
      </c>
      <c r="F43" s="86"/>
      <c r="G43" s="125">
        <v>982.7</v>
      </c>
    </row>
    <row r="44" spans="1:7" ht="33.75">
      <c r="A44" s="86" t="s">
        <v>1105</v>
      </c>
      <c r="B44" s="87" t="s">
        <v>1570</v>
      </c>
      <c r="C44" s="86" t="s">
        <v>1375</v>
      </c>
      <c r="D44" s="86" t="s">
        <v>1357</v>
      </c>
      <c r="E44" s="86" t="s">
        <v>1571</v>
      </c>
      <c r="F44" s="86"/>
      <c r="G44" s="125">
        <v>982.7</v>
      </c>
    </row>
    <row r="45" spans="1:7" ht="56.25">
      <c r="A45" s="86" t="s">
        <v>1773</v>
      </c>
      <c r="B45" s="87" t="s">
        <v>1513</v>
      </c>
      <c r="C45" s="86" t="s">
        <v>1375</v>
      </c>
      <c r="D45" s="86" t="s">
        <v>1357</v>
      </c>
      <c r="E45" s="86" t="s">
        <v>1571</v>
      </c>
      <c r="F45" s="86" t="s">
        <v>1514</v>
      </c>
      <c r="G45" s="125">
        <v>982.7</v>
      </c>
    </row>
    <row r="46" spans="1:7" ht="22.5">
      <c r="A46" s="126" t="s">
        <v>1622</v>
      </c>
      <c r="B46" s="127" t="s">
        <v>1378</v>
      </c>
      <c r="C46" s="126" t="s">
        <v>1375</v>
      </c>
      <c r="D46" s="126" t="s">
        <v>1357</v>
      </c>
      <c r="E46" s="126" t="s">
        <v>1571</v>
      </c>
      <c r="F46" s="126" t="s">
        <v>1338</v>
      </c>
      <c r="G46" s="128">
        <v>982.7</v>
      </c>
    </row>
    <row r="47" spans="1:7" ht="45">
      <c r="A47" s="86" t="s">
        <v>1625</v>
      </c>
      <c r="B47" s="87" t="s">
        <v>1553</v>
      </c>
      <c r="C47" s="86" t="s">
        <v>1375</v>
      </c>
      <c r="D47" s="86" t="s">
        <v>1360</v>
      </c>
      <c r="E47" s="86"/>
      <c r="F47" s="86"/>
      <c r="G47" s="125">
        <f>32508.7+850+150</f>
        <v>33508.7</v>
      </c>
    </row>
    <row r="48" spans="1:7" ht="33.75">
      <c r="A48" s="86" t="s">
        <v>1106</v>
      </c>
      <c r="B48" s="87" t="s">
        <v>1382</v>
      </c>
      <c r="C48" s="86" t="s">
        <v>1375</v>
      </c>
      <c r="D48" s="86" t="s">
        <v>1360</v>
      </c>
      <c r="E48" s="86" t="s">
        <v>1572</v>
      </c>
      <c r="F48" s="86"/>
      <c r="G48" s="125">
        <v>10</v>
      </c>
    </row>
    <row r="49" spans="1:7" ht="33.75">
      <c r="A49" s="86" t="s">
        <v>1107</v>
      </c>
      <c r="B49" s="87" t="s">
        <v>1398</v>
      </c>
      <c r="C49" s="86" t="s">
        <v>1375</v>
      </c>
      <c r="D49" s="86" t="s">
        <v>1360</v>
      </c>
      <c r="E49" s="86" t="s">
        <v>1574</v>
      </c>
      <c r="F49" s="86"/>
      <c r="G49" s="125">
        <v>10</v>
      </c>
    </row>
    <row r="50" spans="1:7" ht="90">
      <c r="A50" s="86" t="s">
        <v>1108</v>
      </c>
      <c r="B50" s="129" t="s">
        <v>1433</v>
      </c>
      <c r="C50" s="86" t="s">
        <v>1375</v>
      </c>
      <c r="D50" s="86" t="s">
        <v>1360</v>
      </c>
      <c r="E50" s="86" t="s">
        <v>1575</v>
      </c>
      <c r="F50" s="86"/>
      <c r="G50" s="125">
        <v>10</v>
      </c>
    </row>
    <row r="51" spans="1:7" ht="22.5">
      <c r="A51" s="86" t="s">
        <v>1109</v>
      </c>
      <c r="B51" s="87" t="s">
        <v>1173</v>
      </c>
      <c r="C51" s="86" t="s">
        <v>1375</v>
      </c>
      <c r="D51" s="86" t="s">
        <v>1360</v>
      </c>
      <c r="E51" s="86" t="s">
        <v>1575</v>
      </c>
      <c r="F51" s="86" t="s">
        <v>1379</v>
      </c>
      <c r="G51" s="125">
        <v>10</v>
      </c>
    </row>
    <row r="52" spans="1:7" ht="33.75">
      <c r="A52" s="126" t="s">
        <v>1484</v>
      </c>
      <c r="B52" s="127" t="s">
        <v>1397</v>
      </c>
      <c r="C52" s="126" t="s">
        <v>1375</v>
      </c>
      <c r="D52" s="126" t="s">
        <v>1360</v>
      </c>
      <c r="E52" s="126" t="s">
        <v>1575</v>
      </c>
      <c r="F52" s="126" t="s">
        <v>1380</v>
      </c>
      <c r="G52" s="128">
        <v>10</v>
      </c>
    </row>
    <row r="53" spans="1:7" ht="33.75">
      <c r="A53" s="86" t="s">
        <v>1110</v>
      </c>
      <c r="B53" s="87" t="s">
        <v>1518</v>
      </c>
      <c r="C53" s="86" t="s">
        <v>1375</v>
      </c>
      <c r="D53" s="86" t="s">
        <v>1360</v>
      </c>
      <c r="E53" s="86" t="s">
        <v>1576</v>
      </c>
      <c r="F53" s="86"/>
      <c r="G53" s="125">
        <v>859.1</v>
      </c>
    </row>
    <row r="54" spans="1:7" ht="11.25">
      <c r="A54" s="86" t="s">
        <v>1111</v>
      </c>
      <c r="B54" s="87" t="s">
        <v>1515</v>
      </c>
      <c r="C54" s="86" t="s">
        <v>1375</v>
      </c>
      <c r="D54" s="86" t="s">
        <v>1360</v>
      </c>
      <c r="E54" s="86" t="s">
        <v>1577</v>
      </c>
      <c r="F54" s="86"/>
      <c r="G54" s="125">
        <v>859.1</v>
      </c>
    </row>
    <row r="55" spans="1:7" ht="90">
      <c r="A55" s="86" t="s">
        <v>1112</v>
      </c>
      <c r="B55" s="129" t="s">
        <v>1578</v>
      </c>
      <c r="C55" s="86" t="s">
        <v>1375</v>
      </c>
      <c r="D55" s="86" t="s">
        <v>1360</v>
      </c>
      <c r="E55" s="86" t="s">
        <v>1579</v>
      </c>
      <c r="F55" s="86"/>
      <c r="G55" s="125">
        <v>48.8</v>
      </c>
    </row>
    <row r="56" spans="1:7" ht="22.5">
      <c r="A56" s="86" t="s">
        <v>1629</v>
      </c>
      <c r="B56" s="87" t="s">
        <v>1173</v>
      </c>
      <c r="C56" s="86" t="s">
        <v>1375</v>
      </c>
      <c r="D56" s="86" t="s">
        <v>1360</v>
      </c>
      <c r="E56" s="86" t="s">
        <v>1579</v>
      </c>
      <c r="F56" s="86" t="s">
        <v>1379</v>
      </c>
      <c r="G56" s="125">
        <v>48.8</v>
      </c>
    </row>
    <row r="57" spans="1:7" ht="33.75">
      <c r="A57" s="126" t="s">
        <v>1630</v>
      </c>
      <c r="B57" s="127" t="s">
        <v>1397</v>
      </c>
      <c r="C57" s="126" t="s">
        <v>1375</v>
      </c>
      <c r="D57" s="126" t="s">
        <v>1360</v>
      </c>
      <c r="E57" s="126" t="s">
        <v>1579</v>
      </c>
      <c r="F57" s="126" t="s">
        <v>1380</v>
      </c>
      <c r="G57" s="128">
        <v>48.8</v>
      </c>
    </row>
    <row r="58" spans="1:7" ht="90">
      <c r="A58" s="86" t="s">
        <v>1113</v>
      </c>
      <c r="B58" s="129" t="s">
        <v>1517</v>
      </c>
      <c r="C58" s="86" t="s">
        <v>1375</v>
      </c>
      <c r="D58" s="86" t="s">
        <v>1360</v>
      </c>
      <c r="E58" s="86" t="s">
        <v>1580</v>
      </c>
      <c r="F58" s="86"/>
      <c r="G58" s="125">
        <v>763.9</v>
      </c>
    </row>
    <row r="59" spans="1:7" ht="22.5">
      <c r="A59" s="86" t="s">
        <v>1114</v>
      </c>
      <c r="B59" s="87" t="s">
        <v>1173</v>
      </c>
      <c r="C59" s="86" t="s">
        <v>1375</v>
      </c>
      <c r="D59" s="86" t="s">
        <v>1360</v>
      </c>
      <c r="E59" s="86" t="s">
        <v>1580</v>
      </c>
      <c r="F59" s="86" t="s">
        <v>1379</v>
      </c>
      <c r="G59" s="125">
        <v>763.9</v>
      </c>
    </row>
    <row r="60" spans="1:7" ht="33.75">
      <c r="A60" s="126" t="s">
        <v>1485</v>
      </c>
      <c r="B60" s="127" t="s">
        <v>1397</v>
      </c>
      <c r="C60" s="126" t="s">
        <v>1375</v>
      </c>
      <c r="D60" s="126" t="s">
        <v>1360</v>
      </c>
      <c r="E60" s="126" t="s">
        <v>1580</v>
      </c>
      <c r="F60" s="126" t="s">
        <v>1380</v>
      </c>
      <c r="G60" s="128">
        <v>763.9</v>
      </c>
    </row>
    <row r="61" spans="1:7" ht="67.5">
      <c r="A61" s="86" t="s">
        <v>1115</v>
      </c>
      <c r="B61" s="87" t="s">
        <v>1726</v>
      </c>
      <c r="C61" s="86" t="s">
        <v>1375</v>
      </c>
      <c r="D61" s="86" t="s">
        <v>1360</v>
      </c>
      <c r="E61" s="86" t="s">
        <v>1581</v>
      </c>
      <c r="F61" s="86"/>
      <c r="G61" s="125">
        <v>46.4</v>
      </c>
    </row>
    <row r="62" spans="1:7" ht="22.5">
      <c r="A62" s="86" t="s">
        <v>1631</v>
      </c>
      <c r="B62" s="87" t="s">
        <v>1173</v>
      </c>
      <c r="C62" s="86" t="s">
        <v>1375</v>
      </c>
      <c r="D62" s="86" t="s">
        <v>1360</v>
      </c>
      <c r="E62" s="86" t="s">
        <v>1581</v>
      </c>
      <c r="F62" s="86" t="s">
        <v>1379</v>
      </c>
      <c r="G62" s="125">
        <v>46.4</v>
      </c>
    </row>
    <row r="63" spans="1:7" ht="33.75">
      <c r="A63" s="126" t="s">
        <v>1116</v>
      </c>
      <c r="B63" s="127" t="s">
        <v>1397</v>
      </c>
      <c r="C63" s="126" t="s">
        <v>1375</v>
      </c>
      <c r="D63" s="126" t="s">
        <v>1360</v>
      </c>
      <c r="E63" s="126" t="s">
        <v>1581</v>
      </c>
      <c r="F63" s="126" t="s">
        <v>1380</v>
      </c>
      <c r="G63" s="128">
        <v>46.4</v>
      </c>
    </row>
    <row r="64" spans="1:7" ht="22.5">
      <c r="A64" s="86" t="s">
        <v>1117</v>
      </c>
      <c r="B64" s="87" t="s">
        <v>1384</v>
      </c>
      <c r="C64" s="86" t="s">
        <v>1375</v>
      </c>
      <c r="D64" s="86" t="s">
        <v>1360</v>
      </c>
      <c r="E64" s="86" t="s">
        <v>1568</v>
      </c>
      <c r="F64" s="86"/>
      <c r="G64" s="125">
        <f>31639.6+850+150</f>
        <v>32639.6</v>
      </c>
    </row>
    <row r="65" spans="1:7" ht="22.5">
      <c r="A65" s="86" t="s">
        <v>44</v>
      </c>
      <c r="B65" s="87" t="s">
        <v>1385</v>
      </c>
      <c r="C65" s="86" t="s">
        <v>1375</v>
      </c>
      <c r="D65" s="86" t="s">
        <v>1360</v>
      </c>
      <c r="E65" s="86" t="s">
        <v>1569</v>
      </c>
      <c r="F65" s="86"/>
      <c r="G65" s="125">
        <f>31639.6+850+150</f>
        <v>32639.6</v>
      </c>
    </row>
    <row r="66" spans="1:7" ht="67.5">
      <c r="A66" s="86" t="s">
        <v>45</v>
      </c>
      <c r="B66" s="87" t="s">
        <v>1434</v>
      </c>
      <c r="C66" s="86" t="s">
        <v>1375</v>
      </c>
      <c r="D66" s="86" t="s">
        <v>1360</v>
      </c>
      <c r="E66" s="86" t="s">
        <v>1435</v>
      </c>
      <c r="F66" s="86"/>
      <c r="G66" s="125">
        <v>35.3</v>
      </c>
    </row>
    <row r="67" spans="1:7" ht="56.25">
      <c r="A67" s="86" t="s">
        <v>46</v>
      </c>
      <c r="B67" s="87" t="s">
        <v>1513</v>
      </c>
      <c r="C67" s="86" t="s">
        <v>1375</v>
      </c>
      <c r="D67" s="86" t="s">
        <v>1360</v>
      </c>
      <c r="E67" s="86" t="s">
        <v>1435</v>
      </c>
      <c r="F67" s="86" t="s">
        <v>1514</v>
      </c>
      <c r="G67" s="125">
        <v>35.3</v>
      </c>
    </row>
    <row r="68" spans="1:7" ht="22.5">
      <c r="A68" s="126" t="s">
        <v>47</v>
      </c>
      <c r="B68" s="127" t="s">
        <v>1378</v>
      </c>
      <c r="C68" s="126" t="s">
        <v>1375</v>
      </c>
      <c r="D68" s="126" t="s">
        <v>1360</v>
      </c>
      <c r="E68" s="126" t="s">
        <v>1435</v>
      </c>
      <c r="F68" s="126" t="s">
        <v>1338</v>
      </c>
      <c r="G68" s="128">
        <v>35.3</v>
      </c>
    </row>
    <row r="69" spans="1:7" ht="67.5">
      <c r="A69" s="86" t="s">
        <v>48</v>
      </c>
      <c r="B69" s="87" t="s">
        <v>1657</v>
      </c>
      <c r="C69" s="86" t="s">
        <v>1375</v>
      </c>
      <c r="D69" s="86" t="s">
        <v>1360</v>
      </c>
      <c r="E69" s="86" t="s">
        <v>1582</v>
      </c>
      <c r="F69" s="86"/>
      <c r="G69" s="125">
        <v>40</v>
      </c>
    </row>
    <row r="70" spans="1:7" ht="56.25">
      <c r="A70" s="86" t="s">
        <v>49</v>
      </c>
      <c r="B70" s="87" t="s">
        <v>1513</v>
      </c>
      <c r="C70" s="86" t="s">
        <v>1375</v>
      </c>
      <c r="D70" s="86" t="s">
        <v>1360</v>
      </c>
      <c r="E70" s="86" t="s">
        <v>1582</v>
      </c>
      <c r="F70" s="86" t="s">
        <v>1514</v>
      </c>
      <c r="G70" s="125">
        <v>35.1</v>
      </c>
    </row>
    <row r="71" spans="1:7" ht="22.5">
      <c r="A71" s="126" t="s">
        <v>50</v>
      </c>
      <c r="B71" s="127" t="s">
        <v>1378</v>
      </c>
      <c r="C71" s="126" t="s">
        <v>1375</v>
      </c>
      <c r="D71" s="126" t="s">
        <v>1360</v>
      </c>
      <c r="E71" s="126" t="s">
        <v>1582</v>
      </c>
      <c r="F71" s="126" t="s">
        <v>1338</v>
      </c>
      <c r="G71" s="128">
        <v>35.1</v>
      </c>
    </row>
    <row r="72" spans="1:7" ht="22.5">
      <c r="A72" s="86" t="s">
        <v>51</v>
      </c>
      <c r="B72" s="87" t="s">
        <v>1173</v>
      </c>
      <c r="C72" s="86" t="s">
        <v>1375</v>
      </c>
      <c r="D72" s="86" t="s">
        <v>1360</v>
      </c>
      <c r="E72" s="86" t="s">
        <v>1582</v>
      </c>
      <c r="F72" s="86" t="s">
        <v>1379</v>
      </c>
      <c r="G72" s="125">
        <v>5</v>
      </c>
    </row>
    <row r="73" spans="1:7" ht="33.75">
      <c r="A73" s="126" t="s">
        <v>52</v>
      </c>
      <c r="B73" s="127" t="s">
        <v>1397</v>
      </c>
      <c r="C73" s="126" t="s">
        <v>1375</v>
      </c>
      <c r="D73" s="126" t="s">
        <v>1360</v>
      </c>
      <c r="E73" s="126" t="s">
        <v>1582</v>
      </c>
      <c r="F73" s="126" t="s">
        <v>1380</v>
      </c>
      <c r="G73" s="128">
        <v>5</v>
      </c>
    </row>
    <row r="74" spans="1:7" ht="56.25">
      <c r="A74" s="86" t="s">
        <v>53</v>
      </c>
      <c r="B74" s="87" t="s">
        <v>1386</v>
      </c>
      <c r="C74" s="86" t="s">
        <v>1375</v>
      </c>
      <c r="D74" s="86" t="s">
        <v>1360</v>
      </c>
      <c r="E74" s="86" t="s">
        <v>1796</v>
      </c>
      <c r="F74" s="86"/>
      <c r="G74" s="125">
        <v>1081.8</v>
      </c>
    </row>
    <row r="75" spans="1:7" ht="56.25">
      <c r="A75" s="86" t="s">
        <v>54</v>
      </c>
      <c r="B75" s="87" t="s">
        <v>1513</v>
      </c>
      <c r="C75" s="86" t="s">
        <v>1375</v>
      </c>
      <c r="D75" s="86" t="s">
        <v>1360</v>
      </c>
      <c r="E75" s="86" t="s">
        <v>1796</v>
      </c>
      <c r="F75" s="86" t="s">
        <v>1514</v>
      </c>
      <c r="G75" s="125">
        <v>839</v>
      </c>
    </row>
    <row r="76" spans="1:7" ht="22.5">
      <c r="A76" s="126" t="s">
        <v>55</v>
      </c>
      <c r="B76" s="127" t="s">
        <v>1378</v>
      </c>
      <c r="C76" s="126" t="s">
        <v>1375</v>
      </c>
      <c r="D76" s="126" t="s">
        <v>1360</v>
      </c>
      <c r="E76" s="126" t="s">
        <v>1796</v>
      </c>
      <c r="F76" s="126" t="s">
        <v>1338</v>
      </c>
      <c r="G76" s="128">
        <v>839</v>
      </c>
    </row>
    <row r="77" spans="1:7" ht="22.5">
      <c r="A77" s="86" t="s">
        <v>1084</v>
      </c>
      <c r="B77" s="87" t="s">
        <v>1173</v>
      </c>
      <c r="C77" s="86" t="s">
        <v>1375</v>
      </c>
      <c r="D77" s="86" t="s">
        <v>1360</v>
      </c>
      <c r="E77" s="86" t="s">
        <v>1796</v>
      </c>
      <c r="F77" s="86" t="s">
        <v>1379</v>
      </c>
      <c r="G77" s="125">
        <v>242.8</v>
      </c>
    </row>
    <row r="78" spans="1:7" ht="33.75">
      <c r="A78" s="126" t="s">
        <v>56</v>
      </c>
      <c r="B78" s="127" t="s">
        <v>1397</v>
      </c>
      <c r="C78" s="126" t="s">
        <v>1375</v>
      </c>
      <c r="D78" s="126" t="s">
        <v>1360</v>
      </c>
      <c r="E78" s="126" t="s">
        <v>1796</v>
      </c>
      <c r="F78" s="126" t="s">
        <v>1380</v>
      </c>
      <c r="G78" s="128">
        <v>242.8</v>
      </c>
    </row>
    <row r="79" spans="1:7" ht="56.25">
      <c r="A79" s="86" t="s">
        <v>57</v>
      </c>
      <c r="B79" s="87" t="s">
        <v>1387</v>
      </c>
      <c r="C79" s="86" t="s">
        <v>1375</v>
      </c>
      <c r="D79" s="86" t="s">
        <v>1360</v>
      </c>
      <c r="E79" s="86" t="s">
        <v>1797</v>
      </c>
      <c r="F79" s="86"/>
      <c r="G79" s="125">
        <v>467.7</v>
      </c>
    </row>
    <row r="80" spans="1:7" ht="56.25">
      <c r="A80" s="86" t="s">
        <v>58</v>
      </c>
      <c r="B80" s="87" t="s">
        <v>1513</v>
      </c>
      <c r="C80" s="86" t="s">
        <v>1375</v>
      </c>
      <c r="D80" s="86" t="s">
        <v>1360</v>
      </c>
      <c r="E80" s="86" t="s">
        <v>1797</v>
      </c>
      <c r="F80" s="86" t="s">
        <v>1514</v>
      </c>
      <c r="G80" s="125">
        <v>417</v>
      </c>
    </row>
    <row r="81" spans="1:7" ht="22.5">
      <c r="A81" s="126" t="s">
        <v>59</v>
      </c>
      <c r="B81" s="127" t="s">
        <v>1378</v>
      </c>
      <c r="C81" s="126" t="s">
        <v>1375</v>
      </c>
      <c r="D81" s="126" t="s">
        <v>1360</v>
      </c>
      <c r="E81" s="126" t="s">
        <v>1797</v>
      </c>
      <c r="F81" s="126" t="s">
        <v>1338</v>
      </c>
      <c r="G81" s="128">
        <v>417</v>
      </c>
    </row>
    <row r="82" spans="1:7" ht="22.5">
      <c r="A82" s="86" t="s">
        <v>60</v>
      </c>
      <c r="B82" s="87" t="s">
        <v>1173</v>
      </c>
      <c r="C82" s="86" t="s">
        <v>1375</v>
      </c>
      <c r="D82" s="86" t="s">
        <v>1360</v>
      </c>
      <c r="E82" s="86" t="s">
        <v>1797</v>
      </c>
      <c r="F82" s="86" t="s">
        <v>1379</v>
      </c>
      <c r="G82" s="125">
        <v>50.7</v>
      </c>
    </row>
    <row r="83" spans="1:7" ht="33.75">
      <c r="A83" s="126" t="s">
        <v>61</v>
      </c>
      <c r="B83" s="127" t="s">
        <v>1397</v>
      </c>
      <c r="C83" s="126" t="s">
        <v>1375</v>
      </c>
      <c r="D83" s="126" t="s">
        <v>1360</v>
      </c>
      <c r="E83" s="126" t="s">
        <v>1797</v>
      </c>
      <c r="F83" s="126" t="s">
        <v>1380</v>
      </c>
      <c r="G83" s="128">
        <v>50.7</v>
      </c>
    </row>
    <row r="84" spans="1:7" ht="45">
      <c r="A84" s="86" t="s">
        <v>62</v>
      </c>
      <c r="B84" s="87" t="s">
        <v>1645</v>
      </c>
      <c r="C84" s="86" t="s">
        <v>1375</v>
      </c>
      <c r="D84" s="86" t="s">
        <v>1360</v>
      </c>
      <c r="E84" s="86" t="s">
        <v>1798</v>
      </c>
      <c r="F84" s="86"/>
      <c r="G84" s="125">
        <f>30014.8+850+150</f>
        <v>31014.8</v>
      </c>
    </row>
    <row r="85" spans="1:9" ht="56.25">
      <c r="A85" s="86" t="s">
        <v>63</v>
      </c>
      <c r="B85" s="87" t="s">
        <v>1513</v>
      </c>
      <c r="C85" s="86" t="s">
        <v>1375</v>
      </c>
      <c r="D85" s="86" t="s">
        <v>1360</v>
      </c>
      <c r="E85" s="86" t="s">
        <v>1798</v>
      </c>
      <c r="F85" s="86" t="s">
        <v>1514</v>
      </c>
      <c r="G85" s="125">
        <v>21515.7</v>
      </c>
      <c r="I85" s="131"/>
    </row>
    <row r="86" spans="1:7" ht="22.5">
      <c r="A86" s="126" t="s">
        <v>64</v>
      </c>
      <c r="B86" s="127" t="s">
        <v>1378</v>
      </c>
      <c r="C86" s="126" t="s">
        <v>1375</v>
      </c>
      <c r="D86" s="126" t="s">
        <v>1360</v>
      </c>
      <c r="E86" s="126" t="s">
        <v>1798</v>
      </c>
      <c r="F86" s="126" t="s">
        <v>1338</v>
      </c>
      <c r="G86" s="128">
        <v>21515.7</v>
      </c>
    </row>
    <row r="87" spans="1:7" ht="22.5">
      <c r="A87" s="86" t="s">
        <v>65</v>
      </c>
      <c r="B87" s="87" t="s">
        <v>1173</v>
      </c>
      <c r="C87" s="86" t="s">
        <v>1375</v>
      </c>
      <c r="D87" s="86" t="s">
        <v>1360</v>
      </c>
      <c r="E87" s="86" t="s">
        <v>1798</v>
      </c>
      <c r="F87" s="86" t="s">
        <v>1379</v>
      </c>
      <c r="G87" s="125">
        <f>8355.4+850+150</f>
        <v>9355.4</v>
      </c>
    </row>
    <row r="88" spans="1:7" ht="33.75">
      <c r="A88" s="126" t="s">
        <v>66</v>
      </c>
      <c r="B88" s="127" t="s">
        <v>1397</v>
      </c>
      <c r="C88" s="126" t="s">
        <v>1375</v>
      </c>
      <c r="D88" s="126" t="s">
        <v>1360</v>
      </c>
      <c r="E88" s="126" t="s">
        <v>1798</v>
      </c>
      <c r="F88" s="126" t="s">
        <v>1380</v>
      </c>
      <c r="G88" s="128">
        <f>8355.4+850+150</f>
        <v>9355.4</v>
      </c>
    </row>
    <row r="89" spans="1:7" ht="11.25">
      <c r="A89" s="86" t="s">
        <v>67</v>
      </c>
      <c r="B89" s="87" t="s">
        <v>1388</v>
      </c>
      <c r="C89" s="86" t="s">
        <v>1375</v>
      </c>
      <c r="D89" s="86" t="s">
        <v>1360</v>
      </c>
      <c r="E89" s="86" t="s">
        <v>1798</v>
      </c>
      <c r="F89" s="86" t="s">
        <v>1389</v>
      </c>
      <c r="G89" s="125">
        <v>143.7</v>
      </c>
    </row>
    <row r="90" spans="1:7" ht="11.25">
      <c r="A90" s="126" t="s">
        <v>68</v>
      </c>
      <c r="B90" s="127" t="s">
        <v>1390</v>
      </c>
      <c r="C90" s="126" t="s">
        <v>1375</v>
      </c>
      <c r="D90" s="126" t="s">
        <v>1360</v>
      </c>
      <c r="E90" s="126" t="s">
        <v>1798</v>
      </c>
      <c r="F90" s="126" t="s">
        <v>1391</v>
      </c>
      <c r="G90" s="128">
        <v>143.7</v>
      </c>
    </row>
    <row r="91" spans="1:7" ht="11.25">
      <c r="A91" s="86" t="s">
        <v>69</v>
      </c>
      <c r="B91" s="87" t="s">
        <v>1363</v>
      </c>
      <c r="C91" s="86" t="s">
        <v>1375</v>
      </c>
      <c r="D91" s="86" t="s">
        <v>1348</v>
      </c>
      <c r="E91" s="86"/>
      <c r="F91" s="86"/>
      <c r="G91" s="125">
        <v>140</v>
      </c>
    </row>
    <row r="92" spans="1:7" ht="22.5">
      <c r="A92" s="86" t="s">
        <v>70</v>
      </c>
      <c r="B92" s="87" t="s">
        <v>1384</v>
      </c>
      <c r="C92" s="86" t="s">
        <v>1375</v>
      </c>
      <c r="D92" s="86" t="s">
        <v>1348</v>
      </c>
      <c r="E92" s="86" t="s">
        <v>1568</v>
      </c>
      <c r="F92" s="86"/>
      <c r="G92" s="125">
        <v>140</v>
      </c>
    </row>
    <row r="93" spans="1:7" ht="22.5">
      <c r="A93" s="86" t="s">
        <v>71</v>
      </c>
      <c r="B93" s="87" t="s">
        <v>1385</v>
      </c>
      <c r="C93" s="86" t="s">
        <v>1375</v>
      </c>
      <c r="D93" s="86" t="s">
        <v>1348</v>
      </c>
      <c r="E93" s="86" t="s">
        <v>1569</v>
      </c>
      <c r="F93" s="86"/>
      <c r="G93" s="125">
        <v>140</v>
      </c>
    </row>
    <row r="94" spans="1:7" ht="33.75">
      <c r="A94" s="86" t="s">
        <v>72</v>
      </c>
      <c r="B94" s="87" t="s">
        <v>1212</v>
      </c>
      <c r="C94" s="86" t="s">
        <v>1375</v>
      </c>
      <c r="D94" s="86" t="s">
        <v>1348</v>
      </c>
      <c r="E94" s="86" t="s">
        <v>1799</v>
      </c>
      <c r="F94" s="86"/>
      <c r="G94" s="125">
        <v>140</v>
      </c>
    </row>
    <row r="95" spans="1:7" ht="11.25">
      <c r="A95" s="86" t="s">
        <v>73</v>
      </c>
      <c r="B95" s="87" t="s">
        <v>1388</v>
      </c>
      <c r="C95" s="86" t="s">
        <v>1375</v>
      </c>
      <c r="D95" s="86" t="s">
        <v>1348</v>
      </c>
      <c r="E95" s="86" t="s">
        <v>1799</v>
      </c>
      <c r="F95" s="86" t="s">
        <v>1389</v>
      </c>
      <c r="G95" s="125">
        <v>140</v>
      </c>
    </row>
    <row r="96" spans="1:7" ht="11.25">
      <c r="A96" s="126" t="s">
        <v>74</v>
      </c>
      <c r="B96" s="127" t="s">
        <v>1213</v>
      </c>
      <c r="C96" s="126" t="s">
        <v>1375</v>
      </c>
      <c r="D96" s="126" t="s">
        <v>1348</v>
      </c>
      <c r="E96" s="126" t="s">
        <v>1799</v>
      </c>
      <c r="F96" s="126" t="s">
        <v>1214</v>
      </c>
      <c r="G96" s="128">
        <v>140</v>
      </c>
    </row>
    <row r="97" spans="1:7" ht="11.25">
      <c r="A97" s="86" t="s">
        <v>75</v>
      </c>
      <c r="B97" s="87" t="s">
        <v>1516</v>
      </c>
      <c r="C97" s="86" t="s">
        <v>1375</v>
      </c>
      <c r="D97" s="86" t="s">
        <v>1349</v>
      </c>
      <c r="E97" s="86"/>
      <c r="F97" s="86"/>
      <c r="G97" s="125">
        <v>8823.2</v>
      </c>
    </row>
    <row r="98" spans="1:7" ht="33.75">
      <c r="A98" s="86" t="s">
        <v>76</v>
      </c>
      <c r="B98" s="87" t="s">
        <v>1382</v>
      </c>
      <c r="C98" s="86" t="s">
        <v>1375</v>
      </c>
      <c r="D98" s="86" t="s">
        <v>1349</v>
      </c>
      <c r="E98" s="86" t="s">
        <v>1572</v>
      </c>
      <c r="F98" s="86"/>
      <c r="G98" s="125">
        <v>885.6</v>
      </c>
    </row>
    <row r="99" spans="1:7" ht="33.75">
      <c r="A99" s="86" t="s">
        <v>77</v>
      </c>
      <c r="B99" s="87" t="s">
        <v>1383</v>
      </c>
      <c r="C99" s="86" t="s">
        <v>1375</v>
      </c>
      <c r="D99" s="86" t="s">
        <v>1349</v>
      </c>
      <c r="E99" s="86" t="s">
        <v>1573</v>
      </c>
      <c r="F99" s="86"/>
      <c r="G99" s="125">
        <v>885.6</v>
      </c>
    </row>
    <row r="100" spans="1:7" ht="101.25">
      <c r="A100" s="86" t="s">
        <v>78</v>
      </c>
      <c r="B100" s="129" t="s">
        <v>1399</v>
      </c>
      <c r="C100" s="86" t="s">
        <v>1375</v>
      </c>
      <c r="D100" s="86" t="s">
        <v>1349</v>
      </c>
      <c r="E100" s="86" t="s">
        <v>1800</v>
      </c>
      <c r="F100" s="86"/>
      <c r="G100" s="125">
        <v>885.6</v>
      </c>
    </row>
    <row r="101" spans="1:7" ht="22.5">
      <c r="A101" s="86" t="s">
        <v>79</v>
      </c>
      <c r="B101" s="87" t="s">
        <v>1173</v>
      </c>
      <c r="C101" s="86" t="s">
        <v>1375</v>
      </c>
      <c r="D101" s="86" t="s">
        <v>1349</v>
      </c>
      <c r="E101" s="86" t="s">
        <v>1800</v>
      </c>
      <c r="F101" s="86" t="s">
        <v>1379</v>
      </c>
      <c r="G101" s="125">
        <v>885.6</v>
      </c>
    </row>
    <row r="102" spans="1:7" ht="33.75">
      <c r="A102" s="126" t="s">
        <v>80</v>
      </c>
      <c r="B102" s="127" t="s">
        <v>1397</v>
      </c>
      <c r="C102" s="126" t="s">
        <v>1375</v>
      </c>
      <c r="D102" s="126" t="s">
        <v>1349</v>
      </c>
      <c r="E102" s="126" t="s">
        <v>1800</v>
      </c>
      <c r="F102" s="126" t="s">
        <v>1380</v>
      </c>
      <c r="G102" s="128">
        <v>885.6</v>
      </c>
    </row>
    <row r="103" spans="1:7" ht="22.5">
      <c r="A103" s="86" t="s">
        <v>81</v>
      </c>
      <c r="B103" s="87" t="s">
        <v>1384</v>
      </c>
      <c r="C103" s="86" t="s">
        <v>1375</v>
      </c>
      <c r="D103" s="86" t="s">
        <v>1349</v>
      </c>
      <c r="E103" s="86" t="s">
        <v>1568</v>
      </c>
      <c r="F103" s="86"/>
      <c r="G103" s="125">
        <v>7937.6</v>
      </c>
    </row>
    <row r="104" spans="1:7" ht="22.5">
      <c r="A104" s="86" t="s">
        <v>82</v>
      </c>
      <c r="B104" s="87" t="s">
        <v>1385</v>
      </c>
      <c r="C104" s="86" t="s">
        <v>1375</v>
      </c>
      <c r="D104" s="86" t="s">
        <v>1349</v>
      </c>
      <c r="E104" s="86" t="s">
        <v>1569</v>
      </c>
      <c r="F104" s="86"/>
      <c r="G104" s="125">
        <v>7937.6</v>
      </c>
    </row>
    <row r="105" spans="1:7" ht="67.5">
      <c r="A105" s="86" t="s">
        <v>83</v>
      </c>
      <c r="B105" s="87" t="s">
        <v>1658</v>
      </c>
      <c r="C105" s="86" t="s">
        <v>1375</v>
      </c>
      <c r="D105" s="86" t="s">
        <v>1349</v>
      </c>
      <c r="E105" s="86" t="s">
        <v>1801</v>
      </c>
      <c r="F105" s="86"/>
      <c r="G105" s="125">
        <v>177.3</v>
      </c>
    </row>
    <row r="106" spans="1:7" ht="11.25">
      <c r="A106" s="86" t="s">
        <v>84</v>
      </c>
      <c r="B106" s="87" t="s">
        <v>1388</v>
      </c>
      <c r="C106" s="86" t="s">
        <v>1375</v>
      </c>
      <c r="D106" s="86" t="s">
        <v>1349</v>
      </c>
      <c r="E106" s="86" t="s">
        <v>1801</v>
      </c>
      <c r="F106" s="86" t="s">
        <v>1389</v>
      </c>
      <c r="G106" s="125">
        <v>177.3</v>
      </c>
    </row>
    <row r="107" spans="1:7" ht="11.25">
      <c r="A107" s="126" t="s">
        <v>1486</v>
      </c>
      <c r="B107" s="127" t="s">
        <v>1646</v>
      </c>
      <c r="C107" s="126" t="s">
        <v>1375</v>
      </c>
      <c r="D107" s="126" t="s">
        <v>1349</v>
      </c>
      <c r="E107" s="126" t="s">
        <v>1801</v>
      </c>
      <c r="F107" s="126" t="s">
        <v>1647</v>
      </c>
      <c r="G107" s="128">
        <v>177.3</v>
      </c>
    </row>
    <row r="108" spans="1:7" ht="45">
      <c r="A108" s="86" t="s">
        <v>85</v>
      </c>
      <c r="B108" s="87" t="s">
        <v>1436</v>
      </c>
      <c r="C108" s="86" t="s">
        <v>1375</v>
      </c>
      <c r="D108" s="86" t="s">
        <v>1349</v>
      </c>
      <c r="E108" s="86" t="s">
        <v>1437</v>
      </c>
      <c r="F108" s="86"/>
      <c r="G108" s="125">
        <v>6707.6</v>
      </c>
    </row>
    <row r="109" spans="1:7" ht="56.25">
      <c r="A109" s="86" t="s">
        <v>86</v>
      </c>
      <c r="B109" s="87" t="s">
        <v>1513</v>
      </c>
      <c r="C109" s="86" t="s">
        <v>1375</v>
      </c>
      <c r="D109" s="86" t="s">
        <v>1349</v>
      </c>
      <c r="E109" s="86" t="s">
        <v>1437</v>
      </c>
      <c r="F109" s="86" t="s">
        <v>1514</v>
      </c>
      <c r="G109" s="125">
        <v>6707.6</v>
      </c>
    </row>
    <row r="110" spans="1:7" ht="22.5">
      <c r="A110" s="126" t="s">
        <v>87</v>
      </c>
      <c r="B110" s="127" t="s">
        <v>1175</v>
      </c>
      <c r="C110" s="126" t="s">
        <v>1375</v>
      </c>
      <c r="D110" s="126" t="s">
        <v>1349</v>
      </c>
      <c r="E110" s="126" t="s">
        <v>1437</v>
      </c>
      <c r="F110" s="126" t="s">
        <v>1669</v>
      </c>
      <c r="G110" s="128">
        <v>6707.6</v>
      </c>
    </row>
    <row r="111" spans="1:7" ht="45">
      <c r="A111" s="86" t="s">
        <v>88</v>
      </c>
      <c r="B111" s="87" t="s">
        <v>1438</v>
      </c>
      <c r="C111" s="86" t="s">
        <v>1375</v>
      </c>
      <c r="D111" s="86" t="s">
        <v>1349</v>
      </c>
      <c r="E111" s="86" t="s">
        <v>1439</v>
      </c>
      <c r="F111" s="86"/>
      <c r="G111" s="125">
        <v>1052.8</v>
      </c>
    </row>
    <row r="112" spans="1:7" ht="56.25">
      <c r="A112" s="86" t="s">
        <v>89</v>
      </c>
      <c r="B112" s="87" t="s">
        <v>1513</v>
      </c>
      <c r="C112" s="86" t="s">
        <v>1375</v>
      </c>
      <c r="D112" s="86" t="s">
        <v>1349</v>
      </c>
      <c r="E112" s="86" t="s">
        <v>1439</v>
      </c>
      <c r="F112" s="86" t="s">
        <v>1514</v>
      </c>
      <c r="G112" s="125">
        <v>1052.8</v>
      </c>
    </row>
    <row r="113" spans="1:7" ht="22.5">
      <c r="A113" s="126" t="s">
        <v>90</v>
      </c>
      <c r="B113" s="127" t="s">
        <v>1175</v>
      </c>
      <c r="C113" s="126" t="s">
        <v>1375</v>
      </c>
      <c r="D113" s="126" t="s">
        <v>1349</v>
      </c>
      <c r="E113" s="126" t="s">
        <v>1439</v>
      </c>
      <c r="F113" s="126" t="s">
        <v>1669</v>
      </c>
      <c r="G113" s="128">
        <v>1052.8</v>
      </c>
    </row>
    <row r="114" spans="1:7" ht="11.25">
      <c r="A114" s="86" t="s">
        <v>91</v>
      </c>
      <c r="B114" s="87" t="s">
        <v>1215</v>
      </c>
      <c r="C114" s="86" t="s">
        <v>1375</v>
      </c>
      <c r="D114" s="86" t="s">
        <v>1280</v>
      </c>
      <c r="E114" s="86"/>
      <c r="F114" s="86"/>
      <c r="G114" s="125">
        <v>19375.6</v>
      </c>
    </row>
    <row r="115" spans="1:7" ht="11.25">
      <c r="A115" s="86" t="s">
        <v>92</v>
      </c>
      <c r="B115" s="87" t="s">
        <v>1281</v>
      </c>
      <c r="C115" s="86" t="s">
        <v>1375</v>
      </c>
      <c r="D115" s="86" t="s">
        <v>1282</v>
      </c>
      <c r="E115" s="86"/>
      <c r="F115" s="86"/>
      <c r="G115" s="125">
        <v>4186.5</v>
      </c>
    </row>
    <row r="116" spans="1:7" ht="22.5">
      <c r="A116" s="86" t="s">
        <v>93</v>
      </c>
      <c r="B116" s="87" t="s">
        <v>1216</v>
      </c>
      <c r="C116" s="86" t="s">
        <v>1375</v>
      </c>
      <c r="D116" s="86" t="s">
        <v>1282</v>
      </c>
      <c r="E116" s="86" t="s">
        <v>1802</v>
      </c>
      <c r="F116" s="86"/>
      <c r="G116" s="125">
        <v>4186.5</v>
      </c>
    </row>
    <row r="117" spans="1:7" ht="22.5">
      <c r="A117" s="86" t="s">
        <v>1514</v>
      </c>
      <c r="B117" s="87" t="s">
        <v>1217</v>
      </c>
      <c r="C117" s="86" t="s">
        <v>1375</v>
      </c>
      <c r="D117" s="86" t="s">
        <v>1282</v>
      </c>
      <c r="E117" s="86" t="s">
        <v>1803</v>
      </c>
      <c r="F117" s="86"/>
      <c r="G117" s="125">
        <v>626.5</v>
      </c>
    </row>
    <row r="118" spans="1:7" ht="67.5">
      <c r="A118" s="86" t="s">
        <v>94</v>
      </c>
      <c r="B118" s="87" t="s">
        <v>1648</v>
      </c>
      <c r="C118" s="86" t="s">
        <v>1375</v>
      </c>
      <c r="D118" s="86" t="s">
        <v>1282</v>
      </c>
      <c r="E118" s="86" t="s">
        <v>1121</v>
      </c>
      <c r="F118" s="86"/>
      <c r="G118" s="125">
        <v>626.5</v>
      </c>
    </row>
    <row r="119" spans="1:7" ht="11.25">
      <c r="A119" s="86" t="s">
        <v>95</v>
      </c>
      <c r="B119" s="87" t="s">
        <v>1388</v>
      </c>
      <c r="C119" s="86" t="s">
        <v>1375</v>
      </c>
      <c r="D119" s="86" t="s">
        <v>1282</v>
      </c>
      <c r="E119" s="86" t="s">
        <v>1121</v>
      </c>
      <c r="F119" s="86" t="s">
        <v>1389</v>
      </c>
      <c r="G119" s="125">
        <v>626.5</v>
      </c>
    </row>
    <row r="120" spans="1:7" ht="45">
      <c r="A120" s="126" t="s">
        <v>96</v>
      </c>
      <c r="B120" s="127" t="s">
        <v>1649</v>
      </c>
      <c r="C120" s="126" t="s">
        <v>1375</v>
      </c>
      <c r="D120" s="126" t="s">
        <v>1282</v>
      </c>
      <c r="E120" s="126" t="s">
        <v>1121</v>
      </c>
      <c r="F120" s="126" t="s">
        <v>1218</v>
      </c>
      <c r="G120" s="128">
        <v>626.5</v>
      </c>
    </row>
    <row r="121" spans="1:7" ht="22.5">
      <c r="A121" s="86" t="s">
        <v>97</v>
      </c>
      <c r="B121" s="87" t="s">
        <v>1528</v>
      </c>
      <c r="C121" s="86" t="s">
        <v>1375</v>
      </c>
      <c r="D121" s="86" t="s">
        <v>1282</v>
      </c>
      <c r="E121" s="86" t="s">
        <v>1804</v>
      </c>
      <c r="F121" s="86"/>
      <c r="G121" s="125">
        <v>3560</v>
      </c>
    </row>
    <row r="122" spans="1:7" ht="78.75">
      <c r="A122" s="86" t="s">
        <v>98</v>
      </c>
      <c r="B122" s="129" t="s">
        <v>1805</v>
      </c>
      <c r="C122" s="86" t="s">
        <v>1375</v>
      </c>
      <c r="D122" s="86" t="s">
        <v>1282</v>
      </c>
      <c r="E122" s="86" t="s">
        <v>1806</v>
      </c>
      <c r="F122" s="86"/>
      <c r="G122" s="125">
        <v>3560</v>
      </c>
    </row>
    <row r="123" spans="1:7" ht="56.25">
      <c r="A123" s="86" t="s">
        <v>99</v>
      </c>
      <c r="B123" s="87" t="s">
        <v>1513</v>
      </c>
      <c r="C123" s="86" t="s">
        <v>1375</v>
      </c>
      <c r="D123" s="86" t="s">
        <v>1282</v>
      </c>
      <c r="E123" s="86" t="s">
        <v>1806</v>
      </c>
      <c r="F123" s="86" t="s">
        <v>1514</v>
      </c>
      <c r="G123" s="125">
        <v>2758.6</v>
      </c>
    </row>
    <row r="124" spans="1:7" ht="22.5">
      <c r="A124" s="126" t="s">
        <v>100</v>
      </c>
      <c r="B124" s="127" t="s">
        <v>1378</v>
      </c>
      <c r="C124" s="126" t="s">
        <v>1375</v>
      </c>
      <c r="D124" s="126" t="s">
        <v>1282</v>
      </c>
      <c r="E124" s="126" t="s">
        <v>1806</v>
      </c>
      <c r="F124" s="126" t="s">
        <v>1338</v>
      </c>
      <c r="G124" s="128">
        <v>2758.6</v>
      </c>
    </row>
    <row r="125" spans="1:7" ht="22.5">
      <c r="A125" s="86" t="s">
        <v>101</v>
      </c>
      <c r="B125" s="87" t="s">
        <v>1173</v>
      </c>
      <c r="C125" s="86" t="s">
        <v>1375</v>
      </c>
      <c r="D125" s="86" t="s">
        <v>1282</v>
      </c>
      <c r="E125" s="86" t="s">
        <v>1806</v>
      </c>
      <c r="F125" s="86" t="s">
        <v>1379</v>
      </c>
      <c r="G125" s="125">
        <v>785.4</v>
      </c>
    </row>
    <row r="126" spans="1:7" ht="33.75">
      <c r="A126" s="126" t="s">
        <v>102</v>
      </c>
      <c r="B126" s="127" t="s">
        <v>1397</v>
      </c>
      <c r="C126" s="126" t="s">
        <v>1375</v>
      </c>
      <c r="D126" s="126" t="s">
        <v>1282</v>
      </c>
      <c r="E126" s="126" t="s">
        <v>1806</v>
      </c>
      <c r="F126" s="126" t="s">
        <v>1380</v>
      </c>
      <c r="G126" s="128">
        <v>785.4</v>
      </c>
    </row>
    <row r="127" spans="1:7" ht="22.5">
      <c r="A127" s="86" t="s">
        <v>1669</v>
      </c>
      <c r="B127" s="87" t="s">
        <v>1676</v>
      </c>
      <c r="C127" s="86" t="s">
        <v>1375</v>
      </c>
      <c r="D127" s="86" t="s">
        <v>1282</v>
      </c>
      <c r="E127" s="86" t="s">
        <v>1806</v>
      </c>
      <c r="F127" s="86" t="s">
        <v>1677</v>
      </c>
      <c r="G127" s="125">
        <v>16</v>
      </c>
    </row>
    <row r="128" spans="1:7" ht="11.25">
      <c r="A128" s="126" t="s">
        <v>103</v>
      </c>
      <c r="B128" s="127" t="s">
        <v>1550</v>
      </c>
      <c r="C128" s="126" t="s">
        <v>1375</v>
      </c>
      <c r="D128" s="126" t="s">
        <v>1282</v>
      </c>
      <c r="E128" s="126" t="s">
        <v>1806</v>
      </c>
      <c r="F128" s="126" t="s">
        <v>1551</v>
      </c>
      <c r="G128" s="128">
        <v>16</v>
      </c>
    </row>
    <row r="129" spans="1:7" ht="11.25">
      <c r="A129" s="86" t="s">
        <v>104</v>
      </c>
      <c r="B129" s="87" t="s">
        <v>1554</v>
      </c>
      <c r="C129" s="86" t="s">
        <v>1375</v>
      </c>
      <c r="D129" s="86" t="s">
        <v>1555</v>
      </c>
      <c r="E129" s="86"/>
      <c r="F129" s="86"/>
      <c r="G129" s="125">
        <v>60</v>
      </c>
    </row>
    <row r="130" spans="1:7" ht="33.75">
      <c r="A130" s="86" t="s">
        <v>105</v>
      </c>
      <c r="B130" s="87" t="s">
        <v>1382</v>
      </c>
      <c r="C130" s="86" t="s">
        <v>1375</v>
      </c>
      <c r="D130" s="86" t="s">
        <v>1555</v>
      </c>
      <c r="E130" s="86" t="s">
        <v>1572</v>
      </c>
      <c r="F130" s="86"/>
      <c r="G130" s="125">
        <v>60</v>
      </c>
    </row>
    <row r="131" spans="1:7" ht="33.75">
      <c r="A131" s="86" t="s">
        <v>106</v>
      </c>
      <c r="B131" s="87" t="s">
        <v>1383</v>
      </c>
      <c r="C131" s="86" t="s">
        <v>1375</v>
      </c>
      <c r="D131" s="86" t="s">
        <v>1555</v>
      </c>
      <c r="E131" s="86" t="s">
        <v>1573</v>
      </c>
      <c r="F131" s="86"/>
      <c r="G131" s="125">
        <v>60</v>
      </c>
    </row>
    <row r="132" spans="1:7" ht="101.25">
      <c r="A132" s="86" t="s">
        <v>107</v>
      </c>
      <c r="B132" s="129" t="s">
        <v>1659</v>
      </c>
      <c r="C132" s="86" t="s">
        <v>1375</v>
      </c>
      <c r="D132" s="86" t="s">
        <v>1555</v>
      </c>
      <c r="E132" s="86" t="s">
        <v>1807</v>
      </c>
      <c r="F132" s="86"/>
      <c r="G132" s="125">
        <v>60</v>
      </c>
    </row>
    <row r="133" spans="1:7" ht="22.5">
      <c r="A133" s="86" t="s">
        <v>108</v>
      </c>
      <c r="B133" s="87" t="s">
        <v>1173</v>
      </c>
      <c r="C133" s="86" t="s">
        <v>1375</v>
      </c>
      <c r="D133" s="86" t="s">
        <v>1555</v>
      </c>
      <c r="E133" s="86" t="s">
        <v>1807</v>
      </c>
      <c r="F133" s="86" t="s">
        <v>1379</v>
      </c>
      <c r="G133" s="125">
        <v>60</v>
      </c>
    </row>
    <row r="134" spans="1:7" ht="33.75">
      <c r="A134" s="126" t="s">
        <v>109</v>
      </c>
      <c r="B134" s="127" t="s">
        <v>1397</v>
      </c>
      <c r="C134" s="126" t="s">
        <v>1375</v>
      </c>
      <c r="D134" s="126" t="s">
        <v>1555</v>
      </c>
      <c r="E134" s="126" t="s">
        <v>1807</v>
      </c>
      <c r="F134" s="126" t="s">
        <v>1380</v>
      </c>
      <c r="G134" s="128">
        <v>60</v>
      </c>
    </row>
    <row r="135" spans="1:7" ht="11.25">
      <c r="A135" s="86" t="s">
        <v>1627</v>
      </c>
      <c r="B135" s="87" t="s">
        <v>1283</v>
      </c>
      <c r="C135" s="86" t="s">
        <v>1375</v>
      </c>
      <c r="D135" s="86" t="s">
        <v>1284</v>
      </c>
      <c r="E135" s="86"/>
      <c r="F135" s="86"/>
      <c r="G135" s="125">
        <v>14374.9</v>
      </c>
    </row>
    <row r="136" spans="1:7" ht="22.5">
      <c r="A136" s="86" t="s">
        <v>110</v>
      </c>
      <c r="B136" s="87" t="s">
        <v>1392</v>
      </c>
      <c r="C136" s="86" t="s">
        <v>1375</v>
      </c>
      <c r="D136" s="86" t="s">
        <v>1284</v>
      </c>
      <c r="E136" s="86" t="s">
        <v>1808</v>
      </c>
      <c r="F136" s="86"/>
      <c r="G136" s="125">
        <v>14374.9</v>
      </c>
    </row>
    <row r="137" spans="1:7" ht="11.25">
      <c r="A137" s="86" t="s">
        <v>1338</v>
      </c>
      <c r="B137" s="87" t="s">
        <v>1515</v>
      </c>
      <c r="C137" s="86" t="s">
        <v>1375</v>
      </c>
      <c r="D137" s="86" t="s">
        <v>1284</v>
      </c>
      <c r="E137" s="86" t="s">
        <v>1809</v>
      </c>
      <c r="F137" s="86"/>
      <c r="G137" s="125">
        <v>14374.9</v>
      </c>
    </row>
    <row r="138" spans="1:7" ht="101.25">
      <c r="A138" s="86" t="s">
        <v>111</v>
      </c>
      <c r="B138" s="129" t="s">
        <v>1393</v>
      </c>
      <c r="C138" s="86" t="s">
        <v>1375</v>
      </c>
      <c r="D138" s="86" t="s">
        <v>1284</v>
      </c>
      <c r="E138" s="86" t="s">
        <v>1810</v>
      </c>
      <c r="F138" s="86"/>
      <c r="G138" s="125">
        <v>14374.9</v>
      </c>
    </row>
    <row r="139" spans="1:7" ht="11.25">
      <c r="A139" s="86" t="s">
        <v>112</v>
      </c>
      <c r="B139" s="87" t="s">
        <v>1388</v>
      </c>
      <c r="C139" s="86" t="s">
        <v>1375</v>
      </c>
      <c r="D139" s="86" t="s">
        <v>1284</v>
      </c>
      <c r="E139" s="86" t="s">
        <v>1810</v>
      </c>
      <c r="F139" s="86" t="s">
        <v>1389</v>
      </c>
      <c r="G139" s="125">
        <v>14374.9</v>
      </c>
    </row>
    <row r="140" spans="1:7" ht="45">
      <c r="A140" s="126" t="s">
        <v>113</v>
      </c>
      <c r="B140" s="127" t="s">
        <v>1649</v>
      </c>
      <c r="C140" s="126" t="s">
        <v>1375</v>
      </c>
      <c r="D140" s="126" t="s">
        <v>1284</v>
      </c>
      <c r="E140" s="126" t="s">
        <v>1810</v>
      </c>
      <c r="F140" s="126" t="s">
        <v>1218</v>
      </c>
      <c r="G140" s="128">
        <v>14374.9</v>
      </c>
    </row>
    <row r="141" spans="1:7" ht="22.5">
      <c r="A141" s="86" t="s">
        <v>114</v>
      </c>
      <c r="B141" s="87" t="s">
        <v>1350</v>
      </c>
      <c r="C141" s="86" t="s">
        <v>1375</v>
      </c>
      <c r="D141" s="86" t="s">
        <v>1347</v>
      </c>
      <c r="E141" s="86"/>
      <c r="F141" s="86"/>
      <c r="G141" s="125">
        <v>754.2</v>
      </c>
    </row>
    <row r="142" spans="1:7" ht="22.5">
      <c r="A142" s="86" t="s">
        <v>115</v>
      </c>
      <c r="B142" s="87" t="s">
        <v>1394</v>
      </c>
      <c r="C142" s="86" t="s">
        <v>1375</v>
      </c>
      <c r="D142" s="86" t="s">
        <v>1347</v>
      </c>
      <c r="E142" s="86" t="s">
        <v>1811</v>
      </c>
      <c r="F142" s="86"/>
      <c r="G142" s="125">
        <v>30</v>
      </c>
    </row>
    <row r="143" spans="1:7" ht="11.25">
      <c r="A143" s="86" t="s">
        <v>116</v>
      </c>
      <c r="B143" s="87" t="s">
        <v>1515</v>
      </c>
      <c r="C143" s="86" t="s">
        <v>1375</v>
      </c>
      <c r="D143" s="86" t="s">
        <v>1347</v>
      </c>
      <c r="E143" s="86" t="s">
        <v>1812</v>
      </c>
      <c r="F143" s="86"/>
      <c r="G143" s="125">
        <v>30</v>
      </c>
    </row>
    <row r="144" spans="1:7" ht="45">
      <c r="A144" s="86" t="s">
        <v>117</v>
      </c>
      <c r="B144" s="87" t="s">
        <v>1813</v>
      </c>
      <c r="C144" s="86" t="s">
        <v>1375</v>
      </c>
      <c r="D144" s="86" t="s">
        <v>1347</v>
      </c>
      <c r="E144" s="86" t="s">
        <v>1814</v>
      </c>
      <c r="F144" s="86"/>
      <c r="G144" s="125">
        <v>30</v>
      </c>
    </row>
    <row r="145" spans="1:7" ht="22.5">
      <c r="A145" s="86" t="s">
        <v>118</v>
      </c>
      <c r="B145" s="87" t="s">
        <v>1173</v>
      </c>
      <c r="C145" s="86" t="s">
        <v>1375</v>
      </c>
      <c r="D145" s="86" t="s">
        <v>1347</v>
      </c>
      <c r="E145" s="86" t="s">
        <v>1814</v>
      </c>
      <c r="F145" s="86" t="s">
        <v>1379</v>
      </c>
      <c r="G145" s="125">
        <v>30</v>
      </c>
    </row>
    <row r="146" spans="1:7" ht="33.75">
      <c r="A146" s="126" t="s">
        <v>119</v>
      </c>
      <c r="B146" s="127" t="s">
        <v>1397</v>
      </c>
      <c r="C146" s="126" t="s">
        <v>1375</v>
      </c>
      <c r="D146" s="126" t="s">
        <v>1347</v>
      </c>
      <c r="E146" s="126" t="s">
        <v>1814</v>
      </c>
      <c r="F146" s="126" t="s">
        <v>1380</v>
      </c>
      <c r="G146" s="128">
        <v>30</v>
      </c>
    </row>
    <row r="147" spans="1:7" ht="22.5">
      <c r="A147" s="86" t="s">
        <v>1343</v>
      </c>
      <c r="B147" s="87" t="s">
        <v>1216</v>
      </c>
      <c r="C147" s="86" t="s">
        <v>1375</v>
      </c>
      <c r="D147" s="86" t="s">
        <v>1347</v>
      </c>
      <c r="E147" s="86" t="s">
        <v>1802</v>
      </c>
      <c r="F147" s="86"/>
      <c r="G147" s="125">
        <v>604.2</v>
      </c>
    </row>
    <row r="148" spans="1:7" ht="22.5">
      <c r="A148" s="86" t="s">
        <v>120</v>
      </c>
      <c r="B148" s="87" t="s">
        <v>1219</v>
      </c>
      <c r="C148" s="86" t="s">
        <v>1375</v>
      </c>
      <c r="D148" s="86" t="s">
        <v>1347</v>
      </c>
      <c r="E148" s="86" t="s">
        <v>1815</v>
      </c>
      <c r="F148" s="86"/>
      <c r="G148" s="125">
        <v>604.2</v>
      </c>
    </row>
    <row r="149" spans="1:7" ht="78.75">
      <c r="A149" s="86" t="s">
        <v>121</v>
      </c>
      <c r="B149" s="129" t="s">
        <v>1166</v>
      </c>
      <c r="C149" s="86" t="s">
        <v>1375</v>
      </c>
      <c r="D149" s="86" t="s">
        <v>1347</v>
      </c>
      <c r="E149" s="86" t="s">
        <v>1816</v>
      </c>
      <c r="F149" s="86"/>
      <c r="G149" s="125">
        <v>604.2</v>
      </c>
    </row>
    <row r="150" spans="1:7" ht="22.5">
      <c r="A150" s="86" t="s">
        <v>122</v>
      </c>
      <c r="B150" s="87" t="s">
        <v>1173</v>
      </c>
      <c r="C150" s="86" t="s">
        <v>1375</v>
      </c>
      <c r="D150" s="86" t="s">
        <v>1347</v>
      </c>
      <c r="E150" s="86" t="s">
        <v>1816</v>
      </c>
      <c r="F150" s="86" t="s">
        <v>1379</v>
      </c>
      <c r="G150" s="125">
        <v>604.2</v>
      </c>
    </row>
    <row r="151" spans="1:7" ht="33.75">
      <c r="A151" s="126" t="s">
        <v>123</v>
      </c>
      <c r="B151" s="127" t="s">
        <v>1397</v>
      </c>
      <c r="C151" s="126" t="s">
        <v>1375</v>
      </c>
      <c r="D151" s="126" t="s">
        <v>1347</v>
      </c>
      <c r="E151" s="126" t="s">
        <v>1816</v>
      </c>
      <c r="F151" s="126" t="s">
        <v>1380</v>
      </c>
      <c r="G151" s="128">
        <v>604.2</v>
      </c>
    </row>
    <row r="152" spans="1:7" ht="33.75">
      <c r="A152" s="86" t="s">
        <v>124</v>
      </c>
      <c r="B152" s="87" t="s">
        <v>1711</v>
      </c>
      <c r="C152" s="86" t="s">
        <v>1375</v>
      </c>
      <c r="D152" s="86" t="s">
        <v>1347</v>
      </c>
      <c r="E152" s="86" t="s">
        <v>1819</v>
      </c>
      <c r="F152" s="86"/>
      <c r="G152" s="125">
        <v>120</v>
      </c>
    </row>
    <row r="153" spans="1:7" ht="11.25">
      <c r="A153" s="86" t="s">
        <v>125</v>
      </c>
      <c r="B153" s="87" t="s">
        <v>1515</v>
      </c>
      <c r="C153" s="86" t="s">
        <v>1375</v>
      </c>
      <c r="D153" s="86" t="s">
        <v>1347</v>
      </c>
      <c r="E153" s="86" t="s">
        <v>1820</v>
      </c>
      <c r="F153" s="86"/>
      <c r="G153" s="125">
        <v>120</v>
      </c>
    </row>
    <row r="154" spans="1:7" ht="56.25">
      <c r="A154" s="86" t="s">
        <v>126</v>
      </c>
      <c r="B154" s="87" t="s">
        <v>1122</v>
      </c>
      <c r="C154" s="86" t="s">
        <v>1375</v>
      </c>
      <c r="D154" s="86" t="s">
        <v>1347</v>
      </c>
      <c r="E154" s="86" t="s">
        <v>1123</v>
      </c>
      <c r="F154" s="86"/>
      <c r="G154" s="125">
        <v>10</v>
      </c>
    </row>
    <row r="155" spans="1:7" ht="22.5">
      <c r="A155" s="86" t="s">
        <v>127</v>
      </c>
      <c r="B155" s="87" t="s">
        <v>1173</v>
      </c>
      <c r="C155" s="86" t="s">
        <v>1375</v>
      </c>
      <c r="D155" s="86" t="s">
        <v>1347</v>
      </c>
      <c r="E155" s="86" t="s">
        <v>1123</v>
      </c>
      <c r="F155" s="86" t="s">
        <v>1379</v>
      </c>
      <c r="G155" s="125">
        <v>10</v>
      </c>
    </row>
    <row r="156" spans="1:7" ht="33.75">
      <c r="A156" s="126" t="s">
        <v>128</v>
      </c>
      <c r="B156" s="127" t="s">
        <v>1397</v>
      </c>
      <c r="C156" s="126" t="s">
        <v>1375</v>
      </c>
      <c r="D156" s="126" t="s">
        <v>1347</v>
      </c>
      <c r="E156" s="126" t="s">
        <v>1123</v>
      </c>
      <c r="F156" s="126" t="s">
        <v>1380</v>
      </c>
      <c r="G156" s="128">
        <v>10</v>
      </c>
    </row>
    <row r="157" spans="1:7" ht="67.5">
      <c r="A157" s="86" t="s">
        <v>1345</v>
      </c>
      <c r="B157" s="87" t="s">
        <v>1821</v>
      </c>
      <c r="C157" s="86" t="s">
        <v>1375</v>
      </c>
      <c r="D157" s="86" t="s">
        <v>1347</v>
      </c>
      <c r="E157" s="86" t="s">
        <v>1822</v>
      </c>
      <c r="F157" s="86"/>
      <c r="G157" s="125">
        <v>110</v>
      </c>
    </row>
    <row r="158" spans="1:7" ht="22.5">
      <c r="A158" s="86" t="s">
        <v>129</v>
      </c>
      <c r="B158" s="87" t="s">
        <v>1173</v>
      </c>
      <c r="C158" s="86" t="s">
        <v>1375</v>
      </c>
      <c r="D158" s="86" t="s">
        <v>1347</v>
      </c>
      <c r="E158" s="86" t="s">
        <v>1822</v>
      </c>
      <c r="F158" s="86" t="s">
        <v>1379</v>
      </c>
      <c r="G158" s="125">
        <v>110</v>
      </c>
    </row>
    <row r="159" spans="1:7" ht="33.75">
      <c r="A159" s="126" t="s">
        <v>130</v>
      </c>
      <c r="B159" s="127" t="s">
        <v>1397</v>
      </c>
      <c r="C159" s="126" t="s">
        <v>1375</v>
      </c>
      <c r="D159" s="126" t="s">
        <v>1347</v>
      </c>
      <c r="E159" s="126" t="s">
        <v>1822</v>
      </c>
      <c r="F159" s="126" t="s">
        <v>1380</v>
      </c>
      <c r="G159" s="128">
        <v>110</v>
      </c>
    </row>
    <row r="160" spans="1:7" ht="11.25">
      <c r="A160" s="86" t="s">
        <v>131</v>
      </c>
      <c r="B160" s="87" t="s">
        <v>1712</v>
      </c>
      <c r="C160" s="86" t="s">
        <v>1375</v>
      </c>
      <c r="D160" s="86" t="s">
        <v>1285</v>
      </c>
      <c r="E160" s="86"/>
      <c r="F160" s="86"/>
      <c r="G160" s="125">
        <v>36008</v>
      </c>
    </row>
    <row r="161" spans="1:7" ht="11.25">
      <c r="A161" s="86" t="s">
        <v>1632</v>
      </c>
      <c r="B161" s="87" t="s">
        <v>1351</v>
      </c>
      <c r="C161" s="86" t="s">
        <v>1375</v>
      </c>
      <c r="D161" s="86" t="s">
        <v>1352</v>
      </c>
      <c r="E161" s="86"/>
      <c r="F161" s="86"/>
      <c r="G161" s="125">
        <v>1353.4</v>
      </c>
    </row>
    <row r="162" spans="1:7" ht="33.75">
      <c r="A162" s="86" t="s">
        <v>132</v>
      </c>
      <c r="B162" s="87" t="s">
        <v>1713</v>
      </c>
      <c r="C162" s="86" t="s">
        <v>1375</v>
      </c>
      <c r="D162" s="86" t="s">
        <v>1352</v>
      </c>
      <c r="E162" s="86" t="s">
        <v>1823</v>
      </c>
      <c r="F162" s="86"/>
      <c r="G162" s="125">
        <v>1313.4</v>
      </c>
    </row>
    <row r="163" spans="1:7" ht="11.25">
      <c r="A163" s="86" t="s">
        <v>133</v>
      </c>
      <c r="B163" s="87" t="s">
        <v>1515</v>
      </c>
      <c r="C163" s="86" t="s">
        <v>1375</v>
      </c>
      <c r="D163" s="86" t="s">
        <v>1352</v>
      </c>
      <c r="E163" s="86" t="s">
        <v>1824</v>
      </c>
      <c r="F163" s="86"/>
      <c r="G163" s="125">
        <v>1313.4</v>
      </c>
    </row>
    <row r="164" spans="1:7" ht="78.75">
      <c r="A164" s="86" t="s">
        <v>1591</v>
      </c>
      <c r="B164" s="129" t="s">
        <v>1825</v>
      </c>
      <c r="C164" s="86" t="s">
        <v>1375</v>
      </c>
      <c r="D164" s="86" t="s">
        <v>1352</v>
      </c>
      <c r="E164" s="86" t="s">
        <v>1826</v>
      </c>
      <c r="F164" s="86"/>
      <c r="G164" s="125">
        <v>1223.4</v>
      </c>
    </row>
    <row r="165" spans="1:7" ht="22.5">
      <c r="A165" s="86" t="s">
        <v>134</v>
      </c>
      <c r="B165" s="87" t="s">
        <v>1173</v>
      </c>
      <c r="C165" s="86" t="s">
        <v>1375</v>
      </c>
      <c r="D165" s="86" t="s">
        <v>1352</v>
      </c>
      <c r="E165" s="86" t="s">
        <v>1826</v>
      </c>
      <c r="F165" s="86" t="s">
        <v>1379</v>
      </c>
      <c r="G165" s="125">
        <v>1223.3</v>
      </c>
    </row>
    <row r="166" spans="1:7" ht="33.75">
      <c r="A166" s="126" t="s">
        <v>135</v>
      </c>
      <c r="B166" s="127" t="s">
        <v>1397</v>
      </c>
      <c r="C166" s="126" t="s">
        <v>1375</v>
      </c>
      <c r="D166" s="126" t="s">
        <v>1352</v>
      </c>
      <c r="E166" s="126" t="s">
        <v>1826</v>
      </c>
      <c r="F166" s="126" t="s">
        <v>1380</v>
      </c>
      <c r="G166" s="128">
        <v>1223.3</v>
      </c>
    </row>
    <row r="167" spans="1:7" ht="11.25">
      <c r="A167" s="86" t="s">
        <v>136</v>
      </c>
      <c r="B167" s="87" t="s">
        <v>1388</v>
      </c>
      <c r="C167" s="86" t="s">
        <v>1375</v>
      </c>
      <c r="D167" s="86" t="s">
        <v>1352</v>
      </c>
      <c r="E167" s="86" t="s">
        <v>1826</v>
      </c>
      <c r="F167" s="86" t="s">
        <v>1389</v>
      </c>
      <c r="G167" s="125">
        <v>0.1</v>
      </c>
    </row>
    <row r="168" spans="1:7" ht="11.25">
      <c r="A168" s="126" t="s">
        <v>1861</v>
      </c>
      <c r="B168" s="127" t="s">
        <v>1390</v>
      </c>
      <c r="C168" s="126" t="s">
        <v>1375</v>
      </c>
      <c r="D168" s="126" t="s">
        <v>1352</v>
      </c>
      <c r="E168" s="126" t="s">
        <v>1826</v>
      </c>
      <c r="F168" s="126" t="s">
        <v>1391</v>
      </c>
      <c r="G168" s="128">
        <v>0.1</v>
      </c>
    </row>
    <row r="169" spans="1:7" ht="67.5">
      <c r="A169" s="86" t="s">
        <v>137</v>
      </c>
      <c r="B169" s="87" t="s">
        <v>1440</v>
      </c>
      <c r="C169" s="86" t="s">
        <v>1375</v>
      </c>
      <c r="D169" s="86" t="s">
        <v>1352</v>
      </c>
      <c r="E169" s="86" t="s">
        <v>1441</v>
      </c>
      <c r="F169" s="86"/>
      <c r="G169" s="125">
        <v>90</v>
      </c>
    </row>
    <row r="170" spans="1:7" ht="22.5">
      <c r="A170" s="86" t="s">
        <v>138</v>
      </c>
      <c r="B170" s="87" t="s">
        <v>1173</v>
      </c>
      <c r="C170" s="86" t="s">
        <v>1375</v>
      </c>
      <c r="D170" s="86" t="s">
        <v>1352</v>
      </c>
      <c r="E170" s="86" t="s">
        <v>1441</v>
      </c>
      <c r="F170" s="86" t="s">
        <v>1379</v>
      </c>
      <c r="G170" s="125">
        <v>90</v>
      </c>
    </row>
    <row r="171" spans="1:7" ht="33.75">
      <c r="A171" s="126" t="s">
        <v>139</v>
      </c>
      <c r="B171" s="127" t="s">
        <v>1397</v>
      </c>
      <c r="C171" s="126" t="s">
        <v>1375</v>
      </c>
      <c r="D171" s="126" t="s">
        <v>1352</v>
      </c>
      <c r="E171" s="126" t="s">
        <v>1441</v>
      </c>
      <c r="F171" s="126" t="s">
        <v>1380</v>
      </c>
      <c r="G171" s="128">
        <v>90</v>
      </c>
    </row>
    <row r="172" spans="1:7" ht="33.75">
      <c r="A172" s="86" t="s">
        <v>140</v>
      </c>
      <c r="B172" s="87" t="s">
        <v>1395</v>
      </c>
      <c r="C172" s="86" t="s">
        <v>1375</v>
      </c>
      <c r="D172" s="86" t="s">
        <v>1352</v>
      </c>
      <c r="E172" s="86" t="s">
        <v>1817</v>
      </c>
      <c r="F172" s="86"/>
      <c r="G172" s="125">
        <v>40</v>
      </c>
    </row>
    <row r="173" spans="1:7" ht="33.75">
      <c r="A173" s="86" t="s">
        <v>141</v>
      </c>
      <c r="B173" s="87" t="s">
        <v>1396</v>
      </c>
      <c r="C173" s="86" t="s">
        <v>1375</v>
      </c>
      <c r="D173" s="86" t="s">
        <v>1352</v>
      </c>
      <c r="E173" s="86" t="s">
        <v>1818</v>
      </c>
      <c r="F173" s="86"/>
      <c r="G173" s="125">
        <v>40</v>
      </c>
    </row>
    <row r="174" spans="1:7" ht="90">
      <c r="A174" s="86" t="s">
        <v>142</v>
      </c>
      <c r="B174" s="129" t="s">
        <v>1650</v>
      </c>
      <c r="C174" s="86" t="s">
        <v>1375</v>
      </c>
      <c r="D174" s="86" t="s">
        <v>1352</v>
      </c>
      <c r="E174" s="86" t="s">
        <v>1651</v>
      </c>
      <c r="F174" s="86"/>
      <c r="G174" s="125">
        <v>40</v>
      </c>
    </row>
    <row r="175" spans="1:7" ht="22.5">
      <c r="A175" s="86" t="s">
        <v>143</v>
      </c>
      <c r="B175" s="87" t="s">
        <v>1173</v>
      </c>
      <c r="C175" s="86" t="s">
        <v>1375</v>
      </c>
      <c r="D175" s="86" t="s">
        <v>1352</v>
      </c>
      <c r="E175" s="86" t="s">
        <v>1651</v>
      </c>
      <c r="F175" s="86" t="s">
        <v>1379</v>
      </c>
      <c r="G175" s="125">
        <v>40</v>
      </c>
    </row>
    <row r="176" spans="1:7" ht="33.75">
      <c r="A176" s="126" t="s">
        <v>144</v>
      </c>
      <c r="B176" s="127" t="s">
        <v>1397</v>
      </c>
      <c r="C176" s="126" t="s">
        <v>1375</v>
      </c>
      <c r="D176" s="126" t="s">
        <v>1352</v>
      </c>
      <c r="E176" s="126" t="s">
        <v>1651</v>
      </c>
      <c r="F176" s="126" t="s">
        <v>1380</v>
      </c>
      <c r="G176" s="128">
        <v>40</v>
      </c>
    </row>
    <row r="177" spans="1:7" ht="11.25">
      <c r="A177" s="86" t="s">
        <v>145</v>
      </c>
      <c r="B177" s="87" t="s">
        <v>1286</v>
      </c>
      <c r="C177" s="86" t="s">
        <v>1375</v>
      </c>
      <c r="D177" s="86" t="s">
        <v>1287</v>
      </c>
      <c r="E177" s="86"/>
      <c r="F177" s="86"/>
      <c r="G177" s="125">
        <v>30448</v>
      </c>
    </row>
    <row r="178" spans="1:7" ht="33.75">
      <c r="A178" s="86" t="s">
        <v>146</v>
      </c>
      <c r="B178" s="87" t="s">
        <v>1713</v>
      </c>
      <c r="C178" s="86" t="s">
        <v>1375</v>
      </c>
      <c r="D178" s="86" t="s">
        <v>1287</v>
      </c>
      <c r="E178" s="86" t="s">
        <v>1823</v>
      </c>
      <c r="F178" s="86"/>
      <c r="G178" s="125">
        <v>30448</v>
      </c>
    </row>
    <row r="179" spans="1:7" ht="33.75">
      <c r="A179" s="86" t="s">
        <v>147</v>
      </c>
      <c r="B179" s="87" t="s">
        <v>1714</v>
      </c>
      <c r="C179" s="86" t="s">
        <v>1375</v>
      </c>
      <c r="D179" s="86" t="s">
        <v>1287</v>
      </c>
      <c r="E179" s="86" t="s">
        <v>1827</v>
      </c>
      <c r="F179" s="86"/>
      <c r="G179" s="125">
        <v>9454.7</v>
      </c>
    </row>
    <row r="180" spans="1:7" ht="168.75">
      <c r="A180" s="86" t="s">
        <v>148</v>
      </c>
      <c r="B180" s="129" t="s">
        <v>1442</v>
      </c>
      <c r="C180" s="86" t="s">
        <v>1375</v>
      </c>
      <c r="D180" s="86" t="s">
        <v>1287</v>
      </c>
      <c r="E180" s="86" t="s">
        <v>1443</v>
      </c>
      <c r="F180" s="86"/>
      <c r="G180" s="125">
        <v>8300</v>
      </c>
    </row>
    <row r="181" spans="1:7" ht="22.5">
      <c r="A181" s="86" t="s">
        <v>149</v>
      </c>
      <c r="B181" s="87" t="s">
        <v>1173</v>
      </c>
      <c r="C181" s="86" t="s">
        <v>1375</v>
      </c>
      <c r="D181" s="86" t="s">
        <v>1287</v>
      </c>
      <c r="E181" s="86" t="s">
        <v>1443</v>
      </c>
      <c r="F181" s="86" t="s">
        <v>1379</v>
      </c>
      <c r="G181" s="125">
        <v>8300</v>
      </c>
    </row>
    <row r="182" spans="1:7" ht="33.75">
      <c r="A182" s="126" t="s">
        <v>150</v>
      </c>
      <c r="B182" s="127" t="s">
        <v>1397</v>
      </c>
      <c r="C182" s="126" t="s">
        <v>1375</v>
      </c>
      <c r="D182" s="126" t="s">
        <v>1287</v>
      </c>
      <c r="E182" s="126" t="s">
        <v>1443</v>
      </c>
      <c r="F182" s="126" t="s">
        <v>1380</v>
      </c>
      <c r="G182" s="128">
        <v>8300</v>
      </c>
    </row>
    <row r="183" spans="1:7" ht="101.25">
      <c r="A183" s="86" t="s">
        <v>151</v>
      </c>
      <c r="B183" s="129" t="s">
        <v>1717</v>
      </c>
      <c r="C183" s="86" t="s">
        <v>1375</v>
      </c>
      <c r="D183" s="86" t="s">
        <v>1287</v>
      </c>
      <c r="E183" s="86" t="s">
        <v>1828</v>
      </c>
      <c r="F183" s="86"/>
      <c r="G183" s="125">
        <v>427.3</v>
      </c>
    </row>
    <row r="184" spans="1:7" ht="22.5">
      <c r="A184" s="86" t="s">
        <v>152</v>
      </c>
      <c r="B184" s="87" t="s">
        <v>1173</v>
      </c>
      <c r="C184" s="86" t="s">
        <v>1375</v>
      </c>
      <c r="D184" s="86" t="s">
        <v>1287</v>
      </c>
      <c r="E184" s="86" t="s">
        <v>1828</v>
      </c>
      <c r="F184" s="86" t="s">
        <v>1379</v>
      </c>
      <c r="G184" s="125">
        <v>427.3</v>
      </c>
    </row>
    <row r="185" spans="1:7" ht="33.75">
      <c r="A185" s="126" t="s">
        <v>153</v>
      </c>
      <c r="B185" s="127" t="s">
        <v>1397</v>
      </c>
      <c r="C185" s="126" t="s">
        <v>1375</v>
      </c>
      <c r="D185" s="126" t="s">
        <v>1287</v>
      </c>
      <c r="E185" s="126" t="s">
        <v>1828</v>
      </c>
      <c r="F185" s="126" t="s">
        <v>1380</v>
      </c>
      <c r="G185" s="128">
        <v>427.3</v>
      </c>
    </row>
    <row r="186" spans="1:7" ht="90">
      <c r="A186" s="86" t="s">
        <v>154</v>
      </c>
      <c r="B186" s="129" t="s">
        <v>1718</v>
      </c>
      <c r="C186" s="86" t="s">
        <v>1375</v>
      </c>
      <c r="D186" s="86" t="s">
        <v>1287</v>
      </c>
      <c r="E186" s="86" t="s">
        <v>1829</v>
      </c>
      <c r="F186" s="86"/>
      <c r="G186" s="125">
        <v>636.1</v>
      </c>
    </row>
    <row r="187" spans="1:7" ht="22.5">
      <c r="A187" s="86" t="s">
        <v>155</v>
      </c>
      <c r="B187" s="87" t="s">
        <v>1173</v>
      </c>
      <c r="C187" s="86" t="s">
        <v>1375</v>
      </c>
      <c r="D187" s="86" t="s">
        <v>1287</v>
      </c>
      <c r="E187" s="86" t="s">
        <v>1829</v>
      </c>
      <c r="F187" s="86" t="s">
        <v>1379</v>
      </c>
      <c r="G187" s="125">
        <v>636.1</v>
      </c>
    </row>
    <row r="188" spans="1:7" ht="33.75">
      <c r="A188" s="126" t="s">
        <v>156</v>
      </c>
      <c r="B188" s="127" t="s">
        <v>1397</v>
      </c>
      <c r="C188" s="126" t="s">
        <v>1375</v>
      </c>
      <c r="D188" s="126" t="s">
        <v>1287</v>
      </c>
      <c r="E188" s="126" t="s">
        <v>1829</v>
      </c>
      <c r="F188" s="126" t="s">
        <v>1380</v>
      </c>
      <c r="G188" s="128">
        <v>636.1</v>
      </c>
    </row>
    <row r="189" spans="1:7" ht="191.25">
      <c r="A189" s="86" t="s">
        <v>157</v>
      </c>
      <c r="B189" s="129" t="s">
        <v>1444</v>
      </c>
      <c r="C189" s="86" t="s">
        <v>1375</v>
      </c>
      <c r="D189" s="86" t="s">
        <v>1287</v>
      </c>
      <c r="E189" s="86" t="s">
        <v>1445</v>
      </c>
      <c r="F189" s="86"/>
      <c r="G189" s="125">
        <v>91.3</v>
      </c>
    </row>
    <row r="190" spans="1:7" ht="22.5">
      <c r="A190" s="86" t="s">
        <v>158</v>
      </c>
      <c r="B190" s="87" t="s">
        <v>1173</v>
      </c>
      <c r="C190" s="86" t="s">
        <v>1375</v>
      </c>
      <c r="D190" s="86" t="s">
        <v>1287</v>
      </c>
      <c r="E190" s="86" t="s">
        <v>1445</v>
      </c>
      <c r="F190" s="86" t="s">
        <v>1379</v>
      </c>
      <c r="G190" s="125">
        <v>91.3</v>
      </c>
    </row>
    <row r="191" spans="1:7" ht="33.75">
      <c r="A191" s="126" t="s">
        <v>159</v>
      </c>
      <c r="B191" s="127" t="s">
        <v>1397</v>
      </c>
      <c r="C191" s="126" t="s">
        <v>1375</v>
      </c>
      <c r="D191" s="126" t="s">
        <v>1287</v>
      </c>
      <c r="E191" s="126" t="s">
        <v>1445</v>
      </c>
      <c r="F191" s="126" t="s">
        <v>1380</v>
      </c>
      <c r="G191" s="128">
        <v>91.3</v>
      </c>
    </row>
    <row r="192" spans="1:7" ht="22.5">
      <c r="A192" s="86" t="s">
        <v>160</v>
      </c>
      <c r="B192" s="87" t="s">
        <v>1652</v>
      </c>
      <c r="C192" s="86" t="s">
        <v>1375</v>
      </c>
      <c r="D192" s="86" t="s">
        <v>1287</v>
      </c>
      <c r="E192" s="86" t="s">
        <v>1830</v>
      </c>
      <c r="F192" s="86"/>
      <c r="G192" s="125">
        <v>125</v>
      </c>
    </row>
    <row r="193" spans="1:7" ht="78.75">
      <c r="A193" s="86" t="s">
        <v>161</v>
      </c>
      <c r="B193" s="129" t="s">
        <v>1653</v>
      </c>
      <c r="C193" s="86" t="s">
        <v>1375</v>
      </c>
      <c r="D193" s="86" t="s">
        <v>1287</v>
      </c>
      <c r="E193" s="86" t="s">
        <v>1831</v>
      </c>
      <c r="F193" s="86"/>
      <c r="G193" s="125">
        <v>125</v>
      </c>
    </row>
    <row r="194" spans="1:7" ht="22.5">
      <c r="A194" s="86" t="s">
        <v>162</v>
      </c>
      <c r="B194" s="87" t="s">
        <v>1173</v>
      </c>
      <c r="C194" s="86" t="s">
        <v>1375</v>
      </c>
      <c r="D194" s="86" t="s">
        <v>1287</v>
      </c>
      <c r="E194" s="86" t="s">
        <v>1831</v>
      </c>
      <c r="F194" s="86" t="s">
        <v>1379</v>
      </c>
      <c r="G194" s="125">
        <v>125</v>
      </c>
    </row>
    <row r="195" spans="1:7" ht="33.75">
      <c r="A195" s="126" t="s">
        <v>163</v>
      </c>
      <c r="B195" s="127" t="s">
        <v>1397</v>
      </c>
      <c r="C195" s="126" t="s">
        <v>1375</v>
      </c>
      <c r="D195" s="126" t="s">
        <v>1287</v>
      </c>
      <c r="E195" s="126" t="s">
        <v>1831</v>
      </c>
      <c r="F195" s="126" t="s">
        <v>1380</v>
      </c>
      <c r="G195" s="128">
        <v>125</v>
      </c>
    </row>
    <row r="196" spans="1:7" ht="11.25">
      <c r="A196" s="86" t="s">
        <v>164</v>
      </c>
      <c r="B196" s="87" t="s">
        <v>1515</v>
      </c>
      <c r="C196" s="86" t="s">
        <v>1375</v>
      </c>
      <c r="D196" s="86" t="s">
        <v>1287</v>
      </c>
      <c r="E196" s="86" t="s">
        <v>1824</v>
      </c>
      <c r="F196" s="86"/>
      <c r="G196" s="125">
        <v>20868.3</v>
      </c>
    </row>
    <row r="197" spans="1:7" ht="67.5">
      <c r="A197" s="86" t="s">
        <v>1080</v>
      </c>
      <c r="B197" s="87" t="s">
        <v>1654</v>
      </c>
      <c r="C197" s="86" t="s">
        <v>1375</v>
      </c>
      <c r="D197" s="86" t="s">
        <v>1287</v>
      </c>
      <c r="E197" s="86" t="s">
        <v>1832</v>
      </c>
      <c r="F197" s="86"/>
      <c r="G197" s="125">
        <v>20251.8</v>
      </c>
    </row>
    <row r="198" spans="1:7" ht="11.25">
      <c r="A198" s="86" t="s">
        <v>165</v>
      </c>
      <c r="B198" s="87" t="s">
        <v>1388</v>
      </c>
      <c r="C198" s="86" t="s">
        <v>1375</v>
      </c>
      <c r="D198" s="86" t="s">
        <v>1287</v>
      </c>
      <c r="E198" s="86" t="s">
        <v>1832</v>
      </c>
      <c r="F198" s="86" t="s">
        <v>1389</v>
      </c>
      <c r="G198" s="125">
        <v>20251.8</v>
      </c>
    </row>
    <row r="199" spans="1:7" ht="45">
      <c r="A199" s="126" t="s">
        <v>1667</v>
      </c>
      <c r="B199" s="127" t="s">
        <v>1649</v>
      </c>
      <c r="C199" s="126" t="s">
        <v>1375</v>
      </c>
      <c r="D199" s="126" t="s">
        <v>1287</v>
      </c>
      <c r="E199" s="126" t="s">
        <v>1832</v>
      </c>
      <c r="F199" s="126" t="s">
        <v>1218</v>
      </c>
      <c r="G199" s="128">
        <v>20251.8</v>
      </c>
    </row>
    <row r="200" spans="1:7" ht="90">
      <c r="A200" s="86" t="s">
        <v>166</v>
      </c>
      <c r="B200" s="129" t="s">
        <v>1446</v>
      </c>
      <c r="C200" s="86" t="s">
        <v>1375</v>
      </c>
      <c r="D200" s="86" t="s">
        <v>1287</v>
      </c>
      <c r="E200" s="86" t="s">
        <v>1447</v>
      </c>
      <c r="F200" s="86"/>
      <c r="G200" s="125">
        <v>616.5</v>
      </c>
    </row>
    <row r="201" spans="1:7" ht="22.5">
      <c r="A201" s="86" t="s">
        <v>167</v>
      </c>
      <c r="B201" s="87" t="s">
        <v>1173</v>
      </c>
      <c r="C201" s="86" t="s">
        <v>1375</v>
      </c>
      <c r="D201" s="86" t="s">
        <v>1287</v>
      </c>
      <c r="E201" s="86" t="s">
        <v>1447</v>
      </c>
      <c r="F201" s="86" t="s">
        <v>1379</v>
      </c>
      <c r="G201" s="125">
        <v>616.5</v>
      </c>
    </row>
    <row r="202" spans="1:7" ht="33.75">
      <c r="A202" s="126" t="s">
        <v>168</v>
      </c>
      <c r="B202" s="127" t="s">
        <v>1397</v>
      </c>
      <c r="C202" s="126" t="s">
        <v>1375</v>
      </c>
      <c r="D202" s="126" t="s">
        <v>1287</v>
      </c>
      <c r="E202" s="126" t="s">
        <v>1447</v>
      </c>
      <c r="F202" s="126" t="s">
        <v>1380</v>
      </c>
      <c r="G202" s="128">
        <v>616.5</v>
      </c>
    </row>
    <row r="203" spans="1:7" ht="22.5">
      <c r="A203" s="86" t="s">
        <v>169</v>
      </c>
      <c r="B203" s="87" t="s">
        <v>1288</v>
      </c>
      <c r="C203" s="86" t="s">
        <v>1375</v>
      </c>
      <c r="D203" s="86" t="s">
        <v>1289</v>
      </c>
      <c r="E203" s="86"/>
      <c r="F203" s="86"/>
      <c r="G203" s="125">
        <v>4206.5</v>
      </c>
    </row>
    <row r="204" spans="1:7" ht="33.75">
      <c r="A204" s="86" t="s">
        <v>170</v>
      </c>
      <c r="B204" s="87" t="s">
        <v>1713</v>
      </c>
      <c r="C204" s="86" t="s">
        <v>1375</v>
      </c>
      <c r="D204" s="86" t="s">
        <v>1289</v>
      </c>
      <c r="E204" s="86" t="s">
        <v>1823</v>
      </c>
      <c r="F204" s="86"/>
      <c r="G204" s="125">
        <v>4206.5</v>
      </c>
    </row>
    <row r="205" spans="1:7" ht="22.5">
      <c r="A205" s="86" t="s">
        <v>1336</v>
      </c>
      <c r="B205" s="87" t="s">
        <v>1493</v>
      </c>
      <c r="C205" s="86" t="s">
        <v>1375</v>
      </c>
      <c r="D205" s="86" t="s">
        <v>1289</v>
      </c>
      <c r="E205" s="86" t="s">
        <v>1833</v>
      </c>
      <c r="F205" s="86"/>
      <c r="G205" s="125">
        <v>4206.5</v>
      </c>
    </row>
    <row r="206" spans="1:7" ht="78.75">
      <c r="A206" s="86" t="s">
        <v>171</v>
      </c>
      <c r="B206" s="129" t="s">
        <v>1655</v>
      </c>
      <c r="C206" s="86" t="s">
        <v>1375</v>
      </c>
      <c r="D206" s="86" t="s">
        <v>1289</v>
      </c>
      <c r="E206" s="86" t="s">
        <v>1834</v>
      </c>
      <c r="F206" s="86"/>
      <c r="G206" s="125">
        <v>4206.5</v>
      </c>
    </row>
    <row r="207" spans="1:7" ht="56.25">
      <c r="A207" s="86" t="s">
        <v>172</v>
      </c>
      <c r="B207" s="87" t="s">
        <v>1513</v>
      </c>
      <c r="C207" s="86" t="s">
        <v>1375</v>
      </c>
      <c r="D207" s="86" t="s">
        <v>1289</v>
      </c>
      <c r="E207" s="86" t="s">
        <v>1834</v>
      </c>
      <c r="F207" s="86" t="s">
        <v>1514</v>
      </c>
      <c r="G207" s="125">
        <v>3110.9</v>
      </c>
    </row>
    <row r="208" spans="1:7" ht="22.5">
      <c r="A208" s="126" t="s">
        <v>173</v>
      </c>
      <c r="B208" s="127" t="s">
        <v>1175</v>
      </c>
      <c r="C208" s="126" t="s">
        <v>1375</v>
      </c>
      <c r="D208" s="126" t="s">
        <v>1289</v>
      </c>
      <c r="E208" s="126" t="s">
        <v>1834</v>
      </c>
      <c r="F208" s="126" t="s">
        <v>1669</v>
      </c>
      <c r="G208" s="128">
        <v>3110.9</v>
      </c>
    </row>
    <row r="209" spans="1:7" ht="22.5">
      <c r="A209" s="86" t="s">
        <v>174</v>
      </c>
      <c r="B209" s="87" t="s">
        <v>1173</v>
      </c>
      <c r="C209" s="86" t="s">
        <v>1375</v>
      </c>
      <c r="D209" s="86" t="s">
        <v>1289</v>
      </c>
      <c r="E209" s="86" t="s">
        <v>1834</v>
      </c>
      <c r="F209" s="86" t="s">
        <v>1379</v>
      </c>
      <c r="G209" s="125">
        <v>995.2</v>
      </c>
    </row>
    <row r="210" spans="1:7" ht="33.75">
      <c r="A210" s="126" t="s">
        <v>175</v>
      </c>
      <c r="B210" s="127" t="s">
        <v>1397</v>
      </c>
      <c r="C210" s="126" t="s">
        <v>1375</v>
      </c>
      <c r="D210" s="126" t="s">
        <v>1289</v>
      </c>
      <c r="E210" s="126" t="s">
        <v>1834</v>
      </c>
      <c r="F210" s="126" t="s">
        <v>1380</v>
      </c>
      <c r="G210" s="128">
        <v>995.2</v>
      </c>
    </row>
    <row r="211" spans="1:7" ht="11.25">
      <c r="A211" s="86" t="s">
        <v>176</v>
      </c>
      <c r="B211" s="87" t="s">
        <v>1388</v>
      </c>
      <c r="C211" s="86" t="s">
        <v>1375</v>
      </c>
      <c r="D211" s="86" t="s">
        <v>1289</v>
      </c>
      <c r="E211" s="86" t="s">
        <v>1834</v>
      </c>
      <c r="F211" s="86" t="s">
        <v>1389</v>
      </c>
      <c r="G211" s="125">
        <v>100.4</v>
      </c>
    </row>
    <row r="212" spans="1:7" ht="11.25">
      <c r="A212" s="126" t="s">
        <v>177</v>
      </c>
      <c r="B212" s="127" t="s">
        <v>1390</v>
      </c>
      <c r="C212" s="126" t="s">
        <v>1375</v>
      </c>
      <c r="D212" s="126" t="s">
        <v>1289</v>
      </c>
      <c r="E212" s="126" t="s">
        <v>1834</v>
      </c>
      <c r="F212" s="126" t="s">
        <v>1391</v>
      </c>
      <c r="G212" s="128">
        <v>100.4</v>
      </c>
    </row>
    <row r="213" spans="1:7" ht="11.25">
      <c r="A213" s="86" t="s">
        <v>178</v>
      </c>
      <c r="B213" s="87" t="s">
        <v>1176</v>
      </c>
      <c r="C213" s="86" t="s">
        <v>1375</v>
      </c>
      <c r="D213" s="86" t="s">
        <v>1290</v>
      </c>
      <c r="E213" s="86"/>
      <c r="F213" s="86"/>
      <c r="G213" s="125">
        <v>8299.4</v>
      </c>
    </row>
    <row r="214" spans="1:7" ht="11.25">
      <c r="A214" s="86" t="s">
        <v>179</v>
      </c>
      <c r="B214" s="87" t="s">
        <v>1291</v>
      </c>
      <c r="C214" s="86" t="s">
        <v>1375</v>
      </c>
      <c r="D214" s="86" t="s">
        <v>1292</v>
      </c>
      <c r="E214" s="86"/>
      <c r="F214" s="86"/>
      <c r="G214" s="125">
        <v>1141</v>
      </c>
    </row>
    <row r="215" spans="1:7" ht="11.25">
      <c r="A215" s="86" t="s">
        <v>180</v>
      </c>
      <c r="B215" s="87" t="s">
        <v>1483</v>
      </c>
      <c r="C215" s="86" t="s">
        <v>1375</v>
      </c>
      <c r="D215" s="86" t="s">
        <v>1292</v>
      </c>
      <c r="E215" s="86" t="s">
        <v>1880</v>
      </c>
      <c r="F215" s="86"/>
      <c r="G215" s="125">
        <v>1141</v>
      </c>
    </row>
    <row r="216" spans="1:7" ht="22.5">
      <c r="A216" s="86" t="s">
        <v>181</v>
      </c>
      <c r="B216" s="87" t="s">
        <v>1133</v>
      </c>
      <c r="C216" s="86" t="s">
        <v>1375</v>
      </c>
      <c r="D216" s="86" t="s">
        <v>1292</v>
      </c>
      <c r="E216" s="86" t="s">
        <v>1134</v>
      </c>
      <c r="F216" s="86"/>
      <c r="G216" s="125">
        <v>1091.7</v>
      </c>
    </row>
    <row r="217" spans="1:7" ht="90">
      <c r="A217" s="86" t="s">
        <v>1379</v>
      </c>
      <c r="B217" s="129" t="s">
        <v>1448</v>
      </c>
      <c r="C217" s="86" t="s">
        <v>1375</v>
      </c>
      <c r="D217" s="86" t="s">
        <v>1292</v>
      </c>
      <c r="E217" s="86" t="s">
        <v>1449</v>
      </c>
      <c r="F217" s="86"/>
      <c r="G217" s="125">
        <v>1080.8</v>
      </c>
    </row>
    <row r="218" spans="1:7" ht="22.5">
      <c r="A218" s="86" t="s">
        <v>182</v>
      </c>
      <c r="B218" s="87" t="s">
        <v>1173</v>
      </c>
      <c r="C218" s="86" t="s">
        <v>1375</v>
      </c>
      <c r="D218" s="86" t="s">
        <v>1292</v>
      </c>
      <c r="E218" s="86" t="s">
        <v>1449</v>
      </c>
      <c r="F218" s="86" t="s">
        <v>1379</v>
      </c>
      <c r="G218" s="125">
        <v>1080.8</v>
      </c>
    </row>
    <row r="219" spans="1:7" ht="33.75">
      <c r="A219" s="126" t="s">
        <v>183</v>
      </c>
      <c r="B219" s="127" t="s">
        <v>1397</v>
      </c>
      <c r="C219" s="126" t="s">
        <v>1375</v>
      </c>
      <c r="D219" s="126" t="s">
        <v>1292</v>
      </c>
      <c r="E219" s="126" t="s">
        <v>1449</v>
      </c>
      <c r="F219" s="126" t="s">
        <v>1380</v>
      </c>
      <c r="G219" s="128">
        <v>1080.8</v>
      </c>
    </row>
    <row r="220" spans="1:7" ht="101.25">
      <c r="A220" s="86" t="s">
        <v>184</v>
      </c>
      <c r="B220" s="129" t="s">
        <v>834</v>
      </c>
      <c r="C220" s="86" t="s">
        <v>1375</v>
      </c>
      <c r="D220" s="86" t="s">
        <v>1292</v>
      </c>
      <c r="E220" s="86" t="s">
        <v>835</v>
      </c>
      <c r="F220" s="86"/>
      <c r="G220" s="125">
        <v>10.9</v>
      </c>
    </row>
    <row r="221" spans="1:7" ht="22.5">
      <c r="A221" s="86" t="s">
        <v>185</v>
      </c>
      <c r="B221" s="87" t="s">
        <v>1173</v>
      </c>
      <c r="C221" s="86" t="s">
        <v>1375</v>
      </c>
      <c r="D221" s="86" t="s">
        <v>1292</v>
      </c>
      <c r="E221" s="86" t="s">
        <v>835</v>
      </c>
      <c r="F221" s="86" t="s">
        <v>1379</v>
      </c>
      <c r="G221" s="125">
        <v>10.9</v>
      </c>
    </row>
    <row r="222" spans="1:7" ht="33.75">
      <c r="A222" s="126" t="s">
        <v>186</v>
      </c>
      <c r="B222" s="127" t="s">
        <v>1397</v>
      </c>
      <c r="C222" s="126" t="s">
        <v>1375</v>
      </c>
      <c r="D222" s="126" t="s">
        <v>1292</v>
      </c>
      <c r="E222" s="126" t="s">
        <v>835</v>
      </c>
      <c r="F222" s="126" t="s">
        <v>1380</v>
      </c>
      <c r="G222" s="128">
        <v>10.9</v>
      </c>
    </row>
    <row r="223" spans="1:7" ht="33.75">
      <c r="A223" s="86" t="s">
        <v>187</v>
      </c>
      <c r="B223" s="87" t="s">
        <v>1544</v>
      </c>
      <c r="C223" s="86" t="s">
        <v>1375</v>
      </c>
      <c r="D223" s="86" t="s">
        <v>1292</v>
      </c>
      <c r="E223" s="86" t="s">
        <v>1902</v>
      </c>
      <c r="F223" s="86"/>
      <c r="G223" s="125">
        <v>49.3</v>
      </c>
    </row>
    <row r="224" spans="1:7" ht="78.75">
      <c r="A224" s="86" t="s">
        <v>188</v>
      </c>
      <c r="B224" s="129" t="s">
        <v>836</v>
      </c>
      <c r="C224" s="86" t="s">
        <v>1375</v>
      </c>
      <c r="D224" s="86" t="s">
        <v>1292</v>
      </c>
      <c r="E224" s="86" t="s">
        <v>837</v>
      </c>
      <c r="F224" s="86"/>
      <c r="G224" s="125">
        <v>49.3</v>
      </c>
    </row>
    <row r="225" spans="1:7" ht="22.5">
      <c r="A225" s="86" t="s">
        <v>189</v>
      </c>
      <c r="B225" s="87" t="s">
        <v>1173</v>
      </c>
      <c r="C225" s="86" t="s">
        <v>1375</v>
      </c>
      <c r="D225" s="86" t="s">
        <v>1292</v>
      </c>
      <c r="E225" s="86" t="s">
        <v>837</v>
      </c>
      <c r="F225" s="86" t="s">
        <v>1379</v>
      </c>
      <c r="G225" s="125">
        <v>49.3</v>
      </c>
    </row>
    <row r="226" spans="1:7" ht="33.75">
      <c r="A226" s="126" t="s">
        <v>190</v>
      </c>
      <c r="B226" s="127" t="s">
        <v>1397</v>
      </c>
      <c r="C226" s="126" t="s">
        <v>1375</v>
      </c>
      <c r="D226" s="126" t="s">
        <v>1292</v>
      </c>
      <c r="E226" s="126" t="s">
        <v>837</v>
      </c>
      <c r="F226" s="126" t="s">
        <v>1380</v>
      </c>
      <c r="G226" s="128">
        <v>49.3</v>
      </c>
    </row>
    <row r="227" spans="1:7" ht="11.25">
      <c r="A227" s="86" t="s">
        <v>191</v>
      </c>
      <c r="B227" s="87" t="s">
        <v>1293</v>
      </c>
      <c r="C227" s="86" t="s">
        <v>1375</v>
      </c>
      <c r="D227" s="86" t="s">
        <v>1294</v>
      </c>
      <c r="E227" s="86"/>
      <c r="F227" s="86"/>
      <c r="G227" s="125">
        <v>2710.9</v>
      </c>
    </row>
    <row r="228" spans="1:7" ht="11.25">
      <c r="A228" s="86" t="s">
        <v>192</v>
      </c>
      <c r="B228" s="87" t="s">
        <v>1483</v>
      </c>
      <c r="C228" s="86" t="s">
        <v>1375</v>
      </c>
      <c r="D228" s="86" t="s">
        <v>1294</v>
      </c>
      <c r="E228" s="86" t="s">
        <v>1880</v>
      </c>
      <c r="F228" s="86"/>
      <c r="G228" s="125">
        <v>2659.5</v>
      </c>
    </row>
    <row r="229" spans="1:7" ht="22.5">
      <c r="A229" s="86" t="s">
        <v>193</v>
      </c>
      <c r="B229" s="87" t="s">
        <v>1683</v>
      </c>
      <c r="C229" s="86" t="s">
        <v>1375</v>
      </c>
      <c r="D229" s="86" t="s">
        <v>1294</v>
      </c>
      <c r="E229" s="86" t="s">
        <v>1881</v>
      </c>
      <c r="F229" s="86"/>
      <c r="G229" s="125">
        <v>2644.4</v>
      </c>
    </row>
    <row r="230" spans="1:7" ht="78.75">
      <c r="A230" s="86" t="s">
        <v>194</v>
      </c>
      <c r="B230" s="129" t="s">
        <v>838</v>
      </c>
      <c r="C230" s="86" t="s">
        <v>1375</v>
      </c>
      <c r="D230" s="86" t="s">
        <v>1294</v>
      </c>
      <c r="E230" s="86" t="s">
        <v>839</v>
      </c>
      <c r="F230" s="86"/>
      <c r="G230" s="125">
        <v>2617.9</v>
      </c>
    </row>
    <row r="231" spans="1:7" ht="22.5">
      <c r="A231" s="86" t="s">
        <v>195</v>
      </c>
      <c r="B231" s="87" t="s">
        <v>1173</v>
      </c>
      <c r="C231" s="86" t="s">
        <v>1375</v>
      </c>
      <c r="D231" s="86" t="s">
        <v>1294</v>
      </c>
      <c r="E231" s="86" t="s">
        <v>839</v>
      </c>
      <c r="F231" s="86" t="s">
        <v>1379</v>
      </c>
      <c r="G231" s="125">
        <v>2617.9</v>
      </c>
    </row>
    <row r="232" spans="1:7" ht="33.75">
      <c r="A232" s="126" t="s">
        <v>196</v>
      </c>
      <c r="B232" s="127" t="s">
        <v>1397</v>
      </c>
      <c r="C232" s="126" t="s">
        <v>1375</v>
      </c>
      <c r="D232" s="126" t="s">
        <v>1294</v>
      </c>
      <c r="E232" s="126" t="s">
        <v>839</v>
      </c>
      <c r="F232" s="126" t="s">
        <v>1380</v>
      </c>
      <c r="G232" s="128">
        <v>2617.9</v>
      </c>
    </row>
    <row r="233" spans="1:7" ht="101.25">
      <c r="A233" s="86" t="s">
        <v>197</v>
      </c>
      <c r="B233" s="129" t="s">
        <v>840</v>
      </c>
      <c r="C233" s="86" t="s">
        <v>1375</v>
      </c>
      <c r="D233" s="86" t="s">
        <v>1294</v>
      </c>
      <c r="E233" s="86" t="s">
        <v>841</v>
      </c>
      <c r="F233" s="86"/>
      <c r="G233" s="125">
        <v>26.4</v>
      </c>
    </row>
    <row r="234" spans="1:7" ht="22.5">
      <c r="A234" s="86" t="s">
        <v>198</v>
      </c>
      <c r="B234" s="87" t="s">
        <v>1173</v>
      </c>
      <c r="C234" s="86" t="s">
        <v>1375</v>
      </c>
      <c r="D234" s="86" t="s">
        <v>1294</v>
      </c>
      <c r="E234" s="86" t="s">
        <v>841</v>
      </c>
      <c r="F234" s="86" t="s">
        <v>1379</v>
      </c>
      <c r="G234" s="125">
        <v>26.4</v>
      </c>
    </row>
    <row r="235" spans="1:7" ht="33.75">
      <c r="A235" s="126" t="s">
        <v>199</v>
      </c>
      <c r="B235" s="127" t="s">
        <v>1397</v>
      </c>
      <c r="C235" s="126" t="s">
        <v>1375</v>
      </c>
      <c r="D235" s="126" t="s">
        <v>1294</v>
      </c>
      <c r="E235" s="126" t="s">
        <v>841</v>
      </c>
      <c r="F235" s="126" t="s">
        <v>1380</v>
      </c>
      <c r="G235" s="128">
        <v>26.4</v>
      </c>
    </row>
    <row r="236" spans="1:7" ht="33.75">
      <c r="A236" s="86" t="s">
        <v>200</v>
      </c>
      <c r="B236" s="87" t="s">
        <v>1544</v>
      </c>
      <c r="C236" s="86" t="s">
        <v>1375</v>
      </c>
      <c r="D236" s="86" t="s">
        <v>1294</v>
      </c>
      <c r="E236" s="86" t="s">
        <v>1902</v>
      </c>
      <c r="F236" s="86"/>
      <c r="G236" s="125">
        <v>15.1</v>
      </c>
    </row>
    <row r="237" spans="1:7" ht="78.75">
      <c r="A237" s="86" t="s">
        <v>201</v>
      </c>
      <c r="B237" s="129" t="s">
        <v>836</v>
      </c>
      <c r="C237" s="86" t="s">
        <v>1375</v>
      </c>
      <c r="D237" s="86" t="s">
        <v>1294</v>
      </c>
      <c r="E237" s="86" t="s">
        <v>837</v>
      </c>
      <c r="F237" s="86"/>
      <c r="G237" s="125">
        <v>15.1</v>
      </c>
    </row>
    <row r="238" spans="1:7" ht="22.5">
      <c r="A238" s="86" t="s">
        <v>202</v>
      </c>
      <c r="B238" s="87" t="s">
        <v>1173</v>
      </c>
      <c r="C238" s="86" t="s">
        <v>1375</v>
      </c>
      <c r="D238" s="86" t="s">
        <v>1294</v>
      </c>
      <c r="E238" s="86" t="s">
        <v>837</v>
      </c>
      <c r="F238" s="86" t="s">
        <v>1379</v>
      </c>
      <c r="G238" s="125">
        <v>15.1</v>
      </c>
    </row>
    <row r="239" spans="1:7" ht="33.75">
      <c r="A239" s="126" t="s">
        <v>203</v>
      </c>
      <c r="B239" s="127" t="s">
        <v>1397</v>
      </c>
      <c r="C239" s="126" t="s">
        <v>1375</v>
      </c>
      <c r="D239" s="126" t="s">
        <v>1294</v>
      </c>
      <c r="E239" s="126" t="s">
        <v>837</v>
      </c>
      <c r="F239" s="126" t="s">
        <v>1380</v>
      </c>
      <c r="G239" s="128">
        <v>15.1</v>
      </c>
    </row>
    <row r="240" spans="1:7" ht="33.75">
      <c r="A240" s="86" t="s">
        <v>204</v>
      </c>
      <c r="B240" s="87" t="s">
        <v>1713</v>
      </c>
      <c r="C240" s="86" t="s">
        <v>1375</v>
      </c>
      <c r="D240" s="86" t="s">
        <v>1294</v>
      </c>
      <c r="E240" s="86" t="s">
        <v>1823</v>
      </c>
      <c r="F240" s="86"/>
      <c r="G240" s="125">
        <v>51.4</v>
      </c>
    </row>
    <row r="241" spans="1:7" ht="11.25">
      <c r="A241" s="86" t="s">
        <v>205</v>
      </c>
      <c r="B241" s="87" t="s">
        <v>1515</v>
      </c>
      <c r="C241" s="86" t="s">
        <v>1375</v>
      </c>
      <c r="D241" s="86" t="s">
        <v>1294</v>
      </c>
      <c r="E241" s="86" t="s">
        <v>1824</v>
      </c>
      <c r="F241" s="86"/>
      <c r="G241" s="125">
        <v>51.4</v>
      </c>
    </row>
    <row r="242" spans="1:7" ht="90">
      <c r="A242" s="86" t="s">
        <v>206</v>
      </c>
      <c r="B242" s="129" t="s">
        <v>1446</v>
      </c>
      <c r="C242" s="86" t="s">
        <v>1375</v>
      </c>
      <c r="D242" s="86" t="s">
        <v>1294</v>
      </c>
      <c r="E242" s="86" t="s">
        <v>1447</v>
      </c>
      <c r="F242" s="86"/>
      <c r="G242" s="125">
        <v>51.4</v>
      </c>
    </row>
    <row r="243" spans="1:7" ht="22.5">
      <c r="A243" s="86" t="s">
        <v>207</v>
      </c>
      <c r="B243" s="87" t="s">
        <v>1173</v>
      </c>
      <c r="C243" s="86" t="s">
        <v>1375</v>
      </c>
      <c r="D243" s="86" t="s">
        <v>1294</v>
      </c>
      <c r="E243" s="86" t="s">
        <v>1447</v>
      </c>
      <c r="F243" s="86" t="s">
        <v>1379</v>
      </c>
      <c r="G243" s="125">
        <v>51.4</v>
      </c>
    </row>
    <row r="244" spans="1:7" ht="33.75">
      <c r="A244" s="126" t="s">
        <v>208</v>
      </c>
      <c r="B244" s="127" t="s">
        <v>1397</v>
      </c>
      <c r="C244" s="126" t="s">
        <v>1375</v>
      </c>
      <c r="D244" s="126" t="s">
        <v>1294</v>
      </c>
      <c r="E244" s="126" t="s">
        <v>1447</v>
      </c>
      <c r="F244" s="126" t="s">
        <v>1380</v>
      </c>
      <c r="G244" s="128">
        <v>51.4</v>
      </c>
    </row>
    <row r="245" spans="1:7" ht="11.25">
      <c r="A245" s="86" t="s">
        <v>209</v>
      </c>
      <c r="B245" s="87" t="s">
        <v>1635</v>
      </c>
      <c r="C245" s="86" t="s">
        <v>1375</v>
      </c>
      <c r="D245" s="86" t="s">
        <v>1295</v>
      </c>
      <c r="E245" s="86"/>
      <c r="F245" s="86"/>
      <c r="G245" s="125">
        <v>4447.6</v>
      </c>
    </row>
    <row r="246" spans="1:7" ht="22.5">
      <c r="A246" s="86" t="s">
        <v>210</v>
      </c>
      <c r="B246" s="87" t="s">
        <v>1177</v>
      </c>
      <c r="C246" s="86" t="s">
        <v>1375</v>
      </c>
      <c r="D246" s="86" t="s">
        <v>1295</v>
      </c>
      <c r="E246" s="86" t="s">
        <v>1835</v>
      </c>
      <c r="F246" s="86"/>
      <c r="G246" s="125">
        <v>4447.6</v>
      </c>
    </row>
    <row r="247" spans="1:7" ht="11.25">
      <c r="A247" s="86" t="s">
        <v>211</v>
      </c>
      <c r="B247" s="87" t="s">
        <v>1178</v>
      </c>
      <c r="C247" s="86" t="s">
        <v>1375</v>
      </c>
      <c r="D247" s="86" t="s">
        <v>1295</v>
      </c>
      <c r="E247" s="86" t="s">
        <v>1836</v>
      </c>
      <c r="F247" s="86"/>
      <c r="G247" s="125">
        <v>3987.2</v>
      </c>
    </row>
    <row r="248" spans="1:7" ht="101.25">
      <c r="A248" s="86" t="s">
        <v>212</v>
      </c>
      <c r="B248" s="129" t="s">
        <v>842</v>
      </c>
      <c r="C248" s="86" t="s">
        <v>1375</v>
      </c>
      <c r="D248" s="86" t="s">
        <v>1295</v>
      </c>
      <c r="E248" s="86" t="s">
        <v>843</v>
      </c>
      <c r="F248" s="86"/>
      <c r="G248" s="125">
        <v>5</v>
      </c>
    </row>
    <row r="249" spans="1:7" ht="33.75">
      <c r="A249" s="86" t="s">
        <v>213</v>
      </c>
      <c r="B249" s="87" t="s">
        <v>1377</v>
      </c>
      <c r="C249" s="86" t="s">
        <v>1375</v>
      </c>
      <c r="D249" s="86" t="s">
        <v>1295</v>
      </c>
      <c r="E249" s="86" t="s">
        <v>843</v>
      </c>
      <c r="F249" s="86" t="s">
        <v>1583</v>
      </c>
      <c r="G249" s="125">
        <v>5</v>
      </c>
    </row>
    <row r="250" spans="1:7" ht="11.25">
      <c r="A250" s="126" t="s">
        <v>214</v>
      </c>
      <c r="B250" s="127" t="s">
        <v>1584</v>
      </c>
      <c r="C250" s="126" t="s">
        <v>1375</v>
      </c>
      <c r="D250" s="126" t="s">
        <v>1295</v>
      </c>
      <c r="E250" s="126" t="s">
        <v>843</v>
      </c>
      <c r="F250" s="126" t="s">
        <v>1585</v>
      </c>
      <c r="G250" s="128">
        <v>5</v>
      </c>
    </row>
    <row r="251" spans="1:7" ht="67.5">
      <c r="A251" s="86" t="s">
        <v>215</v>
      </c>
      <c r="B251" s="87" t="s">
        <v>1124</v>
      </c>
      <c r="C251" s="86" t="s">
        <v>1375</v>
      </c>
      <c r="D251" s="86" t="s">
        <v>1295</v>
      </c>
      <c r="E251" s="86" t="s">
        <v>1125</v>
      </c>
      <c r="F251" s="86"/>
      <c r="G251" s="125">
        <v>707.1</v>
      </c>
    </row>
    <row r="252" spans="1:7" ht="33.75">
      <c r="A252" s="86" t="s">
        <v>216</v>
      </c>
      <c r="B252" s="87" t="s">
        <v>1377</v>
      </c>
      <c r="C252" s="86" t="s">
        <v>1375</v>
      </c>
      <c r="D252" s="86" t="s">
        <v>1295</v>
      </c>
      <c r="E252" s="86" t="s">
        <v>1125</v>
      </c>
      <c r="F252" s="86" t="s">
        <v>1583</v>
      </c>
      <c r="G252" s="125">
        <v>707.1</v>
      </c>
    </row>
    <row r="253" spans="1:7" ht="11.25">
      <c r="A253" s="126" t="s">
        <v>217</v>
      </c>
      <c r="B253" s="127" t="s">
        <v>1584</v>
      </c>
      <c r="C253" s="126" t="s">
        <v>1375</v>
      </c>
      <c r="D253" s="126" t="s">
        <v>1295</v>
      </c>
      <c r="E253" s="126" t="s">
        <v>1125</v>
      </c>
      <c r="F253" s="126" t="s">
        <v>1585</v>
      </c>
      <c r="G253" s="128">
        <v>707.1</v>
      </c>
    </row>
    <row r="254" spans="1:7" ht="67.5">
      <c r="A254" s="86" t="s">
        <v>218</v>
      </c>
      <c r="B254" s="87" t="s">
        <v>1837</v>
      </c>
      <c r="C254" s="86" t="s">
        <v>1375</v>
      </c>
      <c r="D254" s="86" t="s">
        <v>1295</v>
      </c>
      <c r="E254" s="86" t="s">
        <v>1838</v>
      </c>
      <c r="F254" s="86"/>
      <c r="G254" s="125">
        <v>452.3</v>
      </c>
    </row>
    <row r="255" spans="1:7" ht="33.75">
      <c r="A255" s="86" t="s">
        <v>219</v>
      </c>
      <c r="B255" s="87" t="s">
        <v>1377</v>
      </c>
      <c r="C255" s="86" t="s">
        <v>1375</v>
      </c>
      <c r="D255" s="86" t="s">
        <v>1295</v>
      </c>
      <c r="E255" s="86" t="s">
        <v>1838</v>
      </c>
      <c r="F255" s="86" t="s">
        <v>1583</v>
      </c>
      <c r="G255" s="125">
        <v>452.3</v>
      </c>
    </row>
    <row r="256" spans="1:7" ht="11.25">
      <c r="A256" s="126" t="s">
        <v>220</v>
      </c>
      <c r="B256" s="127" t="s">
        <v>1584</v>
      </c>
      <c r="C256" s="126" t="s">
        <v>1375</v>
      </c>
      <c r="D256" s="126" t="s">
        <v>1295</v>
      </c>
      <c r="E256" s="126" t="s">
        <v>1838</v>
      </c>
      <c r="F256" s="126" t="s">
        <v>1585</v>
      </c>
      <c r="G256" s="128">
        <v>452.3</v>
      </c>
    </row>
    <row r="257" spans="1:7" ht="56.25">
      <c r="A257" s="86" t="s">
        <v>1380</v>
      </c>
      <c r="B257" s="87" t="s">
        <v>1500</v>
      </c>
      <c r="C257" s="86" t="s">
        <v>1375</v>
      </c>
      <c r="D257" s="86" t="s">
        <v>1295</v>
      </c>
      <c r="E257" s="86" t="s">
        <v>1501</v>
      </c>
      <c r="F257" s="86"/>
      <c r="G257" s="125">
        <v>2745</v>
      </c>
    </row>
    <row r="258" spans="1:7" ht="33.75">
      <c r="A258" s="86" t="s">
        <v>221</v>
      </c>
      <c r="B258" s="87" t="s">
        <v>1377</v>
      </c>
      <c r="C258" s="86" t="s">
        <v>1375</v>
      </c>
      <c r="D258" s="86" t="s">
        <v>1295</v>
      </c>
      <c r="E258" s="86" t="s">
        <v>1501</v>
      </c>
      <c r="F258" s="86" t="s">
        <v>1583</v>
      </c>
      <c r="G258" s="125">
        <v>2745</v>
      </c>
    </row>
    <row r="259" spans="1:7" ht="11.25">
      <c r="A259" s="126" t="s">
        <v>222</v>
      </c>
      <c r="B259" s="127" t="s">
        <v>1584</v>
      </c>
      <c r="C259" s="126" t="s">
        <v>1375</v>
      </c>
      <c r="D259" s="126" t="s">
        <v>1295</v>
      </c>
      <c r="E259" s="126" t="s">
        <v>1501</v>
      </c>
      <c r="F259" s="126" t="s">
        <v>1585</v>
      </c>
      <c r="G259" s="128">
        <v>2745</v>
      </c>
    </row>
    <row r="260" spans="1:7" ht="67.5">
      <c r="A260" s="86" t="s">
        <v>223</v>
      </c>
      <c r="B260" s="87" t="s">
        <v>1502</v>
      </c>
      <c r="C260" s="86" t="s">
        <v>1375</v>
      </c>
      <c r="D260" s="86" t="s">
        <v>1295</v>
      </c>
      <c r="E260" s="86" t="s">
        <v>1503</v>
      </c>
      <c r="F260" s="86"/>
      <c r="G260" s="125">
        <v>32.5</v>
      </c>
    </row>
    <row r="261" spans="1:7" ht="33.75">
      <c r="A261" s="86" t="s">
        <v>224</v>
      </c>
      <c r="B261" s="87" t="s">
        <v>1377</v>
      </c>
      <c r="C261" s="86" t="s">
        <v>1375</v>
      </c>
      <c r="D261" s="86" t="s">
        <v>1295</v>
      </c>
      <c r="E261" s="86" t="s">
        <v>1503</v>
      </c>
      <c r="F261" s="86" t="s">
        <v>1583</v>
      </c>
      <c r="G261" s="125">
        <v>32.5</v>
      </c>
    </row>
    <row r="262" spans="1:7" ht="11.25">
      <c r="A262" s="126" t="s">
        <v>225</v>
      </c>
      <c r="B262" s="127" t="s">
        <v>1584</v>
      </c>
      <c r="C262" s="126" t="s">
        <v>1375</v>
      </c>
      <c r="D262" s="126" t="s">
        <v>1295</v>
      </c>
      <c r="E262" s="126" t="s">
        <v>1503</v>
      </c>
      <c r="F262" s="126" t="s">
        <v>1585</v>
      </c>
      <c r="G262" s="128">
        <v>32.5</v>
      </c>
    </row>
    <row r="263" spans="1:7" ht="67.5">
      <c r="A263" s="86" t="s">
        <v>226</v>
      </c>
      <c r="B263" s="87" t="s">
        <v>1504</v>
      </c>
      <c r="C263" s="86" t="s">
        <v>1375</v>
      </c>
      <c r="D263" s="86" t="s">
        <v>1295</v>
      </c>
      <c r="E263" s="86" t="s">
        <v>1505</v>
      </c>
      <c r="F263" s="86"/>
      <c r="G263" s="125">
        <v>45.3</v>
      </c>
    </row>
    <row r="264" spans="1:7" ht="33.75">
      <c r="A264" s="86" t="s">
        <v>227</v>
      </c>
      <c r="B264" s="87" t="s">
        <v>1377</v>
      </c>
      <c r="C264" s="86" t="s">
        <v>1375</v>
      </c>
      <c r="D264" s="86" t="s">
        <v>1295</v>
      </c>
      <c r="E264" s="86" t="s">
        <v>1505</v>
      </c>
      <c r="F264" s="86" t="s">
        <v>1583</v>
      </c>
      <c r="G264" s="125">
        <v>45.3</v>
      </c>
    </row>
    <row r="265" spans="1:7" ht="11.25">
      <c r="A265" s="126" t="s">
        <v>228</v>
      </c>
      <c r="B265" s="127" t="s">
        <v>1584</v>
      </c>
      <c r="C265" s="126" t="s">
        <v>1375</v>
      </c>
      <c r="D265" s="126" t="s">
        <v>1295</v>
      </c>
      <c r="E265" s="126" t="s">
        <v>1505</v>
      </c>
      <c r="F265" s="126" t="s">
        <v>1585</v>
      </c>
      <c r="G265" s="128">
        <v>45.3</v>
      </c>
    </row>
    <row r="266" spans="1:7" ht="33.75">
      <c r="A266" s="86" t="s">
        <v>229</v>
      </c>
      <c r="B266" s="87" t="s">
        <v>1586</v>
      </c>
      <c r="C266" s="86" t="s">
        <v>1375</v>
      </c>
      <c r="D266" s="86" t="s">
        <v>1295</v>
      </c>
      <c r="E266" s="86" t="s">
        <v>1506</v>
      </c>
      <c r="F266" s="86"/>
      <c r="G266" s="125">
        <v>365.4</v>
      </c>
    </row>
    <row r="267" spans="1:7" ht="90">
      <c r="A267" s="86" t="s">
        <v>230</v>
      </c>
      <c r="B267" s="129" t="s">
        <v>844</v>
      </c>
      <c r="C267" s="86" t="s">
        <v>1375</v>
      </c>
      <c r="D267" s="86" t="s">
        <v>1295</v>
      </c>
      <c r="E267" s="86" t="s">
        <v>845</v>
      </c>
      <c r="F267" s="86"/>
      <c r="G267" s="125">
        <v>97.3</v>
      </c>
    </row>
    <row r="268" spans="1:7" ht="33.75">
      <c r="A268" s="86" t="s">
        <v>231</v>
      </c>
      <c r="B268" s="87" t="s">
        <v>1377</v>
      </c>
      <c r="C268" s="86" t="s">
        <v>1375</v>
      </c>
      <c r="D268" s="86" t="s">
        <v>1295</v>
      </c>
      <c r="E268" s="86" t="s">
        <v>845</v>
      </c>
      <c r="F268" s="86" t="s">
        <v>1583</v>
      </c>
      <c r="G268" s="125">
        <v>97.3</v>
      </c>
    </row>
    <row r="269" spans="1:7" ht="11.25">
      <c r="A269" s="126" t="s">
        <v>232</v>
      </c>
      <c r="B269" s="127" t="s">
        <v>1584</v>
      </c>
      <c r="C269" s="126" t="s">
        <v>1375</v>
      </c>
      <c r="D269" s="126" t="s">
        <v>1295</v>
      </c>
      <c r="E269" s="126" t="s">
        <v>845</v>
      </c>
      <c r="F269" s="126" t="s">
        <v>1585</v>
      </c>
      <c r="G269" s="128">
        <v>97.3</v>
      </c>
    </row>
    <row r="270" spans="1:7" ht="78.75">
      <c r="A270" s="86" t="s">
        <v>233</v>
      </c>
      <c r="B270" s="129" t="s">
        <v>1507</v>
      </c>
      <c r="C270" s="86" t="s">
        <v>1375</v>
      </c>
      <c r="D270" s="86" t="s">
        <v>1295</v>
      </c>
      <c r="E270" s="86" t="s">
        <v>1508</v>
      </c>
      <c r="F270" s="86"/>
      <c r="G270" s="125">
        <v>65.4</v>
      </c>
    </row>
    <row r="271" spans="1:7" ht="56.25">
      <c r="A271" s="86" t="s">
        <v>234</v>
      </c>
      <c r="B271" s="87" t="s">
        <v>1513</v>
      </c>
      <c r="C271" s="86" t="s">
        <v>1375</v>
      </c>
      <c r="D271" s="86" t="s">
        <v>1295</v>
      </c>
      <c r="E271" s="86" t="s">
        <v>1508</v>
      </c>
      <c r="F271" s="86" t="s">
        <v>1514</v>
      </c>
      <c r="G271" s="125">
        <v>15.5</v>
      </c>
    </row>
    <row r="272" spans="1:7" ht="22.5">
      <c r="A272" s="126" t="s">
        <v>235</v>
      </c>
      <c r="B272" s="127" t="s">
        <v>1175</v>
      </c>
      <c r="C272" s="126" t="s">
        <v>1375</v>
      </c>
      <c r="D272" s="126" t="s">
        <v>1295</v>
      </c>
      <c r="E272" s="126" t="s">
        <v>1508</v>
      </c>
      <c r="F272" s="126" t="s">
        <v>1669</v>
      </c>
      <c r="G272" s="128">
        <v>15.5</v>
      </c>
    </row>
    <row r="273" spans="1:7" ht="22.5">
      <c r="A273" s="86" t="s">
        <v>236</v>
      </c>
      <c r="B273" s="87" t="s">
        <v>1173</v>
      </c>
      <c r="C273" s="86" t="s">
        <v>1375</v>
      </c>
      <c r="D273" s="86" t="s">
        <v>1295</v>
      </c>
      <c r="E273" s="86" t="s">
        <v>1508</v>
      </c>
      <c r="F273" s="86" t="s">
        <v>1379</v>
      </c>
      <c r="G273" s="125">
        <v>9.5</v>
      </c>
    </row>
    <row r="274" spans="1:7" ht="33.75">
      <c r="A274" s="126" t="s">
        <v>237</v>
      </c>
      <c r="B274" s="127" t="s">
        <v>1397</v>
      </c>
      <c r="C274" s="126" t="s">
        <v>1375</v>
      </c>
      <c r="D274" s="126" t="s">
        <v>1295</v>
      </c>
      <c r="E274" s="126" t="s">
        <v>1508</v>
      </c>
      <c r="F274" s="126" t="s">
        <v>1380</v>
      </c>
      <c r="G274" s="128">
        <v>9.5</v>
      </c>
    </row>
    <row r="275" spans="1:7" ht="22.5">
      <c r="A275" s="86" t="s">
        <v>238</v>
      </c>
      <c r="B275" s="87" t="s">
        <v>1676</v>
      </c>
      <c r="C275" s="86" t="s">
        <v>1375</v>
      </c>
      <c r="D275" s="86" t="s">
        <v>1295</v>
      </c>
      <c r="E275" s="86" t="s">
        <v>1508</v>
      </c>
      <c r="F275" s="86" t="s">
        <v>1677</v>
      </c>
      <c r="G275" s="125">
        <v>40.4</v>
      </c>
    </row>
    <row r="276" spans="1:7" ht="11.25">
      <c r="A276" s="126" t="s">
        <v>239</v>
      </c>
      <c r="B276" s="127" t="s">
        <v>1550</v>
      </c>
      <c r="C276" s="126" t="s">
        <v>1375</v>
      </c>
      <c r="D276" s="126" t="s">
        <v>1295</v>
      </c>
      <c r="E276" s="126" t="s">
        <v>1508</v>
      </c>
      <c r="F276" s="126" t="s">
        <v>1551</v>
      </c>
      <c r="G276" s="128">
        <v>40.4</v>
      </c>
    </row>
    <row r="277" spans="1:7" ht="78.75">
      <c r="A277" s="86" t="s">
        <v>240</v>
      </c>
      <c r="B277" s="129" t="s">
        <v>1509</v>
      </c>
      <c r="C277" s="86" t="s">
        <v>1375</v>
      </c>
      <c r="D277" s="86" t="s">
        <v>1295</v>
      </c>
      <c r="E277" s="86" t="s">
        <v>1510</v>
      </c>
      <c r="F277" s="86"/>
      <c r="G277" s="125">
        <v>193.1</v>
      </c>
    </row>
    <row r="278" spans="1:7" ht="33.75">
      <c r="A278" s="86" t="s">
        <v>241</v>
      </c>
      <c r="B278" s="87" t="s">
        <v>1377</v>
      </c>
      <c r="C278" s="86" t="s">
        <v>1375</v>
      </c>
      <c r="D278" s="86" t="s">
        <v>1295</v>
      </c>
      <c r="E278" s="86" t="s">
        <v>1510</v>
      </c>
      <c r="F278" s="86" t="s">
        <v>1583</v>
      </c>
      <c r="G278" s="125">
        <v>193.1</v>
      </c>
    </row>
    <row r="279" spans="1:7" ht="11.25">
      <c r="A279" s="126" t="s">
        <v>242</v>
      </c>
      <c r="B279" s="127" t="s">
        <v>1584</v>
      </c>
      <c r="C279" s="126" t="s">
        <v>1375</v>
      </c>
      <c r="D279" s="126" t="s">
        <v>1295</v>
      </c>
      <c r="E279" s="126" t="s">
        <v>1510</v>
      </c>
      <c r="F279" s="126" t="s">
        <v>1585</v>
      </c>
      <c r="G279" s="128">
        <v>193.1</v>
      </c>
    </row>
    <row r="280" spans="1:7" ht="101.25">
      <c r="A280" s="86" t="s">
        <v>243</v>
      </c>
      <c r="B280" s="129" t="s">
        <v>846</v>
      </c>
      <c r="C280" s="86" t="s">
        <v>1375</v>
      </c>
      <c r="D280" s="86" t="s">
        <v>1295</v>
      </c>
      <c r="E280" s="86" t="s">
        <v>847</v>
      </c>
      <c r="F280" s="86"/>
      <c r="G280" s="125">
        <v>9.6</v>
      </c>
    </row>
    <row r="281" spans="1:7" ht="33.75">
      <c r="A281" s="86" t="s">
        <v>244</v>
      </c>
      <c r="B281" s="87" t="s">
        <v>1377</v>
      </c>
      <c r="C281" s="86" t="s">
        <v>1375</v>
      </c>
      <c r="D281" s="86" t="s">
        <v>1295</v>
      </c>
      <c r="E281" s="86" t="s">
        <v>847</v>
      </c>
      <c r="F281" s="86" t="s">
        <v>1583</v>
      </c>
      <c r="G281" s="125">
        <v>9.6</v>
      </c>
    </row>
    <row r="282" spans="1:7" ht="11.25">
      <c r="A282" s="126" t="s">
        <v>245</v>
      </c>
      <c r="B282" s="127" t="s">
        <v>1584</v>
      </c>
      <c r="C282" s="126" t="s">
        <v>1375</v>
      </c>
      <c r="D282" s="126" t="s">
        <v>1295</v>
      </c>
      <c r="E282" s="126" t="s">
        <v>847</v>
      </c>
      <c r="F282" s="126" t="s">
        <v>1585</v>
      </c>
      <c r="G282" s="128">
        <v>9.6</v>
      </c>
    </row>
    <row r="283" spans="1:7" ht="22.5">
      <c r="A283" s="86" t="s">
        <v>246</v>
      </c>
      <c r="B283" s="87" t="s">
        <v>1126</v>
      </c>
      <c r="C283" s="86" t="s">
        <v>1375</v>
      </c>
      <c r="D283" s="86" t="s">
        <v>1295</v>
      </c>
      <c r="E283" s="86" t="s">
        <v>1127</v>
      </c>
      <c r="F283" s="86"/>
      <c r="G283" s="125">
        <v>95</v>
      </c>
    </row>
    <row r="284" spans="1:7" ht="78.75">
      <c r="A284" s="86" t="s">
        <v>247</v>
      </c>
      <c r="B284" s="87" t="s">
        <v>1128</v>
      </c>
      <c r="C284" s="86" t="s">
        <v>1375</v>
      </c>
      <c r="D284" s="86" t="s">
        <v>1295</v>
      </c>
      <c r="E284" s="86" t="s">
        <v>1129</v>
      </c>
      <c r="F284" s="86"/>
      <c r="G284" s="125">
        <v>95</v>
      </c>
    </row>
    <row r="285" spans="1:7" ht="22.5">
      <c r="A285" s="86" t="s">
        <v>248</v>
      </c>
      <c r="B285" s="87" t="s">
        <v>1173</v>
      </c>
      <c r="C285" s="86" t="s">
        <v>1375</v>
      </c>
      <c r="D285" s="86" t="s">
        <v>1295</v>
      </c>
      <c r="E285" s="86" t="s">
        <v>1129</v>
      </c>
      <c r="F285" s="86" t="s">
        <v>1379</v>
      </c>
      <c r="G285" s="125">
        <v>95</v>
      </c>
    </row>
    <row r="286" spans="1:7" ht="33.75">
      <c r="A286" s="126" t="s">
        <v>249</v>
      </c>
      <c r="B286" s="127" t="s">
        <v>1397</v>
      </c>
      <c r="C286" s="126" t="s">
        <v>1375</v>
      </c>
      <c r="D286" s="126" t="s">
        <v>1295</v>
      </c>
      <c r="E286" s="126" t="s">
        <v>1129</v>
      </c>
      <c r="F286" s="126" t="s">
        <v>1380</v>
      </c>
      <c r="G286" s="128">
        <v>95</v>
      </c>
    </row>
    <row r="287" spans="1:7" ht="11.25">
      <c r="A287" s="86" t="s">
        <v>250</v>
      </c>
      <c r="B287" s="87" t="s">
        <v>1636</v>
      </c>
      <c r="C287" s="86" t="s">
        <v>1375</v>
      </c>
      <c r="D287" s="86" t="s">
        <v>1298</v>
      </c>
      <c r="E287" s="86"/>
      <c r="F287" s="86"/>
      <c r="G287" s="125">
        <v>57166.2</v>
      </c>
    </row>
    <row r="288" spans="1:7" ht="11.25">
      <c r="A288" s="86" t="s">
        <v>251</v>
      </c>
      <c r="B288" s="87" t="s">
        <v>1299</v>
      </c>
      <c r="C288" s="86" t="s">
        <v>1375</v>
      </c>
      <c r="D288" s="86" t="s">
        <v>1300</v>
      </c>
      <c r="E288" s="86"/>
      <c r="F288" s="86"/>
      <c r="G288" s="125">
        <v>55616.2</v>
      </c>
    </row>
    <row r="289" spans="1:7" ht="33.75">
      <c r="A289" s="86" t="s">
        <v>252</v>
      </c>
      <c r="B289" s="87" t="s">
        <v>1713</v>
      </c>
      <c r="C289" s="86" t="s">
        <v>1375</v>
      </c>
      <c r="D289" s="86" t="s">
        <v>1300</v>
      </c>
      <c r="E289" s="86" t="s">
        <v>1823</v>
      </c>
      <c r="F289" s="86"/>
      <c r="G289" s="125">
        <v>39.2</v>
      </c>
    </row>
    <row r="290" spans="1:7" ht="11.25">
      <c r="A290" s="86" t="s">
        <v>253</v>
      </c>
      <c r="B290" s="87" t="s">
        <v>1515</v>
      </c>
      <c r="C290" s="86" t="s">
        <v>1375</v>
      </c>
      <c r="D290" s="86" t="s">
        <v>1300</v>
      </c>
      <c r="E290" s="86" t="s">
        <v>1824</v>
      </c>
      <c r="F290" s="86"/>
      <c r="G290" s="125">
        <v>39.2</v>
      </c>
    </row>
    <row r="291" spans="1:7" ht="90">
      <c r="A291" s="86" t="s">
        <v>254</v>
      </c>
      <c r="B291" s="129" t="s">
        <v>1446</v>
      </c>
      <c r="C291" s="86" t="s">
        <v>1375</v>
      </c>
      <c r="D291" s="86" t="s">
        <v>1300</v>
      </c>
      <c r="E291" s="86" t="s">
        <v>1447</v>
      </c>
      <c r="F291" s="86"/>
      <c r="G291" s="125">
        <v>39.2</v>
      </c>
    </row>
    <row r="292" spans="1:7" ht="22.5">
      <c r="A292" s="86" t="s">
        <v>255</v>
      </c>
      <c r="B292" s="87" t="s">
        <v>1173</v>
      </c>
      <c r="C292" s="86" t="s">
        <v>1375</v>
      </c>
      <c r="D292" s="86" t="s">
        <v>1300</v>
      </c>
      <c r="E292" s="86" t="s">
        <v>1447</v>
      </c>
      <c r="F292" s="86" t="s">
        <v>1379</v>
      </c>
      <c r="G292" s="125">
        <v>39.2</v>
      </c>
    </row>
    <row r="293" spans="1:7" ht="33.75">
      <c r="A293" s="126" t="s">
        <v>256</v>
      </c>
      <c r="B293" s="127" t="s">
        <v>1397</v>
      </c>
      <c r="C293" s="126" t="s">
        <v>1375</v>
      </c>
      <c r="D293" s="126" t="s">
        <v>1300</v>
      </c>
      <c r="E293" s="126" t="s">
        <v>1447</v>
      </c>
      <c r="F293" s="126" t="s">
        <v>1380</v>
      </c>
      <c r="G293" s="128">
        <v>39.2</v>
      </c>
    </row>
    <row r="294" spans="1:7" ht="11.25">
      <c r="A294" s="86" t="s">
        <v>257</v>
      </c>
      <c r="B294" s="87" t="s">
        <v>1847</v>
      </c>
      <c r="C294" s="86" t="s">
        <v>1375</v>
      </c>
      <c r="D294" s="86" t="s">
        <v>1300</v>
      </c>
      <c r="E294" s="86" t="s">
        <v>1511</v>
      </c>
      <c r="F294" s="86"/>
      <c r="G294" s="125">
        <v>55577</v>
      </c>
    </row>
    <row r="295" spans="1:7" ht="11.25">
      <c r="A295" s="86" t="s">
        <v>258</v>
      </c>
      <c r="B295" s="87" t="s">
        <v>1681</v>
      </c>
      <c r="C295" s="86" t="s">
        <v>1375</v>
      </c>
      <c r="D295" s="86" t="s">
        <v>1300</v>
      </c>
      <c r="E295" s="86" t="s">
        <v>1512</v>
      </c>
      <c r="F295" s="86"/>
      <c r="G295" s="125">
        <v>683.7</v>
      </c>
    </row>
    <row r="296" spans="1:7" ht="56.25">
      <c r="A296" s="86" t="s">
        <v>259</v>
      </c>
      <c r="B296" s="87" t="s">
        <v>848</v>
      </c>
      <c r="C296" s="86" t="s">
        <v>1375</v>
      </c>
      <c r="D296" s="86" t="s">
        <v>1300</v>
      </c>
      <c r="E296" s="86" t="s">
        <v>849</v>
      </c>
      <c r="F296" s="86"/>
      <c r="G296" s="125">
        <v>3</v>
      </c>
    </row>
    <row r="297" spans="1:7" ht="33.75">
      <c r="A297" s="86" t="s">
        <v>260</v>
      </c>
      <c r="B297" s="87" t="s">
        <v>1377</v>
      </c>
      <c r="C297" s="86" t="s">
        <v>1375</v>
      </c>
      <c r="D297" s="86" t="s">
        <v>1300</v>
      </c>
      <c r="E297" s="86" t="s">
        <v>849</v>
      </c>
      <c r="F297" s="86" t="s">
        <v>1583</v>
      </c>
      <c r="G297" s="125">
        <v>3</v>
      </c>
    </row>
    <row r="298" spans="1:7" ht="11.25">
      <c r="A298" s="126" t="s">
        <v>261</v>
      </c>
      <c r="B298" s="127" t="s">
        <v>1584</v>
      </c>
      <c r="C298" s="126" t="s">
        <v>1375</v>
      </c>
      <c r="D298" s="126" t="s">
        <v>1300</v>
      </c>
      <c r="E298" s="126" t="s">
        <v>849</v>
      </c>
      <c r="F298" s="126" t="s">
        <v>1585</v>
      </c>
      <c r="G298" s="128">
        <v>3</v>
      </c>
    </row>
    <row r="299" spans="1:7" ht="33.75">
      <c r="A299" s="86" t="s">
        <v>262</v>
      </c>
      <c r="B299" s="87" t="s">
        <v>850</v>
      </c>
      <c r="C299" s="86" t="s">
        <v>1375</v>
      </c>
      <c r="D299" s="86" t="s">
        <v>1300</v>
      </c>
      <c r="E299" s="86" t="s">
        <v>851</v>
      </c>
      <c r="F299" s="86"/>
      <c r="G299" s="125">
        <v>549.9</v>
      </c>
    </row>
    <row r="300" spans="1:7" ht="33.75">
      <c r="A300" s="86" t="s">
        <v>263</v>
      </c>
      <c r="B300" s="87" t="s">
        <v>1377</v>
      </c>
      <c r="C300" s="86" t="s">
        <v>1375</v>
      </c>
      <c r="D300" s="86" t="s">
        <v>1300</v>
      </c>
      <c r="E300" s="86" t="s">
        <v>851</v>
      </c>
      <c r="F300" s="86" t="s">
        <v>1583</v>
      </c>
      <c r="G300" s="125">
        <v>549.9</v>
      </c>
    </row>
    <row r="301" spans="1:7" ht="11.25">
      <c r="A301" s="126" t="s">
        <v>264</v>
      </c>
      <c r="B301" s="127" t="s">
        <v>1584</v>
      </c>
      <c r="C301" s="126" t="s">
        <v>1375</v>
      </c>
      <c r="D301" s="126" t="s">
        <v>1300</v>
      </c>
      <c r="E301" s="126" t="s">
        <v>851</v>
      </c>
      <c r="F301" s="126" t="s">
        <v>1585</v>
      </c>
      <c r="G301" s="128">
        <v>549.9</v>
      </c>
    </row>
    <row r="302" spans="1:7" ht="56.25">
      <c r="A302" s="86" t="s">
        <v>265</v>
      </c>
      <c r="B302" s="87" t="s">
        <v>852</v>
      </c>
      <c r="C302" s="86" t="s">
        <v>1375</v>
      </c>
      <c r="D302" s="86" t="s">
        <v>1300</v>
      </c>
      <c r="E302" s="86" t="s">
        <v>853</v>
      </c>
      <c r="F302" s="86"/>
      <c r="G302" s="125">
        <v>130.8</v>
      </c>
    </row>
    <row r="303" spans="1:7" ht="33.75">
      <c r="A303" s="86" t="s">
        <v>266</v>
      </c>
      <c r="B303" s="87" t="s">
        <v>1377</v>
      </c>
      <c r="C303" s="86" t="s">
        <v>1375</v>
      </c>
      <c r="D303" s="86" t="s">
        <v>1300</v>
      </c>
      <c r="E303" s="86" t="s">
        <v>853</v>
      </c>
      <c r="F303" s="86" t="s">
        <v>1583</v>
      </c>
      <c r="G303" s="125">
        <v>130.8</v>
      </c>
    </row>
    <row r="304" spans="1:7" ht="11.25">
      <c r="A304" s="126" t="s">
        <v>267</v>
      </c>
      <c r="B304" s="127" t="s">
        <v>1584</v>
      </c>
      <c r="C304" s="126" t="s">
        <v>1375</v>
      </c>
      <c r="D304" s="126" t="s">
        <v>1300</v>
      </c>
      <c r="E304" s="126" t="s">
        <v>853</v>
      </c>
      <c r="F304" s="126" t="s">
        <v>1585</v>
      </c>
      <c r="G304" s="128">
        <v>130.8</v>
      </c>
    </row>
    <row r="305" spans="1:7" ht="22.5">
      <c r="A305" s="86" t="s">
        <v>268</v>
      </c>
      <c r="B305" s="87" t="s">
        <v>1656</v>
      </c>
      <c r="C305" s="86" t="s">
        <v>1375</v>
      </c>
      <c r="D305" s="86" t="s">
        <v>1300</v>
      </c>
      <c r="E305" s="86" t="s">
        <v>1863</v>
      </c>
      <c r="F305" s="86"/>
      <c r="G305" s="125">
        <v>54893.3</v>
      </c>
    </row>
    <row r="306" spans="1:7" ht="90">
      <c r="A306" s="86" t="s">
        <v>269</v>
      </c>
      <c r="B306" s="129" t="s">
        <v>854</v>
      </c>
      <c r="C306" s="86" t="s">
        <v>1375</v>
      </c>
      <c r="D306" s="86" t="s">
        <v>1300</v>
      </c>
      <c r="E306" s="86" t="s">
        <v>855</v>
      </c>
      <c r="F306" s="86"/>
      <c r="G306" s="125">
        <v>142.5</v>
      </c>
    </row>
    <row r="307" spans="1:7" ht="33.75">
      <c r="A307" s="86" t="s">
        <v>270</v>
      </c>
      <c r="B307" s="87" t="s">
        <v>1377</v>
      </c>
      <c r="C307" s="86" t="s">
        <v>1375</v>
      </c>
      <c r="D307" s="86" t="s">
        <v>1300</v>
      </c>
      <c r="E307" s="86" t="s">
        <v>855</v>
      </c>
      <c r="F307" s="86" t="s">
        <v>1583</v>
      </c>
      <c r="G307" s="125">
        <v>142.5</v>
      </c>
    </row>
    <row r="308" spans="1:7" ht="11.25">
      <c r="A308" s="126" t="s">
        <v>271</v>
      </c>
      <c r="B308" s="127" t="s">
        <v>1584</v>
      </c>
      <c r="C308" s="126" t="s">
        <v>1375</v>
      </c>
      <c r="D308" s="126" t="s">
        <v>1300</v>
      </c>
      <c r="E308" s="126" t="s">
        <v>855</v>
      </c>
      <c r="F308" s="126" t="s">
        <v>1585</v>
      </c>
      <c r="G308" s="128">
        <v>142.5</v>
      </c>
    </row>
    <row r="309" spans="1:7" ht="101.25">
      <c r="A309" s="86" t="s">
        <v>272</v>
      </c>
      <c r="B309" s="129" t="s">
        <v>856</v>
      </c>
      <c r="C309" s="86" t="s">
        <v>1375</v>
      </c>
      <c r="D309" s="86" t="s">
        <v>1300</v>
      </c>
      <c r="E309" s="86" t="s">
        <v>857</v>
      </c>
      <c r="F309" s="86"/>
      <c r="G309" s="125">
        <v>109.9</v>
      </c>
    </row>
    <row r="310" spans="1:7" ht="33.75">
      <c r="A310" s="86" t="s">
        <v>273</v>
      </c>
      <c r="B310" s="87" t="s">
        <v>1377</v>
      </c>
      <c r="C310" s="86" t="s">
        <v>1375</v>
      </c>
      <c r="D310" s="86" t="s">
        <v>1300</v>
      </c>
      <c r="E310" s="86" t="s">
        <v>857</v>
      </c>
      <c r="F310" s="86" t="s">
        <v>1583</v>
      </c>
      <c r="G310" s="125">
        <v>109.9</v>
      </c>
    </row>
    <row r="311" spans="1:7" ht="11.25">
      <c r="A311" s="126" t="s">
        <v>274</v>
      </c>
      <c r="B311" s="127" t="s">
        <v>1584</v>
      </c>
      <c r="C311" s="126" t="s">
        <v>1375</v>
      </c>
      <c r="D311" s="126" t="s">
        <v>1300</v>
      </c>
      <c r="E311" s="126" t="s">
        <v>857</v>
      </c>
      <c r="F311" s="126" t="s">
        <v>1585</v>
      </c>
      <c r="G311" s="128">
        <v>109.9</v>
      </c>
    </row>
    <row r="312" spans="1:7" ht="56.25">
      <c r="A312" s="86" t="s">
        <v>275</v>
      </c>
      <c r="B312" s="87" t="s">
        <v>1130</v>
      </c>
      <c r="C312" s="86" t="s">
        <v>1375</v>
      </c>
      <c r="D312" s="86" t="s">
        <v>1300</v>
      </c>
      <c r="E312" s="86" t="s">
        <v>1131</v>
      </c>
      <c r="F312" s="86"/>
      <c r="G312" s="125">
        <v>788</v>
      </c>
    </row>
    <row r="313" spans="1:7" ht="33.75">
      <c r="A313" s="86" t="s">
        <v>276</v>
      </c>
      <c r="B313" s="87" t="s">
        <v>1377</v>
      </c>
      <c r="C313" s="86" t="s">
        <v>1375</v>
      </c>
      <c r="D313" s="86" t="s">
        <v>1300</v>
      </c>
      <c r="E313" s="86" t="s">
        <v>1131</v>
      </c>
      <c r="F313" s="86" t="s">
        <v>1583</v>
      </c>
      <c r="G313" s="125">
        <v>788</v>
      </c>
    </row>
    <row r="314" spans="1:7" ht="11.25">
      <c r="A314" s="126" t="s">
        <v>277</v>
      </c>
      <c r="B314" s="127" t="s">
        <v>1584</v>
      </c>
      <c r="C314" s="126" t="s">
        <v>1375</v>
      </c>
      <c r="D314" s="126" t="s">
        <v>1300</v>
      </c>
      <c r="E314" s="126" t="s">
        <v>1131</v>
      </c>
      <c r="F314" s="126" t="s">
        <v>1585</v>
      </c>
      <c r="G314" s="128">
        <v>788</v>
      </c>
    </row>
    <row r="315" spans="1:7" ht="90">
      <c r="A315" s="86" t="s">
        <v>278</v>
      </c>
      <c r="B315" s="129" t="s">
        <v>858</v>
      </c>
      <c r="C315" s="86" t="s">
        <v>1375</v>
      </c>
      <c r="D315" s="86" t="s">
        <v>1300</v>
      </c>
      <c r="E315" s="86" t="s">
        <v>859</v>
      </c>
      <c r="F315" s="86"/>
      <c r="G315" s="125">
        <v>11249.4</v>
      </c>
    </row>
    <row r="316" spans="1:7" ht="33.75">
      <c r="A316" s="86" t="s">
        <v>279</v>
      </c>
      <c r="B316" s="87" t="s">
        <v>1377</v>
      </c>
      <c r="C316" s="86" t="s">
        <v>1375</v>
      </c>
      <c r="D316" s="86" t="s">
        <v>1300</v>
      </c>
      <c r="E316" s="86" t="s">
        <v>859</v>
      </c>
      <c r="F316" s="86" t="s">
        <v>1583</v>
      </c>
      <c r="G316" s="125">
        <v>11249.4</v>
      </c>
    </row>
    <row r="317" spans="1:7" ht="11.25">
      <c r="A317" s="126" t="s">
        <v>1677</v>
      </c>
      <c r="B317" s="127" t="s">
        <v>1584</v>
      </c>
      <c r="C317" s="126" t="s">
        <v>1375</v>
      </c>
      <c r="D317" s="126" t="s">
        <v>1300</v>
      </c>
      <c r="E317" s="126" t="s">
        <v>859</v>
      </c>
      <c r="F317" s="126" t="s">
        <v>1585</v>
      </c>
      <c r="G317" s="128">
        <v>11249.4</v>
      </c>
    </row>
    <row r="318" spans="1:7" ht="67.5">
      <c r="A318" s="86" t="s">
        <v>280</v>
      </c>
      <c r="B318" s="87" t="s">
        <v>860</v>
      </c>
      <c r="C318" s="86" t="s">
        <v>1375</v>
      </c>
      <c r="D318" s="86" t="s">
        <v>1300</v>
      </c>
      <c r="E318" s="86" t="s">
        <v>861</v>
      </c>
      <c r="F318" s="86"/>
      <c r="G318" s="125">
        <v>3889</v>
      </c>
    </row>
    <row r="319" spans="1:7" ht="33.75">
      <c r="A319" s="86" t="s">
        <v>281</v>
      </c>
      <c r="B319" s="87" t="s">
        <v>1377</v>
      </c>
      <c r="C319" s="86" t="s">
        <v>1375</v>
      </c>
      <c r="D319" s="86" t="s">
        <v>1300</v>
      </c>
      <c r="E319" s="86" t="s">
        <v>861</v>
      </c>
      <c r="F319" s="86" t="s">
        <v>1583</v>
      </c>
      <c r="G319" s="125">
        <v>3889</v>
      </c>
    </row>
    <row r="320" spans="1:7" ht="11.25">
      <c r="A320" s="126" t="s">
        <v>282</v>
      </c>
      <c r="B320" s="127" t="s">
        <v>1584</v>
      </c>
      <c r="C320" s="126" t="s">
        <v>1375</v>
      </c>
      <c r="D320" s="126" t="s">
        <v>1300</v>
      </c>
      <c r="E320" s="126" t="s">
        <v>861</v>
      </c>
      <c r="F320" s="126" t="s">
        <v>1585</v>
      </c>
      <c r="G320" s="128">
        <v>3889</v>
      </c>
    </row>
    <row r="321" spans="1:7" ht="78.75">
      <c r="A321" s="86" t="s">
        <v>283</v>
      </c>
      <c r="B321" s="129" t="s">
        <v>862</v>
      </c>
      <c r="C321" s="86" t="s">
        <v>1375</v>
      </c>
      <c r="D321" s="86" t="s">
        <v>1300</v>
      </c>
      <c r="E321" s="86" t="s">
        <v>863</v>
      </c>
      <c r="F321" s="86"/>
      <c r="G321" s="125">
        <v>168.7</v>
      </c>
    </row>
    <row r="322" spans="1:7" ht="22.5">
      <c r="A322" s="86" t="s">
        <v>284</v>
      </c>
      <c r="B322" s="87" t="s">
        <v>1173</v>
      </c>
      <c r="C322" s="86" t="s">
        <v>1375</v>
      </c>
      <c r="D322" s="86" t="s">
        <v>1300</v>
      </c>
      <c r="E322" s="86" t="s">
        <v>863</v>
      </c>
      <c r="F322" s="86" t="s">
        <v>1379</v>
      </c>
      <c r="G322" s="125">
        <v>168.7</v>
      </c>
    </row>
    <row r="323" spans="1:7" ht="33.75">
      <c r="A323" s="126" t="s">
        <v>285</v>
      </c>
      <c r="B323" s="127" t="s">
        <v>1397</v>
      </c>
      <c r="C323" s="126" t="s">
        <v>1375</v>
      </c>
      <c r="D323" s="126" t="s">
        <v>1300</v>
      </c>
      <c r="E323" s="126" t="s">
        <v>863</v>
      </c>
      <c r="F323" s="126" t="s">
        <v>1380</v>
      </c>
      <c r="G323" s="128">
        <v>168.7</v>
      </c>
    </row>
    <row r="324" spans="1:7" ht="56.25">
      <c r="A324" s="86" t="s">
        <v>286</v>
      </c>
      <c r="B324" s="87" t="s">
        <v>864</v>
      </c>
      <c r="C324" s="86" t="s">
        <v>1375</v>
      </c>
      <c r="D324" s="86" t="s">
        <v>1300</v>
      </c>
      <c r="E324" s="86" t="s">
        <v>865</v>
      </c>
      <c r="F324" s="86"/>
      <c r="G324" s="125">
        <v>400</v>
      </c>
    </row>
    <row r="325" spans="1:7" ht="33.75">
      <c r="A325" s="86" t="s">
        <v>287</v>
      </c>
      <c r="B325" s="87" t="s">
        <v>1377</v>
      </c>
      <c r="C325" s="86" t="s">
        <v>1375</v>
      </c>
      <c r="D325" s="86" t="s">
        <v>1300</v>
      </c>
      <c r="E325" s="86" t="s">
        <v>865</v>
      </c>
      <c r="F325" s="86" t="s">
        <v>1583</v>
      </c>
      <c r="G325" s="125">
        <v>400</v>
      </c>
    </row>
    <row r="326" spans="1:7" ht="11.25">
      <c r="A326" s="126" t="s">
        <v>288</v>
      </c>
      <c r="B326" s="127" t="s">
        <v>1584</v>
      </c>
      <c r="C326" s="126" t="s">
        <v>1375</v>
      </c>
      <c r="D326" s="126" t="s">
        <v>1300</v>
      </c>
      <c r="E326" s="126" t="s">
        <v>865</v>
      </c>
      <c r="F326" s="126" t="s">
        <v>1585</v>
      </c>
      <c r="G326" s="128">
        <v>400</v>
      </c>
    </row>
    <row r="327" spans="1:7" ht="112.5">
      <c r="A327" s="86" t="s">
        <v>1497</v>
      </c>
      <c r="B327" s="129" t="s">
        <v>883</v>
      </c>
      <c r="C327" s="86" t="s">
        <v>1375</v>
      </c>
      <c r="D327" s="86" t="s">
        <v>1300</v>
      </c>
      <c r="E327" s="86" t="s">
        <v>1864</v>
      </c>
      <c r="F327" s="86"/>
      <c r="G327" s="125">
        <v>1600</v>
      </c>
    </row>
    <row r="328" spans="1:7" ht="11.25">
      <c r="A328" s="86" t="s">
        <v>289</v>
      </c>
      <c r="B328" s="87" t="s">
        <v>1715</v>
      </c>
      <c r="C328" s="86" t="s">
        <v>1375</v>
      </c>
      <c r="D328" s="86" t="s">
        <v>1300</v>
      </c>
      <c r="E328" s="86" t="s">
        <v>1864</v>
      </c>
      <c r="F328" s="86" t="s">
        <v>1857</v>
      </c>
      <c r="G328" s="125">
        <v>600</v>
      </c>
    </row>
    <row r="329" spans="1:7" ht="11.25">
      <c r="A329" s="126" t="s">
        <v>290</v>
      </c>
      <c r="B329" s="127" t="s">
        <v>1354</v>
      </c>
      <c r="C329" s="126" t="s">
        <v>1375</v>
      </c>
      <c r="D329" s="126" t="s">
        <v>1300</v>
      </c>
      <c r="E329" s="126" t="s">
        <v>1864</v>
      </c>
      <c r="F329" s="126" t="s">
        <v>1716</v>
      </c>
      <c r="G329" s="128">
        <v>600</v>
      </c>
    </row>
    <row r="330" spans="1:7" ht="33.75">
      <c r="A330" s="86" t="s">
        <v>291</v>
      </c>
      <c r="B330" s="87" t="s">
        <v>1377</v>
      </c>
      <c r="C330" s="86" t="s">
        <v>1375</v>
      </c>
      <c r="D330" s="86" t="s">
        <v>1300</v>
      </c>
      <c r="E330" s="86" t="s">
        <v>1864</v>
      </c>
      <c r="F330" s="86" t="s">
        <v>1583</v>
      </c>
      <c r="G330" s="125">
        <v>1000</v>
      </c>
    </row>
    <row r="331" spans="1:7" ht="11.25">
      <c r="A331" s="126" t="s">
        <v>292</v>
      </c>
      <c r="B331" s="127" t="s">
        <v>1584</v>
      </c>
      <c r="C331" s="126" t="s">
        <v>1375</v>
      </c>
      <c r="D331" s="126" t="s">
        <v>1300</v>
      </c>
      <c r="E331" s="126" t="s">
        <v>1864</v>
      </c>
      <c r="F331" s="126" t="s">
        <v>1585</v>
      </c>
      <c r="G331" s="128">
        <v>1000</v>
      </c>
    </row>
    <row r="332" spans="1:7" ht="67.5">
      <c r="A332" s="86" t="s">
        <v>293</v>
      </c>
      <c r="B332" s="87" t="s">
        <v>884</v>
      </c>
      <c r="C332" s="86" t="s">
        <v>1375</v>
      </c>
      <c r="D332" s="86" t="s">
        <v>1300</v>
      </c>
      <c r="E332" s="86" t="s">
        <v>1865</v>
      </c>
      <c r="F332" s="86"/>
      <c r="G332" s="125">
        <v>8591.1</v>
      </c>
    </row>
    <row r="333" spans="1:7" ht="33.75">
      <c r="A333" s="86" t="s">
        <v>294</v>
      </c>
      <c r="B333" s="87" t="s">
        <v>1377</v>
      </c>
      <c r="C333" s="86" t="s">
        <v>1375</v>
      </c>
      <c r="D333" s="86" t="s">
        <v>1300</v>
      </c>
      <c r="E333" s="86" t="s">
        <v>1865</v>
      </c>
      <c r="F333" s="86" t="s">
        <v>1583</v>
      </c>
      <c r="G333" s="125">
        <v>8591.1</v>
      </c>
    </row>
    <row r="334" spans="1:7" ht="11.25">
      <c r="A334" s="126" t="s">
        <v>295</v>
      </c>
      <c r="B334" s="127" t="s">
        <v>1584</v>
      </c>
      <c r="C334" s="126" t="s">
        <v>1375</v>
      </c>
      <c r="D334" s="126" t="s">
        <v>1300</v>
      </c>
      <c r="E334" s="126" t="s">
        <v>1865</v>
      </c>
      <c r="F334" s="126" t="s">
        <v>1585</v>
      </c>
      <c r="G334" s="128">
        <v>8591.1</v>
      </c>
    </row>
    <row r="335" spans="1:7" ht="67.5">
      <c r="A335" s="86" t="s">
        <v>296</v>
      </c>
      <c r="B335" s="129" t="s">
        <v>885</v>
      </c>
      <c r="C335" s="86" t="s">
        <v>1375</v>
      </c>
      <c r="D335" s="86" t="s">
        <v>1300</v>
      </c>
      <c r="E335" s="86" t="s">
        <v>1866</v>
      </c>
      <c r="F335" s="86"/>
      <c r="G335" s="125">
        <v>1800</v>
      </c>
    </row>
    <row r="336" spans="1:7" ht="33.75">
      <c r="A336" s="86" t="s">
        <v>297</v>
      </c>
      <c r="B336" s="87" t="s">
        <v>1377</v>
      </c>
      <c r="C336" s="86" t="s">
        <v>1375</v>
      </c>
      <c r="D336" s="86" t="s">
        <v>1300</v>
      </c>
      <c r="E336" s="86" t="s">
        <v>1866</v>
      </c>
      <c r="F336" s="86" t="s">
        <v>1583</v>
      </c>
      <c r="G336" s="125">
        <v>1800</v>
      </c>
    </row>
    <row r="337" spans="1:7" ht="11.25">
      <c r="A337" s="126" t="s">
        <v>1679</v>
      </c>
      <c r="B337" s="127" t="s">
        <v>1584</v>
      </c>
      <c r="C337" s="126" t="s">
        <v>1375</v>
      </c>
      <c r="D337" s="126" t="s">
        <v>1300</v>
      </c>
      <c r="E337" s="126" t="s">
        <v>1866</v>
      </c>
      <c r="F337" s="126" t="s">
        <v>1585</v>
      </c>
      <c r="G337" s="128">
        <v>1800</v>
      </c>
    </row>
    <row r="338" spans="1:7" ht="67.5">
      <c r="A338" s="86" t="s">
        <v>298</v>
      </c>
      <c r="B338" s="87" t="s">
        <v>866</v>
      </c>
      <c r="C338" s="86" t="s">
        <v>1375</v>
      </c>
      <c r="D338" s="86" t="s">
        <v>1300</v>
      </c>
      <c r="E338" s="86" t="s">
        <v>1867</v>
      </c>
      <c r="F338" s="86"/>
      <c r="G338" s="125">
        <v>13594.7</v>
      </c>
    </row>
    <row r="339" spans="1:7" ht="33.75">
      <c r="A339" s="86" t="s">
        <v>299</v>
      </c>
      <c r="B339" s="87" t="s">
        <v>1377</v>
      </c>
      <c r="C339" s="86" t="s">
        <v>1375</v>
      </c>
      <c r="D339" s="86" t="s">
        <v>1300</v>
      </c>
      <c r="E339" s="86" t="s">
        <v>1867</v>
      </c>
      <c r="F339" s="86" t="s">
        <v>1583</v>
      </c>
      <c r="G339" s="125">
        <v>13594.7</v>
      </c>
    </row>
    <row r="340" spans="1:7" ht="11.25">
      <c r="A340" s="126" t="s">
        <v>300</v>
      </c>
      <c r="B340" s="127" t="s">
        <v>1584</v>
      </c>
      <c r="C340" s="126" t="s">
        <v>1375</v>
      </c>
      <c r="D340" s="126" t="s">
        <v>1300</v>
      </c>
      <c r="E340" s="126" t="s">
        <v>1867</v>
      </c>
      <c r="F340" s="126" t="s">
        <v>1585</v>
      </c>
      <c r="G340" s="128">
        <v>13594.7</v>
      </c>
    </row>
    <row r="341" spans="1:7" ht="78.75">
      <c r="A341" s="86" t="s">
        <v>301</v>
      </c>
      <c r="B341" s="129" t="s">
        <v>886</v>
      </c>
      <c r="C341" s="86" t="s">
        <v>1375</v>
      </c>
      <c r="D341" s="86" t="s">
        <v>1300</v>
      </c>
      <c r="E341" s="86" t="s">
        <v>1868</v>
      </c>
      <c r="F341" s="86"/>
      <c r="G341" s="125">
        <v>1748.5</v>
      </c>
    </row>
    <row r="342" spans="1:7" ht="33.75">
      <c r="A342" s="86" t="s">
        <v>302</v>
      </c>
      <c r="B342" s="87" t="s">
        <v>1377</v>
      </c>
      <c r="C342" s="86" t="s">
        <v>1375</v>
      </c>
      <c r="D342" s="86" t="s">
        <v>1300</v>
      </c>
      <c r="E342" s="86" t="s">
        <v>1868</v>
      </c>
      <c r="F342" s="86" t="s">
        <v>1583</v>
      </c>
      <c r="G342" s="125">
        <v>1748.5</v>
      </c>
    </row>
    <row r="343" spans="1:7" ht="11.25">
      <c r="A343" s="126" t="s">
        <v>303</v>
      </c>
      <c r="B343" s="127" t="s">
        <v>1584</v>
      </c>
      <c r="C343" s="126" t="s">
        <v>1375</v>
      </c>
      <c r="D343" s="126" t="s">
        <v>1300</v>
      </c>
      <c r="E343" s="126" t="s">
        <v>1868</v>
      </c>
      <c r="F343" s="126" t="s">
        <v>1585</v>
      </c>
      <c r="G343" s="128">
        <v>1748.5</v>
      </c>
    </row>
    <row r="344" spans="1:7" ht="78.75">
      <c r="A344" s="86" t="s">
        <v>304</v>
      </c>
      <c r="B344" s="129" t="s">
        <v>0</v>
      </c>
      <c r="C344" s="86" t="s">
        <v>1375</v>
      </c>
      <c r="D344" s="86" t="s">
        <v>1300</v>
      </c>
      <c r="E344" s="86" t="s">
        <v>1</v>
      </c>
      <c r="F344" s="86"/>
      <c r="G344" s="125">
        <v>4637.2</v>
      </c>
    </row>
    <row r="345" spans="1:7" ht="33.75">
      <c r="A345" s="86" t="s">
        <v>305</v>
      </c>
      <c r="B345" s="87" t="s">
        <v>1377</v>
      </c>
      <c r="C345" s="86" t="s">
        <v>1375</v>
      </c>
      <c r="D345" s="86" t="s">
        <v>1300</v>
      </c>
      <c r="E345" s="86" t="s">
        <v>1</v>
      </c>
      <c r="F345" s="86" t="s">
        <v>1583</v>
      </c>
      <c r="G345" s="125">
        <v>4637.2</v>
      </c>
    </row>
    <row r="346" spans="1:7" ht="11.25">
      <c r="A346" s="126" t="s">
        <v>306</v>
      </c>
      <c r="B346" s="127" t="s">
        <v>1584</v>
      </c>
      <c r="C346" s="126" t="s">
        <v>1375</v>
      </c>
      <c r="D346" s="126" t="s">
        <v>1300</v>
      </c>
      <c r="E346" s="126" t="s">
        <v>1</v>
      </c>
      <c r="F346" s="126" t="s">
        <v>1585</v>
      </c>
      <c r="G346" s="128">
        <v>4637.2</v>
      </c>
    </row>
    <row r="347" spans="1:7" ht="78.75">
      <c r="A347" s="86" t="s">
        <v>307</v>
      </c>
      <c r="B347" s="129" t="s">
        <v>2</v>
      </c>
      <c r="C347" s="86" t="s">
        <v>1375</v>
      </c>
      <c r="D347" s="86" t="s">
        <v>1300</v>
      </c>
      <c r="E347" s="86" t="s">
        <v>3</v>
      </c>
      <c r="F347" s="86"/>
      <c r="G347" s="125">
        <v>5180.5</v>
      </c>
    </row>
    <row r="348" spans="1:7" ht="33.75">
      <c r="A348" s="86" t="s">
        <v>308</v>
      </c>
      <c r="B348" s="87" t="s">
        <v>1377</v>
      </c>
      <c r="C348" s="86" t="s">
        <v>1375</v>
      </c>
      <c r="D348" s="86" t="s">
        <v>1300</v>
      </c>
      <c r="E348" s="86" t="s">
        <v>3</v>
      </c>
      <c r="F348" s="86" t="s">
        <v>1583</v>
      </c>
      <c r="G348" s="125">
        <v>5180.5</v>
      </c>
    </row>
    <row r="349" spans="1:7" ht="11.25">
      <c r="A349" s="126" t="s">
        <v>309</v>
      </c>
      <c r="B349" s="127" t="s">
        <v>1584</v>
      </c>
      <c r="C349" s="126" t="s">
        <v>1375</v>
      </c>
      <c r="D349" s="126" t="s">
        <v>1300</v>
      </c>
      <c r="E349" s="126" t="s">
        <v>3</v>
      </c>
      <c r="F349" s="126" t="s">
        <v>1585</v>
      </c>
      <c r="G349" s="128">
        <v>5180.5</v>
      </c>
    </row>
    <row r="350" spans="1:7" ht="78.75">
      <c r="A350" s="86" t="s">
        <v>310</v>
      </c>
      <c r="B350" s="129" t="s">
        <v>4</v>
      </c>
      <c r="C350" s="86" t="s">
        <v>1375</v>
      </c>
      <c r="D350" s="86" t="s">
        <v>1300</v>
      </c>
      <c r="E350" s="86" t="s">
        <v>1132</v>
      </c>
      <c r="F350" s="86"/>
      <c r="G350" s="125">
        <v>50</v>
      </c>
    </row>
    <row r="351" spans="1:7" ht="33.75">
      <c r="A351" s="86" t="s">
        <v>311</v>
      </c>
      <c r="B351" s="87" t="s">
        <v>1377</v>
      </c>
      <c r="C351" s="86" t="s">
        <v>1375</v>
      </c>
      <c r="D351" s="86" t="s">
        <v>1300</v>
      </c>
      <c r="E351" s="86" t="s">
        <v>1132</v>
      </c>
      <c r="F351" s="86" t="s">
        <v>1583</v>
      </c>
      <c r="G351" s="125">
        <v>50</v>
      </c>
    </row>
    <row r="352" spans="1:7" ht="11.25">
      <c r="A352" s="126" t="s">
        <v>312</v>
      </c>
      <c r="B352" s="127" t="s">
        <v>1584</v>
      </c>
      <c r="C352" s="126" t="s">
        <v>1375</v>
      </c>
      <c r="D352" s="126" t="s">
        <v>1300</v>
      </c>
      <c r="E352" s="126" t="s">
        <v>1132</v>
      </c>
      <c r="F352" s="126" t="s">
        <v>1585</v>
      </c>
      <c r="G352" s="128">
        <v>50</v>
      </c>
    </row>
    <row r="353" spans="1:7" ht="78.75">
      <c r="A353" s="86" t="s">
        <v>313</v>
      </c>
      <c r="B353" s="129" t="s">
        <v>5</v>
      </c>
      <c r="C353" s="86" t="s">
        <v>1375</v>
      </c>
      <c r="D353" s="86" t="s">
        <v>1300</v>
      </c>
      <c r="E353" s="86" t="s">
        <v>6</v>
      </c>
      <c r="F353" s="86"/>
      <c r="G353" s="125">
        <v>943.7</v>
      </c>
    </row>
    <row r="354" spans="1:7" ht="33.75">
      <c r="A354" s="86" t="s">
        <v>314</v>
      </c>
      <c r="B354" s="87" t="s">
        <v>1377</v>
      </c>
      <c r="C354" s="86" t="s">
        <v>1375</v>
      </c>
      <c r="D354" s="86" t="s">
        <v>1300</v>
      </c>
      <c r="E354" s="86" t="s">
        <v>6</v>
      </c>
      <c r="F354" s="86" t="s">
        <v>1583</v>
      </c>
      <c r="G354" s="125">
        <v>943.7</v>
      </c>
    </row>
    <row r="355" spans="1:7" ht="11.25">
      <c r="A355" s="126" t="s">
        <v>315</v>
      </c>
      <c r="B355" s="127" t="s">
        <v>1584</v>
      </c>
      <c r="C355" s="126" t="s">
        <v>1375</v>
      </c>
      <c r="D355" s="126" t="s">
        <v>1300</v>
      </c>
      <c r="E355" s="126" t="s">
        <v>6</v>
      </c>
      <c r="F355" s="126" t="s">
        <v>1585</v>
      </c>
      <c r="G355" s="128">
        <v>943.7</v>
      </c>
    </row>
    <row r="356" spans="1:7" ht="22.5">
      <c r="A356" s="86" t="s">
        <v>316</v>
      </c>
      <c r="B356" s="87" t="s">
        <v>1301</v>
      </c>
      <c r="C356" s="86" t="s">
        <v>1375</v>
      </c>
      <c r="D356" s="86" t="s">
        <v>1302</v>
      </c>
      <c r="E356" s="86"/>
      <c r="F356" s="86"/>
      <c r="G356" s="125">
        <v>1550</v>
      </c>
    </row>
    <row r="357" spans="1:7" ht="11.25">
      <c r="A357" s="86" t="s">
        <v>317</v>
      </c>
      <c r="B357" s="87" t="s">
        <v>1847</v>
      </c>
      <c r="C357" s="86" t="s">
        <v>1375</v>
      </c>
      <c r="D357" s="86" t="s">
        <v>1302</v>
      </c>
      <c r="E357" s="86" t="s">
        <v>1511</v>
      </c>
      <c r="F357" s="86"/>
      <c r="G357" s="125">
        <v>1550</v>
      </c>
    </row>
    <row r="358" spans="1:7" ht="22.5">
      <c r="A358" s="86" t="s">
        <v>318</v>
      </c>
      <c r="B358" s="87" t="s">
        <v>1682</v>
      </c>
      <c r="C358" s="86" t="s">
        <v>1375</v>
      </c>
      <c r="D358" s="86" t="s">
        <v>1302</v>
      </c>
      <c r="E358" s="86" t="s">
        <v>1869</v>
      </c>
      <c r="F358" s="86"/>
      <c r="G358" s="125">
        <v>1550</v>
      </c>
    </row>
    <row r="359" spans="1:7" ht="45">
      <c r="A359" s="86" t="s">
        <v>319</v>
      </c>
      <c r="B359" s="87" t="s">
        <v>887</v>
      </c>
      <c r="C359" s="86" t="s">
        <v>1375</v>
      </c>
      <c r="D359" s="86" t="s">
        <v>1302</v>
      </c>
      <c r="E359" s="86" t="s">
        <v>1870</v>
      </c>
      <c r="F359" s="86"/>
      <c r="G359" s="125">
        <v>1550</v>
      </c>
    </row>
    <row r="360" spans="1:7" ht="56.25">
      <c r="A360" s="86" t="s">
        <v>320</v>
      </c>
      <c r="B360" s="87" t="s">
        <v>1513</v>
      </c>
      <c r="C360" s="86" t="s">
        <v>1375</v>
      </c>
      <c r="D360" s="86" t="s">
        <v>1302</v>
      </c>
      <c r="E360" s="86" t="s">
        <v>1870</v>
      </c>
      <c r="F360" s="86" t="s">
        <v>1514</v>
      </c>
      <c r="G360" s="125">
        <v>50</v>
      </c>
    </row>
    <row r="361" spans="1:7" ht="22.5">
      <c r="A361" s="126" t="s">
        <v>321</v>
      </c>
      <c r="B361" s="127" t="s">
        <v>1175</v>
      </c>
      <c r="C361" s="126" t="s">
        <v>1375</v>
      </c>
      <c r="D361" s="126" t="s">
        <v>1302</v>
      </c>
      <c r="E361" s="126" t="s">
        <v>1870</v>
      </c>
      <c r="F361" s="126" t="s">
        <v>1669</v>
      </c>
      <c r="G361" s="128">
        <v>50</v>
      </c>
    </row>
    <row r="362" spans="1:7" ht="22.5">
      <c r="A362" s="86" t="s">
        <v>322</v>
      </c>
      <c r="B362" s="87" t="s">
        <v>1173</v>
      </c>
      <c r="C362" s="86" t="s">
        <v>1375</v>
      </c>
      <c r="D362" s="86" t="s">
        <v>1302</v>
      </c>
      <c r="E362" s="86" t="s">
        <v>1870</v>
      </c>
      <c r="F362" s="86" t="s">
        <v>1379</v>
      </c>
      <c r="G362" s="125">
        <v>1038</v>
      </c>
    </row>
    <row r="363" spans="1:7" ht="33.75">
      <c r="A363" s="126" t="s">
        <v>323</v>
      </c>
      <c r="B363" s="127" t="s">
        <v>1397</v>
      </c>
      <c r="C363" s="126" t="s">
        <v>1375</v>
      </c>
      <c r="D363" s="126" t="s">
        <v>1302</v>
      </c>
      <c r="E363" s="126" t="s">
        <v>1870</v>
      </c>
      <c r="F363" s="126" t="s">
        <v>1380</v>
      </c>
      <c r="G363" s="128">
        <v>1038</v>
      </c>
    </row>
    <row r="364" spans="1:7" ht="22.5">
      <c r="A364" s="86" t="s">
        <v>324</v>
      </c>
      <c r="B364" s="87" t="s">
        <v>1676</v>
      </c>
      <c r="C364" s="86" t="s">
        <v>1375</v>
      </c>
      <c r="D364" s="86" t="s">
        <v>1302</v>
      </c>
      <c r="E364" s="86" t="s">
        <v>1870</v>
      </c>
      <c r="F364" s="86" t="s">
        <v>1677</v>
      </c>
      <c r="G364" s="125">
        <v>462</v>
      </c>
    </row>
    <row r="365" spans="1:7" ht="11.25">
      <c r="A365" s="126" t="s">
        <v>325</v>
      </c>
      <c r="B365" s="127" t="s">
        <v>888</v>
      </c>
      <c r="C365" s="126" t="s">
        <v>1375</v>
      </c>
      <c r="D365" s="126" t="s">
        <v>1302</v>
      </c>
      <c r="E365" s="126" t="s">
        <v>1870</v>
      </c>
      <c r="F365" s="126" t="s">
        <v>889</v>
      </c>
      <c r="G365" s="128">
        <v>43.6</v>
      </c>
    </row>
    <row r="366" spans="1:7" ht="11.25">
      <c r="A366" s="126" t="s">
        <v>326</v>
      </c>
      <c r="B366" s="127" t="s">
        <v>1550</v>
      </c>
      <c r="C366" s="126" t="s">
        <v>1375</v>
      </c>
      <c r="D366" s="126" t="s">
        <v>1302</v>
      </c>
      <c r="E366" s="126" t="s">
        <v>1870</v>
      </c>
      <c r="F366" s="126" t="s">
        <v>1551</v>
      </c>
      <c r="G366" s="128">
        <v>418.4</v>
      </c>
    </row>
    <row r="367" spans="1:7" ht="11.25">
      <c r="A367" s="86" t="s">
        <v>889</v>
      </c>
      <c r="B367" s="87" t="s">
        <v>1479</v>
      </c>
      <c r="C367" s="86" t="s">
        <v>1375</v>
      </c>
      <c r="D367" s="86" t="s">
        <v>1308</v>
      </c>
      <c r="E367" s="86"/>
      <c r="F367" s="86"/>
      <c r="G367" s="125">
        <v>14203.1</v>
      </c>
    </row>
    <row r="368" spans="1:7" ht="11.25">
      <c r="A368" s="86" t="s">
        <v>327</v>
      </c>
      <c r="B368" s="87" t="s">
        <v>1313</v>
      </c>
      <c r="C368" s="86" t="s">
        <v>1375</v>
      </c>
      <c r="D368" s="86" t="s">
        <v>1314</v>
      </c>
      <c r="E368" s="86"/>
      <c r="F368" s="86"/>
      <c r="G368" s="125">
        <v>9649.1</v>
      </c>
    </row>
    <row r="369" spans="1:7" ht="22.5">
      <c r="A369" s="86" t="s">
        <v>328</v>
      </c>
      <c r="B369" s="87" t="s">
        <v>1177</v>
      </c>
      <c r="C369" s="86" t="s">
        <v>1375</v>
      </c>
      <c r="D369" s="86" t="s">
        <v>1314</v>
      </c>
      <c r="E369" s="86" t="s">
        <v>1835</v>
      </c>
      <c r="F369" s="86"/>
      <c r="G369" s="125">
        <v>2053.8</v>
      </c>
    </row>
    <row r="370" spans="1:7" ht="22.5">
      <c r="A370" s="86" t="s">
        <v>329</v>
      </c>
      <c r="B370" s="87" t="s">
        <v>1675</v>
      </c>
      <c r="C370" s="86" t="s">
        <v>1375</v>
      </c>
      <c r="D370" s="86" t="s">
        <v>1314</v>
      </c>
      <c r="E370" s="86" t="s">
        <v>1871</v>
      </c>
      <c r="F370" s="86"/>
      <c r="G370" s="125">
        <v>2053.8</v>
      </c>
    </row>
    <row r="371" spans="1:7" ht="78.75">
      <c r="A371" s="86" t="s">
        <v>330</v>
      </c>
      <c r="B371" s="129" t="s">
        <v>1872</v>
      </c>
      <c r="C371" s="86" t="s">
        <v>1375</v>
      </c>
      <c r="D371" s="86" t="s">
        <v>1314</v>
      </c>
      <c r="E371" s="86" t="s">
        <v>1537</v>
      </c>
      <c r="F371" s="86"/>
      <c r="G371" s="125">
        <v>754.8</v>
      </c>
    </row>
    <row r="372" spans="1:7" ht="22.5">
      <c r="A372" s="86" t="s">
        <v>331</v>
      </c>
      <c r="B372" s="87" t="s">
        <v>1676</v>
      </c>
      <c r="C372" s="86" t="s">
        <v>1375</v>
      </c>
      <c r="D372" s="86" t="s">
        <v>1314</v>
      </c>
      <c r="E372" s="86" t="s">
        <v>1537</v>
      </c>
      <c r="F372" s="86" t="s">
        <v>1677</v>
      </c>
      <c r="G372" s="125">
        <v>754.8</v>
      </c>
    </row>
    <row r="373" spans="1:7" ht="22.5">
      <c r="A373" s="126" t="s">
        <v>332</v>
      </c>
      <c r="B373" s="127" t="s">
        <v>1678</v>
      </c>
      <c r="C373" s="126" t="s">
        <v>1375</v>
      </c>
      <c r="D373" s="126" t="s">
        <v>1314</v>
      </c>
      <c r="E373" s="126" t="s">
        <v>1537</v>
      </c>
      <c r="F373" s="126" t="s">
        <v>1679</v>
      </c>
      <c r="G373" s="128">
        <v>754.8</v>
      </c>
    </row>
    <row r="374" spans="1:7" ht="67.5">
      <c r="A374" s="86" t="s">
        <v>333</v>
      </c>
      <c r="B374" s="87" t="s">
        <v>7</v>
      </c>
      <c r="C374" s="86" t="s">
        <v>1375</v>
      </c>
      <c r="D374" s="86" t="s">
        <v>1314</v>
      </c>
      <c r="E374" s="86" t="s">
        <v>8</v>
      </c>
      <c r="F374" s="86"/>
      <c r="G374" s="125">
        <v>1299</v>
      </c>
    </row>
    <row r="375" spans="1:7" ht="22.5">
      <c r="A375" s="86" t="s">
        <v>334</v>
      </c>
      <c r="B375" s="87" t="s">
        <v>1676</v>
      </c>
      <c r="C375" s="86" t="s">
        <v>1375</v>
      </c>
      <c r="D375" s="86" t="s">
        <v>1314</v>
      </c>
      <c r="E375" s="86" t="s">
        <v>8</v>
      </c>
      <c r="F375" s="86" t="s">
        <v>1677</v>
      </c>
      <c r="G375" s="125">
        <v>1299</v>
      </c>
    </row>
    <row r="376" spans="1:7" ht="22.5">
      <c r="A376" s="126" t="s">
        <v>335</v>
      </c>
      <c r="B376" s="127" t="s">
        <v>1678</v>
      </c>
      <c r="C376" s="126" t="s">
        <v>1375</v>
      </c>
      <c r="D376" s="126" t="s">
        <v>1314</v>
      </c>
      <c r="E376" s="126" t="s">
        <v>8</v>
      </c>
      <c r="F376" s="126" t="s">
        <v>1679</v>
      </c>
      <c r="G376" s="128">
        <v>1299</v>
      </c>
    </row>
    <row r="377" spans="1:7" ht="22.5">
      <c r="A377" s="86" t="s">
        <v>1551</v>
      </c>
      <c r="B377" s="87" t="s">
        <v>1216</v>
      </c>
      <c r="C377" s="86" t="s">
        <v>1375</v>
      </c>
      <c r="D377" s="86" t="s">
        <v>1314</v>
      </c>
      <c r="E377" s="86" t="s">
        <v>1802</v>
      </c>
      <c r="F377" s="86"/>
      <c r="G377" s="125">
        <v>6828.3</v>
      </c>
    </row>
    <row r="378" spans="1:7" ht="22.5">
      <c r="A378" s="86" t="s">
        <v>336</v>
      </c>
      <c r="B378" s="87" t="s">
        <v>1219</v>
      </c>
      <c r="C378" s="86" t="s">
        <v>1375</v>
      </c>
      <c r="D378" s="86" t="s">
        <v>1314</v>
      </c>
      <c r="E378" s="86" t="s">
        <v>1815</v>
      </c>
      <c r="F378" s="86"/>
      <c r="G378" s="125">
        <v>6828.3</v>
      </c>
    </row>
    <row r="379" spans="1:7" ht="90">
      <c r="A379" s="86" t="s">
        <v>337</v>
      </c>
      <c r="B379" s="129" t="s">
        <v>9</v>
      </c>
      <c r="C379" s="86" t="s">
        <v>1375</v>
      </c>
      <c r="D379" s="86" t="s">
        <v>1314</v>
      </c>
      <c r="E379" s="86" t="s">
        <v>10</v>
      </c>
      <c r="F379" s="86"/>
      <c r="G379" s="125">
        <v>763.8</v>
      </c>
    </row>
    <row r="380" spans="1:7" ht="22.5">
      <c r="A380" s="86" t="s">
        <v>338</v>
      </c>
      <c r="B380" s="87" t="s">
        <v>1174</v>
      </c>
      <c r="C380" s="86" t="s">
        <v>1375</v>
      </c>
      <c r="D380" s="86" t="s">
        <v>1314</v>
      </c>
      <c r="E380" s="86" t="s">
        <v>10</v>
      </c>
      <c r="F380" s="86" t="s">
        <v>1873</v>
      </c>
      <c r="G380" s="125">
        <v>763.8</v>
      </c>
    </row>
    <row r="381" spans="1:7" ht="11.25">
      <c r="A381" s="126" t="s">
        <v>339</v>
      </c>
      <c r="B381" s="127" t="s">
        <v>1874</v>
      </c>
      <c r="C381" s="126" t="s">
        <v>1375</v>
      </c>
      <c r="D381" s="126" t="s">
        <v>1314</v>
      </c>
      <c r="E381" s="126" t="s">
        <v>10</v>
      </c>
      <c r="F381" s="126" t="s">
        <v>1875</v>
      </c>
      <c r="G381" s="128">
        <v>763.8</v>
      </c>
    </row>
    <row r="382" spans="1:7" ht="67.5">
      <c r="A382" s="86" t="s">
        <v>340</v>
      </c>
      <c r="B382" s="129" t="s">
        <v>11</v>
      </c>
      <c r="C382" s="86" t="s">
        <v>1375</v>
      </c>
      <c r="D382" s="86" t="s">
        <v>1314</v>
      </c>
      <c r="E382" s="86" t="s">
        <v>12</v>
      </c>
      <c r="F382" s="86"/>
      <c r="G382" s="125">
        <v>6064.5</v>
      </c>
    </row>
    <row r="383" spans="1:7" ht="22.5">
      <c r="A383" s="86" t="s">
        <v>341</v>
      </c>
      <c r="B383" s="87" t="s">
        <v>1174</v>
      </c>
      <c r="C383" s="86" t="s">
        <v>1375</v>
      </c>
      <c r="D383" s="86" t="s">
        <v>1314</v>
      </c>
      <c r="E383" s="86" t="s">
        <v>12</v>
      </c>
      <c r="F383" s="86" t="s">
        <v>1873</v>
      </c>
      <c r="G383" s="125">
        <v>6064.5</v>
      </c>
    </row>
    <row r="384" spans="1:7" ht="11.25">
      <c r="A384" s="126" t="s">
        <v>342</v>
      </c>
      <c r="B384" s="127" t="s">
        <v>1874</v>
      </c>
      <c r="C384" s="126" t="s">
        <v>1375</v>
      </c>
      <c r="D384" s="126" t="s">
        <v>1314</v>
      </c>
      <c r="E384" s="126" t="s">
        <v>12</v>
      </c>
      <c r="F384" s="126" t="s">
        <v>1875</v>
      </c>
      <c r="G384" s="128">
        <v>6064.5</v>
      </c>
    </row>
    <row r="385" spans="1:7" ht="22.5">
      <c r="A385" s="86" t="s">
        <v>343</v>
      </c>
      <c r="B385" s="87" t="s">
        <v>1384</v>
      </c>
      <c r="C385" s="86" t="s">
        <v>1375</v>
      </c>
      <c r="D385" s="86" t="s">
        <v>1314</v>
      </c>
      <c r="E385" s="86" t="s">
        <v>1568</v>
      </c>
      <c r="F385" s="86"/>
      <c r="G385" s="125">
        <v>766.9</v>
      </c>
    </row>
    <row r="386" spans="1:7" ht="22.5">
      <c r="A386" s="86" t="s">
        <v>344</v>
      </c>
      <c r="B386" s="87" t="s">
        <v>1385</v>
      </c>
      <c r="C386" s="86" t="s">
        <v>1375</v>
      </c>
      <c r="D386" s="86" t="s">
        <v>1314</v>
      </c>
      <c r="E386" s="86" t="s">
        <v>1569</v>
      </c>
      <c r="F386" s="86"/>
      <c r="G386" s="125">
        <v>766.9</v>
      </c>
    </row>
    <row r="387" spans="1:7" ht="33.75">
      <c r="A387" s="86" t="s">
        <v>345</v>
      </c>
      <c r="B387" s="87" t="s">
        <v>13</v>
      </c>
      <c r="C387" s="86" t="s">
        <v>1375</v>
      </c>
      <c r="D387" s="86" t="s">
        <v>1314</v>
      </c>
      <c r="E387" s="86" t="s">
        <v>14</v>
      </c>
      <c r="F387" s="86"/>
      <c r="G387" s="125">
        <v>766.9</v>
      </c>
    </row>
    <row r="388" spans="1:7" ht="11.25">
      <c r="A388" s="86" t="s">
        <v>346</v>
      </c>
      <c r="B388" s="87" t="s">
        <v>1388</v>
      </c>
      <c r="C388" s="86" t="s">
        <v>1375</v>
      </c>
      <c r="D388" s="86" t="s">
        <v>1314</v>
      </c>
      <c r="E388" s="86" t="s">
        <v>14</v>
      </c>
      <c r="F388" s="86" t="s">
        <v>1389</v>
      </c>
      <c r="G388" s="125">
        <v>766.9</v>
      </c>
    </row>
    <row r="389" spans="1:7" ht="11.25">
      <c r="A389" s="126" t="s">
        <v>347</v>
      </c>
      <c r="B389" s="127" t="s">
        <v>1390</v>
      </c>
      <c r="C389" s="126" t="s">
        <v>1375</v>
      </c>
      <c r="D389" s="126" t="s">
        <v>1314</v>
      </c>
      <c r="E389" s="126" t="s">
        <v>14</v>
      </c>
      <c r="F389" s="126" t="s">
        <v>1391</v>
      </c>
      <c r="G389" s="128">
        <v>766.9</v>
      </c>
    </row>
    <row r="390" spans="1:7" ht="11.25">
      <c r="A390" s="86" t="s">
        <v>348</v>
      </c>
      <c r="B390" s="87" t="s">
        <v>1315</v>
      </c>
      <c r="C390" s="86" t="s">
        <v>1375</v>
      </c>
      <c r="D390" s="86" t="s">
        <v>1316</v>
      </c>
      <c r="E390" s="86"/>
      <c r="F390" s="86"/>
      <c r="G390" s="125">
        <v>4554</v>
      </c>
    </row>
    <row r="391" spans="1:7" ht="22.5">
      <c r="A391" s="86" t="s">
        <v>349</v>
      </c>
      <c r="B391" s="87" t="s">
        <v>1384</v>
      </c>
      <c r="C391" s="86" t="s">
        <v>1375</v>
      </c>
      <c r="D391" s="86" t="s">
        <v>1316</v>
      </c>
      <c r="E391" s="86" t="s">
        <v>1568</v>
      </c>
      <c r="F391" s="86"/>
      <c r="G391" s="125">
        <v>4554</v>
      </c>
    </row>
    <row r="392" spans="1:7" ht="22.5">
      <c r="A392" s="86" t="s">
        <v>350</v>
      </c>
      <c r="B392" s="87" t="s">
        <v>1385</v>
      </c>
      <c r="C392" s="86" t="s">
        <v>1375</v>
      </c>
      <c r="D392" s="86" t="s">
        <v>1316</v>
      </c>
      <c r="E392" s="86" t="s">
        <v>1569</v>
      </c>
      <c r="F392" s="86"/>
      <c r="G392" s="125">
        <v>4554</v>
      </c>
    </row>
    <row r="393" spans="1:7" ht="67.5">
      <c r="A393" s="86" t="s">
        <v>351</v>
      </c>
      <c r="B393" s="87" t="s">
        <v>890</v>
      </c>
      <c r="C393" s="86" t="s">
        <v>1375</v>
      </c>
      <c r="D393" s="86" t="s">
        <v>1316</v>
      </c>
      <c r="E393" s="86" t="s">
        <v>891</v>
      </c>
      <c r="F393" s="86"/>
      <c r="G393" s="125">
        <v>4554</v>
      </c>
    </row>
    <row r="394" spans="1:7" ht="22.5">
      <c r="A394" s="86" t="s">
        <v>352</v>
      </c>
      <c r="B394" s="87" t="s">
        <v>1174</v>
      </c>
      <c r="C394" s="86" t="s">
        <v>1375</v>
      </c>
      <c r="D394" s="86" t="s">
        <v>1316</v>
      </c>
      <c r="E394" s="86" t="s">
        <v>891</v>
      </c>
      <c r="F394" s="86" t="s">
        <v>1873</v>
      </c>
      <c r="G394" s="125">
        <v>4554</v>
      </c>
    </row>
    <row r="395" spans="1:7" ht="11.25">
      <c r="A395" s="126" t="s">
        <v>353</v>
      </c>
      <c r="B395" s="127" t="s">
        <v>1874</v>
      </c>
      <c r="C395" s="126" t="s">
        <v>1375</v>
      </c>
      <c r="D395" s="126" t="s">
        <v>1316</v>
      </c>
      <c r="E395" s="126" t="s">
        <v>891</v>
      </c>
      <c r="F395" s="126" t="s">
        <v>1875</v>
      </c>
      <c r="G395" s="128">
        <v>4554</v>
      </c>
    </row>
    <row r="396" spans="1:7" ht="11.25">
      <c r="A396" s="86" t="s">
        <v>354</v>
      </c>
      <c r="B396" s="87" t="s">
        <v>1637</v>
      </c>
      <c r="C396" s="86" t="s">
        <v>1375</v>
      </c>
      <c r="D396" s="86" t="s">
        <v>1366</v>
      </c>
      <c r="E396" s="86"/>
      <c r="F396" s="86"/>
      <c r="G396" s="125">
        <v>860</v>
      </c>
    </row>
    <row r="397" spans="1:7" ht="11.25">
      <c r="A397" s="86" t="s">
        <v>355</v>
      </c>
      <c r="B397" s="87" t="s">
        <v>1367</v>
      </c>
      <c r="C397" s="86" t="s">
        <v>1375</v>
      </c>
      <c r="D397" s="86" t="s">
        <v>1368</v>
      </c>
      <c r="E397" s="86"/>
      <c r="F397" s="86"/>
      <c r="G397" s="125">
        <v>860</v>
      </c>
    </row>
    <row r="398" spans="1:7" ht="22.5">
      <c r="A398" s="86" t="s">
        <v>356</v>
      </c>
      <c r="B398" s="87" t="s">
        <v>1480</v>
      </c>
      <c r="C398" s="86" t="s">
        <v>1375</v>
      </c>
      <c r="D398" s="86" t="s">
        <v>1368</v>
      </c>
      <c r="E398" s="86" t="s">
        <v>1876</v>
      </c>
      <c r="F398" s="86"/>
      <c r="G398" s="125">
        <v>860</v>
      </c>
    </row>
    <row r="399" spans="1:7" ht="11.25">
      <c r="A399" s="86" t="s">
        <v>357</v>
      </c>
      <c r="B399" s="87" t="s">
        <v>1515</v>
      </c>
      <c r="C399" s="86" t="s">
        <v>1375</v>
      </c>
      <c r="D399" s="86" t="s">
        <v>1368</v>
      </c>
      <c r="E399" s="86" t="s">
        <v>1877</v>
      </c>
      <c r="F399" s="86"/>
      <c r="G399" s="125">
        <v>860</v>
      </c>
    </row>
    <row r="400" spans="1:7" ht="78.75">
      <c r="A400" s="86" t="s">
        <v>358</v>
      </c>
      <c r="B400" s="129" t="s">
        <v>1878</v>
      </c>
      <c r="C400" s="86" t="s">
        <v>1375</v>
      </c>
      <c r="D400" s="86" t="s">
        <v>1368</v>
      </c>
      <c r="E400" s="86" t="s">
        <v>1879</v>
      </c>
      <c r="F400" s="86"/>
      <c r="G400" s="125">
        <v>860</v>
      </c>
    </row>
    <row r="401" spans="1:7" ht="56.25">
      <c r="A401" s="86" t="s">
        <v>359</v>
      </c>
      <c r="B401" s="87" t="s">
        <v>1513</v>
      </c>
      <c r="C401" s="86" t="s">
        <v>1375</v>
      </c>
      <c r="D401" s="86" t="s">
        <v>1368</v>
      </c>
      <c r="E401" s="86" t="s">
        <v>1879</v>
      </c>
      <c r="F401" s="86" t="s">
        <v>1514</v>
      </c>
      <c r="G401" s="125">
        <v>387</v>
      </c>
    </row>
    <row r="402" spans="1:7" ht="22.5">
      <c r="A402" s="126" t="s">
        <v>360</v>
      </c>
      <c r="B402" s="127" t="s">
        <v>1175</v>
      </c>
      <c r="C402" s="126" t="s">
        <v>1375</v>
      </c>
      <c r="D402" s="126" t="s">
        <v>1368</v>
      </c>
      <c r="E402" s="126" t="s">
        <v>1879</v>
      </c>
      <c r="F402" s="126" t="s">
        <v>1669</v>
      </c>
      <c r="G402" s="128">
        <v>387</v>
      </c>
    </row>
    <row r="403" spans="1:7" ht="22.5">
      <c r="A403" s="86" t="s">
        <v>361</v>
      </c>
      <c r="B403" s="87" t="s">
        <v>1173</v>
      </c>
      <c r="C403" s="86" t="s">
        <v>1375</v>
      </c>
      <c r="D403" s="86" t="s">
        <v>1368</v>
      </c>
      <c r="E403" s="86" t="s">
        <v>1879</v>
      </c>
      <c r="F403" s="86" t="s">
        <v>1379</v>
      </c>
      <c r="G403" s="125">
        <v>223</v>
      </c>
    </row>
    <row r="404" spans="1:7" ht="33.75">
      <c r="A404" s="126" t="s">
        <v>362</v>
      </c>
      <c r="B404" s="127" t="s">
        <v>1397</v>
      </c>
      <c r="C404" s="126" t="s">
        <v>1375</v>
      </c>
      <c r="D404" s="126" t="s">
        <v>1368</v>
      </c>
      <c r="E404" s="126" t="s">
        <v>1879</v>
      </c>
      <c r="F404" s="126" t="s">
        <v>1380</v>
      </c>
      <c r="G404" s="128">
        <v>223</v>
      </c>
    </row>
    <row r="405" spans="1:7" ht="22.5">
      <c r="A405" s="86" t="s">
        <v>363</v>
      </c>
      <c r="B405" s="87" t="s">
        <v>1676</v>
      </c>
      <c r="C405" s="86" t="s">
        <v>1375</v>
      </c>
      <c r="D405" s="86" t="s">
        <v>1368</v>
      </c>
      <c r="E405" s="86" t="s">
        <v>1879</v>
      </c>
      <c r="F405" s="86" t="s">
        <v>1677</v>
      </c>
      <c r="G405" s="125">
        <v>250</v>
      </c>
    </row>
    <row r="406" spans="1:7" ht="11.25">
      <c r="A406" s="126" t="s">
        <v>364</v>
      </c>
      <c r="B406" s="127" t="s">
        <v>1550</v>
      </c>
      <c r="C406" s="126" t="s">
        <v>1375</v>
      </c>
      <c r="D406" s="126" t="s">
        <v>1368</v>
      </c>
      <c r="E406" s="126" t="s">
        <v>1879</v>
      </c>
      <c r="F406" s="126" t="s">
        <v>1551</v>
      </c>
      <c r="G406" s="128">
        <v>250</v>
      </c>
    </row>
    <row r="407" spans="1:7" ht="22.5">
      <c r="A407" s="122" t="s">
        <v>365</v>
      </c>
      <c r="B407" s="123" t="s">
        <v>1317</v>
      </c>
      <c r="C407" s="122" t="s">
        <v>1590</v>
      </c>
      <c r="D407" s="122"/>
      <c r="E407" s="122"/>
      <c r="F407" s="122"/>
      <c r="G407" s="124">
        <v>539743.4</v>
      </c>
    </row>
    <row r="408" spans="1:7" ht="11.25">
      <c r="A408" s="86" t="s">
        <v>366</v>
      </c>
      <c r="B408" s="87" t="s">
        <v>1176</v>
      </c>
      <c r="C408" s="86" t="s">
        <v>1590</v>
      </c>
      <c r="D408" s="86" t="s">
        <v>1290</v>
      </c>
      <c r="E408" s="86"/>
      <c r="F408" s="86"/>
      <c r="G408" s="125">
        <v>518779.5</v>
      </c>
    </row>
    <row r="409" spans="1:7" ht="11.25">
      <c r="A409" s="86" t="s">
        <v>367</v>
      </c>
      <c r="B409" s="87" t="s">
        <v>1291</v>
      </c>
      <c r="C409" s="86" t="s">
        <v>1590</v>
      </c>
      <c r="D409" s="86" t="s">
        <v>1292</v>
      </c>
      <c r="E409" s="86"/>
      <c r="F409" s="86"/>
      <c r="G409" s="125">
        <v>133798</v>
      </c>
    </row>
    <row r="410" spans="1:7" ht="11.25">
      <c r="A410" s="86" t="s">
        <v>368</v>
      </c>
      <c r="B410" s="87" t="s">
        <v>1483</v>
      </c>
      <c r="C410" s="86" t="s">
        <v>1590</v>
      </c>
      <c r="D410" s="86" t="s">
        <v>1292</v>
      </c>
      <c r="E410" s="86" t="s">
        <v>1880</v>
      </c>
      <c r="F410" s="86"/>
      <c r="G410" s="125">
        <v>133673.1</v>
      </c>
    </row>
    <row r="411" spans="1:7" ht="22.5">
      <c r="A411" s="86" t="s">
        <v>369</v>
      </c>
      <c r="B411" s="87" t="s">
        <v>1683</v>
      </c>
      <c r="C411" s="86" t="s">
        <v>1590</v>
      </c>
      <c r="D411" s="86" t="s">
        <v>1292</v>
      </c>
      <c r="E411" s="86" t="s">
        <v>1881</v>
      </c>
      <c r="F411" s="86"/>
      <c r="G411" s="125">
        <v>133673.1</v>
      </c>
    </row>
    <row r="412" spans="1:7" ht="101.25">
      <c r="A412" s="86" t="s">
        <v>370</v>
      </c>
      <c r="B412" s="129" t="s">
        <v>15</v>
      </c>
      <c r="C412" s="86" t="s">
        <v>1590</v>
      </c>
      <c r="D412" s="86" t="s">
        <v>1292</v>
      </c>
      <c r="E412" s="86" t="s">
        <v>16</v>
      </c>
      <c r="F412" s="86"/>
      <c r="G412" s="125">
        <v>786</v>
      </c>
    </row>
    <row r="413" spans="1:7" ht="56.25">
      <c r="A413" s="86" t="s">
        <v>371</v>
      </c>
      <c r="B413" s="87" t="s">
        <v>1513</v>
      </c>
      <c r="C413" s="86" t="s">
        <v>1590</v>
      </c>
      <c r="D413" s="86" t="s">
        <v>1292</v>
      </c>
      <c r="E413" s="86" t="s">
        <v>16</v>
      </c>
      <c r="F413" s="86" t="s">
        <v>1514</v>
      </c>
      <c r="G413" s="125">
        <v>418</v>
      </c>
    </row>
    <row r="414" spans="1:7" ht="22.5">
      <c r="A414" s="126" t="s">
        <v>372</v>
      </c>
      <c r="B414" s="127" t="s">
        <v>1175</v>
      </c>
      <c r="C414" s="126" t="s">
        <v>1590</v>
      </c>
      <c r="D414" s="126" t="s">
        <v>1292</v>
      </c>
      <c r="E414" s="126" t="s">
        <v>16</v>
      </c>
      <c r="F414" s="126" t="s">
        <v>1669</v>
      </c>
      <c r="G414" s="128">
        <v>418</v>
      </c>
    </row>
    <row r="415" spans="1:7" ht="33.75">
      <c r="A415" s="86" t="s">
        <v>373</v>
      </c>
      <c r="B415" s="87" t="s">
        <v>1377</v>
      </c>
      <c r="C415" s="86" t="s">
        <v>1590</v>
      </c>
      <c r="D415" s="86" t="s">
        <v>1292</v>
      </c>
      <c r="E415" s="86" t="s">
        <v>16</v>
      </c>
      <c r="F415" s="86" t="s">
        <v>1583</v>
      </c>
      <c r="G415" s="125">
        <v>368</v>
      </c>
    </row>
    <row r="416" spans="1:7" ht="11.25">
      <c r="A416" s="126" t="s">
        <v>374</v>
      </c>
      <c r="B416" s="127" t="s">
        <v>1584</v>
      </c>
      <c r="C416" s="126" t="s">
        <v>1590</v>
      </c>
      <c r="D416" s="126" t="s">
        <v>1292</v>
      </c>
      <c r="E416" s="126" t="s">
        <v>16</v>
      </c>
      <c r="F416" s="126" t="s">
        <v>1585</v>
      </c>
      <c r="G416" s="128">
        <v>368</v>
      </c>
    </row>
    <row r="417" spans="1:7" ht="180">
      <c r="A417" s="86" t="s">
        <v>1873</v>
      </c>
      <c r="B417" s="129" t="s">
        <v>892</v>
      </c>
      <c r="C417" s="86" t="s">
        <v>1590</v>
      </c>
      <c r="D417" s="86" t="s">
        <v>1292</v>
      </c>
      <c r="E417" s="86" t="s">
        <v>1882</v>
      </c>
      <c r="F417" s="86"/>
      <c r="G417" s="125">
        <v>28092.4</v>
      </c>
    </row>
    <row r="418" spans="1:7" ht="56.25">
      <c r="A418" s="86" t="s">
        <v>375</v>
      </c>
      <c r="B418" s="87" t="s">
        <v>1513</v>
      </c>
      <c r="C418" s="86" t="s">
        <v>1590</v>
      </c>
      <c r="D418" s="86" t="s">
        <v>1292</v>
      </c>
      <c r="E418" s="86" t="s">
        <v>1882</v>
      </c>
      <c r="F418" s="86" t="s">
        <v>1514</v>
      </c>
      <c r="G418" s="125">
        <v>14764.6</v>
      </c>
    </row>
    <row r="419" spans="1:7" ht="22.5">
      <c r="A419" s="126" t="s">
        <v>376</v>
      </c>
      <c r="B419" s="127" t="s">
        <v>1175</v>
      </c>
      <c r="C419" s="126" t="s">
        <v>1590</v>
      </c>
      <c r="D419" s="126" t="s">
        <v>1292</v>
      </c>
      <c r="E419" s="126" t="s">
        <v>1882</v>
      </c>
      <c r="F419" s="126" t="s">
        <v>1669</v>
      </c>
      <c r="G419" s="128">
        <v>14764.6</v>
      </c>
    </row>
    <row r="420" spans="1:7" ht="33.75">
      <c r="A420" s="86" t="s">
        <v>377</v>
      </c>
      <c r="B420" s="87" t="s">
        <v>1377</v>
      </c>
      <c r="C420" s="86" t="s">
        <v>1590</v>
      </c>
      <c r="D420" s="86" t="s">
        <v>1292</v>
      </c>
      <c r="E420" s="86" t="s">
        <v>1882</v>
      </c>
      <c r="F420" s="86" t="s">
        <v>1583</v>
      </c>
      <c r="G420" s="125">
        <v>13321.5</v>
      </c>
    </row>
    <row r="421" spans="1:7" ht="11.25">
      <c r="A421" s="126" t="s">
        <v>378</v>
      </c>
      <c r="B421" s="127" t="s">
        <v>1584</v>
      </c>
      <c r="C421" s="126" t="s">
        <v>1590</v>
      </c>
      <c r="D421" s="126" t="s">
        <v>1292</v>
      </c>
      <c r="E421" s="126" t="s">
        <v>1882</v>
      </c>
      <c r="F421" s="126" t="s">
        <v>1585</v>
      </c>
      <c r="G421" s="128">
        <v>13321.5</v>
      </c>
    </row>
    <row r="422" spans="1:7" ht="11.25">
      <c r="A422" s="86" t="s">
        <v>379</v>
      </c>
      <c r="B422" s="87" t="s">
        <v>1388</v>
      </c>
      <c r="C422" s="86" t="s">
        <v>1590</v>
      </c>
      <c r="D422" s="86" t="s">
        <v>1292</v>
      </c>
      <c r="E422" s="86" t="s">
        <v>1882</v>
      </c>
      <c r="F422" s="86" t="s">
        <v>1389</v>
      </c>
      <c r="G422" s="125">
        <v>6.3</v>
      </c>
    </row>
    <row r="423" spans="1:7" ht="11.25">
      <c r="A423" s="126" t="s">
        <v>380</v>
      </c>
      <c r="B423" s="127" t="s">
        <v>1390</v>
      </c>
      <c r="C423" s="126" t="s">
        <v>1590</v>
      </c>
      <c r="D423" s="126" t="s">
        <v>1292</v>
      </c>
      <c r="E423" s="126" t="s">
        <v>1882</v>
      </c>
      <c r="F423" s="126" t="s">
        <v>1391</v>
      </c>
      <c r="G423" s="128">
        <v>6.3</v>
      </c>
    </row>
    <row r="424" spans="1:7" ht="191.25">
      <c r="A424" s="86" t="s">
        <v>381</v>
      </c>
      <c r="B424" s="129" t="s">
        <v>1883</v>
      </c>
      <c r="C424" s="86" t="s">
        <v>1590</v>
      </c>
      <c r="D424" s="86" t="s">
        <v>1292</v>
      </c>
      <c r="E424" s="86" t="s">
        <v>1884</v>
      </c>
      <c r="F424" s="86"/>
      <c r="G424" s="125">
        <v>48451.5</v>
      </c>
    </row>
    <row r="425" spans="1:7" ht="56.25">
      <c r="A425" s="86" t="s">
        <v>382</v>
      </c>
      <c r="B425" s="87" t="s">
        <v>1513</v>
      </c>
      <c r="C425" s="86" t="s">
        <v>1590</v>
      </c>
      <c r="D425" s="86" t="s">
        <v>1292</v>
      </c>
      <c r="E425" s="86" t="s">
        <v>1884</v>
      </c>
      <c r="F425" s="86" t="s">
        <v>1514</v>
      </c>
      <c r="G425" s="125">
        <v>21074.2</v>
      </c>
    </row>
    <row r="426" spans="1:7" ht="22.5">
      <c r="A426" s="126" t="s">
        <v>383</v>
      </c>
      <c r="B426" s="127" t="s">
        <v>1175</v>
      </c>
      <c r="C426" s="126" t="s">
        <v>1590</v>
      </c>
      <c r="D426" s="126" t="s">
        <v>1292</v>
      </c>
      <c r="E426" s="126" t="s">
        <v>1884</v>
      </c>
      <c r="F426" s="126" t="s">
        <v>1669</v>
      </c>
      <c r="G426" s="128">
        <v>21074.2</v>
      </c>
    </row>
    <row r="427" spans="1:7" ht="22.5">
      <c r="A427" s="86" t="s">
        <v>1875</v>
      </c>
      <c r="B427" s="87" t="s">
        <v>1173</v>
      </c>
      <c r="C427" s="86" t="s">
        <v>1590</v>
      </c>
      <c r="D427" s="86" t="s">
        <v>1292</v>
      </c>
      <c r="E427" s="86" t="s">
        <v>1884</v>
      </c>
      <c r="F427" s="86" t="s">
        <v>1379</v>
      </c>
      <c r="G427" s="125">
        <v>1444.4</v>
      </c>
    </row>
    <row r="428" spans="1:7" ht="33.75">
      <c r="A428" s="126" t="s">
        <v>384</v>
      </c>
      <c r="B428" s="127" t="s">
        <v>1397</v>
      </c>
      <c r="C428" s="126" t="s">
        <v>1590</v>
      </c>
      <c r="D428" s="126" t="s">
        <v>1292</v>
      </c>
      <c r="E428" s="126" t="s">
        <v>1884</v>
      </c>
      <c r="F428" s="126" t="s">
        <v>1380</v>
      </c>
      <c r="G428" s="128">
        <v>1444.4</v>
      </c>
    </row>
    <row r="429" spans="1:7" ht="33.75">
      <c r="A429" s="86" t="s">
        <v>385</v>
      </c>
      <c r="B429" s="87" t="s">
        <v>1377</v>
      </c>
      <c r="C429" s="86" t="s">
        <v>1590</v>
      </c>
      <c r="D429" s="86" t="s">
        <v>1292</v>
      </c>
      <c r="E429" s="86" t="s">
        <v>1884</v>
      </c>
      <c r="F429" s="86" t="s">
        <v>1583</v>
      </c>
      <c r="G429" s="125">
        <v>25932.8</v>
      </c>
    </row>
    <row r="430" spans="1:7" ht="11.25">
      <c r="A430" s="126" t="s">
        <v>386</v>
      </c>
      <c r="B430" s="127" t="s">
        <v>1584</v>
      </c>
      <c r="C430" s="126" t="s">
        <v>1590</v>
      </c>
      <c r="D430" s="126" t="s">
        <v>1292</v>
      </c>
      <c r="E430" s="126" t="s">
        <v>1884</v>
      </c>
      <c r="F430" s="126" t="s">
        <v>1585</v>
      </c>
      <c r="G430" s="128">
        <v>25932.8</v>
      </c>
    </row>
    <row r="431" spans="1:7" ht="11.25">
      <c r="A431" s="86" t="s">
        <v>387</v>
      </c>
      <c r="B431" s="87" t="s">
        <v>1388</v>
      </c>
      <c r="C431" s="86" t="s">
        <v>1590</v>
      </c>
      <c r="D431" s="86" t="s">
        <v>1292</v>
      </c>
      <c r="E431" s="86" t="s">
        <v>1884</v>
      </c>
      <c r="F431" s="86" t="s">
        <v>1389</v>
      </c>
      <c r="G431" s="125">
        <v>0.1</v>
      </c>
    </row>
    <row r="432" spans="1:7" ht="11.25">
      <c r="A432" s="126" t="s">
        <v>388</v>
      </c>
      <c r="B432" s="127" t="s">
        <v>1390</v>
      </c>
      <c r="C432" s="126" t="s">
        <v>1590</v>
      </c>
      <c r="D432" s="126" t="s">
        <v>1292</v>
      </c>
      <c r="E432" s="126" t="s">
        <v>1884</v>
      </c>
      <c r="F432" s="126" t="s">
        <v>1391</v>
      </c>
      <c r="G432" s="128">
        <v>0.1</v>
      </c>
    </row>
    <row r="433" spans="1:7" ht="67.5">
      <c r="A433" s="86" t="s">
        <v>389</v>
      </c>
      <c r="B433" s="87" t="s">
        <v>1169</v>
      </c>
      <c r="C433" s="86" t="s">
        <v>1590</v>
      </c>
      <c r="D433" s="86" t="s">
        <v>1292</v>
      </c>
      <c r="E433" s="86" t="s">
        <v>1885</v>
      </c>
      <c r="F433" s="86"/>
      <c r="G433" s="125">
        <v>30437.6</v>
      </c>
    </row>
    <row r="434" spans="1:7" ht="56.25">
      <c r="A434" s="86" t="s">
        <v>390</v>
      </c>
      <c r="B434" s="87" t="s">
        <v>1513</v>
      </c>
      <c r="C434" s="86" t="s">
        <v>1590</v>
      </c>
      <c r="D434" s="86" t="s">
        <v>1292</v>
      </c>
      <c r="E434" s="86" t="s">
        <v>1885</v>
      </c>
      <c r="F434" s="86" t="s">
        <v>1514</v>
      </c>
      <c r="G434" s="125">
        <v>14430.3</v>
      </c>
    </row>
    <row r="435" spans="1:7" ht="22.5">
      <c r="A435" s="126" t="s">
        <v>391</v>
      </c>
      <c r="B435" s="127" t="s">
        <v>1175</v>
      </c>
      <c r="C435" s="126" t="s">
        <v>1590</v>
      </c>
      <c r="D435" s="126" t="s">
        <v>1292</v>
      </c>
      <c r="E435" s="126" t="s">
        <v>1885</v>
      </c>
      <c r="F435" s="126" t="s">
        <v>1669</v>
      </c>
      <c r="G435" s="128">
        <v>14430.3</v>
      </c>
    </row>
    <row r="436" spans="1:7" ht="22.5">
      <c r="A436" s="86" t="s">
        <v>392</v>
      </c>
      <c r="B436" s="87" t="s">
        <v>1173</v>
      </c>
      <c r="C436" s="86" t="s">
        <v>1590</v>
      </c>
      <c r="D436" s="86" t="s">
        <v>1292</v>
      </c>
      <c r="E436" s="86" t="s">
        <v>1885</v>
      </c>
      <c r="F436" s="86" t="s">
        <v>1379</v>
      </c>
      <c r="G436" s="125">
        <v>15691.8</v>
      </c>
    </row>
    <row r="437" spans="1:7" ht="33.75">
      <c r="A437" s="126" t="s">
        <v>393</v>
      </c>
      <c r="B437" s="127" t="s">
        <v>1397</v>
      </c>
      <c r="C437" s="126" t="s">
        <v>1590</v>
      </c>
      <c r="D437" s="126" t="s">
        <v>1292</v>
      </c>
      <c r="E437" s="126" t="s">
        <v>1885</v>
      </c>
      <c r="F437" s="126" t="s">
        <v>1380</v>
      </c>
      <c r="G437" s="128">
        <v>15691.8</v>
      </c>
    </row>
    <row r="438" spans="1:7" ht="11.25">
      <c r="A438" s="86" t="s">
        <v>394</v>
      </c>
      <c r="B438" s="87" t="s">
        <v>1388</v>
      </c>
      <c r="C438" s="86" t="s">
        <v>1590</v>
      </c>
      <c r="D438" s="86" t="s">
        <v>1292</v>
      </c>
      <c r="E438" s="86" t="s">
        <v>1885</v>
      </c>
      <c r="F438" s="86" t="s">
        <v>1389</v>
      </c>
      <c r="G438" s="125">
        <v>315.5</v>
      </c>
    </row>
    <row r="439" spans="1:7" ht="11.25">
      <c r="A439" s="126" t="s">
        <v>395</v>
      </c>
      <c r="B439" s="127" t="s">
        <v>1646</v>
      </c>
      <c r="C439" s="126" t="s">
        <v>1590</v>
      </c>
      <c r="D439" s="126" t="s">
        <v>1292</v>
      </c>
      <c r="E439" s="126" t="s">
        <v>1885</v>
      </c>
      <c r="F439" s="126" t="s">
        <v>1647</v>
      </c>
      <c r="G439" s="128">
        <v>100</v>
      </c>
    </row>
    <row r="440" spans="1:7" ht="11.25">
      <c r="A440" s="126" t="s">
        <v>396</v>
      </c>
      <c r="B440" s="127" t="s">
        <v>1390</v>
      </c>
      <c r="C440" s="126" t="s">
        <v>1590</v>
      </c>
      <c r="D440" s="126" t="s">
        <v>1292</v>
      </c>
      <c r="E440" s="126" t="s">
        <v>1885</v>
      </c>
      <c r="F440" s="126" t="s">
        <v>1391</v>
      </c>
      <c r="G440" s="128">
        <v>215.5</v>
      </c>
    </row>
    <row r="441" spans="1:7" ht="56.25">
      <c r="A441" s="86" t="s">
        <v>397</v>
      </c>
      <c r="B441" s="87" t="s">
        <v>1886</v>
      </c>
      <c r="C441" s="86" t="s">
        <v>1590</v>
      </c>
      <c r="D441" s="86" t="s">
        <v>1292</v>
      </c>
      <c r="E441" s="86" t="s">
        <v>1887</v>
      </c>
      <c r="F441" s="86"/>
      <c r="G441" s="125">
        <v>12600.6</v>
      </c>
    </row>
    <row r="442" spans="1:7" ht="33.75">
      <c r="A442" s="86" t="s">
        <v>398</v>
      </c>
      <c r="B442" s="87" t="s">
        <v>1377</v>
      </c>
      <c r="C442" s="86" t="s">
        <v>1590</v>
      </c>
      <c r="D442" s="86" t="s">
        <v>1292</v>
      </c>
      <c r="E442" s="86" t="s">
        <v>1887</v>
      </c>
      <c r="F442" s="86" t="s">
        <v>1583</v>
      </c>
      <c r="G442" s="125">
        <v>12600.6</v>
      </c>
    </row>
    <row r="443" spans="1:7" ht="11.25">
      <c r="A443" s="126" t="s">
        <v>399</v>
      </c>
      <c r="B443" s="127" t="s">
        <v>1584</v>
      </c>
      <c r="C443" s="126" t="s">
        <v>1590</v>
      </c>
      <c r="D443" s="126" t="s">
        <v>1292</v>
      </c>
      <c r="E443" s="126" t="s">
        <v>1887</v>
      </c>
      <c r="F443" s="126" t="s">
        <v>1585</v>
      </c>
      <c r="G443" s="128">
        <v>12600.6</v>
      </c>
    </row>
    <row r="444" spans="1:7" ht="67.5">
      <c r="A444" s="86" t="s">
        <v>400</v>
      </c>
      <c r="B444" s="87" t="s">
        <v>1888</v>
      </c>
      <c r="C444" s="86" t="s">
        <v>1590</v>
      </c>
      <c r="D444" s="86" t="s">
        <v>1292</v>
      </c>
      <c r="E444" s="86" t="s">
        <v>1889</v>
      </c>
      <c r="F444" s="86"/>
      <c r="G444" s="125">
        <v>13280</v>
      </c>
    </row>
    <row r="445" spans="1:7" ht="33.75">
      <c r="A445" s="86" t="s">
        <v>401</v>
      </c>
      <c r="B445" s="87" t="s">
        <v>1377</v>
      </c>
      <c r="C445" s="86" t="s">
        <v>1590</v>
      </c>
      <c r="D445" s="86" t="s">
        <v>1292</v>
      </c>
      <c r="E445" s="86" t="s">
        <v>1889</v>
      </c>
      <c r="F445" s="86" t="s">
        <v>1583</v>
      </c>
      <c r="G445" s="125">
        <v>13280</v>
      </c>
    </row>
    <row r="446" spans="1:7" ht="11.25">
      <c r="A446" s="126" t="s">
        <v>402</v>
      </c>
      <c r="B446" s="127" t="s">
        <v>1584</v>
      </c>
      <c r="C446" s="126" t="s">
        <v>1590</v>
      </c>
      <c r="D446" s="126" t="s">
        <v>1292</v>
      </c>
      <c r="E446" s="126" t="s">
        <v>1889</v>
      </c>
      <c r="F446" s="126" t="s">
        <v>1585</v>
      </c>
      <c r="G446" s="128">
        <v>13280</v>
      </c>
    </row>
    <row r="447" spans="1:7" ht="90">
      <c r="A447" s="86" t="s">
        <v>1617</v>
      </c>
      <c r="B447" s="129" t="s">
        <v>893</v>
      </c>
      <c r="C447" s="86" t="s">
        <v>1590</v>
      </c>
      <c r="D447" s="86" t="s">
        <v>1292</v>
      </c>
      <c r="E447" s="86" t="s">
        <v>1890</v>
      </c>
      <c r="F447" s="86"/>
      <c r="G447" s="125">
        <v>25</v>
      </c>
    </row>
    <row r="448" spans="1:7" ht="56.25">
      <c r="A448" s="86" t="s">
        <v>403</v>
      </c>
      <c r="B448" s="87" t="s">
        <v>1513</v>
      </c>
      <c r="C448" s="86" t="s">
        <v>1590</v>
      </c>
      <c r="D448" s="86" t="s">
        <v>1292</v>
      </c>
      <c r="E448" s="86" t="s">
        <v>1890</v>
      </c>
      <c r="F448" s="86" t="s">
        <v>1514</v>
      </c>
      <c r="G448" s="125">
        <v>25</v>
      </c>
    </row>
    <row r="449" spans="1:7" ht="22.5">
      <c r="A449" s="126" t="s">
        <v>404</v>
      </c>
      <c r="B449" s="127" t="s">
        <v>1175</v>
      </c>
      <c r="C449" s="126" t="s">
        <v>1590</v>
      </c>
      <c r="D449" s="126" t="s">
        <v>1292</v>
      </c>
      <c r="E449" s="126" t="s">
        <v>1890</v>
      </c>
      <c r="F449" s="126" t="s">
        <v>1669</v>
      </c>
      <c r="G449" s="128">
        <v>25</v>
      </c>
    </row>
    <row r="450" spans="1:7" ht="22.5">
      <c r="A450" s="86" t="s">
        <v>405</v>
      </c>
      <c r="B450" s="87" t="s">
        <v>1392</v>
      </c>
      <c r="C450" s="86" t="s">
        <v>1590</v>
      </c>
      <c r="D450" s="86" t="s">
        <v>1292</v>
      </c>
      <c r="E450" s="86" t="s">
        <v>1808</v>
      </c>
      <c r="F450" s="86"/>
      <c r="G450" s="125">
        <v>124.9</v>
      </c>
    </row>
    <row r="451" spans="1:7" ht="11.25">
      <c r="A451" s="86" t="s">
        <v>406</v>
      </c>
      <c r="B451" s="87" t="s">
        <v>1515</v>
      </c>
      <c r="C451" s="86" t="s">
        <v>1590</v>
      </c>
      <c r="D451" s="86" t="s">
        <v>1292</v>
      </c>
      <c r="E451" s="86" t="s">
        <v>1809</v>
      </c>
      <c r="F451" s="86"/>
      <c r="G451" s="125">
        <v>124.9</v>
      </c>
    </row>
    <row r="452" spans="1:7" ht="67.5">
      <c r="A452" s="86" t="s">
        <v>407</v>
      </c>
      <c r="B452" s="87" t="s">
        <v>17</v>
      </c>
      <c r="C452" s="86" t="s">
        <v>1590</v>
      </c>
      <c r="D452" s="86" t="s">
        <v>1292</v>
      </c>
      <c r="E452" s="86" t="s">
        <v>18</v>
      </c>
      <c r="F452" s="86"/>
      <c r="G452" s="125">
        <v>70.5</v>
      </c>
    </row>
    <row r="453" spans="1:7" ht="33.75">
      <c r="A453" s="86" t="s">
        <v>408</v>
      </c>
      <c r="B453" s="87" t="s">
        <v>1377</v>
      </c>
      <c r="C453" s="86" t="s">
        <v>1590</v>
      </c>
      <c r="D453" s="86" t="s">
        <v>1292</v>
      </c>
      <c r="E453" s="86" t="s">
        <v>18</v>
      </c>
      <c r="F453" s="86" t="s">
        <v>1583</v>
      </c>
      <c r="G453" s="125">
        <v>70.5</v>
      </c>
    </row>
    <row r="454" spans="1:7" ht="11.25">
      <c r="A454" s="126" t="s">
        <v>409</v>
      </c>
      <c r="B454" s="127" t="s">
        <v>1584</v>
      </c>
      <c r="C454" s="126" t="s">
        <v>1590</v>
      </c>
      <c r="D454" s="126" t="s">
        <v>1292</v>
      </c>
      <c r="E454" s="126" t="s">
        <v>18</v>
      </c>
      <c r="F454" s="126" t="s">
        <v>1585</v>
      </c>
      <c r="G454" s="128">
        <v>70.5</v>
      </c>
    </row>
    <row r="455" spans="1:7" ht="45">
      <c r="A455" s="86" t="s">
        <v>410</v>
      </c>
      <c r="B455" s="87" t="s">
        <v>19</v>
      </c>
      <c r="C455" s="86" t="s">
        <v>1590</v>
      </c>
      <c r="D455" s="86" t="s">
        <v>1292</v>
      </c>
      <c r="E455" s="86" t="s">
        <v>1891</v>
      </c>
      <c r="F455" s="86"/>
      <c r="G455" s="125">
        <v>53.4</v>
      </c>
    </row>
    <row r="456" spans="1:7" ht="22.5">
      <c r="A456" s="86" t="s">
        <v>411</v>
      </c>
      <c r="B456" s="87" t="s">
        <v>1173</v>
      </c>
      <c r="C456" s="86" t="s">
        <v>1590</v>
      </c>
      <c r="D456" s="86" t="s">
        <v>1292</v>
      </c>
      <c r="E456" s="86" t="s">
        <v>1891</v>
      </c>
      <c r="F456" s="86" t="s">
        <v>1379</v>
      </c>
      <c r="G456" s="125">
        <v>53.4</v>
      </c>
    </row>
    <row r="457" spans="1:7" ht="33.75">
      <c r="A457" s="126" t="s">
        <v>412</v>
      </c>
      <c r="B457" s="127" t="s">
        <v>1397</v>
      </c>
      <c r="C457" s="126" t="s">
        <v>1590</v>
      </c>
      <c r="D457" s="126" t="s">
        <v>1292</v>
      </c>
      <c r="E457" s="126" t="s">
        <v>1891</v>
      </c>
      <c r="F457" s="126" t="s">
        <v>1380</v>
      </c>
      <c r="G457" s="128">
        <v>53.4</v>
      </c>
    </row>
    <row r="458" spans="1:7" ht="67.5">
      <c r="A458" s="86" t="s">
        <v>413</v>
      </c>
      <c r="B458" s="87" t="s">
        <v>20</v>
      </c>
      <c r="C458" s="86" t="s">
        <v>1590</v>
      </c>
      <c r="D458" s="86" t="s">
        <v>1292</v>
      </c>
      <c r="E458" s="86" t="s">
        <v>21</v>
      </c>
      <c r="F458" s="86"/>
      <c r="G458" s="125">
        <v>1</v>
      </c>
    </row>
    <row r="459" spans="1:7" ht="33.75">
      <c r="A459" s="86" t="s">
        <v>414</v>
      </c>
      <c r="B459" s="87" t="s">
        <v>1377</v>
      </c>
      <c r="C459" s="86" t="s">
        <v>1590</v>
      </c>
      <c r="D459" s="86" t="s">
        <v>1292</v>
      </c>
      <c r="E459" s="86" t="s">
        <v>21</v>
      </c>
      <c r="F459" s="86" t="s">
        <v>1583</v>
      </c>
      <c r="G459" s="125">
        <v>1</v>
      </c>
    </row>
    <row r="460" spans="1:7" ht="11.25">
      <c r="A460" s="126" t="s">
        <v>415</v>
      </c>
      <c r="B460" s="127" t="s">
        <v>1584</v>
      </c>
      <c r="C460" s="126" t="s">
        <v>1590</v>
      </c>
      <c r="D460" s="126" t="s">
        <v>1292</v>
      </c>
      <c r="E460" s="126" t="s">
        <v>21</v>
      </c>
      <c r="F460" s="126" t="s">
        <v>1585</v>
      </c>
      <c r="G460" s="128">
        <v>1</v>
      </c>
    </row>
    <row r="461" spans="1:7" ht="11.25">
      <c r="A461" s="86" t="s">
        <v>416</v>
      </c>
      <c r="B461" s="87" t="s">
        <v>1293</v>
      </c>
      <c r="C461" s="86" t="s">
        <v>1590</v>
      </c>
      <c r="D461" s="86" t="s">
        <v>1294</v>
      </c>
      <c r="E461" s="86"/>
      <c r="F461" s="86"/>
      <c r="G461" s="125">
        <v>335502.2</v>
      </c>
    </row>
    <row r="462" spans="1:7" ht="11.25">
      <c r="A462" s="86" t="s">
        <v>417</v>
      </c>
      <c r="B462" s="87" t="s">
        <v>1483</v>
      </c>
      <c r="C462" s="86" t="s">
        <v>1590</v>
      </c>
      <c r="D462" s="86" t="s">
        <v>1294</v>
      </c>
      <c r="E462" s="86" t="s">
        <v>1880</v>
      </c>
      <c r="F462" s="86"/>
      <c r="G462" s="125">
        <v>335440.7</v>
      </c>
    </row>
    <row r="463" spans="1:7" ht="22.5">
      <c r="A463" s="86" t="s">
        <v>418</v>
      </c>
      <c r="B463" s="87" t="s">
        <v>1683</v>
      </c>
      <c r="C463" s="86" t="s">
        <v>1590</v>
      </c>
      <c r="D463" s="86" t="s">
        <v>1294</v>
      </c>
      <c r="E463" s="86" t="s">
        <v>1881</v>
      </c>
      <c r="F463" s="86"/>
      <c r="G463" s="125">
        <v>335340.7</v>
      </c>
    </row>
    <row r="464" spans="1:7" ht="101.25">
      <c r="A464" s="86" t="s">
        <v>419</v>
      </c>
      <c r="B464" s="129" t="s">
        <v>15</v>
      </c>
      <c r="C464" s="86" t="s">
        <v>1590</v>
      </c>
      <c r="D464" s="86" t="s">
        <v>1294</v>
      </c>
      <c r="E464" s="86" t="s">
        <v>16</v>
      </c>
      <c r="F464" s="86"/>
      <c r="G464" s="125">
        <v>1219.7</v>
      </c>
    </row>
    <row r="465" spans="1:7" ht="56.25">
      <c r="A465" s="86" t="s">
        <v>420</v>
      </c>
      <c r="B465" s="87" t="s">
        <v>1513</v>
      </c>
      <c r="C465" s="86" t="s">
        <v>1590</v>
      </c>
      <c r="D465" s="86" t="s">
        <v>1294</v>
      </c>
      <c r="E465" s="86" t="s">
        <v>16</v>
      </c>
      <c r="F465" s="86" t="s">
        <v>1514</v>
      </c>
      <c r="G465" s="125">
        <v>141.8</v>
      </c>
    </row>
    <row r="466" spans="1:7" ht="22.5">
      <c r="A466" s="126" t="s">
        <v>421</v>
      </c>
      <c r="B466" s="127" t="s">
        <v>1175</v>
      </c>
      <c r="C466" s="126" t="s">
        <v>1590</v>
      </c>
      <c r="D466" s="126" t="s">
        <v>1294</v>
      </c>
      <c r="E466" s="126" t="s">
        <v>16</v>
      </c>
      <c r="F466" s="126" t="s">
        <v>1669</v>
      </c>
      <c r="G466" s="128">
        <v>141.8</v>
      </c>
    </row>
    <row r="467" spans="1:7" ht="33.75">
      <c r="A467" s="86" t="s">
        <v>422</v>
      </c>
      <c r="B467" s="87" t="s">
        <v>1377</v>
      </c>
      <c r="C467" s="86" t="s">
        <v>1590</v>
      </c>
      <c r="D467" s="86" t="s">
        <v>1294</v>
      </c>
      <c r="E467" s="86" t="s">
        <v>16</v>
      </c>
      <c r="F467" s="86" t="s">
        <v>1583</v>
      </c>
      <c r="G467" s="125">
        <v>1077.9</v>
      </c>
    </row>
    <row r="468" spans="1:7" ht="11.25">
      <c r="A468" s="126" t="s">
        <v>423</v>
      </c>
      <c r="B468" s="127" t="s">
        <v>1584</v>
      </c>
      <c r="C468" s="126" t="s">
        <v>1590</v>
      </c>
      <c r="D468" s="126" t="s">
        <v>1294</v>
      </c>
      <c r="E468" s="126" t="s">
        <v>16</v>
      </c>
      <c r="F468" s="126" t="s">
        <v>1585</v>
      </c>
      <c r="G468" s="128">
        <v>1077.9</v>
      </c>
    </row>
    <row r="469" spans="1:7" ht="157.5">
      <c r="A469" s="86" t="s">
        <v>424</v>
      </c>
      <c r="B469" s="129" t="s">
        <v>894</v>
      </c>
      <c r="C469" s="86" t="s">
        <v>1590</v>
      </c>
      <c r="D469" s="86" t="s">
        <v>1294</v>
      </c>
      <c r="E469" s="86" t="s">
        <v>1892</v>
      </c>
      <c r="F469" s="86"/>
      <c r="G469" s="125">
        <v>34808.2</v>
      </c>
    </row>
    <row r="470" spans="1:7" ht="56.25">
      <c r="A470" s="86" t="s">
        <v>425</v>
      </c>
      <c r="B470" s="87" t="s">
        <v>1513</v>
      </c>
      <c r="C470" s="86" t="s">
        <v>1590</v>
      </c>
      <c r="D470" s="86" t="s">
        <v>1294</v>
      </c>
      <c r="E470" s="86" t="s">
        <v>1892</v>
      </c>
      <c r="F470" s="86" t="s">
        <v>1514</v>
      </c>
      <c r="G470" s="125">
        <v>2682.8</v>
      </c>
    </row>
    <row r="471" spans="1:7" ht="22.5">
      <c r="A471" s="126" t="s">
        <v>426</v>
      </c>
      <c r="B471" s="127" t="s">
        <v>1175</v>
      </c>
      <c r="C471" s="126" t="s">
        <v>1590</v>
      </c>
      <c r="D471" s="126" t="s">
        <v>1294</v>
      </c>
      <c r="E471" s="126" t="s">
        <v>1892</v>
      </c>
      <c r="F471" s="126" t="s">
        <v>1669</v>
      </c>
      <c r="G471" s="128">
        <v>2682.8</v>
      </c>
    </row>
    <row r="472" spans="1:7" ht="33.75">
      <c r="A472" s="86" t="s">
        <v>427</v>
      </c>
      <c r="B472" s="87" t="s">
        <v>1377</v>
      </c>
      <c r="C472" s="86" t="s">
        <v>1590</v>
      </c>
      <c r="D472" s="86" t="s">
        <v>1294</v>
      </c>
      <c r="E472" s="86" t="s">
        <v>1892</v>
      </c>
      <c r="F472" s="86" t="s">
        <v>1583</v>
      </c>
      <c r="G472" s="125">
        <v>32125.4</v>
      </c>
    </row>
    <row r="473" spans="1:7" ht="11.25">
      <c r="A473" s="126" t="s">
        <v>428</v>
      </c>
      <c r="B473" s="127" t="s">
        <v>1584</v>
      </c>
      <c r="C473" s="126" t="s">
        <v>1590</v>
      </c>
      <c r="D473" s="126" t="s">
        <v>1294</v>
      </c>
      <c r="E473" s="126" t="s">
        <v>1892</v>
      </c>
      <c r="F473" s="126" t="s">
        <v>1585</v>
      </c>
      <c r="G473" s="128">
        <v>32125.4</v>
      </c>
    </row>
    <row r="474" spans="1:7" ht="56.25">
      <c r="A474" s="86" t="s">
        <v>429</v>
      </c>
      <c r="B474" s="87" t="s">
        <v>22</v>
      </c>
      <c r="C474" s="86" t="s">
        <v>1590</v>
      </c>
      <c r="D474" s="86" t="s">
        <v>1294</v>
      </c>
      <c r="E474" s="86" t="s">
        <v>23</v>
      </c>
      <c r="F474" s="86"/>
      <c r="G474" s="125">
        <v>2737</v>
      </c>
    </row>
    <row r="475" spans="1:7" ht="22.5">
      <c r="A475" s="86" t="s">
        <v>430</v>
      </c>
      <c r="B475" s="87" t="s">
        <v>1173</v>
      </c>
      <c r="C475" s="86" t="s">
        <v>1590</v>
      </c>
      <c r="D475" s="86" t="s">
        <v>1294</v>
      </c>
      <c r="E475" s="86" t="s">
        <v>23</v>
      </c>
      <c r="F475" s="86" t="s">
        <v>1379</v>
      </c>
      <c r="G475" s="125">
        <v>68.7</v>
      </c>
    </row>
    <row r="476" spans="1:7" ht="33.75">
      <c r="A476" s="126" t="s">
        <v>431</v>
      </c>
      <c r="B476" s="127" t="s">
        <v>1397</v>
      </c>
      <c r="C476" s="126" t="s">
        <v>1590</v>
      </c>
      <c r="D476" s="126" t="s">
        <v>1294</v>
      </c>
      <c r="E476" s="126" t="s">
        <v>23</v>
      </c>
      <c r="F476" s="126" t="s">
        <v>1380</v>
      </c>
      <c r="G476" s="128">
        <v>68.7</v>
      </c>
    </row>
    <row r="477" spans="1:7" ht="33.75">
      <c r="A477" s="86" t="s">
        <v>432</v>
      </c>
      <c r="B477" s="87" t="s">
        <v>1377</v>
      </c>
      <c r="C477" s="86" t="s">
        <v>1590</v>
      </c>
      <c r="D477" s="86" t="s">
        <v>1294</v>
      </c>
      <c r="E477" s="86" t="s">
        <v>23</v>
      </c>
      <c r="F477" s="86" t="s">
        <v>1583</v>
      </c>
      <c r="G477" s="125">
        <v>2668.3</v>
      </c>
    </row>
    <row r="478" spans="1:7" ht="11.25">
      <c r="A478" s="126" t="s">
        <v>433</v>
      </c>
      <c r="B478" s="127" t="s">
        <v>1584</v>
      </c>
      <c r="C478" s="126" t="s">
        <v>1590</v>
      </c>
      <c r="D478" s="126" t="s">
        <v>1294</v>
      </c>
      <c r="E478" s="126" t="s">
        <v>23</v>
      </c>
      <c r="F478" s="126" t="s">
        <v>1585</v>
      </c>
      <c r="G478" s="128">
        <v>2668.3</v>
      </c>
    </row>
    <row r="479" spans="1:7" ht="168.75">
      <c r="A479" s="86" t="s">
        <v>434</v>
      </c>
      <c r="B479" s="129" t="s">
        <v>1893</v>
      </c>
      <c r="C479" s="86" t="s">
        <v>1590</v>
      </c>
      <c r="D479" s="86" t="s">
        <v>1294</v>
      </c>
      <c r="E479" s="86" t="s">
        <v>1894</v>
      </c>
      <c r="F479" s="86"/>
      <c r="G479" s="125">
        <v>188476.2</v>
      </c>
    </row>
    <row r="480" spans="1:7" ht="56.25">
      <c r="A480" s="86" t="s">
        <v>435</v>
      </c>
      <c r="B480" s="87" t="s">
        <v>1513</v>
      </c>
      <c r="C480" s="86" t="s">
        <v>1590</v>
      </c>
      <c r="D480" s="86" t="s">
        <v>1294</v>
      </c>
      <c r="E480" s="86" t="s">
        <v>1894</v>
      </c>
      <c r="F480" s="86" t="s">
        <v>1514</v>
      </c>
      <c r="G480" s="125">
        <v>18152.7</v>
      </c>
    </row>
    <row r="481" spans="1:7" ht="22.5">
      <c r="A481" s="126" t="s">
        <v>436</v>
      </c>
      <c r="B481" s="127" t="s">
        <v>1175</v>
      </c>
      <c r="C481" s="126" t="s">
        <v>1590</v>
      </c>
      <c r="D481" s="126" t="s">
        <v>1294</v>
      </c>
      <c r="E481" s="126" t="s">
        <v>1894</v>
      </c>
      <c r="F481" s="126" t="s">
        <v>1669</v>
      </c>
      <c r="G481" s="128">
        <v>18152.7</v>
      </c>
    </row>
    <row r="482" spans="1:7" ht="22.5">
      <c r="A482" s="86" t="s">
        <v>437</v>
      </c>
      <c r="B482" s="87" t="s">
        <v>1173</v>
      </c>
      <c r="C482" s="86" t="s">
        <v>1590</v>
      </c>
      <c r="D482" s="86" t="s">
        <v>1294</v>
      </c>
      <c r="E482" s="86" t="s">
        <v>1894</v>
      </c>
      <c r="F482" s="86" t="s">
        <v>1379</v>
      </c>
      <c r="G482" s="125">
        <v>916</v>
      </c>
    </row>
    <row r="483" spans="1:7" ht="33.75">
      <c r="A483" s="126" t="s">
        <v>438</v>
      </c>
      <c r="B483" s="127" t="s">
        <v>1397</v>
      </c>
      <c r="C483" s="126" t="s">
        <v>1590</v>
      </c>
      <c r="D483" s="126" t="s">
        <v>1294</v>
      </c>
      <c r="E483" s="126" t="s">
        <v>1894</v>
      </c>
      <c r="F483" s="126" t="s">
        <v>1380</v>
      </c>
      <c r="G483" s="128">
        <v>916</v>
      </c>
    </row>
    <row r="484" spans="1:7" ht="33.75">
      <c r="A484" s="86" t="s">
        <v>439</v>
      </c>
      <c r="B484" s="87" t="s">
        <v>1377</v>
      </c>
      <c r="C484" s="86" t="s">
        <v>1590</v>
      </c>
      <c r="D484" s="86" t="s">
        <v>1294</v>
      </c>
      <c r="E484" s="86" t="s">
        <v>1894</v>
      </c>
      <c r="F484" s="86" t="s">
        <v>1583</v>
      </c>
      <c r="G484" s="125">
        <v>169407.4</v>
      </c>
    </row>
    <row r="485" spans="1:7" ht="11.25">
      <c r="A485" s="126" t="s">
        <v>440</v>
      </c>
      <c r="B485" s="127" t="s">
        <v>1584</v>
      </c>
      <c r="C485" s="126" t="s">
        <v>1590</v>
      </c>
      <c r="D485" s="126" t="s">
        <v>1294</v>
      </c>
      <c r="E485" s="126" t="s">
        <v>1894</v>
      </c>
      <c r="F485" s="126" t="s">
        <v>1585</v>
      </c>
      <c r="G485" s="128">
        <v>169407.4</v>
      </c>
    </row>
    <row r="486" spans="1:7" ht="11.25">
      <c r="A486" s="86" t="s">
        <v>441</v>
      </c>
      <c r="B486" s="87" t="s">
        <v>1388</v>
      </c>
      <c r="C486" s="86" t="s">
        <v>1590</v>
      </c>
      <c r="D486" s="86" t="s">
        <v>1294</v>
      </c>
      <c r="E486" s="86" t="s">
        <v>1894</v>
      </c>
      <c r="F486" s="86" t="s">
        <v>1389</v>
      </c>
      <c r="G486" s="125">
        <v>0.1</v>
      </c>
    </row>
    <row r="487" spans="1:7" ht="11.25">
      <c r="A487" s="126" t="s">
        <v>442</v>
      </c>
      <c r="B487" s="127" t="s">
        <v>1390</v>
      </c>
      <c r="C487" s="126" t="s">
        <v>1590</v>
      </c>
      <c r="D487" s="126" t="s">
        <v>1294</v>
      </c>
      <c r="E487" s="126" t="s">
        <v>1894</v>
      </c>
      <c r="F487" s="126" t="s">
        <v>1391</v>
      </c>
      <c r="G487" s="128">
        <v>0.1</v>
      </c>
    </row>
    <row r="488" spans="1:7" ht="67.5">
      <c r="A488" s="86" t="s">
        <v>443</v>
      </c>
      <c r="B488" s="87" t="s">
        <v>1170</v>
      </c>
      <c r="C488" s="86" t="s">
        <v>1590</v>
      </c>
      <c r="D488" s="86" t="s">
        <v>1294</v>
      </c>
      <c r="E488" s="86" t="s">
        <v>1895</v>
      </c>
      <c r="F488" s="86"/>
      <c r="G488" s="125">
        <v>9408</v>
      </c>
    </row>
    <row r="489" spans="1:7" ht="56.25">
      <c r="A489" s="86" t="s">
        <v>444</v>
      </c>
      <c r="B489" s="87" t="s">
        <v>1513</v>
      </c>
      <c r="C489" s="86" t="s">
        <v>1590</v>
      </c>
      <c r="D489" s="86" t="s">
        <v>1294</v>
      </c>
      <c r="E489" s="86" t="s">
        <v>1895</v>
      </c>
      <c r="F489" s="86" t="s">
        <v>1514</v>
      </c>
      <c r="G489" s="125">
        <v>4768.8</v>
      </c>
    </row>
    <row r="490" spans="1:7" ht="22.5">
      <c r="A490" s="126" t="s">
        <v>445</v>
      </c>
      <c r="B490" s="127" t="s">
        <v>1175</v>
      </c>
      <c r="C490" s="126" t="s">
        <v>1590</v>
      </c>
      <c r="D490" s="126" t="s">
        <v>1294</v>
      </c>
      <c r="E490" s="126" t="s">
        <v>1895</v>
      </c>
      <c r="F490" s="126" t="s">
        <v>1669</v>
      </c>
      <c r="G490" s="128">
        <v>4768.8</v>
      </c>
    </row>
    <row r="491" spans="1:7" ht="22.5">
      <c r="A491" s="86" t="s">
        <v>446</v>
      </c>
      <c r="B491" s="87" t="s">
        <v>1173</v>
      </c>
      <c r="C491" s="86" t="s">
        <v>1590</v>
      </c>
      <c r="D491" s="86" t="s">
        <v>1294</v>
      </c>
      <c r="E491" s="86" t="s">
        <v>1895</v>
      </c>
      <c r="F491" s="86" t="s">
        <v>1379</v>
      </c>
      <c r="G491" s="125">
        <v>4602.4</v>
      </c>
    </row>
    <row r="492" spans="1:7" ht="33.75">
      <c r="A492" s="126" t="s">
        <v>447</v>
      </c>
      <c r="B492" s="127" t="s">
        <v>1397</v>
      </c>
      <c r="C492" s="126" t="s">
        <v>1590</v>
      </c>
      <c r="D492" s="126" t="s">
        <v>1294</v>
      </c>
      <c r="E492" s="126" t="s">
        <v>1895</v>
      </c>
      <c r="F492" s="126" t="s">
        <v>1380</v>
      </c>
      <c r="G492" s="128">
        <v>4602.4</v>
      </c>
    </row>
    <row r="493" spans="1:7" ht="11.25">
      <c r="A493" s="86" t="s">
        <v>448</v>
      </c>
      <c r="B493" s="87" t="s">
        <v>1388</v>
      </c>
      <c r="C493" s="86" t="s">
        <v>1590</v>
      </c>
      <c r="D493" s="86" t="s">
        <v>1294</v>
      </c>
      <c r="E493" s="86" t="s">
        <v>1895</v>
      </c>
      <c r="F493" s="86" t="s">
        <v>1389</v>
      </c>
      <c r="G493" s="125">
        <v>36.8</v>
      </c>
    </row>
    <row r="494" spans="1:7" ht="11.25">
      <c r="A494" s="126" t="s">
        <v>449</v>
      </c>
      <c r="B494" s="127" t="s">
        <v>1390</v>
      </c>
      <c r="C494" s="126" t="s">
        <v>1590</v>
      </c>
      <c r="D494" s="126" t="s">
        <v>1294</v>
      </c>
      <c r="E494" s="126" t="s">
        <v>1895</v>
      </c>
      <c r="F494" s="126" t="s">
        <v>1391</v>
      </c>
      <c r="G494" s="128">
        <v>36.8</v>
      </c>
    </row>
    <row r="495" spans="1:7" ht="90">
      <c r="A495" s="86" t="s">
        <v>450</v>
      </c>
      <c r="B495" s="129" t="s">
        <v>1541</v>
      </c>
      <c r="C495" s="86" t="s">
        <v>1590</v>
      </c>
      <c r="D495" s="86" t="s">
        <v>1294</v>
      </c>
      <c r="E495" s="86" t="s">
        <v>1897</v>
      </c>
      <c r="F495" s="86"/>
      <c r="G495" s="125">
        <v>27760</v>
      </c>
    </row>
    <row r="496" spans="1:7" ht="11.25">
      <c r="A496" s="86" t="s">
        <v>451</v>
      </c>
      <c r="B496" s="87" t="s">
        <v>1715</v>
      </c>
      <c r="C496" s="86" t="s">
        <v>1590</v>
      </c>
      <c r="D496" s="86" t="s">
        <v>1294</v>
      </c>
      <c r="E496" s="86" t="s">
        <v>1897</v>
      </c>
      <c r="F496" s="86" t="s">
        <v>1857</v>
      </c>
      <c r="G496" s="125">
        <v>27760</v>
      </c>
    </row>
    <row r="497" spans="1:7" ht="11.25">
      <c r="A497" s="126" t="s">
        <v>452</v>
      </c>
      <c r="B497" s="127" t="s">
        <v>1354</v>
      </c>
      <c r="C497" s="126" t="s">
        <v>1590</v>
      </c>
      <c r="D497" s="126" t="s">
        <v>1294</v>
      </c>
      <c r="E497" s="126" t="s">
        <v>1897</v>
      </c>
      <c r="F497" s="126" t="s">
        <v>1716</v>
      </c>
      <c r="G497" s="128">
        <v>27760</v>
      </c>
    </row>
    <row r="498" spans="1:7" ht="56.25">
      <c r="A498" s="86" t="s">
        <v>453</v>
      </c>
      <c r="B498" s="87" t="s">
        <v>1886</v>
      </c>
      <c r="C498" s="86" t="s">
        <v>1590</v>
      </c>
      <c r="D498" s="86" t="s">
        <v>1294</v>
      </c>
      <c r="E498" s="86" t="s">
        <v>1887</v>
      </c>
      <c r="F498" s="86"/>
      <c r="G498" s="125">
        <v>37728.2</v>
      </c>
    </row>
    <row r="499" spans="1:7" ht="33.75">
      <c r="A499" s="86" t="s">
        <v>454</v>
      </c>
      <c r="B499" s="87" t="s">
        <v>1377</v>
      </c>
      <c r="C499" s="86" t="s">
        <v>1590</v>
      </c>
      <c r="D499" s="86" t="s">
        <v>1294</v>
      </c>
      <c r="E499" s="86" t="s">
        <v>1887</v>
      </c>
      <c r="F499" s="86" t="s">
        <v>1583</v>
      </c>
      <c r="G499" s="125">
        <v>37728.2</v>
      </c>
    </row>
    <row r="500" spans="1:7" ht="11.25">
      <c r="A500" s="126" t="s">
        <v>455</v>
      </c>
      <c r="B500" s="127" t="s">
        <v>1584</v>
      </c>
      <c r="C500" s="126" t="s">
        <v>1590</v>
      </c>
      <c r="D500" s="126" t="s">
        <v>1294</v>
      </c>
      <c r="E500" s="126" t="s">
        <v>1887</v>
      </c>
      <c r="F500" s="126" t="s">
        <v>1585</v>
      </c>
      <c r="G500" s="128">
        <v>37728.2</v>
      </c>
    </row>
    <row r="501" spans="1:7" ht="67.5">
      <c r="A501" s="86" t="s">
        <v>456</v>
      </c>
      <c r="B501" s="87" t="s">
        <v>1888</v>
      </c>
      <c r="C501" s="86" t="s">
        <v>1590</v>
      </c>
      <c r="D501" s="86" t="s">
        <v>1294</v>
      </c>
      <c r="E501" s="86" t="s">
        <v>1889</v>
      </c>
      <c r="F501" s="86"/>
      <c r="G501" s="125">
        <v>33176</v>
      </c>
    </row>
    <row r="502" spans="1:7" ht="33.75">
      <c r="A502" s="86" t="s">
        <v>457</v>
      </c>
      <c r="B502" s="87" t="s">
        <v>1377</v>
      </c>
      <c r="C502" s="86" t="s">
        <v>1590</v>
      </c>
      <c r="D502" s="86" t="s">
        <v>1294</v>
      </c>
      <c r="E502" s="86" t="s">
        <v>1889</v>
      </c>
      <c r="F502" s="86" t="s">
        <v>1583</v>
      </c>
      <c r="G502" s="125">
        <v>33176</v>
      </c>
    </row>
    <row r="503" spans="1:7" ht="11.25">
      <c r="A503" s="126" t="s">
        <v>458</v>
      </c>
      <c r="B503" s="127" t="s">
        <v>1584</v>
      </c>
      <c r="C503" s="126" t="s">
        <v>1590</v>
      </c>
      <c r="D503" s="126" t="s">
        <v>1294</v>
      </c>
      <c r="E503" s="126" t="s">
        <v>1889</v>
      </c>
      <c r="F503" s="126" t="s">
        <v>1585</v>
      </c>
      <c r="G503" s="128">
        <v>33176</v>
      </c>
    </row>
    <row r="504" spans="1:7" ht="67.5">
      <c r="A504" s="86" t="s">
        <v>459</v>
      </c>
      <c r="B504" s="87" t="s">
        <v>24</v>
      </c>
      <c r="C504" s="86" t="s">
        <v>1590</v>
      </c>
      <c r="D504" s="86" t="s">
        <v>1294</v>
      </c>
      <c r="E504" s="86" t="s">
        <v>25</v>
      </c>
      <c r="F504" s="86"/>
      <c r="G504" s="125">
        <v>27.4</v>
      </c>
    </row>
    <row r="505" spans="1:7" ht="33.75">
      <c r="A505" s="86" t="s">
        <v>460</v>
      </c>
      <c r="B505" s="87" t="s">
        <v>1377</v>
      </c>
      <c r="C505" s="86" t="s">
        <v>1590</v>
      </c>
      <c r="D505" s="86" t="s">
        <v>1294</v>
      </c>
      <c r="E505" s="86" t="s">
        <v>25</v>
      </c>
      <c r="F505" s="86" t="s">
        <v>1583</v>
      </c>
      <c r="G505" s="125">
        <v>27.4</v>
      </c>
    </row>
    <row r="506" spans="1:7" ht="11.25">
      <c r="A506" s="126" t="s">
        <v>461</v>
      </c>
      <c r="B506" s="127" t="s">
        <v>1584</v>
      </c>
      <c r="C506" s="126" t="s">
        <v>1590</v>
      </c>
      <c r="D506" s="126" t="s">
        <v>1294</v>
      </c>
      <c r="E506" s="126" t="s">
        <v>25</v>
      </c>
      <c r="F506" s="126" t="s">
        <v>1585</v>
      </c>
      <c r="G506" s="128">
        <v>27.4</v>
      </c>
    </row>
    <row r="507" spans="1:7" ht="22.5">
      <c r="A507" s="86" t="s">
        <v>462</v>
      </c>
      <c r="B507" s="87" t="s">
        <v>1542</v>
      </c>
      <c r="C507" s="86" t="s">
        <v>1590</v>
      </c>
      <c r="D507" s="86" t="s">
        <v>1294</v>
      </c>
      <c r="E507" s="86" t="s">
        <v>1898</v>
      </c>
      <c r="F507" s="86"/>
      <c r="G507" s="125">
        <v>100</v>
      </c>
    </row>
    <row r="508" spans="1:7" ht="78.75">
      <c r="A508" s="86" t="s">
        <v>463</v>
      </c>
      <c r="B508" s="129" t="s">
        <v>1172</v>
      </c>
      <c r="C508" s="86" t="s">
        <v>1590</v>
      </c>
      <c r="D508" s="86" t="s">
        <v>1294</v>
      </c>
      <c r="E508" s="86" t="s">
        <v>1899</v>
      </c>
      <c r="F508" s="86"/>
      <c r="G508" s="125">
        <v>100</v>
      </c>
    </row>
    <row r="509" spans="1:7" ht="22.5">
      <c r="A509" s="86" t="s">
        <v>464</v>
      </c>
      <c r="B509" s="87" t="s">
        <v>1173</v>
      </c>
      <c r="C509" s="86" t="s">
        <v>1590</v>
      </c>
      <c r="D509" s="86" t="s">
        <v>1294</v>
      </c>
      <c r="E509" s="86" t="s">
        <v>1899</v>
      </c>
      <c r="F509" s="86" t="s">
        <v>1379</v>
      </c>
      <c r="G509" s="125">
        <v>88.1</v>
      </c>
    </row>
    <row r="510" spans="1:7" ht="33.75">
      <c r="A510" s="126" t="s">
        <v>465</v>
      </c>
      <c r="B510" s="127" t="s">
        <v>1397</v>
      </c>
      <c r="C510" s="126" t="s">
        <v>1590</v>
      </c>
      <c r="D510" s="126" t="s">
        <v>1294</v>
      </c>
      <c r="E510" s="126" t="s">
        <v>1899</v>
      </c>
      <c r="F510" s="126" t="s">
        <v>1380</v>
      </c>
      <c r="G510" s="128">
        <v>88.1</v>
      </c>
    </row>
    <row r="511" spans="1:7" ht="33.75">
      <c r="A511" s="86" t="s">
        <v>466</v>
      </c>
      <c r="B511" s="87" t="s">
        <v>1377</v>
      </c>
      <c r="C511" s="86" t="s">
        <v>1590</v>
      </c>
      <c r="D511" s="86" t="s">
        <v>1294</v>
      </c>
      <c r="E511" s="86" t="s">
        <v>1899</v>
      </c>
      <c r="F511" s="86" t="s">
        <v>1583</v>
      </c>
      <c r="G511" s="125">
        <v>11.9</v>
      </c>
    </row>
    <row r="512" spans="1:7" ht="11.25">
      <c r="A512" s="126" t="s">
        <v>467</v>
      </c>
      <c r="B512" s="127" t="s">
        <v>1584</v>
      </c>
      <c r="C512" s="126" t="s">
        <v>1590</v>
      </c>
      <c r="D512" s="126" t="s">
        <v>1294</v>
      </c>
      <c r="E512" s="126" t="s">
        <v>1899</v>
      </c>
      <c r="F512" s="126" t="s">
        <v>1585</v>
      </c>
      <c r="G512" s="128">
        <v>11.9</v>
      </c>
    </row>
    <row r="513" spans="1:7" ht="22.5">
      <c r="A513" s="86" t="s">
        <v>468</v>
      </c>
      <c r="B513" s="87" t="s">
        <v>1392</v>
      </c>
      <c r="C513" s="86" t="s">
        <v>1590</v>
      </c>
      <c r="D513" s="86" t="s">
        <v>1294</v>
      </c>
      <c r="E513" s="86" t="s">
        <v>1808</v>
      </c>
      <c r="F513" s="86"/>
      <c r="G513" s="125">
        <v>61.5</v>
      </c>
    </row>
    <row r="514" spans="1:7" ht="11.25">
      <c r="A514" s="86" t="s">
        <v>469</v>
      </c>
      <c r="B514" s="87" t="s">
        <v>1515</v>
      </c>
      <c r="C514" s="86" t="s">
        <v>1590</v>
      </c>
      <c r="D514" s="86" t="s">
        <v>1294</v>
      </c>
      <c r="E514" s="86" t="s">
        <v>1809</v>
      </c>
      <c r="F514" s="86"/>
      <c r="G514" s="125">
        <v>61.5</v>
      </c>
    </row>
    <row r="515" spans="1:7" ht="67.5">
      <c r="A515" s="86" t="s">
        <v>470</v>
      </c>
      <c r="B515" s="87" t="s">
        <v>17</v>
      </c>
      <c r="C515" s="86" t="s">
        <v>1590</v>
      </c>
      <c r="D515" s="86" t="s">
        <v>1294</v>
      </c>
      <c r="E515" s="86" t="s">
        <v>18</v>
      </c>
      <c r="F515" s="86"/>
      <c r="G515" s="125">
        <v>5.9</v>
      </c>
    </row>
    <row r="516" spans="1:7" ht="22.5">
      <c r="A516" s="86" t="s">
        <v>471</v>
      </c>
      <c r="B516" s="87" t="s">
        <v>1173</v>
      </c>
      <c r="C516" s="86" t="s">
        <v>1590</v>
      </c>
      <c r="D516" s="86" t="s">
        <v>1294</v>
      </c>
      <c r="E516" s="86" t="s">
        <v>18</v>
      </c>
      <c r="F516" s="86" t="s">
        <v>1379</v>
      </c>
      <c r="G516" s="125">
        <v>5.9</v>
      </c>
    </row>
    <row r="517" spans="1:7" ht="33.75">
      <c r="A517" s="126" t="s">
        <v>1857</v>
      </c>
      <c r="B517" s="127" t="s">
        <v>1397</v>
      </c>
      <c r="C517" s="126" t="s">
        <v>1590</v>
      </c>
      <c r="D517" s="126" t="s">
        <v>1294</v>
      </c>
      <c r="E517" s="126" t="s">
        <v>18</v>
      </c>
      <c r="F517" s="126" t="s">
        <v>1380</v>
      </c>
      <c r="G517" s="128">
        <v>5.9</v>
      </c>
    </row>
    <row r="518" spans="1:7" ht="45">
      <c r="A518" s="86" t="s">
        <v>472</v>
      </c>
      <c r="B518" s="87" t="s">
        <v>19</v>
      </c>
      <c r="C518" s="86" t="s">
        <v>1590</v>
      </c>
      <c r="D518" s="86" t="s">
        <v>1294</v>
      </c>
      <c r="E518" s="86" t="s">
        <v>1891</v>
      </c>
      <c r="F518" s="86"/>
      <c r="G518" s="125">
        <v>55</v>
      </c>
    </row>
    <row r="519" spans="1:7" ht="22.5">
      <c r="A519" s="86" t="s">
        <v>473</v>
      </c>
      <c r="B519" s="87" t="s">
        <v>1173</v>
      </c>
      <c r="C519" s="86" t="s">
        <v>1590</v>
      </c>
      <c r="D519" s="86" t="s">
        <v>1294</v>
      </c>
      <c r="E519" s="86" t="s">
        <v>1891</v>
      </c>
      <c r="F519" s="86" t="s">
        <v>1379</v>
      </c>
      <c r="G519" s="125">
        <v>55</v>
      </c>
    </row>
    <row r="520" spans="1:7" ht="33.75">
      <c r="A520" s="126" t="s">
        <v>474</v>
      </c>
      <c r="B520" s="127" t="s">
        <v>1397</v>
      </c>
      <c r="C520" s="126" t="s">
        <v>1590</v>
      </c>
      <c r="D520" s="126" t="s">
        <v>1294</v>
      </c>
      <c r="E520" s="126" t="s">
        <v>1891</v>
      </c>
      <c r="F520" s="126" t="s">
        <v>1380</v>
      </c>
      <c r="G520" s="128">
        <v>55</v>
      </c>
    </row>
    <row r="521" spans="1:7" ht="67.5">
      <c r="A521" s="86" t="s">
        <v>475</v>
      </c>
      <c r="B521" s="87" t="s">
        <v>20</v>
      </c>
      <c r="C521" s="86" t="s">
        <v>1590</v>
      </c>
      <c r="D521" s="86" t="s">
        <v>1294</v>
      </c>
      <c r="E521" s="86" t="s">
        <v>21</v>
      </c>
      <c r="F521" s="86"/>
      <c r="G521" s="125">
        <v>0.6</v>
      </c>
    </row>
    <row r="522" spans="1:7" ht="22.5">
      <c r="A522" s="86" t="s">
        <v>476</v>
      </c>
      <c r="B522" s="87" t="s">
        <v>1173</v>
      </c>
      <c r="C522" s="86" t="s">
        <v>1590</v>
      </c>
      <c r="D522" s="86" t="s">
        <v>1294</v>
      </c>
      <c r="E522" s="86" t="s">
        <v>21</v>
      </c>
      <c r="F522" s="86" t="s">
        <v>1379</v>
      </c>
      <c r="G522" s="125">
        <v>0.6</v>
      </c>
    </row>
    <row r="523" spans="1:7" ht="33.75">
      <c r="A523" s="126" t="s">
        <v>477</v>
      </c>
      <c r="B523" s="127" t="s">
        <v>1397</v>
      </c>
      <c r="C523" s="126" t="s">
        <v>1590</v>
      </c>
      <c r="D523" s="126" t="s">
        <v>1294</v>
      </c>
      <c r="E523" s="126" t="s">
        <v>21</v>
      </c>
      <c r="F523" s="126" t="s">
        <v>1380</v>
      </c>
      <c r="G523" s="128">
        <v>0.6</v>
      </c>
    </row>
    <row r="524" spans="1:7" ht="11.25">
      <c r="A524" s="86" t="s">
        <v>478</v>
      </c>
      <c r="B524" s="87" t="s">
        <v>1633</v>
      </c>
      <c r="C524" s="86" t="s">
        <v>1590</v>
      </c>
      <c r="D524" s="86" t="s">
        <v>1634</v>
      </c>
      <c r="E524" s="86"/>
      <c r="F524" s="86"/>
      <c r="G524" s="125">
        <v>28626.7</v>
      </c>
    </row>
    <row r="525" spans="1:7" ht="11.25">
      <c r="A525" s="86" t="s">
        <v>479</v>
      </c>
      <c r="B525" s="87" t="s">
        <v>1483</v>
      </c>
      <c r="C525" s="86" t="s">
        <v>1590</v>
      </c>
      <c r="D525" s="86" t="s">
        <v>1634</v>
      </c>
      <c r="E525" s="86" t="s">
        <v>1880</v>
      </c>
      <c r="F525" s="86"/>
      <c r="G525" s="125">
        <v>28626.7</v>
      </c>
    </row>
    <row r="526" spans="1:7" ht="22.5">
      <c r="A526" s="86" t="s">
        <v>480</v>
      </c>
      <c r="B526" s="87" t="s">
        <v>1683</v>
      </c>
      <c r="C526" s="86" t="s">
        <v>1590</v>
      </c>
      <c r="D526" s="86" t="s">
        <v>1634</v>
      </c>
      <c r="E526" s="86" t="s">
        <v>1881</v>
      </c>
      <c r="F526" s="86"/>
      <c r="G526" s="125">
        <v>28626.7</v>
      </c>
    </row>
    <row r="527" spans="1:7" ht="101.25">
      <c r="A527" s="86" t="s">
        <v>1709</v>
      </c>
      <c r="B527" s="129" t="s">
        <v>15</v>
      </c>
      <c r="C527" s="86" t="s">
        <v>1590</v>
      </c>
      <c r="D527" s="86" t="s">
        <v>1634</v>
      </c>
      <c r="E527" s="86" t="s">
        <v>16</v>
      </c>
      <c r="F527" s="86"/>
      <c r="G527" s="125">
        <v>63</v>
      </c>
    </row>
    <row r="528" spans="1:7" ht="56.25">
      <c r="A528" s="86" t="s">
        <v>481</v>
      </c>
      <c r="B528" s="87" t="s">
        <v>1513</v>
      </c>
      <c r="C528" s="86" t="s">
        <v>1590</v>
      </c>
      <c r="D528" s="86" t="s">
        <v>1634</v>
      </c>
      <c r="E528" s="86" t="s">
        <v>16</v>
      </c>
      <c r="F528" s="86" t="s">
        <v>1514</v>
      </c>
      <c r="G528" s="125">
        <v>63</v>
      </c>
    </row>
    <row r="529" spans="1:7" ht="22.5">
      <c r="A529" s="126" t="s">
        <v>482</v>
      </c>
      <c r="B529" s="127" t="s">
        <v>1175</v>
      </c>
      <c r="C529" s="126" t="s">
        <v>1590</v>
      </c>
      <c r="D529" s="126" t="s">
        <v>1634</v>
      </c>
      <c r="E529" s="126" t="s">
        <v>16</v>
      </c>
      <c r="F529" s="126" t="s">
        <v>1669</v>
      </c>
      <c r="G529" s="128">
        <v>63</v>
      </c>
    </row>
    <row r="530" spans="1:7" ht="90">
      <c r="A530" s="86" t="s">
        <v>483</v>
      </c>
      <c r="B530" s="129" t="s">
        <v>26</v>
      </c>
      <c r="C530" s="86" t="s">
        <v>1590</v>
      </c>
      <c r="D530" s="86" t="s">
        <v>1634</v>
      </c>
      <c r="E530" s="86" t="s">
        <v>27</v>
      </c>
      <c r="F530" s="86"/>
      <c r="G530" s="125">
        <v>596.5</v>
      </c>
    </row>
    <row r="531" spans="1:7" ht="56.25">
      <c r="A531" s="86" t="s">
        <v>484</v>
      </c>
      <c r="B531" s="87" t="s">
        <v>1513</v>
      </c>
      <c r="C531" s="86" t="s">
        <v>1590</v>
      </c>
      <c r="D531" s="86" t="s">
        <v>1634</v>
      </c>
      <c r="E531" s="86" t="s">
        <v>27</v>
      </c>
      <c r="F531" s="86" t="s">
        <v>1514</v>
      </c>
      <c r="G531" s="125">
        <v>596.5</v>
      </c>
    </row>
    <row r="532" spans="1:7" ht="22.5">
      <c r="A532" s="126" t="s">
        <v>485</v>
      </c>
      <c r="B532" s="127" t="s">
        <v>1175</v>
      </c>
      <c r="C532" s="126" t="s">
        <v>1590</v>
      </c>
      <c r="D532" s="126" t="s">
        <v>1634</v>
      </c>
      <c r="E532" s="126" t="s">
        <v>27</v>
      </c>
      <c r="F532" s="126" t="s">
        <v>1669</v>
      </c>
      <c r="G532" s="128">
        <v>596.5</v>
      </c>
    </row>
    <row r="533" spans="1:7" ht="67.5">
      <c r="A533" s="86" t="s">
        <v>486</v>
      </c>
      <c r="B533" s="87" t="s">
        <v>1171</v>
      </c>
      <c r="C533" s="86" t="s">
        <v>1590</v>
      </c>
      <c r="D533" s="86" t="s">
        <v>1634</v>
      </c>
      <c r="E533" s="86" t="s">
        <v>1896</v>
      </c>
      <c r="F533" s="86"/>
      <c r="G533" s="125">
        <v>27897.1</v>
      </c>
    </row>
    <row r="534" spans="1:7" ht="56.25">
      <c r="A534" s="86" t="s">
        <v>487</v>
      </c>
      <c r="B534" s="87" t="s">
        <v>1513</v>
      </c>
      <c r="C534" s="86" t="s">
        <v>1590</v>
      </c>
      <c r="D534" s="86" t="s">
        <v>1634</v>
      </c>
      <c r="E534" s="86" t="s">
        <v>1896</v>
      </c>
      <c r="F534" s="86" t="s">
        <v>1514</v>
      </c>
      <c r="G534" s="125">
        <v>24366.6</v>
      </c>
    </row>
    <row r="535" spans="1:7" ht="22.5">
      <c r="A535" s="126" t="s">
        <v>488</v>
      </c>
      <c r="B535" s="127" t="s">
        <v>1175</v>
      </c>
      <c r="C535" s="126" t="s">
        <v>1590</v>
      </c>
      <c r="D535" s="126" t="s">
        <v>1634</v>
      </c>
      <c r="E535" s="126" t="s">
        <v>1896</v>
      </c>
      <c r="F535" s="126" t="s">
        <v>1669</v>
      </c>
      <c r="G535" s="128">
        <v>24366.6</v>
      </c>
    </row>
    <row r="536" spans="1:7" ht="22.5">
      <c r="A536" s="86" t="s">
        <v>1781</v>
      </c>
      <c r="B536" s="87" t="s">
        <v>1173</v>
      </c>
      <c r="C536" s="86" t="s">
        <v>1590</v>
      </c>
      <c r="D536" s="86" t="s">
        <v>1634</v>
      </c>
      <c r="E536" s="86" t="s">
        <v>1896</v>
      </c>
      <c r="F536" s="86" t="s">
        <v>1379</v>
      </c>
      <c r="G536" s="125">
        <v>3489.6</v>
      </c>
    </row>
    <row r="537" spans="1:7" ht="33.75">
      <c r="A537" s="126" t="s">
        <v>489</v>
      </c>
      <c r="B537" s="127" t="s">
        <v>1397</v>
      </c>
      <c r="C537" s="126" t="s">
        <v>1590</v>
      </c>
      <c r="D537" s="126" t="s">
        <v>1634</v>
      </c>
      <c r="E537" s="126" t="s">
        <v>1896</v>
      </c>
      <c r="F537" s="126" t="s">
        <v>1380</v>
      </c>
      <c r="G537" s="128">
        <v>3489.6</v>
      </c>
    </row>
    <row r="538" spans="1:7" ht="22.5">
      <c r="A538" s="86" t="s">
        <v>490</v>
      </c>
      <c r="B538" s="87" t="s">
        <v>1676</v>
      </c>
      <c r="C538" s="86" t="s">
        <v>1590</v>
      </c>
      <c r="D538" s="86" t="s">
        <v>1634</v>
      </c>
      <c r="E538" s="86" t="s">
        <v>1896</v>
      </c>
      <c r="F538" s="86" t="s">
        <v>1677</v>
      </c>
      <c r="G538" s="125">
        <v>39</v>
      </c>
    </row>
    <row r="539" spans="1:7" ht="11.25">
      <c r="A539" s="126" t="s">
        <v>491</v>
      </c>
      <c r="B539" s="127" t="s">
        <v>1550</v>
      </c>
      <c r="C539" s="126" t="s">
        <v>1590</v>
      </c>
      <c r="D539" s="126" t="s">
        <v>1634</v>
      </c>
      <c r="E539" s="126" t="s">
        <v>1896</v>
      </c>
      <c r="F539" s="126" t="s">
        <v>1551</v>
      </c>
      <c r="G539" s="128">
        <v>39</v>
      </c>
    </row>
    <row r="540" spans="1:7" ht="11.25">
      <c r="A540" s="86" t="s">
        <v>492</v>
      </c>
      <c r="B540" s="87" t="s">
        <v>1388</v>
      </c>
      <c r="C540" s="86" t="s">
        <v>1590</v>
      </c>
      <c r="D540" s="86" t="s">
        <v>1634</v>
      </c>
      <c r="E540" s="86" t="s">
        <v>1896</v>
      </c>
      <c r="F540" s="86" t="s">
        <v>1389</v>
      </c>
      <c r="G540" s="125">
        <v>2</v>
      </c>
    </row>
    <row r="541" spans="1:7" ht="11.25">
      <c r="A541" s="126" t="s">
        <v>493</v>
      </c>
      <c r="B541" s="127" t="s">
        <v>1390</v>
      </c>
      <c r="C541" s="126" t="s">
        <v>1590</v>
      </c>
      <c r="D541" s="126" t="s">
        <v>1634</v>
      </c>
      <c r="E541" s="126" t="s">
        <v>1896</v>
      </c>
      <c r="F541" s="126" t="s">
        <v>1391</v>
      </c>
      <c r="G541" s="128">
        <v>2</v>
      </c>
    </row>
    <row r="542" spans="1:7" ht="67.5">
      <c r="A542" s="86" t="s">
        <v>494</v>
      </c>
      <c r="B542" s="87" t="s">
        <v>28</v>
      </c>
      <c r="C542" s="86" t="s">
        <v>1590</v>
      </c>
      <c r="D542" s="86" t="s">
        <v>1634</v>
      </c>
      <c r="E542" s="86" t="s">
        <v>29</v>
      </c>
      <c r="F542" s="86"/>
      <c r="G542" s="125">
        <v>70</v>
      </c>
    </row>
    <row r="543" spans="1:7" ht="22.5">
      <c r="A543" s="86" t="s">
        <v>495</v>
      </c>
      <c r="B543" s="87" t="s">
        <v>1676</v>
      </c>
      <c r="C543" s="86" t="s">
        <v>1590</v>
      </c>
      <c r="D543" s="86" t="s">
        <v>1634</v>
      </c>
      <c r="E543" s="86" t="s">
        <v>29</v>
      </c>
      <c r="F543" s="86" t="s">
        <v>1677</v>
      </c>
      <c r="G543" s="125">
        <v>70</v>
      </c>
    </row>
    <row r="544" spans="1:7" ht="11.25">
      <c r="A544" s="126" t="s">
        <v>496</v>
      </c>
      <c r="B544" s="127" t="s">
        <v>1550</v>
      </c>
      <c r="C544" s="126" t="s">
        <v>1590</v>
      </c>
      <c r="D544" s="126" t="s">
        <v>1634</v>
      </c>
      <c r="E544" s="126" t="s">
        <v>29</v>
      </c>
      <c r="F544" s="126" t="s">
        <v>1551</v>
      </c>
      <c r="G544" s="128">
        <v>70</v>
      </c>
    </row>
    <row r="545" spans="1:7" ht="11.25">
      <c r="A545" s="86" t="s">
        <v>497</v>
      </c>
      <c r="B545" s="87" t="s">
        <v>1635</v>
      </c>
      <c r="C545" s="86" t="s">
        <v>1590</v>
      </c>
      <c r="D545" s="86" t="s">
        <v>1295</v>
      </c>
      <c r="E545" s="86"/>
      <c r="F545" s="86"/>
      <c r="G545" s="125">
        <v>3496.8</v>
      </c>
    </row>
    <row r="546" spans="1:7" ht="11.25">
      <c r="A546" s="86" t="s">
        <v>498</v>
      </c>
      <c r="B546" s="87" t="s">
        <v>1483</v>
      </c>
      <c r="C546" s="86" t="s">
        <v>1590</v>
      </c>
      <c r="D546" s="86" t="s">
        <v>1295</v>
      </c>
      <c r="E546" s="86" t="s">
        <v>1880</v>
      </c>
      <c r="F546" s="86"/>
      <c r="G546" s="125">
        <v>3496.8</v>
      </c>
    </row>
    <row r="547" spans="1:7" ht="22.5">
      <c r="A547" s="86" t="s">
        <v>1719</v>
      </c>
      <c r="B547" s="87" t="s">
        <v>1543</v>
      </c>
      <c r="C547" s="86" t="s">
        <v>1590</v>
      </c>
      <c r="D547" s="86" t="s">
        <v>1295</v>
      </c>
      <c r="E547" s="86" t="s">
        <v>1900</v>
      </c>
      <c r="F547" s="86"/>
      <c r="G547" s="125">
        <v>3496.8</v>
      </c>
    </row>
    <row r="548" spans="1:7" ht="56.25">
      <c r="A548" s="86" t="s">
        <v>499</v>
      </c>
      <c r="B548" s="87" t="s">
        <v>1135</v>
      </c>
      <c r="C548" s="86" t="s">
        <v>1590</v>
      </c>
      <c r="D548" s="86" t="s">
        <v>1295</v>
      </c>
      <c r="E548" s="86" t="s">
        <v>1136</v>
      </c>
      <c r="F548" s="86"/>
      <c r="G548" s="125">
        <v>2332.9</v>
      </c>
    </row>
    <row r="549" spans="1:7" ht="67.5">
      <c r="A549" s="86" t="s">
        <v>500</v>
      </c>
      <c r="B549" s="129" t="s">
        <v>895</v>
      </c>
      <c r="C549" s="86" t="s">
        <v>1590</v>
      </c>
      <c r="D549" s="86" t="s">
        <v>1295</v>
      </c>
      <c r="E549" s="86" t="s">
        <v>896</v>
      </c>
      <c r="F549" s="86"/>
      <c r="G549" s="125">
        <v>1728.2</v>
      </c>
    </row>
    <row r="550" spans="1:7" ht="22.5">
      <c r="A550" s="86" t="s">
        <v>501</v>
      </c>
      <c r="B550" s="87" t="s">
        <v>1173</v>
      </c>
      <c r="C550" s="86" t="s">
        <v>1590</v>
      </c>
      <c r="D550" s="86" t="s">
        <v>1295</v>
      </c>
      <c r="E550" s="86" t="s">
        <v>896</v>
      </c>
      <c r="F550" s="86" t="s">
        <v>1379</v>
      </c>
      <c r="G550" s="125">
        <v>143.5</v>
      </c>
    </row>
    <row r="551" spans="1:7" ht="33.75">
      <c r="A551" s="126" t="s">
        <v>502</v>
      </c>
      <c r="B551" s="127" t="s">
        <v>1397</v>
      </c>
      <c r="C551" s="126" t="s">
        <v>1590</v>
      </c>
      <c r="D551" s="126" t="s">
        <v>1295</v>
      </c>
      <c r="E551" s="126" t="s">
        <v>896</v>
      </c>
      <c r="F551" s="126" t="s">
        <v>1380</v>
      </c>
      <c r="G551" s="128">
        <v>143.5</v>
      </c>
    </row>
    <row r="552" spans="1:7" ht="33.75">
      <c r="A552" s="86" t="s">
        <v>503</v>
      </c>
      <c r="B552" s="87" t="s">
        <v>1377</v>
      </c>
      <c r="C552" s="86" t="s">
        <v>1590</v>
      </c>
      <c r="D552" s="86" t="s">
        <v>1295</v>
      </c>
      <c r="E552" s="86" t="s">
        <v>896</v>
      </c>
      <c r="F552" s="86" t="s">
        <v>1583</v>
      </c>
      <c r="G552" s="125">
        <v>1584.7</v>
      </c>
    </row>
    <row r="553" spans="1:7" ht="11.25">
      <c r="A553" s="126" t="s">
        <v>504</v>
      </c>
      <c r="B553" s="127" t="s">
        <v>1584</v>
      </c>
      <c r="C553" s="126" t="s">
        <v>1590</v>
      </c>
      <c r="D553" s="126" t="s">
        <v>1295</v>
      </c>
      <c r="E553" s="126" t="s">
        <v>896</v>
      </c>
      <c r="F553" s="126" t="s">
        <v>1585</v>
      </c>
      <c r="G553" s="128">
        <v>1584.7</v>
      </c>
    </row>
    <row r="554" spans="1:7" ht="123.75">
      <c r="A554" s="86" t="s">
        <v>505</v>
      </c>
      <c r="B554" s="129" t="s">
        <v>1137</v>
      </c>
      <c r="C554" s="86" t="s">
        <v>1590</v>
      </c>
      <c r="D554" s="86" t="s">
        <v>1295</v>
      </c>
      <c r="E554" s="86" t="s">
        <v>897</v>
      </c>
      <c r="F554" s="86"/>
      <c r="G554" s="125">
        <v>604.7</v>
      </c>
    </row>
    <row r="555" spans="1:7" ht="22.5">
      <c r="A555" s="86" t="s">
        <v>506</v>
      </c>
      <c r="B555" s="87" t="s">
        <v>1173</v>
      </c>
      <c r="C555" s="86" t="s">
        <v>1590</v>
      </c>
      <c r="D555" s="86" t="s">
        <v>1295</v>
      </c>
      <c r="E555" s="86" t="s">
        <v>897</v>
      </c>
      <c r="F555" s="86" t="s">
        <v>1379</v>
      </c>
      <c r="G555" s="125">
        <v>604.7</v>
      </c>
    </row>
    <row r="556" spans="1:7" ht="33.75">
      <c r="A556" s="126" t="s">
        <v>507</v>
      </c>
      <c r="B556" s="127" t="s">
        <v>1397</v>
      </c>
      <c r="C556" s="126" t="s">
        <v>1590</v>
      </c>
      <c r="D556" s="126" t="s">
        <v>1295</v>
      </c>
      <c r="E556" s="126" t="s">
        <v>897</v>
      </c>
      <c r="F556" s="126" t="s">
        <v>1380</v>
      </c>
      <c r="G556" s="128">
        <v>604.7</v>
      </c>
    </row>
    <row r="557" spans="1:7" ht="56.25">
      <c r="A557" s="86" t="s">
        <v>1716</v>
      </c>
      <c r="B557" s="87" t="s">
        <v>898</v>
      </c>
      <c r="C557" s="86" t="s">
        <v>1590</v>
      </c>
      <c r="D557" s="86" t="s">
        <v>1295</v>
      </c>
      <c r="E557" s="86" t="s">
        <v>1901</v>
      </c>
      <c r="F557" s="86"/>
      <c r="G557" s="125">
        <v>153.6</v>
      </c>
    </row>
    <row r="558" spans="1:7" ht="22.5">
      <c r="A558" s="86" t="s">
        <v>508</v>
      </c>
      <c r="B558" s="87" t="s">
        <v>1173</v>
      </c>
      <c r="C558" s="86" t="s">
        <v>1590</v>
      </c>
      <c r="D558" s="86" t="s">
        <v>1295</v>
      </c>
      <c r="E558" s="86" t="s">
        <v>1901</v>
      </c>
      <c r="F558" s="86" t="s">
        <v>1379</v>
      </c>
      <c r="G558" s="125">
        <v>153.6</v>
      </c>
    </row>
    <row r="559" spans="1:7" ht="33.75">
      <c r="A559" s="126" t="s">
        <v>509</v>
      </c>
      <c r="B559" s="127" t="s">
        <v>1397</v>
      </c>
      <c r="C559" s="126" t="s">
        <v>1590</v>
      </c>
      <c r="D559" s="126" t="s">
        <v>1295</v>
      </c>
      <c r="E559" s="126" t="s">
        <v>1901</v>
      </c>
      <c r="F559" s="126" t="s">
        <v>1380</v>
      </c>
      <c r="G559" s="128">
        <v>153.6</v>
      </c>
    </row>
    <row r="560" spans="1:7" ht="90">
      <c r="A560" s="86" t="s">
        <v>1071</v>
      </c>
      <c r="B560" s="129" t="s">
        <v>1167</v>
      </c>
      <c r="C560" s="86" t="s">
        <v>1590</v>
      </c>
      <c r="D560" s="86" t="s">
        <v>1295</v>
      </c>
      <c r="E560" s="86" t="s">
        <v>899</v>
      </c>
      <c r="F560" s="86"/>
      <c r="G560" s="125">
        <v>740.7</v>
      </c>
    </row>
    <row r="561" spans="1:7" ht="22.5">
      <c r="A561" s="86" t="s">
        <v>510</v>
      </c>
      <c r="B561" s="87" t="s">
        <v>1173</v>
      </c>
      <c r="C561" s="86" t="s">
        <v>1590</v>
      </c>
      <c r="D561" s="86" t="s">
        <v>1295</v>
      </c>
      <c r="E561" s="86" t="s">
        <v>899</v>
      </c>
      <c r="F561" s="86" t="s">
        <v>1379</v>
      </c>
      <c r="G561" s="125">
        <v>61.5</v>
      </c>
    </row>
    <row r="562" spans="1:7" ht="33.75">
      <c r="A562" s="126" t="s">
        <v>511</v>
      </c>
      <c r="B562" s="127" t="s">
        <v>1397</v>
      </c>
      <c r="C562" s="126" t="s">
        <v>1590</v>
      </c>
      <c r="D562" s="126" t="s">
        <v>1295</v>
      </c>
      <c r="E562" s="126" t="s">
        <v>899</v>
      </c>
      <c r="F562" s="126" t="s">
        <v>1380</v>
      </c>
      <c r="G562" s="128">
        <v>61.5</v>
      </c>
    </row>
    <row r="563" spans="1:7" ht="33.75">
      <c r="A563" s="86" t="s">
        <v>512</v>
      </c>
      <c r="B563" s="87" t="s">
        <v>1377</v>
      </c>
      <c r="C563" s="86" t="s">
        <v>1590</v>
      </c>
      <c r="D563" s="86" t="s">
        <v>1295</v>
      </c>
      <c r="E563" s="86" t="s">
        <v>899</v>
      </c>
      <c r="F563" s="86" t="s">
        <v>1583</v>
      </c>
      <c r="G563" s="125">
        <v>679.2</v>
      </c>
    </row>
    <row r="564" spans="1:7" ht="11.25">
      <c r="A564" s="126" t="s">
        <v>513</v>
      </c>
      <c r="B564" s="127" t="s">
        <v>1584</v>
      </c>
      <c r="C564" s="126" t="s">
        <v>1590</v>
      </c>
      <c r="D564" s="126" t="s">
        <v>1295</v>
      </c>
      <c r="E564" s="126" t="s">
        <v>899</v>
      </c>
      <c r="F564" s="126" t="s">
        <v>1585</v>
      </c>
      <c r="G564" s="128">
        <v>679.2</v>
      </c>
    </row>
    <row r="565" spans="1:7" ht="135">
      <c r="A565" s="86" t="s">
        <v>514</v>
      </c>
      <c r="B565" s="129" t="s">
        <v>1138</v>
      </c>
      <c r="C565" s="86" t="s">
        <v>1590</v>
      </c>
      <c r="D565" s="86" t="s">
        <v>1295</v>
      </c>
      <c r="E565" s="86" t="s">
        <v>900</v>
      </c>
      <c r="F565" s="86"/>
      <c r="G565" s="125">
        <v>269.6</v>
      </c>
    </row>
    <row r="566" spans="1:7" ht="22.5">
      <c r="A566" s="86" t="s">
        <v>515</v>
      </c>
      <c r="B566" s="87" t="s">
        <v>1173</v>
      </c>
      <c r="C566" s="86" t="s">
        <v>1590</v>
      </c>
      <c r="D566" s="86" t="s">
        <v>1295</v>
      </c>
      <c r="E566" s="86" t="s">
        <v>900</v>
      </c>
      <c r="F566" s="86" t="s">
        <v>1379</v>
      </c>
      <c r="G566" s="125">
        <v>269.6</v>
      </c>
    </row>
    <row r="567" spans="1:7" ht="33.75">
      <c r="A567" s="126" t="s">
        <v>516</v>
      </c>
      <c r="B567" s="127" t="s">
        <v>1397</v>
      </c>
      <c r="C567" s="126" t="s">
        <v>1590</v>
      </c>
      <c r="D567" s="126" t="s">
        <v>1295</v>
      </c>
      <c r="E567" s="126" t="s">
        <v>900</v>
      </c>
      <c r="F567" s="126" t="s">
        <v>1380</v>
      </c>
      <c r="G567" s="128">
        <v>269.6</v>
      </c>
    </row>
    <row r="568" spans="1:7" ht="11.25">
      <c r="A568" s="86" t="s">
        <v>517</v>
      </c>
      <c r="B568" s="87" t="s">
        <v>1296</v>
      </c>
      <c r="C568" s="86" t="s">
        <v>1590</v>
      </c>
      <c r="D568" s="86" t="s">
        <v>1297</v>
      </c>
      <c r="E568" s="86"/>
      <c r="F568" s="86"/>
      <c r="G568" s="125">
        <v>17355.9</v>
      </c>
    </row>
    <row r="569" spans="1:7" ht="11.25">
      <c r="A569" s="86" t="s">
        <v>518</v>
      </c>
      <c r="B569" s="87" t="s">
        <v>1483</v>
      </c>
      <c r="C569" s="86" t="s">
        <v>1590</v>
      </c>
      <c r="D569" s="86" t="s">
        <v>1297</v>
      </c>
      <c r="E569" s="86" t="s">
        <v>1880</v>
      </c>
      <c r="F569" s="86"/>
      <c r="G569" s="125">
        <v>17355.9</v>
      </c>
    </row>
    <row r="570" spans="1:7" ht="22.5">
      <c r="A570" s="86" t="s">
        <v>519</v>
      </c>
      <c r="B570" s="87" t="s">
        <v>1683</v>
      </c>
      <c r="C570" s="86" t="s">
        <v>1590</v>
      </c>
      <c r="D570" s="86" t="s">
        <v>1297</v>
      </c>
      <c r="E570" s="86" t="s">
        <v>1881</v>
      </c>
      <c r="F570" s="86"/>
      <c r="G570" s="125">
        <v>300</v>
      </c>
    </row>
    <row r="571" spans="1:7" ht="67.5">
      <c r="A571" s="86" t="s">
        <v>520</v>
      </c>
      <c r="B571" s="87" t="s">
        <v>1139</v>
      </c>
      <c r="C571" s="86" t="s">
        <v>1590</v>
      </c>
      <c r="D571" s="86" t="s">
        <v>1297</v>
      </c>
      <c r="E571" s="86" t="s">
        <v>1140</v>
      </c>
      <c r="F571" s="86"/>
      <c r="G571" s="125">
        <v>300</v>
      </c>
    </row>
    <row r="572" spans="1:7" ht="22.5">
      <c r="A572" s="86" t="s">
        <v>521</v>
      </c>
      <c r="B572" s="87" t="s">
        <v>1173</v>
      </c>
      <c r="C572" s="86" t="s">
        <v>1590</v>
      </c>
      <c r="D572" s="86" t="s">
        <v>1297</v>
      </c>
      <c r="E572" s="86" t="s">
        <v>1140</v>
      </c>
      <c r="F572" s="86" t="s">
        <v>1379</v>
      </c>
      <c r="G572" s="125">
        <v>300</v>
      </c>
    </row>
    <row r="573" spans="1:7" ht="33.75">
      <c r="A573" s="126" t="s">
        <v>522</v>
      </c>
      <c r="B573" s="127" t="s">
        <v>1397</v>
      </c>
      <c r="C573" s="126" t="s">
        <v>1590</v>
      </c>
      <c r="D573" s="126" t="s">
        <v>1297</v>
      </c>
      <c r="E573" s="126" t="s">
        <v>1140</v>
      </c>
      <c r="F573" s="126" t="s">
        <v>1380</v>
      </c>
      <c r="G573" s="128">
        <v>300</v>
      </c>
    </row>
    <row r="574" spans="1:7" ht="33.75">
      <c r="A574" s="86" t="s">
        <v>523</v>
      </c>
      <c r="B574" s="87" t="s">
        <v>1544</v>
      </c>
      <c r="C574" s="86" t="s">
        <v>1590</v>
      </c>
      <c r="D574" s="86" t="s">
        <v>1297</v>
      </c>
      <c r="E574" s="86" t="s">
        <v>1902</v>
      </c>
      <c r="F574" s="86"/>
      <c r="G574" s="125">
        <v>17055.9</v>
      </c>
    </row>
    <row r="575" spans="1:7" ht="112.5">
      <c r="A575" s="86" t="s">
        <v>524</v>
      </c>
      <c r="B575" s="129" t="s">
        <v>30</v>
      </c>
      <c r="C575" s="86" t="s">
        <v>1590</v>
      </c>
      <c r="D575" s="86" t="s">
        <v>1297</v>
      </c>
      <c r="E575" s="86" t="s">
        <v>31</v>
      </c>
      <c r="F575" s="86"/>
      <c r="G575" s="125">
        <v>247.7</v>
      </c>
    </row>
    <row r="576" spans="1:7" ht="56.25">
      <c r="A576" s="86" t="s">
        <v>525</v>
      </c>
      <c r="B576" s="87" t="s">
        <v>1513</v>
      </c>
      <c r="C576" s="86" t="s">
        <v>1590</v>
      </c>
      <c r="D576" s="86" t="s">
        <v>1297</v>
      </c>
      <c r="E576" s="86" t="s">
        <v>31</v>
      </c>
      <c r="F576" s="86" t="s">
        <v>1514</v>
      </c>
      <c r="G576" s="125">
        <v>247.7</v>
      </c>
    </row>
    <row r="577" spans="1:7" ht="22.5">
      <c r="A577" s="126" t="s">
        <v>526</v>
      </c>
      <c r="B577" s="127" t="s">
        <v>1175</v>
      </c>
      <c r="C577" s="126" t="s">
        <v>1590</v>
      </c>
      <c r="D577" s="126" t="s">
        <v>1297</v>
      </c>
      <c r="E577" s="126" t="s">
        <v>31</v>
      </c>
      <c r="F577" s="126" t="s">
        <v>1669</v>
      </c>
      <c r="G577" s="128">
        <v>247.7</v>
      </c>
    </row>
    <row r="578" spans="1:7" ht="56.25">
      <c r="A578" s="86" t="s">
        <v>527</v>
      </c>
      <c r="B578" s="87" t="s">
        <v>901</v>
      </c>
      <c r="C578" s="86" t="s">
        <v>1590</v>
      </c>
      <c r="D578" s="86" t="s">
        <v>1297</v>
      </c>
      <c r="E578" s="86" t="s">
        <v>1903</v>
      </c>
      <c r="F578" s="86"/>
      <c r="G578" s="125">
        <v>13644.3</v>
      </c>
    </row>
    <row r="579" spans="1:7" ht="56.25">
      <c r="A579" s="86" t="s">
        <v>528</v>
      </c>
      <c r="B579" s="87" t="s">
        <v>1513</v>
      </c>
      <c r="C579" s="86" t="s">
        <v>1590</v>
      </c>
      <c r="D579" s="86" t="s">
        <v>1297</v>
      </c>
      <c r="E579" s="86" t="s">
        <v>1903</v>
      </c>
      <c r="F579" s="86" t="s">
        <v>1514</v>
      </c>
      <c r="G579" s="125">
        <v>12297</v>
      </c>
    </row>
    <row r="580" spans="1:7" ht="22.5">
      <c r="A580" s="126" t="s">
        <v>529</v>
      </c>
      <c r="B580" s="127" t="s">
        <v>1175</v>
      </c>
      <c r="C580" s="126" t="s">
        <v>1590</v>
      </c>
      <c r="D580" s="126" t="s">
        <v>1297</v>
      </c>
      <c r="E580" s="126" t="s">
        <v>1903</v>
      </c>
      <c r="F580" s="126" t="s">
        <v>1669</v>
      </c>
      <c r="G580" s="128">
        <v>12297</v>
      </c>
    </row>
    <row r="581" spans="1:7" ht="22.5">
      <c r="A581" s="86" t="s">
        <v>530</v>
      </c>
      <c r="B581" s="87" t="s">
        <v>1173</v>
      </c>
      <c r="C581" s="86" t="s">
        <v>1590</v>
      </c>
      <c r="D581" s="86" t="s">
        <v>1297</v>
      </c>
      <c r="E581" s="86" t="s">
        <v>1903</v>
      </c>
      <c r="F581" s="86" t="s">
        <v>1379</v>
      </c>
      <c r="G581" s="125">
        <v>1335.3</v>
      </c>
    </row>
    <row r="582" spans="1:7" ht="33.75">
      <c r="A582" s="126" t="s">
        <v>531</v>
      </c>
      <c r="B582" s="127" t="s">
        <v>1397</v>
      </c>
      <c r="C582" s="126" t="s">
        <v>1590</v>
      </c>
      <c r="D582" s="126" t="s">
        <v>1297</v>
      </c>
      <c r="E582" s="126" t="s">
        <v>1903</v>
      </c>
      <c r="F582" s="126" t="s">
        <v>1380</v>
      </c>
      <c r="G582" s="128">
        <v>1335.3</v>
      </c>
    </row>
    <row r="583" spans="1:7" ht="11.25">
      <c r="A583" s="86" t="s">
        <v>532</v>
      </c>
      <c r="B583" s="87" t="s">
        <v>1388</v>
      </c>
      <c r="C583" s="86" t="s">
        <v>1590</v>
      </c>
      <c r="D583" s="86" t="s">
        <v>1297</v>
      </c>
      <c r="E583" s="86" t="s">
        <v>1903</v>
      </c>
      <c r="F583" s="86" t="s">
        <v>1389</v>
      </c>
      <c r="G583" s="125">
        <v>12</v>
      </c>
    </row>
    <row r="584" spans="1:7" ht="11.25">
      <c r="A584" s="126" t="s">
        <v>533</v>
      </c>
      <c r="B584" s="127" t="s">
        <v>1390</v>
      </c>
      <c r="C584" s="126" t="s">
        <v>1590</v>
      </c>
      <c r="D584" s="126" t="s">
        <v>1297</v>
      </c>
      <c r="E584" s="126" t="s">
        <v>1903</v>
      </c>
      <c r="F584" s="126" t="s">
        <v>1391</v>
      </c>
      <c r="G584" s="128">
        <v>12</v>
      </c>
    </row>
    <row r="585" spans="1:7" ht="56.25">
      <c r="A585" s="86" t="s">
        <v>534</v>
      </c>
      <c r="B585" s="87" t="s">
        <v>902</v>
      </c>
      <c r="C585" s="86" t="s">
        <v>1590</v>
      </c>
      <c r="D585" s="86" t="s">
        <v>1297</v>
      </c>
      <c r="E585" s="86" t="s">
        <v>1904</v>
      </c>
      <c r="F585" s="86"/>
      <c r="G585" s="125">
        <v>3163.9</v>
      </c>
    </row>
    <row r="586" spans="1:7" ht="56.25">
      <c r="A586" s="86" t="s">
        <v>535</v>
      </c>
      <c r="B586" s="87" t="s">
        <v>1513</v>
      </c>
      <c r="C586" s="86" t="s">
        <v>1590</v>
      </c>
      <c r="D586" s="86" t="s">
        <v>1297</v>
      </c>
      <c r="E586" s="86" t="s">
        <v>1904</v>
      </c>
      <c r="F586" s="86" t="s">
        <v>1514</v>
      </c>
      <c r="G586" s="125">
        <v>3148.9</v>
      </c>
    </row>
    <row r="587" spans="1:7" ht="22.5">
      <c r="A587" s="126" t="s">
        <v>536</v>
      </c>
      <c r="B587" s="127" t="s">
        <v>1378</v>
      </c>
      <c r="C587" s="126" t="s">
        <v>1590</v>
      </c>
      <c r="D587" s="126" t="s">
        <v>1297</v>
      </c>
      <c r="E587" s="126" t="s">
        <v>1904</v>
      </c>
      <c r="F587" s="126" t="s">
        <v>1338</v>
      </c>
      <c r="G587" s="128">
        <v>3148.9</v>
      </c>
    </row>
    <row r="588" spans="1:7" ht="22.5">
      <c r="A588" s="86" t="s">
        <v>537</v>
      </c>
      <c r="B588" s="87" t="s">
        <v>1173</v>
      </c>
      <c r="C588" s="86" t="s">
        <v>1590</v>
      </c>
      <c r="D588" s="86" t="s">
        <v>1297</v>
      </c>
      <c r="E588" s="86" t="s">
        <v>1904</v>
      </c>
      <c r="F588" s="86" t="s">
        <v>1379</v>
      </c>
      <c r="G588" s="125">
        <v>15</v>
      </c>
    </row>
    <row r="589" spans="1:7" ht="33.75">
      <c r="A589" s="126" t="s">
        <v>538</v>
      </c>
      <c r="B589" s="127" t="s">
        <v>1397</v>
      </c>
      <c r="C589" s="126" t="s">
        <v>1590</v>
      </c>
      <c r="D589" s="126" t="s">
        <v>1297</v>
      </c>
      <c r="E589" s="126" t="s">
        <v>1904</v>
      </c>
      <c r="F589" s="126" t="s">
        <v>1380</v>
      </c>
      <c r="G589" s="128">
        <v>15</v>
      </c>
    </row>
    <row r="590" spans="1:7" ht="11.25">
      <c r="A590" s="86" t="s">
        <v>539</v>
      </c>
      <c r="B590" s="87" t="s">
        <v>1479</v>
      </c>
      <c r="C590" s="86" t="s">
        <v>1590</v>
      </c>
      <c r="D590" s="86" t="s">
        <v>1308</v>
      </c>
      <c r="E590" s="86"/>
      <c r="F590" s="86"/>
      <c r="G590" s="125">
        <v>20921.2</v>
      </c>
    </row>
    <row r="591" spans="1:7" ht="11.25">
      <c r="A591" s="86" t="s">
        <v>540</v>
      </c>
      <c r="B591" s="87" t="s">
        <v>1313</v>
      </c>
      <c r="C591" s="86" t="s">
        <v>1590</v>
      </c>
      <c r="D591" s="86" t="s">
        <v>1314</v>
      </c>
      <c r="E591" s="86"/>
      <c r="F591" s="86"/>
      <c r="G591" s="125">
        <v>19401.4</v>
      </c>
    </row>
    <row r="592" spans="1:7" ht="11.25">
      <c r="A592" s="86" t="s">
        <v>541</v>
      </c>
      <c r="B592" s="87" t="s">
        <v>1483</v>
      </c>
      <c r="C592" s="86" t="s">
        <v>1590</v>
      </c>
      <c r="D592" s="86" t="s">
        <v>1314</v>
      </c>
      <c r="E592" s="86" t="s">
        <v>1880</v>
      </c>
      <c r="F592" s="86"/>
      <c r="G592" s="125">
        <v>19401.4</v>
      </c>
    </row>
    <row r="593" spans="1:7" ht="22.5">
      <c r="A593" s="86" t="s">
        <v>542</v>
      </c>
      <c r="B593" s="87" t="s">
        <v>1683</v>
      </c>
      <c r="C593" s="86" t="s">
        <v>1590</v>
      </c>
      <c r="D593" s="86" t="s">
        <v>1314</v>
      </c>
      <c r="E593" s="86" t="s">
        <v>1881</v>
      </c>
      <c r="F593" s="86"/>
      <c r="G593" s="125">
        <v>19401.4</v>
      </c>
    </row>
    <row r="594" spans="1:7" ht="135">
      <c r="A594" s="86" t="s">
        <v>543</v>
      </c>
      <c r="B594" s="129" t="s">
        <v>1905</v>
      </c>
      <c r="C594" s="86" t="s">
        <v>1590</v>
      </c>
      <c r="D594" s="86" t="s">
        <v>1314</v>
      </c>
      <c r="E594" s="86" t="s">
        <v>1906</v>
      </c>
      <c r="F594" s="86"/>
      <c r="G594" s="125">
        <v>114.5</v>
      </c>
    </row>
    <row r="595" spans="1:7" ht="22.5">
      <c r="A595" s="86" t="s">
        <v>544</v>
      </c>
      <c r="B595" s="87" t="s">
        <v>1173</v>
      </c>
      <c r="C595" s="86" t="s">
        <v>1590</v>
      </c>
      <c r="D595" s="86" t="s">
        <v>1314</v>
      </c>
      <c r="E595" s="86" t="s">
        <v>1906</v>
      </c>
      <c r="F595" s="86" t="s">
        <v>1379</v>
      </c>
      <c r="G595" s="125">
        <v>49.4</v>
      </c>
    </row>
    <row r="596" spans="1:7" ht="33.75">
      <c r="A596" s="126" t="s">
        <v>545</v>
      </c>
      <c r="B596" s="127" t="s">
        <v>1397</v>
      </c>
      <c r="C596" s="126" t="s">
        <v>1590</v>
      </c>
      <c r="D596" s="126" t="s">
        <v>1314</v>
      </c>
      <c r="E596" s="126" t="s">
        <v>1906</v>
      </c>
      <c r="F596" s="126" t="s">
        <v>1380</v>
      </c>
      <c r="G596" s="128">
        <v>49.4</v>
      </c>
    </row>
    <row r="597" spans="1:7" ht="33.75">
      <c r="A597" s="86" t="s">
        <v>546</v>
      </c>
      <c r="B597" s="87" t="s">
        <v>1377</v>
      </c>
      <c r="C597" s="86" t="s">
        <v>1590</v>
      </c>
      <c r="D597" s="86" t="s">
        <v>1314</v>
      </c>
      <c r="E597" s="86" t="s">
        <v>1906</v>
      </c>
      <c r="F597" s="86" t="s">
        <v>1583</v>
      </c>
      <c r="G597" s="125">
        <v>65.1</v>
      </c>
    </row>
    <row r="598" spans="1:7" ht="11.25">
      <c r="A598" s="126" t="s">
        <v>547</v>
      </c>
      <c r="B598" s="127" t="s">
        <v>1584</v>
      </c>
      <c r="C598" s="126" t="s">
        <v>1590</v>
      </c>
      <c r="D598" s="126" t="s">
        <v>1314</v>
      </c>
      <c r="E598" s="126" t="s">
        <v>1906</v>
      </c>
      <c r="F598" s="126" t="s">
        <v>1585</v>
      </c>
      <c r="G598" s="128">
        <v>65.1</v>
      </c>
    </row>
    <row r="599" spans="1:7" ht="90">
      <c r="A599" s="86" t="s">
        <v>548</v>
      </c>
      <c r="B599" s="129" t="s">
        <v>1168</v>
      </c>
      <c r="C599" s="86" t="s">
        <v>1590</v>
      </c>
      <c r="D599" s="86" t="s">
        <v>1314</v>
      </c>
      <c r="E599" s="86" t="s">
        <v>1907</v>
      </c>
      <c r="F599" s="86"/>
      <c r="G599" s="125">
        <v>19286.9</v>
      </c>
    </row>
    <row r="600" spans="1:7" ht="22.5">
      <c r="A600" s="86" t="s">
        <v>549</v>
      </c>
      <c r="B600" s="87" t="s">
        <v>1173</v>
      </c>
      <c r="C600" s="86" t="s">
        <v>1590</v>
      </c>
      <c r="D600" s="86" t="s">
        <v>1314</v>
      </c>
      <c r="E600" s="86" t="s">
        <v>1907</v>
      </c>
      <c r="F600" s="86" t="s">
        <v>1379</v>
      </c>
      <c r="G600" s="125">
        <v>1034.3</v>
      </c>
    </row>
    <row r="601" spans="1:7" ht="33.75">
      <c r="A601" s="126" t="s">
        <v>550</v>
      </c>
      <c r="B601" s="127" t="s">
        <v>1397</v>
      </c>
      <c r="C601" s="126" t="s">
        <v>1590</v>
      </c>
      <c r="D601" s="126" t="s">
        <v>1314</v>
      </c>
      <c r="E601" s="126" t="s">
        <v>1907</v>
      </c>
      <c r="F601" s="126" t="s">
        <v>1380</v>
      </c>
      <c r="G601" s="128">
        <v>1034.3</v>
      </c>
    </row>
    <row r="602" spans="1:7" ht="22.5">
      <c r="A602" s="86" t="s">
        <v>551</v>
      </c>
      <c r="B602" s="87" t="s">
        <v>1676</v>
      </c>
      <c r="C602" s="86" t="s">
        <v>1590</v>
      </c>
      <c r="D602" s="86" t="s">
        <v>1314</v>
      </c>
      <c r="E602" s="86" t="s">
        <v>1907</v>
      </c>
      <c r="F602" s="86" t="s">
        <v>1677</v>
      </c>
      <c r="G602" s="125">
        <v>299.3</v>
      </c>
    </row>
    <row r="603" spans="1:7" ht="22.5">
      <c r="A603" s="126" t="s">
        <v>552</v>
      </c>
      <c r="B603" s="127" t="s">
        <v>1678</v>
      </c>
      <c r="C603" s="126" t="s">
        <v>1590</v>
      </c>
      <c r="D603" s="126" t="s">
        <v>1314</v>
      </c>
      <c r="E603" s="126" t="s">
        <v>1907</v>
      </c>
      <c r="F603" s="126" t="s">
        <v>1679</v>
      </c>
      <c r="G603" s="128">
        <v>299.3</v>
      </c>
    </row>
    <row r="604" spans="1:7" ht="33.75">
      <c r="A604" s="86" t="s">
        <v>553</v>
      </c>
      <c r="B604" s="87" t="s">
        <v>1377</v>
      </c>
      <c r="C604" s="86" t="s">
        <v>1590</v>
      </c>
      <c r="D604" s="86" t="s">
        <v>1314</v>
      </c>
      <c r="E604" s="86" t="s">
        <v>1907</v>
      </c>
      <c r="F604" s="86" t="s">
        <v>1583</v>
      </c>
      <c r="G604" s="125">
        <v>17953.3</v>
      </c>
    </row>
    <row r="605" spans="1:7" ht="11.25">
      <c r="A605" s="126" t="s">
        <v>554</v>
      </c>
      <c r="B605" s="127" t="s">
        <v>1584</v>
      </c>
      <c r="C605" s="126" t="s">
        <v>1590</v>
      </c>
      <c r="D605" s="126" t="s">
        <v>1314</v>
      </c>
      <c r="E605" s="126" t="s">
        <v>1907</v>
      </c>
      <c r="F605" s="126" t="s">
        <v>1585</v>
      </c>
      <c r="G605" s="128">
        <v>17953.3</v>
      </c>
    </row>
    <row r="606" spans="1:7" ht="11.25">
      <c r="A606" s="86" t="s">
        <v>555</v>
      </c>
      <c r="B606" s="87" t="s">
        <v>1315</v>
      </c>
      <c r="C606" s="86" t="s">
        <v>1590</v>
      </c>
      <c r="D606" s="86" t="s">
        <v>1316</v>
      </c>
      <c r="E606" s="86"/>
      <c r="F606" s="86"/>
      <c r="G606" s="125">
        <v>1519.8</v>
      </c>
    </row>
    <row r="607" spans="1:7" ht="11.25">
      <c r="A607" s="86" t="s">
        <v>556</v>
      </c>
      <c r="B607" s="87" t="s">
        <v>1483</v>
      </c>
      <c r="C607" s="86" t="s">
        <v>1590</v>
      </c>
      <c r="D607" s="86" t="s">
        <v>1316</v>
      </c>
      <c r="E607" s="86" t="s">
        <v>1880</v>
      </c>
      <c r="F607" s="86"/>
      <c r="G607" s="125">
        <v>1519.8</v>
      </c>
    </row>
    <row r="608" spans="1:7" ht="22.5">
      <c r="A608" s="86" t="s">
        <v>557</v>
      </c>
      <c r="B608" s="87" t="s">
        <v>1683</v>
      </c>
      <c r="C608" s="86" t="s">
        <v>1590</v>
      </c>
      <c r="D608" s="86" t="s">
        <v>1316</v>
      </c>
      <c r="E608" s="86" t="s">
        <v>1881</v>
      </c>
      <c r="F608" s="86"/>
      <c r="G608" s="125">
        <v>1519.8</v>
      </c>
    </row>
    <row r="609" spans="1:7" ht="90">
      <c r="A609" s="86" t="s">
        <v>558</v>
      </c>
      <c r="B609" s="129" t="s">
        <v>1908</v>
      </c>
      <c r="C609" s="86" t="s">
        <v>1590</v>
      </c>
      <c r="D609" s="86" t="s">
        <v>1316</v>
      </c>
      <c r="E609" s="86" t="s">
        <v>1909</v>
      </c>
      <c r="F609" s="86"/>
      <c r="G609" s="125">
        <v>1519.8</v>
      </c>
    </row>
    <row r="610" spans="1:7" ht="22.5">
      <c r="A610" s="86" t="s">
        <v>559</v>
      </c>
      <c r="B610" s="87" t="s">
        <v>1173</v>
      </c>
      <c r="C610" s="86" t="s">
        <v>1590</v>
      </c>
      <c r="D610" s="86" t="s">
        <v>1316</v>
      </c>
      <c r="E610" s="86" t="s">
        <v>1909</v>
      </c>
      <c r="F610" s="86" t="s">
        <v>1379</v>
      </c>
      <c r="G610" s="125">
        <v>15.1</v>
      </c>
    </row>
    <row r="611" spans="1:7" ht="33.75">
      <c r="A611" s="126" t="s">
        <v>560</v>
      </c>
      <c r="B611" s="127" t="s">
        <v>1397</v>
      </c>
      <c r="C611" s="126" t="s">
        <v>1590</v>
      </c>
      <c r="D611" s="126" t="s">
        <v>1316</v>
      </c>
      <c r="E611" s="126" t="s">
        <v>1909</v>
      </c>
      <c r="F611" s="126" t="s">
        <v>1380</v>
      </c>
      <c r="G611" s="128">
        <v>15.1</v>
      </c>
    </row>
    <row r="612" spans="1:7" ht="22.5">
      <c r="A612" s="86" t="s">
        <v>561</v>
      </c>
      <c r="B612" s="87" t="s">
        <v>1676</v>
      </c>
      <c r="C612" s="86" t="s">
        <v>1590</v>
      </c>
      <c r="D612" s="86" t="s">
        <v>1316</v>
      </c>
      <c r="E612" s="86" t="s">
        <v>1909</v>
      </c>
      <c r="F612" s="86" t="s">
        <v>1677</v>
      </c>
      <c r="G612" s="125">
        <v>1504.7</v>
      </c>
    </row>
    <row r="613" spans="1:7" ht="22.5">
      <c r="A613" s="126" t="s">
        <v>562</v>
      </c>
      <c r="B613" s="127" t="s">
        <v>1678</v>
      </c>
      <c r="C613" s="126" t="s">
        <v>1590</v>
      </c>
      <c r="D613" s="126" t="s">
        <v>1316</v>
      </c>
      <c r="E613" s="126" t="s">
        <v>1909</v>
      </c>
      <c r="F613" s="126" t="s">
        <v>1679</v>
      </c>
      <c r="G613" s="128">
        <v>1504.7</v>
      </c>
    </row>
    <row r="614" spans="1:7" ht="11.25">
      <c r="A614" s="86" t="s">
        <v>563</v>
      </c>
      <c r="B614" s="87" t="s">
        <v>1637</v>
      </c>
      <c r="C614" s="86" t="s">
        <v>1590</v>
      </c>
      <c r="D614" s="86" t="s">
        <v>1366</v>
      </c>
      <c r="E614" s="86"/>
      <c r="F614" s="86"/>
      <c r="G614" s="125">
        <v>42.7</v>
      </c>
    </row>
    <row r="615" spans="1:7" ht="11.25">
      <c r="A615" s="86" t="s">
        <v>564</v>
      </c>
      <c r="B615" s="87" t="s">
        <v>1367</v>
      </c>
      <c r="C615" s="86" t="s">
        <v>1590</v>
      </c>
      <c r="D615" s="86" t="s">
        <v>1368</v>
      </c>
      <c r="E615" s="86"/>
      <c r="F615" s="86"/>
      <c r="G615" s="125">
        <v>42.7</v>
      </c>
    </row>
    <row r="616" spans="1:7" ht="11.25">
      <c r="A616" s="86" t="s">
        <v>565</v>
      </c>
      <c r="B616" s="87" t="s">
        <v>1483</v>
      </c>
      <c r="C616" s="86" t="s">
        <v>1590</v>
      </c>
      <c r="D616" s="86" t="s">
        <v>1368</v>
      </c>
      <c r="E616" s="86" t="s">
        <v>1880</v>
      </c>
      <c r="F616" s="86"/>
      <c r="G616" s="125">
        <v>42.7</v>
      </c>
    </row>
    <row r="617" spans="1:7" ht="22.5">
      <c r="A617" s="86" t="s">
        <v>1583</v>
      </c>
      <c r="B617" s="87" t="s">
        <v>1683</v>
      </c>
      <c r="C617" s="86" t="s">
        <v>1590</v>
      </c>
      <c r="D617" s="86" t="s">
        <v>1368</v>
      </c>
      <c r="E617" s="86" t="s">
        <v>1881</v>
      </c>
      <c r="F617" s="86"/>
      <c r="G617" s="125">
        <v>42.7</v>
      </c>
    </row>
    <row r="618" spans="1:7" ht="112.5">
      <c r="A618" s="86" t="s">
        <v>566</v>
      </c>
      <c r="B618" s="129" t="s">
        <v>32</v>
      </c>
      <c r="C618" s="86" t="s">
        <v>1590</v>
      </c>
      <c r="D618" s="86" t="s">
        <v>1368</v>
      </c>
      <c r="E618" s="86" t="s">
        <v>33</v>
      </c>
      <c r="F618" s="86"/>
      <c r="G618" s="125">
        <v>42.7</v>
      </c>
    </row>
    <row r="619" spans="1:7" ht="22.5">
      <c r="A619" s="86" t="s">
        <v>567</v>
      </c>
      <c r="B619" s="87" t="s">
        <v>1173</v>
      </c>
      <c r="C619" s="86" t="s">
        <v>1590</v>
      </c>
      <c r="D619" s="86" t="s">
        <v>1368</v>
      </c>
      <c r="E619" s="86" t="s">
        <v>33</v>
      </c>
      <c r="F619" s="86" t="s">
        <v>1379</v>
      </c>
      <c r="G619" s="125">
        <v>42.7</v>
      </c>
    </row>
    <row r="620" spans="1:7" ht="33.75">
      <c r="A620" s="126" t="s">
        <v>568</v>
      </c>
      <c r="B620" s="127" t="s">
        <v>1397</v>
      </c>
      <c r="C620" s="126" t="s">
        <v>1590</v>
      </c>
      <c r="D620" s="126" t="s">
        <v>1368</v>
      </c>
      <c r="E620" s="126" t="s">
        <v>33</v>
      </c>
      <c r="F620" s="126" t="s">
        <v>1380</v>
      </c>
      <c r="G620" s="128">
        <v>42.7</v>
      </c>
    </row>
    <row r="621" spans="1:7" ht="22.5">
      <c r="A621" s="122" t="s">
        <v>569</v>
      </c>
      <c r="B621" s="123" t="s">
        <v>1206</v>
      </c>
      <c r="C621" s="122" t="s">
        <v>1204</v>
      </c>
      <c r="D621" s="122"/>
      <c r="E621" s="122"/>
      <c r="F621" s="122"/>
      <c r="G621" s="124">
        <v>159519.9</v>
      </c>
    </row>
    <row r="622" spans="1:7" ht="11.25">
      <c r="A622" s="86" t="s">
        <v>570</v>
      </c>
      <c r="B622" s="87" t="s">
        <v>1557</v>
      </c>
      <c r="C622" s="86" t="s">
        <v>1204</v>
      </c>
      <c r="D622" s="86" t="s">
        <v>1356</v>
      </c>
      <c r="E622" s="86"/>
      <c r="F622" s="86"/>
      <c r="G622" s="125">
        <v>7699.9</v>
      </c>
    </row>
    <row r="623" spans="1:7" ht="33.75">
      <c r="A623" s="86" t="s">
        <v>571</v>
      </c>
      <c r="B623" s="87" t="s">
        <v>1361</v>
      </c>
      <c r="C623" s="86" t="s">
        <v>1204</v>
      </c>
      <c r="D623" s="86" t="s">
        <v>1362</v>
      </c>
      <c r="E623" s="86"/>
      <c r="F623" s="86"/>
      <c r="G623" s="125">
        <v>6511.8</v>
      </c>
    </row>
    <row r="624" spans="1:7" ht="22.5">
      <c r="A624" s="86" t="s">
        <v>572</v>
      </c>
      <c r="B624" s="87" t="s">
        <v>1492</v>
      </c>
      <c r="C624" s="86" t="s">
        <v>1204</v>
      </c>
      <c r="D624" s="86" t="s">
        <v>1362</v>
      </c>
      <c r="E624" s="86" t="s">
        <v>1910</v>
      </c>
      <c r="F624" s="86"/>
      <c r="G624" s="125">
        <v>6511.8</v>
      </c>
    </row>
    <row r="625" spans="1:7" ht="22.5">
      <c r="A625" s="86" t="s">
        <v>573</v>
      </c>
      <c r="B625" s="87" t="s">
        <v>1493</v>
      </c>
      <c r="C625" s="86" t="s">
        <v>1204</v>
      </c>
      <c r="D625" s="86" t="s">
        <v>1362</v>
      </c>
      <c r="E625" s="86" t="s">
        <v>1911</v>
      </c>
      <c r="F625" s="86"/>
      <c r="G625" s="125">
        <v>6511.8</v>
      </c>
    </row>
    <row r="626" spans="1:7" ht="67.5">
      <c r="A626" s="86" t="s">
        <v>574</v>
      </c>
      <c r="B626" s="87" t="s">
        <v>1494</v>
      </c>
      <c r="C626" s="86" t="s">
        <v>1204</v>
      </c>
      <c r="D626" s="86" t="s">
        <v>1362</v>
      </c>
      <c r="E626" s="86" t="s">
        <v>1912</v>
      </c>
      <c r="F626" s="86"/>
      <c r="G626" s="125">
        <v>6511.8</v>
      </c>
    </row>
    <row r="627" spans="1:7" ht="56.25">
      <c r="A627" s="86" t="s">
        <v>1585</v>
      </c>
      <c r="B627" s="87" t="s">
        <v>1513</v>
      </c>
      <c r="C627" s="86" t="s">
        <v>1204</v>
      </c>
      <c r="D627" s="86" t="s">
        <v>1362</v>
      </c>
      <c r="E627" s="86" t="s">
        <v>1912</v>
      </c>
      <c r="F627" s="86" t="s">
        <v>1514</v>
      </c>
      <c r="G627" s="125">
        <v>5519.1</v>
      </c>
    </row>
    <row r="628" spans="1:7" ht="22.5">
      <c r="A628" s="126" t="s">
        <v>575</v>
      </c>
      <c r="B628" s="127" t="s">
        <v>1378</v>
      </c>
      <c r="C628" s="126" t="s">
        <v>1204</v>
      </c>
      <c r="D628" s="126" t="s">
        <v>1362</v>
      </c>
      <c r="E628" s="126" t="s">
        <v>1912</v>
      </c>
      <c r="F628" s="126" t="s">
        <v>1338</v>
      </c>
      <c r="G628" s="128">
        <v>5519.1</v>
      </c>
    </row>
    <row r="629" spans="1:7" ht="22.5">
      <c r="A629" s="86" t="s">
        <v>576</v>
      </c>
      <c r="B629" s="87" t="s">
        <v>1173</v>
      </c>
      <c r="C629" s="86" t="s">
        <v>1204</v>
      </c>
      <c r="D629" s="86" t="s">
        <v>1362</v>
      </c>
      <c r="E629" s="86" t="s">
        <v>1912</v>
      </c>
      <c r="F629" s="86" t="s">
        <v>1379</v>
      </c>
      <c r="G629" s="125">
        <v>992.4</v>
      </c>
    </row>
    <row r="630" spans="1:7" ht="33.75">
      <c r="A630" s="126" t="s">
        <v>577</v>
      </c>
      <c r="B630" s="127" t="s">
        <v>1397</v>
      </c>
      <c r="C630" s="126" t="s">
        <v>1204</v>
      </c>
      <c r="D630" s="126" t="s">
        <v>1362</v>
      </c>
      <c r="E630" s="126" t="s">
        <v>1912</v>
      </c>
      <c r="F630" s="126" t="s">
        <v>1380</v>
      </c>
      <c r="G630" s="128">
        <v>992.4</v>
      </c>
    </row>
    <row r="631" spans="1:7" ht="11.25">
      <c r="A631" s="86" t="s">
        <v>578</v>
      </c>
      <c r="B631" s="87" t="s">
        <v>1388</v>
      </c>
      <c r="C631" s="86" t="s">
        <v>1204</v>
      </c>
      <c r="D631" s="86" t="s">
        <v>1362</v>
      </c>
      <c r="E631" s="86" t="s">
        <v>1912</v>
      </c>
      <c r="F631" s="86" t="s">
        <v>1389</v>
      </c>
      <c r="G631" s="125">
        <v>0.3</v>
      </c>
    </row>
    <row r="632" spans="1:7" ht="11.25">
      <c r="A632" s="126" t="s">
        <v>579</v>
      </c>
      <c r="B632" s="127" t="s">
        <v>1390</v>
      </c>
      <c r="C632" s="126" t="s">
        <v>1204</v>
      </c>
      <c r="D632" s="126" t="s">
        <v>1362</v>
      </c>
      <c r="E632" s="126" t="s">
        <v>1912</v>
      </c>
      <c r="F632" s="126" t="s">
        <v>1391</v>
      </c>
      <c r="G632" s="128">
        <v>0.3</v>
      </c>
    </row>
    <row r="633" spans="1:7" ht="11.25">
      <c r="A633" s="86" t="s">
        <v>580</v>
      </c>
      <c r="B633" s="87" t="s">
        <v>1516</v>
      </c>
      <c r="C633" s="86" t="s">
        <v>1204</v>
      </c>
      <c r="D633" s="86" t="s">
        <v>1349</v>
      </c>
      <c r="E633" s="86"/>
      <c r="F633" s="86"/>
      <c r="G633" s="125">
        <v>1188.1</v>
      </c>
    </row>
    <row r="634" spans="1:7" ht="22.5">
      <c r="A634" s="86" t="s">
        <v>581</v>
      </c>
      <c r="B634" s="87" t="s">
        <v>1384</v>
      </c>
      <c r="C634" s="86" t="s">
        <v>1204</v>
      </c>
      <c r="D634" s="86" t="s">
        <v>1349</v>
      </c>
      <c r="E634" s="86" t="s">
        <v>1568</v>
      </c>
      <c r="F634" s="86"/>
      <c r="G634" s="125">
        <v>1188.1</v>
      </c>
    </row>
    <row r="635" spans="1:7" ht="22.5">
      <c r="A635" s="86" t="s">
        <v>582</v>
      </c>
      <c r="B635" s="87" t="s">
        <v>1697</v>
      </c>
      <c r="C635" s="86" t="s">
        <v>1204</v>
      </c>
      <c r="D635" s="86" t="s">
        <v>1349</v>
      </c>
      <c r="E635" s="86" t="s">
        <v>1913</v>
      </c>
      <c r="F635" s="86"/>
      <c r="G635" s="125">
        <v>1188.1</v>
      </c>
    </row>
    <row r="636" spans="1:7" ht="45">
      <c r="A636" s="86" t="s">
        <v>583</v>
      </c>
      <c r="B636" s="87" t="s">
        <v>1698</v>
      </c>
      <c r="C636" s="86" t="s">
        <v>1204</v>
      </c>
      <c r="D636" s="86" t="s">
        <v>1349</v>
      </c>
      <c r="E636" s="86" t="s">
        <v>1914</v>
      </c>
      <c r="F636" s="86"/>
      <c r="G636" s="125">
        <v>74.7</v>
      </c>
    </row>
    <row r="637" spans="1:7" ht="11.25">
      <c r="A637" s="86" t="s">
        <v>584</v>
      </c>
      <c r="B637" s="87" t="s">
        <v>1715</v>
      </c>
      <c r="C637" s="86" t="s">
        <v>1204</v>
      </c>
      <c r="D637" s="86" t="s">
        <v>1349</v>
      </c>
      <c r="E637" s="86" t="s">
        <v>1914</v>
      </c>
      <c r="F637" s="86" t="s">
        <v>1857</v>
      </c>
      <c r="G637" s="125">
        <v>74.7</v>
      </c>
    </row>
    <row r="638" spans="1:7" ht="11.25">
      <c r="A638" s="126" t="s">
        <v>585</v>
      </c>
      <c r="B638" s="127" t="s">
        <v>1720</v>
      </c>
      <c r="C638" s="126" t="s">
        <v>1204</v>
      </c>
      <c r="D638" s="126" t="s">
        <v>1349</v>
      </c>
      <c r="E638" s="126" t="s">
        <v>1914</v>
      </c>
      <c r="F638" s="126" t="s">
        <v>1719</v>
      </c>
      <c r="G638" s="128">
        <v>74.7</v>
      </c>
    </row>
    <row r="639" spans="1:7" ht="45">
      <c r="A639" s="86" t="s">
        <v>586</v>
      </c>
      <c r="B639" s="87" t="s">
        <v>1145</v>
      </c>
      <c r="C639" s="86" t="s">
        <v>1204</v>
      </c>
      <c r="D639" s="86" t="s">
        <v>1349</v>
      </c>
      <c r="E639" s="86" t="s">
        <v>1146</v>
      </c>
      <c r="F639" s="86"/>
      <c r="G639" s="125">
        <v>1113.4</v>
      </c>
    </row>
    <row r="640" spans="1:7" ht="56.25">
      <c r="A640" s="86" t="s">
        <v>587</v>
      </c>
      <c r="B640" s="87" t="s">
        <v>1513</v>
      </c>
      <c r="C640" s="86" t="s">
        <v>1204</v>
      </c>
      <c r="D640" s="86" t="s">
        <v>1349</v>
      </c>
      <c r="E640" s="86" t="s">
        <v>1146</v>
      </c>
      <c r="F640" s="86" t="s">
        <v>1514</v>
      </c>
      <c r="G640" s="125">
        <v>1113.4</v>
      </c>
    </row>
    <row r="641" spans="1:7" ht="22.5">
      <c r="A641" s="126" t="s">
        <v>588</v>
      </c>
      <c r="B641" s="127" t="s">
        <v>1175</v>
      </c>
      <c r="C641" s="126" t="s">
        <v>1204</v>
      </c>
      <c r="D641" s="126" t="s">
        <v>1349</v>
      </c>
      <c r="E641" s="126" t="s">
        <v>1146</v>
      </c>
      <c r="F641" s="126" t="s">
        <v>1669</v>
      </c>
      <c r="G641" s="128">
        <v>1113.4</v>
      </c>
    </row>
    <row r="642" spans="1:7" ht="11.25">
      <c r="A642" s="86" t="s">
        <v>589</v>
      </c>
      <c r="B642" s="87" t="s">
        <v>1699</v>
      </c>
      <c r="C642" s="86" t="s">
        <v>1204</v>
      </c>
      <c r="D642" s="86" t="s">
        <v>1181</v>
      </c>
      <c r="E642" s="86"/>
      <c r="F642" s="86"/>
      <c r="G642" s="125">
        <v>1940.4</v>
      </c>
    </row>
    <row r="643" spans="1:7" ht="11.25">
      <c r="A643" s="86" t="s">
        <v>590</v>
      </c>
      <c r="B643" s="87" t="s">
        <v>1182</v>
      </c>
      <c r="C643" s="86" t="s">
        <v>1204</v>
      </c>
      <c r="D643" s="86" t="s">
        <v>1183</v>
      </c>
      <c r="E643" s="86"/>
      <c r="F643" s="86"/>
      <c r="G643" s="125">
        <v>1940.4</v>
      </c>
    </row>
    <row r="644" spans="1:7" ht="22.5">
      <c r="A644" s="86" t="s">
        <v>591</v>
      </c>
      <c r="B644" s="87" t="s">
        <v>1384</v>
      </c>
      <c r="C644" s="86" t="s">
        <v>1204</v>
      </c>
      <c r="D644" s="86" t="s">
        <v>1183</v>
      </c>
      <c r="E644" s="86" t="s">
        <v>1568</v>
      </c>
      <c r="F644" s="86"/>
      <c r="G644" s="125">
        <v>1940.4</v>
      </c>
    </row>
    <row r="645" spans="1:7" ht="22.5">
      <c r="A645" s="86" t="s">
        <v>592</v>
      </c>
      <c r="B645" s="87" t="s">
        <v>1697</v>
      </c>
      <c r="C645" s="86" t="s">
        <v>1204</v>
      </c>
      <c r="D645" s="86" t="s">
        <v>1183</v>
      </c>
      <c r="E645" s="86" t="s">
        <v>1913</v>
      </c>
      <c r="F645" s="86"/>
      <c r="G645" s="125">
        <v>1940.4</v>
      </c>
    </row>
    <row r="646" spans="1:7" ht="45">
      <c r="A646" s="86" t="s">
        <v>593</v>
      </c>
      <c r="B646" s="87" t="s">
        <v>1700</v>
      </c>
      <c r="C646" s="86" t="s">
        <v>1204</v>
      </c>
      <c r="D646" s="86" t="s">
        <v>1183</v>
      </c>
      <c r="E646" s="86" t="s">
        <v>1147</v>
      </c>
      <c r="F646" s="86"/>
      <c r="G646" s="125">
        <v>1940.4</v>
      </c>
    </row>
    <row r="647" spans="1:7" ht="11.25">
      <c r="A647" s="86" t="s">
        <v>594</v>
      </c>
      <c r="B647" s="87" t="s">
        <v>1715</v>
      </c>
      <c r="C647" s="86" t="s">
        <v>1204</v>
      </c>
      <c r="D647" s="86" t="s">
        <v>1183</v>
      </c>
      <c r="E647" s="86" t="s">
        <v>1147</v>
      </c>
      <c r="F647" s="86" t="s">
        <v>1857</v>
      </c>
      <c r="G647" s="125">
        <v>1940.4</v>
      </c>
    </row>
    <row r="648" spans="1:7" ht="11.25">
      <c r="A648" s="126" t="s">
        <v>595</v>
      </c>
      <c r="B648" s="127" t="s">
        <v>1720</v>
      </c>
      <c r="C648" s="126" t="s">
        <v>1204</v>
      </c>
      <c r="D648" s="126" t="s">
        <v>1183</v>
      </c>
      <c r="E648" s="126" t="s">
        <v>1147</v>
      </c>
      <c r="F648" s="126" t="s">
        <v>1719</v>
      </c>
      <c r="G648" s="128">
        <v>1940.4</v>
      </c>
    </row>
    <row r="649" spans="1:7" ht="22.5">
      <c r="A649" s="86" t="s">
        <v>596</v>
      </c>
      <c r="B649" s="87" t="s">
        <v>1093</v>
      </c>
      <c r="C649" s="86" t="s">
        <v>1204</v>
      </c>
      <c r="D649" s="86" t="s">
        <v>1094</v>
      </c>
      <c r="E649" s="86"/>
      <c r="F649" s="86"/>
      <c r="G649" s="125">
        <v>524.5</v>
      </c>
    </row>
    <row r="650" spans="1:7" ht="11.25">
      <c r="A650" s="86" t="s">
        <v>597</v>
      </c>
      <c r="B650" s="87" t="s">
        <v>1095</v>
      </c>
      <c r="C650" s="86" t="s">
        <v>1204</v>
      </c>
      <c r="D650" s="86" t="s">
        <v>1096</v>
      </c>
      <c r="E650" s="86"/>
      <c r="F650" s="86"/>
      <c r="G650" s="125">
        <v>524.5</v>
      </c>
    </row>
    <row r="651" spans="1:7" ht="22.5">
      <c r="A651" s="86" t="s">
        <v>598</v>
      </c>
      <c r="B651" s="87" t="s">
        <v>1384</v>
      </c>
      <c r="C651" s="86" t="s">
        <v>1204</v>
      </c>
      <c r="D651" s="86" t="s">
        <v>1096</v>
      </c>
      <c r="E651" s="86" t="s">
        <v>1568</v>
      </c>
      <c r="F651" s="86"/>
      <c r="G651" s="125">
        <v>524.5</v>
      </c>
    </row>
    <row r="652" spans="1:7" ht="22.5">
      <c r="A652" s="86" t="s">
        <v>599</v>
      </c>
      <c r="B652" s="87" t="s">
        <v>1697</v>
      </c>
      <c r="C652" s="86" t="s">
        <v>1204</v>
      </c>
      <c r="D652" s="86" t="s">
        <v>1096</v>
      </c>
      <c r="E652" s="86" t="s">
        <v>1913</v>
      </c>
      <c r="F652" s="86"/>
      <c r="G652" s="125">
        <v>524.5</v>
      </c>
    </row>
    <row r="653" spans="1:7" ht="33.75">
      <c r="A653" s="86" t="s">
        <v>600</v>
      </c>
      <c r="B653" s="87" t="s">
        <v>1141</v>
      </c>
      <c r="C653" s="86" t="s">
        <v>1204</v>
      </c>
      <c r="D653" s="86" t="s">
        <v>1096</v>
      </c>
      <c r="E653" s="86" t="s">
        <v>1142</v>
      </c>
      <c r="F653" s="86"/>
      <c r="G653" s="125">
        <v>524.5</v>
      </c>
    </row>
    <row r="654" spans="1:7" ht="11.25">
      <c r="A654" s="86" t="s">
        <v>601</v>
      </c>
      <c r="B654" s="87" t="s">
        <v>1715</v>
      </c>
      <c r="C654" s="86" t="s">
        <v>1204</v>
      </c>
      <c r="D654" s="86" t="s">
        <v>1096</v>
      </c>
      <c r="E654" s="86" t="s">
        <v>1142</v>
      </c>
      <c r="F654" s="86" t="s">
        <v>1857</v>
      </c>
      <c r="G654" s="125">
        <v>524.5</v>
      </c>
    </row>
    <row r="655" spans="1:7" ht="11.25">
      <c r="A655" s="126" t="s">
        <v>602</v>
      </c>
      <c r="B655" s="127" t="s">
        <v>1354</v>
      </c>
      <c r="C655" s="126" t="s">
        <v>1204</v>
      </c>
      <c r="D655" s="126" t="s">
        <v>1096</v>
      </c>
      <c r="E655" s="126" t="s">
        <v>1142</v>
      </c>
      <c r="F655" s="126" t="s">
        <v>1716</v>
      </c>
      <c r="G655" s="128">
        <v>524.5</v>
      </c>
    </row>
    <row r="656" spans="1:7" ht="11.25">
      <c r="A656" s="86" t="s">
        <v>603</v>
      </c>
      <c r="B656" s="87" t="s">
        <v>1215</v>
      </c>
      <c r="C656" s="86" t="s">
        <v>1204</v>
      </c>
      <c r="D656" s="86" t="s">
        <v>1280</v>
      </c>
      <c r="E656" s="86"/>
      <c r="F656" s="86"/>
      <c r="G656" s="125">
        <v>27677.6</v>
      </c>
    </row>
    <row r="657" spans="1:7" ht="11.25">
      <c r="A657" s="86" t="s">
        <v>604</v>
      </c>
      <c r="B657" s="87" t="s">
        <v>1097</v>
      </c>
      <c r="C657" s="86" t="s">
        <v>1204</v>
      </c>
      <c r="D657" s="86" t="s">
        <v>1098</v>
      </c>
      <c r="E657" s="86"/>
      <c r="F657" s="86"/>
      <c r="G657" s="125">
        <v>27677.6</v>
      </c>
    </row>
    <row r="658" spans="1:7" ht="22.5">
      <c r="A658" s="86" t="s">
        <v>605</v>
      </c>
      <c r="B658" s="87" t="s">
        <v>1384</v>
      </c>
      <c r="C658" s="86" t="s">
        <v>1204</v>
      </c>
      <c r="D658" s="86" t="s">
        <v>1098</v>
      </c>
      <c r="E658" s="86" t="s">
        <v>1568</v>
      </c>
      <c r="F658" s="86"/>
      <c r="G658" s="125">
        <v>27677.6</v>
      </c>
    </row>
    <row r="659" spans="1:7" ht="22.5">
      <c r="A659" s="86" t="s">
        <v>606</v>
      </c>
      <c r="B659" s="87" t="s">
        <v>1697</v>
      </c>
      <c r="C659" s="86" t="s">
        <v>1204</v>
      </c>
      <c r="D659" s="86" t="s">
        <v>1098</v>
      </c>
      <c r="E659" s="86" t="s">
        <v>1913</v>
      </c>
      <c r="F659" s="86"/>
      <c r="G659" s="125">
        <v>27677.6</v>
      </c>
    </row>
    <row r="660" spans="1:7" ht="90">
      <c r="A660" s="86" t="s">
        <v>607</v>
      </c>
      <c r="B660" s="129" t="s">
        <v>1143</v>
      </c>
      <c r="C660" s="86" t="s">
        <v>1204</v>
      </c>
      <c r="D660" s="86" t="s">
        <v>1098</v>
      </c>
      <c r="E660" s="86" t="s">
        <v>1144</v>
      </c>
      <c r="F660" s="86"/>
      <c r="G660" s="125">
        <v>25000</v>
      </c>
    </row>
    <row r="661" spans="1:7" ht="11.25">
      <c r="A661" s="86" t="s">
        <v>608</v>
      </c>
      <c r="B661" s="87" t="s">
        <v>1715</v>
      </c>
      <c r="C661" s="86" t="s">
        <v>1204</v>
      </c>
      <c r="D661" s="86" t="s">
        <v>1098</v>
      </c>
      <c r="E661" s="86" t="s">
        <v>1144</v>
      </c>
      <c r="F661" s="86" t="s">
        <v>1857</v>
      </c>
      <c r="G661" s="125">
        <v>25000</v>
      </c>
    </row>
    <row r="662" spans="1:7" ht="11.25">
      <c r="A662" s="126" t="s">
        <v>609</v>
      </c>
      <c r="B662" s="127" t="s">
        <v>1354</v>
      </c>
      <c r="C662" s="126" t="s">
        <v>1204</v>
      </c>
      <c r="D662" s="126" t="s">
        <v>1098</v>
      </c>
      <c r="E662" s="126" t="s">
        <v>1144</v>
      </c>
      <c r="F662" s="126" t="s">
        <v>1716</v>
      </c>
      <c r="G662" s="128">
        <v>25000</v>
      </c>
    </row>
    <row r="663" spans="1:7" ht="45">
      <c r="A663" s="86" t="s">
        <v>610</v>
      </c>
      <c r="B663" s="87" t="s">
        <v>39</v>
      </c>
      <c r="C663" s="86" t="s">
        <v>1204</v>
      </c>
      <c r="D663" s="86" t="s">
        <v>1098</v>
      </c>
      <c r="E663" s="86" t="s">
        <v>40</v>
      </c>
      <c r="F663" s="86"/>
      <c r="G663" s="125">
        <v>218.6</v>
      </c>
    </row>
    <row r="664" spans="1:7" ht="11.25">
      <c r="A664" s="86" t="s">
        <v>611</v>
      </c>
      <c r="B664" s="87" t="s">
        <v>1715</v>
      </c>
      <c r="C664" s="86" t="s">
        <v>1204</v>
      </c>
      <c r="D664" s="86" t="s">
        <v>1098</v>
      </c>
      <c r="E664" s="86" t="s">
        <v>40</v>
      </c>
      <c r="F664" s="86" t="s">
        <v>1857</v>
      </c>
      <c r="G664" s="125">
        <v>218.6</v>
      </c>
    </row>
    <row r="665" spans="1:7" ht="11.25">
      <c r="A665" s="126" t="s">
        <v>612</v>
      </c>
      <c r="B665" s="127" t="s">
        <v>1354</v>
      </c>
      <c r="C665" s="126" t="s">
        <v>1204</v>
      </c>
      <c r="D665" s="126" t="s">
        <v>1098</v>
      </c>
      <c r="E665" s="126" t="s">
        <v>40</v>
      </c>
      <c r="F665" s="126" t="s">
        <v>1716</v>
      </c>
      <c r="G665" s="128">
        <v>218.6</v>
      </c>
    </row>
    <row r="666" spans="1:7" ht="56.25">
      <c r="A666" s="86" t="s">
        <v>613</v>
      </c>
      <c r="B666" s="87" t="s">
        <v>34</v>
      </c>
      <c r="C666" s="86" t="s">
        <v>1204</v>
      </c>
      <c r="D666" s="86" t="s">
        <v>1098</v>
      </c>
      <c r="E666" s="86" t="s">
        <v>41</v>
      </c>
      <c r="F666" s="86"/>
      <c r="G666" s="125">
        <v>2459</v>
      </c>
    </row>
    <row r="667" spans="1:7" ht="11.25">
      <c r="A667" s="86" t="s">
        <v>614</v>
      </c>
      <c r="B667" s="87" t="s">
        <v>1715</v>
      </c>
      <c r="C667" s="86" t="s">
        <v>1204</v>
      </c>
      <c r="D667" s="86" t="s">
        <v>1098</v>
      </c>
      <c r="E667" s="86" t="s">
        <v>41</v>
      </c>
      <c r="F667" s="86" t="s">
        <v>1857</v>
      </c>
      <c r="G667" s="125">
        <v>2459</v>
      </c>
    </row>
    <row r="668" spans="1:7" ht="11.25">
      <c r="A668" s="126" t="s">
        <v>615</v>
      </c>
      <c r="B668" s="127" t="s">
        <v>1354</v>
      </c>
      <c r="C668" s="126" t="s">
        <v>1204</v>
      </c>
      <c r="D668" s="126" t="s">
        <v>1098</v>
      </c>
      <c r="E668" s="126" t="s">
        <v>41</v>
      </c>
      <c r="F668" s="126" t="s">
        <v>1716</v>
      </c>
      <c r="G668" s="128">
        <v>2459</v>
      </c>
    </row>
    <row r="669" spans="1:7" ht="11.25">
      <c r="A669" s="86" t="s">
        <v>616</v>
      </c>
      <c r="B669" s="87" t="s">
        <v>1712</v>
      </c>
      <c r="C669" s="86" t="s">
        <v>1204</v>
      </c>
      <c r="D669" s="86" t="s">
        <v>1285</v>
      </c>
      <c r="E669" s="86"/>
      <c r="F669" s="86"/>
      <c r="G669" s="125">
        <v>3551.5</v>
      </c>
    </row>
    <row r="670" spans="1:7" ht="11.25">
      <c r="A670" s="86" t="s">
        <v>617</v>
      </c>
      <c r="B670" s="87" t="s">
        <v>1372</v>
      </c>
      <c r="C670" s="86" t="s">
        <v>1204</v>
      </c>
      <c r="D670" s="86" t="s">
        <v>1373</v>
      </c>
      <c r="E670" s="86"/>
      <c r="F670" s="86"/>
      <c r="G670" s="125">
        <v>3551.5</v>
      </c>
    </row>
    <row r="671" spans="1:7" ht="22.5">
      <c r="A671" s="86" t="s">
        <v>618</v>
      </c>
      <c r="B671" s="87" t="s">
        <v>1384</v>
      </c>
      <c r="C671" s="86" t="s">
        <v>1204</v>
      </c>
      <c r="D671" s="86" t="s">
        <v>1373</v>
      </c>
      <c r="E671" s="86" t="s">
        <v>1568</v>
      </c>
      <c r="F671" s="86"/>
      <c r="G671" s="125">
        <v>3551.5</v>
      </c>
    </row>
    <row r="672" spans="1:7" ht="22.5">
      <c r="A672" s="86" t="s">
        <v>619</v>
      </c>
      <c r="B672" s="87" t="s">
        <v>1697</v>
      </c>
      <c r="C672" s="86" t="s">
        <v>1204</v>
      </c>
      <c r="D672" s="86" t="s">
        <v>1373</v>
      </c>
      <c r="E672" s="86" t="s">
        <v>1913</v>
      </c>
      <c r="F672" s="86"/>
      <c r="G672" s="125">
        <v>3551.5</v>
      </c>
    </row>
    <row r="673" spans="1:7" ht="45">
      <c r="A673" s="86" t="s">
        <v>620</v>
      </c>
      <c r="B673" s="87" t="s">
        <v>1660</v>
      </c>
      <c r="C673" s="86" t="s">
        <v>1204</v>
      </c>
      <c r="D673" s="86" t="s">
        <v>1373</v>
      </c>
      <c r="E673" s="86" t="s">
        <v>1148</v>
      </c>
      <c r="F673" s="86"/>
      <c r="G673" s="125">
        <v>120</v>
      </c>
    </row>
    <row r="674" spans="1:7" ht="11.25">
      <c r="A674" s="86" t="s">
        <v>621</v>
      </c>
      <c r="B674" s="87" t="s">
        <v>1715</v>
      </c>
      <c r="C674" s="86" t="s">
        <v>1204</v>
      </c>
      <c r="D674" s="86" t="s">
        <v>1373</v>
      </c>
      <c r="E674" s="86" t="s">
        <v>1148</v>
      </c>
      <c r="F674" s="86" t="s">
        <v>1857</v>
      </c>
      <c r="G674" s="125">
        <v>120</v>
      </c>
    </row>
    <row r="675" spans="1:7" ht="11.25">
      <c r="A675" s="126" t="s">
        <v>622</v>
      </c>
      <c r="B675" s="127" t="s">
        <v>1354</v>
      </c>
      <c r="C675" s="126" t="s">
        <v>1204</v>
      </c>
      <c r="D675" s="126" t="s">
        <v>1373</v>
      </c>
      <c r="E675" s="126" t="s">
        <v>1148</v>
      </c>
      <c r="F675" s="126" t="s">
        <v>1716</v>
      </c>
      <c r="G675" s="128">
        <v>120</v>
      </c>
    </row>
    <row r="676" spans="1:7" ht="33.75">
      <c r="A676" s="86" t="s">
        <v>623</v>
      </c>
      <c r="B676" s="87" t="s">
        <v>35</v>
      </c>
      <c r="C676" s="86" t="s">
        <v>1204</v>
      </c>
      <c r="D676" s="86" t="s">
        <v>1373</v>
      </c>
      <c r="E676" s="86" t="s">
        <v>36</v>
      </c>
      <c r="F676" s="86"/>
      <c r="G676" s="125">
        <v>3110.5</v>
      </c>
    </row>
    <row r="677" spans="1:7" ht="11.25">
      <c r="A677" s="86" t="s">
        <v>624</v>
      </c>
      <c r="B677" s="87" t="s">
        <v>1715</v>
      </c>
      <c r="C677" s="86" t="s">
        <v>1204</v>
      </c>
      <c r="D677" s="86" t="s">
        <v>1373</v>
      </c>
      <c r="E677" s="86" t="s">
        <v>36</v>
      </c>
      <c r="F677" s="86" t="s">
        <v>1857</v>
      </c>
      <c r="G677" s="125">
        <v>3110.5</v>
      </c>
    </row>
    <row r="678" spans="1:7" ht="11.25">
      <c r="A678" s="126" t="s">
        <v>625</v>
      </c>
      <c r="B678" s="127" t="s">
        <v>1354</v>
      </c>
      <c r="C678" s="126" t="s">
        <v>1204</v>
      </c>
      <c r="D678" s="126" t="s">
        <v>1373</v>
      </c>
      <c r="E678" s="126" t="s">
        <v>36</v>
      </c>
      <c r="F678" s="126" t="s">
        <v>1716</v>
      </c>
      <c r="G678" s="128">
        <v>3110.5</v>
      </c>
    </row>
    <row r="679" spans="1:7" ht="45">
      <c r="A679" s="86" t="s">
        <v>626</v>
      </c>
      <c r="B679" s="87" t="s">
        <v>37</v>
      </c>
      <c r="C679" s="86" t="s">
        <v>1204</v>
      </c>
      <c r="D679" s="86" t="s">
        <v>1373</v>
      </c>
      <c r="E679" s="86" t="s">
        <v>38</v>
      </c>
      <c r="F679" s="86"/>
      <c r="G679" s="125">
        <v>321</v>
      </c>
    </row>
    <row r="680" spans="1:7" ht="11.25">
      <c r="A680" s="86" t="s">
        <v>627</v>
      </c>
      <c r="B680" s="87" t="s">
        <v>1715</v>
      </c>
      <c r="C680" s="86" t="s">
        <v>1204</v>
      </c>
      <c r="D680" s="86" t="s">
        <v>1373</v>
      </c>
      <c r="E680" s="86" t="s">
        <v>38</v>
      </c>
      <c r="F680" s="86" t="s">
        <v>1857</v>
      </c>
      <c r="G680" s="125">
        <v>321</v>
      </c>
    </row>
    <row r="681" spans="1:7" ht="11.25">
      <c r="A681" s="126" t="s">
        <v>628</v>
      </c>
      <c r="B681" s="127" t="s">
        <v>1354</v>
      </c>
      <c r="C681" s="126" t="s">
        <v>1204</v>
      </c>
      <c r="D681" s="126" t="s">
        <v>1373</v>
      </c>
      <c r="E681" s="126" t="s">
        <v>38</v>
      </c>
      <c r="F681" s="126" t="s">
        <v>1716</v>
      </c>
      <c r="G681" s="128">
        <v>321</v>
      </c>
    </row>
    <row r="682" spans="1:7" ht="11.25">
      <c r="A682" s="86" t="s">
        <v>629</v>
      </c>
      <c r="B682" s="87" t="s">
        <v>1636</v>
      </c>
      <c r="C682" s="86" t="s">
        <v>1204</v>
      </c>
      <c r="D682" s="86" t="s">
        <v>1298</v>
      </c>
      <c r="E682" s="86"/>
      <c r="F682" s="86"/>
      <c r="G682" s="125">
        <v>1955.5</v>
      </c>
    </row>
    <row r="683" spans="1:7" ht="11.25">
      <c r="A683" s="86" t="s">
        <v>630</v>
      </c>
      <c r="B683" s="87" t="s">
        <v>1299</v>
      </c>
      <c r="C683" s="86" t="s">
        <v>1204</v>
      </c>
      <c r="D683" s="86" t="s">
        <v>1300</v>
      </c>
      <c r="E683" s="86"/>
      <c r="F683" s="86"/>
      <c r="G683" s="125">
        <v>1955.5</v>
      </c>
    </row>
    <row r="684" spans="1:7" ht="11.25">
      <c r="A684" s="86" t="s">
        <v>631</v>
      </c>
      <c r="B684" s="87" t="s">
        <v>1847</v>
      </c>
      <c r="C684" s="86" t="s">
        <v>1204</v>
      </c>
      <c r="D684" s="86" t="s">
        <v>1300</v>
      </c>
      <c r="E684" s="86" t="s">
        <v>1511</v>
      </c>
      <c r="F684" s="86"/>
      <c r="G684" s="125">
        <v>50</v>
      </c>
    </row>
    <row r="685" spans="1:7" ht="22.5">
      <c r="A685" s="86" t="s">
        <v>632</v>
      </c>
      <c r="B685" s="87" t="s">
        <v>1656</v>
      </c>
      <c r="C685" s="86" t="s">
        <v>1204</v>
      </c>
      <c r="D685" s="86" t="s">
        <v>1300</v>
      </c>
      <c r="E685" s="86" t="s">
        <v>1863</v>
      </c>
      <c r="F685" s="86"/>
      <c r="G685" s="125">
        <v>50</v>
      </c>
    </row>
    <row r="686" spans="1:7" ht="78.75">
      <c r="A686" s="86" t="s">
        <v>633</v>
      </c>
      <c r="B686" s="129" t="s">
        <v>4</v>
      </c>
      <c r="C686" s="86" t="s">
        <v>1204</v>
      </c>
      <c r="D686" s="86" t="s">
        <v>1300</v>
      </c>
      <c r="E686" s="86" t="s">
        <v>1132</v>
      </c>
      <c r="F686" s="86"/>
      <c r="G686" s="125">
        <v>50</v>
      </c>
    </row>
    <row r="687" spans="1:7" ht="11.25">
      <c r="A687" s="86" t="s">
        <v>634</v>
      </c>
      <c r="B687" s="87" t="s">
        <v>1715</v>
      </c>
      <c r="C687" s="86" t="s">
        <v>1204</v>
      </c>
      <c r="D687" s="86" t="s">
        <v>1300</v>
      </c>
      <c r="E687" s="86" t="s">
        <v>1132</v>
      </c>
      <c r="F687" s="86" t="s">
        <v>1857</v>
      </c>
      <c r="G687" s="125">
        <v>50</v>
      </c>
    </row>
    <row r="688" spans="1:7" ht="11.25">
      <c r="A688" s="126" t="s">
        <v>635</v>
      </c>
      <c r="B688" s="127" t="s">
        <v>1354</v>
      </c>
      <c r="C688" s="126" t="s">
        <v>1204</v>
      </c>
      <c r="D688" s="126" t="s">
        <v>1300</v>
      </c>
      <c r="E688" s="126" t="s">
        <v>1132</v>
      </c>
      <c r="F688" s="126" t="s">
        <v>1716</v>
      </c>
      <c r="G688" s="128">
        <v>50</v>
      </c>
    </row>
    <row r="689" spans="1:7" ht="22.5">
      <c r="A689" s="86" t="s">
        <v>636</v>
      </c>
      <c r="B689" s="87" t="s">
        <v>1384</v>
      </c>
      <c r="C689" s="86" t="s">
        <v>1204</v>
      </c>
      <c r="D689" s="86" t="s">
        <v>1300</v>
      </c>
      <c r="E689" s="86" t="s">
        <v>1568</v>
      </c>
      <c r="F689" s="86"/>
      <c r="G689" s="125">
        <v>1905.5</v>
      </c>
    </row>
    <row r="690" spans="1:7" ht="22.5">
      <c r="A690" s="86" t="s">
        <v>637</v>
      </c>
      <c r="B690" s="87" t="s">
        <v>1697</v>
      </c>
      <c r="C690" s="86" t="s">
        <v>1204</v>
      </c>
      <c r="D690" s="86" t="s">
        <v>1300</v>
      </c>
      <c r="E690" s="86" t="s">
        <v>1913</v>
      </c>
      <c r="F690" s="86"/>
      <c r="G690" s="125">
        <v>1905.5</v>
      </c>
    </row>
    <row r="691" spans="1:7" ht="67.5">
      <c r="A691" s="86" t="s">
        <v>638</v>
      </c>
      <c r="B691" s="87" t="s">
        <v>875</v>
      </c>
      <c r="C691" s="86" t="s">
        <v>1204</v>
      </c>
      <c r="D691" s="86" t="s">
        <v>1300</v>
      </c>
      <c r="E691" s="86" t="s">
        <v>876</v>
      </c>
      <c r="F691" s="86"/>
      <c r="G691" s="125">
        <v>1905.5</v>
      </c>
    </row>
    <row r="692" spans="1:7" ht="11.25">
      <c r="A692" s="86" t="s">
        <v>639</v>
      </c>
      <c r="B692" s="87" t="s">
        <v>1715</v>
      </c>
      <c r="C692" s="86" t="s">
        <v>1204</v>
      </c>
      <c r="D692" s="86" t="s">
        <v>1300</v>
      </c>
      <c r="E692" s="86" t="s">
        <v>876</v>
      </c>
      <c r="F692" s="86" t="s">
        <v>1857</v>
      </c>
      <c r="G692" s="125">
        <v>1905.5</v>
      </c>
    </row>
    <row r="693" spans="1:7" ht="11.25">
      <c r="A693" s="126" t="s">
        <v>640</v>
      </c>
      <c r="B693" s="127" t="s">
        <v>1354</v>
      </c>
      <c r="C693" s="126" t="s">
        <v>1204</v>
      </c>
      <c r="D693" s="126" t="s">
        <v>1300</v>
      </c>
      <c r="E693" s="126" t="s">
        <v>876</v>
      </c>
      <c r="F693" s="126" t="s">
        <v>1716</v>
      </c>
      <c r="G693" s="128">
        <v>1905.5</v>
      </c>
    </row>
    <row r="694" spans="1:7" ht="11.25">
      <c r="A694" s="86" t="s">
        <v>641</v>
      </c>
      <c r="B694" s="87" t="s">
        <v>1479</v>
      </c>
      <c r="C694" s="86" t="s">
        <v>1204</v>
      </c>
      <c r="D694" s="86" t="s">
        <v>1308</v>
      </c>
      <c r="E694" s="86"/>
      <c r="F694" s="86"/>
      <c r="G694" s="125">
        <v>685.3</v>
      </c>
    </row>
    <row r="695" spans="1:7" ht="11.25">
      <c r="A695" s="86" t="s">
        <v>642</v>
      </c>
      <c r="B695" s="87" t="s">
        <v>1364</v>
      </c>
      <c r="C695" s="86" t="s">
        <v>1204</v>
      </c>
      <c r="D695" s="86" t="s">
        <v>1365</v>
      </c>
      <c r="E695" s="86"/>
      <c r="F695" s="86"/>
      <c r="G695" s="125">
        <v>685.3</v>
      </c>
    </row>
    <row r="696" spans="1:7" ht="22.5">
      <c r="A696" s="86" t="s">
        <v>643</v>
      </c>
      <c r="B696" s="87" t="s">
        <v>1384</v>
      </c>
      <c r="C696" s="86" t="s">
        <v>1204</v>
      </c>
      <c r="D696" s="86" t="s">
        <v>1365</v>
      </c>
      <c r="E696" s="86" t="s">
        <v>1568</v>
      </c>
      <c r="F696" s="86"/>
      <c r="G696" s="125">
        <v>685.3</v>
      </c>
    </row>
    <row r="697" spans="1:7" ht="22.5">
      <c r="A697" s="86" t="s">
        <v>644</v>
      </c>
      <c r="B697" s="87" t="s">
        <v>1697</v>
      </c>
      <c r="C697" s="86" t="s">
        <v>1204</v>
      </c>
      <c r="D697" s="86" t="s">
        <v>1365</v>
      </c>
      <c r="E697" s="86" t="s">
        <v>1913</v>
      </c>
      <c r="F697" s="86"/>
      <c r="G697" s="125">
        <v>685.3</v>
      </c>
    </row>
    <row r="698" spans="1:7" ht="67.5">
      <c r="A698" s="86" t="s">
        <v>645</v>
      </c>
      <c r="B698" s="87" t="s">
        <v>877</v>
      </c>
      <c r="C698" s="86" t="s">
        <v>1204</v>
      </c>
      <c r="D698" s="86" t="s">
        <v>1365</v>
      </c>
      <c r="E698" s="86" t="s">
        <v>878</v>
      </c>
      <c r="F698" s="86"/>
      <c r="G698" s="125">
        <v>685.3</v>
      </c>
    </row>
    <row r="699" spans="1:7" ht="11.25">
      <c r="A699" s="86" t="s">
        <v>646</v>
      </c>
      <c r="B699" s="87" t="s">
        <v>1715</v>
      </c>
      <c r="C699" s="86" t="s">
        <v>1204</v>
      </c>
      <c r="D699" s="86" t="s">
        <v>1365</v>
      </c>
      <c r="E699" s="86" t="s">
        <v>878</v>
      </c>
      <c r="F699" s="86" t="s">
        <v>1857</v>
      </c>
      <c r="G699" s="125">
        <v>685.3</v>
      </c>
    </row>
    <row r="700" spans="1:7" ht="11.25">
      <c r="A700" s="126" t="s">
        <v>647</v>
      </c>
      <c r="B700" s="127" t="s">
        <v>1354</v>
      </c>
      <c r="C700" s="126" t="s">
        <v>1204</v>
      </c>
      <c r="D700" s="126" t="s">
        <v>1365</v>
      </c>
      <c r="E700" s="126" t="s">
        <v>878</v>
      </c>
      <c r="F700" s="126" t="s">
        <v>1716</v>
      </c>
      <c r="G700" s="128">
        <v>685.3</v>
      </c>
    </row>
    <row r="701" spans="1:7" ht="11.25">
      <c r="A701" s="86" t="s">
        <v>648</v>
      </c>
      <c r="B701" s="87" t="s">
        <v>1637</v>
      </c>
      <c r="C701" s="86" t="s">
        <v>1204</v>
      </c>
      <c r="D701" s="86" t="s">
        <v>1366</v>
      </c>
      <c r="E701" s="86"/>
      <c r="F701" s="86"/>
      <c r="G701" s="125">
        <v>500</v>
      </c>
    </row>
    <row r="702" spans="1:7" ht="11.25">
      <c r="A702" s="86" t="s">
        <v>649</v>
      </c>
      <c r="B702" s="87" t="s">
        <v>1367</v>
      </c>
      <c r="C702" s="86" t="s">
        <v>1204</v>
      </c>
      <c r="D702" s="86" t="s">
        <v>1368</v>
      </c>
      <c r="E702" s="86"/>
      <c r="F702" s="86"/>
      <c r="G702" s="125">
        <v>500</v>
      </c>
    </row>
    <row r="703" spans="1:7" ht="22.5">
      <c r="A703" s="86" t="s">
        <v>650</v>
      </c>
      <c r="B703" s="87" t="s">
        <v>1384</v>
      </c>
      <c r="C703" s="86" t="s">
        <v>1204</v>
      </c>
      <c r="D703" s="86" t="s">
        <v>1368</v>
      </c>
      <c r="E703" s="86" t="s">
        <v>1568</v>
      </c>
      <c r="F703" s="86"/>
      <c r="G703" s="125">
        <v>500</v>
      </c>
    </row>
    <row r="704" spans="1:7" ht="22.5">
      <c r="A704" s="86" t="s">
        <v>651</v>
      </c>
      <c r="B704" s="87" t="s">
        <v>1697</v>
      </c>
      <c r="C704" s="86" t="s">
        <v>1204</v>
      </c>
      <c r="D704" s="86" t="s">
        <v>1368</v>
      </c>
      <c r="E704" s="86" t="s">
        <v>1913</v>
      </c>
      <c r="F704" s="86"/>
      <c r="G704" s="125">
        <v>500</v>
      </c>
    </row>
    <row r="705" spans="1:7" ht="45">
      <c r="A705" s="86" t="s">
        <v>652</v>
      </c>
      <c r="B705" s="87" t="s">
        <v>879</v>
      </c>
      <c r="C705" s="86" t="s">
        <v>1204</v>
      </c>
      <c r="D705" s="86" t="s">
        <v>1368</v>
      </c>
      <c r="E705" s="86" t="s">
        <v>880</v>
      </c>
      <c r="F705" s="86"/>
      <c r="G705" s="125">
        <v>500</v>
      </c>
    </row>
    <row r="706" spans="1:7" ht="11.25">
      <c r="A706" s="86" t="s">
        <v>653</v>
      </c>
      <c r="B706" s="87" t="s">
        <v>1715</v>
      </c>
      <c r="C706" s="86" t="s">
        <v>1204</v>
      </c>
      <c r="D706" s="86" t="s">
        <v>1368</v>
      </c>
      <c r="E706" s="86" t="s">
        <v>880</v>
      </c>
      <c r="F706" s="86" t="s">
        <v>1857</v>
      </c>
      <c r="G706" s="125">
        <v>500</v>
      </c>
    </row>
    <row r="707" spans="1:7" ht="11.25">
      <c r="A707" s="126" t="s">
        <v>654</v>
      </c>
      <c r="B707" s="127" t="s">
        <v>1354</v>
      </c>
      <c r="C707" s="126" t="s">
        <v>1204</v>
      </c>
      <c r="D707" s="126" t="s">
        <v>1368</v>
      </c>
      <c r="E707" s="126" t="s">
        <v>880</v>
      </c>
      <c r="F707" s="126" t="s">
        <v>1716</v>
      </c>
      <c r="G707" s="128">
        <v>500</v>
      </c>
    </row>
    <row r="708" spans="1:7" ht="22.5">
      <c r="A708" s="86" t="s">
        <v>655</v>
      </c>
      <c r="B708" s="87" t="s">
        <v>1638</v>
      </c>
      <c r="C708" s="86" t="s">
        <v>1204</v>
      </c>
      <c r="D708" s="86" t="s">
        <v>1369</v>
      </c>
      <c r="E708" s="86"/>
      <c r="F708" s="86"/>
      <c r="G708" s="125">
        <v>0.9</v>
      </c>
    </row>
    <row r="709" spans="1:7" ht="22.5">
      <c r="A709" s="86" t="s">
        <v>656</v>
      </c>
      <c r="B709" s="87" t="s">
        <v>1639</v>
      </c>
      <c r="C709" s="86" t="s">
        <v>1204</v>
      </c>
      <c r="D709" s="86" t="s">
        <v>1370</v>
      </c>
      <c r="E709" s="86"/>
      <c r="F709" s="86"/>
      <c r="G709" s="125">
        <v>0.9</v>
      </c>
    </row>
    <row r="710" spans="1:7" ht="22.5">
      <c r="A710" s="86" t="s">
        <v>657</v>
      </c>
      <c r="B710" s="87" t="s">
        <v>1492</v>
      </c>
      <c r="C710" s="86" t="s">
        <v>1204</v>
      </c>
      <c r="D710" s="86" t="s">
        <v>1370</v>
      </c>
      <c r="E710" s="86" t="s">
        <v>1910</v>
      </c>
      <c r="F710" s="86"/>
      <c r="G710" s="125">
        <v>0.9</v>
      </c>
    </row>
    <row r="711" spans="1:7" ht="22.5">
      <c r="A711" s="86" t="s">
        <v>658</v>
      </c>
      <c r="B711" s="87" t="s">
        <v>1701</v>
      </c>
      <c r="C711" s="86" t="s">
        <v>1204</v>
      </c>
      <c r="D711" s="86" t="s">
        <v>1370</v>
      </c>
      <c r="E711" s="86" t="s">
        <v>1149</v>
      </c>
      <c r="F711" s="86"/>
      <c r="G711" s="125">
        <v>0.9</v>
      </c>
    </row>
    <row r="712" spans="1:7" ht="56.25">
      <c r="A712" s="86" t="s">
        <v>659</v>
      </c>
      <c r="B712" s="87" t="s">
        <v>1702</v>
      </c>
      <c r="C712" s="86" t="s">
        <v>1204</v>
      </c>
      <c r="D712" s="86" t="s">
        <v>1370</v>
      </c>
      <c r="E712" s="86" t="s">
        <v>1150</v>
      </c>
      <c r="F712" s="86"/>
      <c r="G712" s="125">
        <v>0.9</v>
      </c>
    </row>
    <row r="713" spans="1:7" ht="22.5">
      <c r="A713" s="86" t="s">
        <v>660</v>
      </c>
      <c r="B713" s="87" t="s">
        <v>1703</v>
      </c>
      <c r="C713" s="86" t="s">
        <v>1204</v>
      </c>
      <c r="D713" s="86" t="s">
        <v>1370</v>
      </c>
      <c r="E713" s="86" t="s">
        <v>1150</v>
      </c>
      <c r="F713" s="86" t="s">
        <v>1704</v>
      </c>
      <c r="G713" s="125">
        <v>0.9</v>
      </c>
    </row>
    <row r="714" spans="1:7" ht="11.25">
      <c r="A714" s="126" t="s">
        <v>661</v>
      </c>
      <c r="B714" s="127" t="s">
        <v>1705</v>
      </c>
      <c r="C714" s="126" t="s">
        <v>1204</v>
      </c>
      <c r="D714" s="126" t="s">
        <v>1370</v>
      </c>
      <c r="E714" s="126" t="s">
        <v>1150</v>
      </c>
      <c r="F714" s="126" t="s">
        <v>1706</v>
      </c>
      <c r="G714" s="128">
        <v>0.9</v>
      </c>
    </row>
    <row r="715" spans="1:7" ht="33.75">
      <c r="A715" s="86" t="s">
        <v>662</v>
      </c>
      <c r="B715" s="87" t="s">
        <v>1640</v>
      </c>
      <c r="C715" s="86" t="s">
        <v>1204</v>
      </c>
      <c r="D715" s="86" t="s">
        <v>1371</v>
      </c>
      <c r="E715" s="86"/>
      <c r="F715" s="86"/>
      <c r="G715" s="125">
        <v>114984.4</v>
      </c>
    </row>
    <row r="716" spans="1:7" ht="33.75">
      <c r="A716" s="86" t="s">
        <v>663</v>
      </c>
      <c r="B716" s="87" t="s">
        <v>1641</v>
      </c>
      <c r="C716" s="86" t="s">
        <v>1204</v>
      </c>
      <c r="D716" s="86" t="s">
        <v>1848</v>
      </c>
      <c r="E716" s="86"/>
      <c r="F716" s="86"/>
      <c r="G716" s="125">
        <v>70252.7</v>
      </c>
    </row>
    <row r="717" spans="1:7" ht="22.5">
      <c r="A717" s="86" t="s">
        <v>1704</v>
      </c>
      <c r="B717" s="87" t="s">
        <v>1492</v>
      </c>
      <c r="C717" s="86" t="s">
        <v>1204</v>
      </c>
      <c r="D717" s="86" t="s">
        <v>1848</v>
      </c>
      <c r="E717" s="86" t="s">
        <v>1910</v>
      </c>
      <c r="F717" s="86"/>
      <c r="G717" s="125">
        <v>70252.7</v>
      </c>
    </row>
    <row r="718" spans="1:7" ht="56.25">
      <c r="A718" s="86" t="s">
        <v>664</v>
      </c>
      <c r="B718" s="87" t="s">
        <v>1707</v>
      </c>
      <c r="C718" s="86" t="s">
        <v>1204</v>
      </c>
      <c r="D718" s="86" t="s">
        <v>1848</v>
      </c>
      <c r="E718" s="86" t="s">
        <v>1151</v>
      </c>
      <c r="F718" s="86"/>
      <c r="G718" s="125">
        <v>70252.7</v>
      </c>
    </row>
    <row r="719" spans="1:7" ht="101.25">
      <c r="A719" s="86" t="s">
        <v>665</v>
      </c>
      <c r="B719" s="129" t="s">
        <v>1708</v>
      </c>
      <c r="C719" s="86" t="s">
        <v>1204</v>
      </c>
      <c r="D719" s="86" t="s">
        <v>1848</v>
      </c>
      <c r="E719" s="86" t="s">
        <v>1152</v>
      </c>
      <c r="F719" s="86"/>
      <c r="G719" s="125">
        <v>18037.3</v>
      </c>
    </row>
    <row r="720" spans="1:7" ht="11.25">
      <c r="A720" s="86" t="s">
        <v>666</v>
      </c>
      <c r="B720" s="87" t="s">
        <v>1715</v>
      </c>
      <c r="C720" s="86" t="s">
        <v>1204</v>
      </c>
      <c r="D720" s="86" t="s">
        <v>1848</v>
      </c>
      <c r="E720" s="86" t="s">
        <v>1152</v>
      </c>
      <c r="F720" s="86" t="s">
        <v>1857</v>
      </c>
      <c r="G720" s="125">
        <v>18037.3</v>
      </c>
    </row>
    <row r="721" spans="1:7" ht="11.25">
      <c r="A721" s="126" t="s">
        <v>667</v>
      </c>
      <c r="B721" s="127" t="s">
        <v>1208</v>
      </c>
      <c r="C721" s="126" t="s">
        <v>1204</v>
      </c>
      <c r="D721" s="126" t="s">
        <v>1848</v>
      </c>
      <c r="E721" s="126" t="s">
        <v>1152</v>
      </c>
      <c r="F721" s="126" t="s">
        <v>1709</v>
      </c>
      <c r="G721" s="128">
        <v>18037.3</v>
      </c>
    </row>
    <row r="722" spans="1:7" ht="101.25">
      <c r="A722" s="86" t="s">
        <v>668</v>
      </c>
      <c r="B722" s="129" t="s">
        <v>1710</v>
      </c>
      <c r="C722" s="86" t="s">
        <v>1204</v>
      </c>
      <c r="D722" s="86" t="s">
        <v>1848</v>
      </c>
      <c r="E722" s="86" t="s">
        <v>1153</v>
      </c>
      <c r="F722" s="86"/>
      <c r="G722" s="125">
        <v>52215.4</v>
      </c>
    </row>
    <row r="723" spans="1:7" ht="11.25">
      <c r="A723" s="86" t="s">
        <v>669</v>
      </c>
      <c r="B723" s="87" t="s">
        <v>1715</v>
      </c>
      <c r="C723" s="86" t="s">
        <v>1204</v>
      </c>
      <c r="D723" s="86" t="s">
        <v>1848</v>
      </c>
      <c r="E723" s="86" t="s">
        <v>1153</v>
      </c>
      <c r="F723" s="86" t="s">
        <v>1857</v>
      </c>
      <c r="G723" s="125">
        <v>52215.4</v>
      </c>
    </row>
    <row r="724" spans="1:7" ht="11.25">
      <c r="A724" s="126" t="s">
        <v>670</v>
      </c>
      <c r="B724" s="127" t="s">
        <v>1208</v>
      </c>
      <c r="C724" s="126" t="s">
        <v>1204</v>
      </c>
      <c r="D724" s="126" t="s">
        <v>1848</v>
      </c>
      <c r="E724" s="126" t="s">
        <v>1153</v>
      </c>
      <c r="F724" s="126" t="s">
        <v>1709</v>
      </c>
      <c r="G724" s="128">
        <v>52215.4</v>
      </c>
    </row>
    <row r="725" spans="1:7" ht="22.5">
      <c r="A725" s="86" t="s">
        <v>671</v>
      </c>
      <c r="B725" s="87" t="s">
        <v>1642</v>
      </c>
      <c r="C725" s="86" t="s">
        <v>1204</v>
      </c>
      <c r="D725" s="86" t="s">
        <v>1727</v>
      </c>
      <c r="E725" s="86"/>
      <c r="F725" s="86"/>
      <c r="G725" s="125">
        <v>44731.7</v>
      </c>
    </row>
    <row r="726" spans="1:7" ht="22.5">
      <c r="A726" s="86" t="s">
        <v>672</v>
      </c>
      <c r="B726" s="87" t="s">
        <v>1492</v>
      </c>
      <c r="C726" s="86" t="s">
        <v>1204</v>
      </c>
      <c r="D726" s="86" t="s">
        <v>1727</v>
      </c>
      <c r="E726" s="86" t="s">
        <v>1910</v>
      </c>
      <c r="F726" s="86"/>
      <c r="G726" s="125">
        <v>43903.3</v>
      </c>
    </row>
    <row r="727" spans="1:7" ht="56.25">
      <c r="A727" s="86" t="s">
        <v>673</v>
      </c>
      <c r="B727" s="87" t="s">
        <v>1707</v>
      </c>
      <c r="C727" s="86" t="s">
        <v>1204</v>
      </c>
      <c r="D727" s="86" t="s">
        <v>1727</v>
      </c>
      <c r="E727" s="86" t="s">
        <v>1151</v>
      </c>
      <c r="F727" s="86"/>
      <c r="G727" s="125">
        <v>43903.3</v>
      </c>
    </row>
    <row r="728" spans="1:7" ht="90">
      <c r="A728" s="86" t="s">
        <v>674</v>
      </c>
      <c r="B728" s="129" t="s">
        <v>1154</v>
      </c>
      <c r="C728" s="86" t="s">
        <v>1204</v>
      </c>
      <c r="D728" s="86" t="s">
        <v>1727</v>
      </c>
      <c r="E728" s="86" t="s">
        <v>1155</v>
      </c>
      <c r="F728" s="86"/>
      <c r="G728" s="125">
        <v>43903.3</v>
      </c>
    </row>
    <row r="729" spans="1:7" ht="11.25">
      <c r="A729" s="86" t="s">
        <v>675</v>
      </c>
      <c r="B729" s="87" t="s">
        <v>1715</v>
      </c>
      <c r="C729" s="86" t="s">
        <v>1204</v>
      </c>
      <c r="D729" s="86" t="s">
        <v>1727</v>
      </c>
      <c r="E729" s="86" t="s">
        <v>1155</v>
      </c>
      <c r="F729" s="86" t="s">
        <v>1857</v>
      </c>
      <c r="G729" s="125">
        <v>43903.3</v>
      </c>
    </row>
    <row r="730" spans="1:7" ht="11.25">
      <c r="A730" s="126" t="s">
        <v>676</v>
      </c>
      <c r="B730" s="127" t="s">
        <v>1354</v>
      </c>
      <c r="C730" s="126" t="s">
        <v>1204</v>
      </c>
      <c r="D730" s="126" t="s">
        <v>1727</v>
      </c>
      <c r="E730" s="126" t="s">
        <v>1155</v>
      </c>
      <c r="F730" s="126" t="s">
        <v>1716</v>
      </c>
      <c r="G730" s="128">
        <v>43903.3</v>
      </c>
    </row>
    <row r="731" spans="1:7" ht="22.5">
      <c r="A731" s="86" t="s">
        <v>677</v>
      </c>
      <c r="B731" s="87" t="s">
        <v>1384</v>
      </c>
      <c r="C731" s="86" t="s">
        <v>1204</v>
      </c>
      <c r="D731" s="86" t="s">
        <v>1727</v>
      </c>
      <c r="E731" s="86" t="s">
        <v>1568</v>
      </c>
      <c r="F731" s="86"/>
      <c r="G731" s="125">
        <v>828.4</v>
      </c>
    </row>
    <row r="732" spans="1:7" ht="22.5">
      <c r="A732" s="86" t="s">
        <v>678</v>
      </c>
      <c r="B732" s="87" t="s">
        <v>1697</v>
      </c>
      <c r="C732" s="86" t="s">
        <v>1204</v>
      </c>
      <c r="D732" s="86" t="s">
        <v>1727</v>
      </c>
      <c r="E732" s="86" t="s">
        <v>1913</v>
      </c>
      <c r="F732" s="86"/>
      <c r="G732" s="125">
        <v>828.4</v>
      </c>
    </row>
    <row r="733" spans="1:7" ht="67.5">
      <c r="A733" s="86" t="s">
        <v>679</v>
      </c>
      <c r="B733" s="87" t="s">
        <v>881</v>
      </c>
      <c r="C733" s="86" t="s">
        <v>1204</v>
      </c>
      <c r="D733" s="86" t="s">
        <v>1727</v>
      </c>
      <c r="E733" s="86" t="s">
        <v>882</v>
      </c>
      <c r="F733" s="86"/>
      <c r="G733" s="125">
        <v>828.4</v>
      </c>
    </row>
    <row r="734" spans="1:7" ht="11.25">
      <c r="A734" s="86" t="s">
        <v>680</v>
      </c>
      <c r="B734" s="87" t="s">
        <v>1715</v>
      </c>
      <c r="C734" s="86" t="s">
        <v>1204</v>
      </c>
      <c r="D734" s="86" t="s">
        <v>1727</v>
      </c>
      <c r="E734" s="86" t="s">
        <v>882</v>
      </c>
      <c r="F734" s="86" t="s">
        <v>1857</v>
      </c>
      <c r="G734" s="125">
        <v>828.4</v>
      </c>
    </row>
    <row r="735" spans="1:7" ht="11.25">
      <c r="A735" s="126" t="s">
        <v>681</v>
      </c>
      <c r="B735" s="127" t="s">
        <v>1354</v>
      </c>
      <c r="C735" s="126" t="s">
        <v>1204</v>
      </c>
      <c r="D735" s="126" t="s">
        <v>1727</v>
      </c>
      <c r="E735" s="126" t="s">
        <v>882</v>
      </c>
      <c r="F735" s="126" t="s">
        <v>1716</v>
      </c>
      <c r="G735" s="128">
        <v>828.4</v>
      </c>
    </row>
    <row r="736" spans="1:7" ht="22.5">
      <c r="A736" s="122" t="s">
        <v>682</v>
      </c>
      <c r="B736" s="123" t="s">
        <v>1304</v>
      </c>
      <c r="C736" s="122" t="s">
        <v>1591</v>
      </c>
      <c r="D736" s="122"/>
      <c r="E736" s="122"/>
      <c r="F736" s="122"/>
      <c r="G736" s="124">
        <v>19759.3</v>
      </c>
    </row>
    <row r="737" spans="1:7" ht="11.25">
      <c r="A737" s="86" t="s">
        <v>683</v>
      </c>
      <c r="B737" s="87" t="s">
        <v>1479</v>
      </c>
      <c r="C737" s="86" t="s">
        <v>1591</v>
      </c>
      <c r="D737" s="86" t="s">
        <v>1308</v>
      </c>
      <c r="E737" s="86"/>
      <c r="F737" s="86"/>
      <c r="G737" s="125">
        <v>19759.3</v>
      </c>
    </row>
    <row r="738" spans="1:7" ht="11.25">
      <c r="A738" s="86" t="s">
        <v>684</v>
      </c>
      <c r="B738" s="87" t="s">
        <v>1309</v>
      </c>
      <c r="C738" s="86" t="s">
        <v>1591</v>
      </c>
      <c r="D738" s="86" t="s">
        <v>1310</v>
      </c>
      <c r="E738" s="86"/>
      <c r="F738" s="86"/>
      <c r="G738" s="125">
        <v>410</v>
      </c>
    </row>
    <row r="739" spans="1:7" ht="22.5">
      <c r="A739" s="86" t="s">
        <v>685</v>
      </c>
      <c r="B739" s="87" t="s">
        <v>1451</v>
      </c>
      <c r="C739" s="86" t="s">
        <v>1591</v>
      </c>
      <c r="D739" s="86" t="s">
        <v>1310</v>
      </c>
      <c r="E739" s="86" t="s">
        <v>1156</v>
      </c>
      <c r="F739" s="86"/>
      <c r="G739" s="125">
        <v>410</v>
      </c>
    </row>
    <row r="740" spans="1:7" ht="33.75">
      <c r="A740" s="86" t="s">
        <v>686</v>
      </c>
      <c r="B740" s="87" t="s">
        <v>1495</v>
      </c>
      <c r="C740" s="86" t="s">
        <v>1591</v>
      </c>
      <c r="D740" s="86" t="s">
        <v>1310</v>
      </c>
      <c r="E740" s="86" t="s">
        <v>1157</v>
      </c>
      <c r="F740" s="86"/>
      <c r="G740" s="125">
        <v>410</v>
      </c>
    </row>
    <row r="741" spans="1:7" ht="67.5">
      <c r="A741" s="86" t="s">
        <v>687</v>
      </c>
      <c r="B741" s="87" t="s">
        <v>1158</v>
      </c>
      <c r="C741" s="86" t="s">
        <v>1591</v>
      </c>
      <c r="D741" s="86" t="s">
        <v>1310</v>
      </c>
      <c r="E741" s="86" t="s">
        <v>1159</v>
      </c>
      <c r="F741" s="86"/>
      <c r="G741" s="125">
        <v>410</v>
      </c>
    </row>
    <row r="742" spans="1:7" ht="22.5">
      <c r="A742" s="86" t="s">
        <v>688</v>
      </c>
      <c r="B742" s="87" t="s">
        <v>1676</v>
      </c>
      <c r="C742" s="86" t="s">
        <v>1591</v>
      </c>
      <c r="D742" s="86" t="s">
        <v>1310</v>
      </c>
      <c r="E742" s="86" t="s">
        <v>1159</v>
      </c>
      <c r="F742" s="86" t="s">
        <v>1677</v>
      </c>
      <c r="G742" s="125">
        <v>410</v>
      </c>
    </row>
    <row r="743" spans="1:7" ht="22.5">
      <c r="A743" s="126" t="s">
        <v>689</v>
      </c>
      <c r="B743" s="127" t="s">
        <v>1496</v>
      </c>
      <c r="C743" s="126" t="s">
        <v>1591</v>
      </c>
      <c r="D743" s="126" t="s">
        <v>1310</v>
      </c>
      <c r="E743" s="126" t="s">
        <v>1159</v>
      </c>
      <c r="F743" s="126" t="s">
        <v>1497</v>
      </c>
      <c r="G743" s="128">
        <v>410</v>
      </c>
    </row>
    <row r="744" spans="1:7" ht="11.25">
      <c r="A744" s="86" t="s">
        <v>690</v>
      </c>
      <c r="B744" s="87" t="s">
        <v>1311</v>
      </c>
      <c r="C744" s="86" t="s">
        <v>1591</v>
      </c>
      <c r="D744" s="86" t="s">
        <v>1312</v>
      </c>
      <c r="E744" s="86"/>
      <c r="F744" s="86"/>
      <c r="G744" s="125">
        <v>11789.6</v>
      </c>
    </row>
    <row r="745" spans="1:7" ht="22.5">
      <c r="A745" s="86" t="s">
        <v>691</v>
      </c>
      <c r="B745" s="87" t="s">
        <v>1451</v>
      </c>
      <c r="C745" s="86" t="s">
        <v>1591</v>
      </c>
      <c r="D745" s="86" t="s">
        <v>1312</v>
      </c>
      <c r="E745" s="86" t="s">
        <v>1156</v>
      </c>
      <c r="F745" s="86"/>
      <c r="G745" s="125">
        <v>11789.6</v>
      </c>
    </row>
    <row r="746" spans="1:7" ht="22.5">
      <c r="A746" s="86" t="s">
        <v>692</v>
      </c>
      <c r="B746" s="87" t="s">
        <v>1498</v>
      </c>
      <c r="C746" s="86" t="s">
        <v>1591</v>
      </c>
      <c r="D746" s="86" t="s">
        <v>1312</v>
      </c>
      <c r="E746" s="86" t="s">
        <v>1160</v>
      </c>
      <c r="F746" s="86"/>
      <c r="G746" s="125">
        <v>11789.6</v>
      </c>
    </row>
    <row r="747" spans="1:7" ht="90">
      <c r="A747" s="86" t="s">
        <v>1706</v>
      </c>
      <c r="B747" s="129" t="s">
        <v>1161</v>
      </c>
      <c r="C747" s="86" t="s">
        <v>1591</v>
      </c>
      <c r="D747" s="86" t="s">
        <v>1312</v>
      </c>
      <c r="E747" s="86" t="s">
        <v>1162</v>
      </c>
      <c r="F747" s="86"/>
      <c r="G747" s="125">
        <v>11789.6</v>
      </c>
    </row>
    <row r="748" spans="1:7" ht="33.75">
      <c r="A748" s="86" t="s">
        <v>693</v>
      </c>
      <c r="B748" s="87" t="s">
        <v>1377</v>
      </c>
      <c r="C748" s="86" t="s">
        <v>1591</v>
      </c>
      <c r="D748" s="86" t="s">
        <v>1312</v>
      </c>
      <c r="E748" s="86" t="s">
        <v>1162</v>
      </c>
      <c r="F748" s="86" t="s">
        <v>1583</v>
      </c>
      <c r="G748" s="125">
        <v>11789.6</v>
      </c>
    </row>
    <row r="749" spans="1:7" ht="11.25">
      <c r="A749" s="126" t="s">
        <v>694</v>
      </c>
      <c r="B749" s="127" t="s">
        <v>1584</v>
      </c>
      <c r="C749" s="126" t="s">
        <v>1591</v>
      </c>
      <c r="D749" s="126" t="s">
        <v>1312</v>
      </c>
      <c r="E749" s="126" t="s">
        <v>1162</v>
      </c>
      <c r="F749" s="126" t="s">
        <v>1585</v>
      </c>
      <c r="G749" s="128">
        <v>11789.6</v>
      </c>
    </row>
    <row r="750" spans="1:7" ht="11.25">
      <c r="A750" s="86" t="s">
        <v>695</v>
      </c>
      <c r="B750" s="87" t="s">
        <v>1313</v>
      </c>
      <c r="C750" s="86" t="s">
        <v>1591</v>
      </c>
      <c r="D750" s="86" t="s">
        <v>1314</v>
      </c>
      <c r="E750" s="86"/>
      <c r="F750" s="86"/>
      <c r="G750" s="125">
        <v>151.6</v>
      </c>
    </row>
    <row r="751" spans="1:7" ht="22.5">
      <c r="A751" s="86" t="s">
        <v>696</v>
      </c>
      <c r="B751" s="87" t="s">
        <v>1451</v>
      </c>
      <c r="C751" s="86" t="s">
        <v>1591</v>
      </c>
      <c r="D751" s="86" t="s">
        <v>1314</v>
      </c>
      <c r="E751" s="86" t="s">
        <v>1156</v>
      </c>
      <c r="F751" s="86"/>
      <c r="G751" s="125">
        <v>151.6</v>
      </c>
    </row>
    <row r="752" spans="1:7" ht="22.5">
      <c r="A752" s="86" t="s">
        <v>697</v>
      </c>
      <c r="B752" s="87" t="s">
        <v>1721</v>
      </c>
      <c r="C752" s="86" t="s">
        <v>1591</v>
      </c>
      <c r="D752" s="86" t="s">
        <v>1314</v>
      </c>
      <c r="E752" s="86" t="s">
        <v>1163</v>
      </c>
      <c r="F752" s="86"/>
      <c r="G752" s="125">
        <v>151.6</v>
      </c>
    </row>
    <row r="753" spans="1:7" ht="112.5">
      <c r="A753" s="86" t="s">
        <v>698</v>
      </c>
      <c r="B753" s="129" t="s">
        <v>903</v>
      </c>
      <c r="C753" s="86" t="s">
        <v>1591</v>
      </c>
      <c r="D753" s="86" t="s">
        <v>1314</v>
      </c>
      <c r="E753" s="86" t="s">
        <v>904</v>
      </c>
      <c r="F753" s="86"/>
      <c r="G753" s="125">
        <v>151.6</v>
      </c>
    </row>
    <row r="754" spans="1:7" ht="22.5">
      <c r="A754" s="86" t="s">
        <v>699</v>
      </c>
      <c r="B754" s="87" t="s">
        <v>1173</v>
      </c>
      <c r="C754" s="86" t="s">
        <v>1591</v>
      </c>
      <c r="D754" s="86" t="s">
        <v>1314</v>
      </c>
      <c r="E754" s="86" t="s">
        <v>904</v>
      </c>
      <c r="F754" s="86" t="s">
        <v>1379</v>
      </c>
      <c r="G754" s="125">
        <v>151.6</v>
      </c>
    </row>
    <row r="755" spans="1:7" ht="33.75">
      <c r="A755" s="126" t="s">
        <v>700</v>
      </c>
      <c r="B755" s="127" t="s">
        <v>1397</v>
      </c>
      <c r="C755" s="126" t="s">
        <v>1591</v>
      </c>
      <c r="D755" s="126" t="s">
        <v>1314</v>
      </c>
      <c r="E755" s="126" t="s">
        <v>904</v>
      </c>
      <c r="F755" s="126" t="s">
        <v>1380</v>
      </c>
      <c r="G755" s="128">
        <v>151.6</v>
      </c>
    </row>
    <row r="756" spans="1:7" ht="11.25">
      <c r="A756" s="86" t="s">
        <v>701</v>
      </c>
      <c r="B756" s="87" t="s">
        <v>1364</v>
      </c>
      <c r="C756" s="86" t="s">
        <v>1591</v>
      </c>
      <c r="D756" s="86" t="s">
        <v>1365</v>
      </c>
      <c r="E756" s="86"/>
      <c r="F756" s="86"/>
      <c r="G756" s="125">
        <v>7408.1</v>
      </c>
    </row>
    <row r="757" spans="1:7" ht="22.5">
      <c r="A757" s="86" t="s">
        <v>702</v>
      </c>
      <c r="B757" s="87" t="s">
        <v>1451</v>
      </c>
      <c r="C757" s="86" t="s">
        <v>1591</v>
      </c>
      <c r="D757" s="86" t="s">
        <v>1365</v>
      </c>
      <c r="E757" s="86" t="s">
        <v>1156</v>
      </c>
      <c r="F757" s="86"/>
      <c r="G757" s="125">
        <v>7408.1</v>
      </c>
    </row>
    <row r="758" spans="1:7" ht="22.5">
      <c r="A758" s="86" t="s">
        <v>703</v>
      </c>
      <c r="B758" s="87" t="s">
        <v>1493</v>
      </c>
      <c r="C758" s="86" t="s">
        <v>1591</v>
      </c>
      <c r="D758" s="86" t="s">
        <v>1365</v>
      </c>
      <c r="E758" s="86" t="s">
        <v>1164</v>
      </c>
      <c r="F758" s="86"/>
      <c r="G758" s="125">
        <v>7408.1</v>
      </c>
    </row>
    <row r="759" spans="1:7" ht="78.75">
      <c r="A759" s="86" t="s">
        <v>704</v>
      </c>
      <c r="B759" s="129" t="s">
        <v>905</v>
      </c>
      <c r="C759" s="86" t="s">
        <v>1591</v>
      </c>
      <c r="D759" s="86" t="s">
        <v>1365</v>
      </c>
      <c r="E759" s="86" t="s">
        <v>1165</v>
      </c>
      <c r="F759" s="86"/>
      <c r="G759" s="125">
        <v>7408.1</v>
      </c>
    </row>
    <row r="760" spans="1:7" ht="56.25">
      <c r="A760" s="86" t="s">
        <v>705</v>
      </c>
      <c r="B760" s="87" t="s">
        <v>1513</v>
      </c>
      <c r="C760" s="86" t="s">
        <v>1591</v>
      </c>
      <c r="D760" s="86" t="s">
        <v>1365</v>
      </c>
      <c r="E760" s="86" t="s">
        <v>1165</v>
      </c>
      <c r="F760" s="86" t="s">
        <v>1514</v>
      </c>
      <c r="G760" s="125">
        <v>6561.3</v>
      </c>
    </row>
    <row r="761" spans="1:7" ht="22.5">
      <c r="A761" s="126" t="s">
        <v>706</v>
      </c>
      <c r="B761" s="127" t="s">
        <v>1378</v>
      </c>
      <c r="C761" s="126" t="s">
        <v>1591</v>
      </c>
      <c r="D761" s="126" t="s">
        <v>1365</v>
      </c>
      <c r="E761" s="126" t="s">
        <v>1165</v>
      </c>
      <c r="F761" s="126" t="s">
        <v>1338</v>
      </c>
      <c r="G761" s="128">
        <v>6561.3</v>
      </c>
    </row>
    <row r="762" spans="1:7" ht="22.5">
      <c r="A762" s="86" t="s">
        <v>707</v>
      </c>
      <c r="B762" s="87" t="s">
        <v>1173</v>
      </c>
      <c r="C762" s="86" t="s">
        <v>1591</v>
      </c>
      <c r="D762" s="86" t="s">
        <v>1365</v>
      </c>
      <c r="E762" s="86" t="s">
        <v>1165</v>
      </c>
      <c r="F762" s="86" t="s">
        <v>1379</v>
      </c>
      <c r="G762" s="125">
        <v>846.7</v>
      </c>
    </row>
    <row r="763" spans="1:7" ht="33.75">
      <c r="A763" s="126" t="s">
        <v>708</v>
      </c>
      <c r="B763" s="127" t="s">
        <v>1397</v>
      </c>
      <c r="C763" s="126" t="s">
        <v>1591</v>
      </c>
      <c r="D763" s="126" t="s">
        <v>1365</v>
      </c>
      <c r="E763" s="126" t="s">
        <v>1165</v>
      </c>
      <c r="F763" s="126" t="s">
        <v>1380</v>
      </c>
      <c r="G763" s="128">
        <v>846.7</v>
      </c>
    </row>
    <row r="764" spans="1:7" ht="11.25">
      <c r="A764" s="86" t="s">
        <v>709</v>
      </c>
      <c r="B764" s="87" t="s">
        <v>1388</v>
      </c>
      <c r="C764" s="86" t="s">
        <v>1591</v>
      </c>
      <c r="D764" s="86" t="s">
        <v>1365</v>
      </c>
      <c r="E764" s="86" t="s">
        <v>1165</v>
      </c>
      <c r="F764" s="86" t="s">
        <v>1389</v>
      </c>
      <c r="G764" s="125">
        <v>0.1</v>
      </c>
    </row>
    <row r="765" spans="1:7" ht="11.25">
      <c r="A765" s="126" t="s">
        <v>710</v>
      </c>
      <c r="B765" s="127" t="s">
        <v>1390</v>
      </c>
      <c r="C765" s="126" t="s">
        <v>1591</v>
      </c>
      <c r="D765" s="126" t="s">
        <v>1365</v>
      </c>
      <c r="E765" s="126" t="s">
        <v>1165</v>
      </c>
      <c r="F765" s="126" t="s">
        <v>1391</v>
      </c>
      <c r="G765" s="128">
        <v>0.1</v>
      </c>
    </row>
    <row r="766" spans="1:7" ht="11.25">
      <c r="A766" s="130" t="s">
        <v>711</v>
      </c>
      <c r="B766" s="123" t="s">
        <v>1556</v>
      </c>
      <c r="C766" s="130"/>
      <c r="D766" s="130"/>
      <c r="E766" s="130"/>
      <c r="F766" s="122"/>
      <c r="G766" s="124">
        <f>901482.3+150</f>
        <v>901632.3</v>
      </c>
    </row>
    <row r="768" ht="11.25">
      <c r="G768" s="131"/>
    </row>
    <row r="770" ht="11.25">
      <c r="G770" s="131"/>
    </row>
  </sheetData>
  <sheetProtection/>
  <mergeCells count="14">
    <mergeCell ref="A7:G7"/>
    <mergeCell ref="A8:G8"/>
    <mergeCell ref="A1:G1"/>
    <mergeCell ref="A2:G2"/>
    <mergeCell ref="B3:G3"/>
    <mergeCell ref="A6:G6"/>
    <mergeCell ref="A11:G11"/>
    <mergeCell ref="A15:A16"/>
    <mergeCell ref="B15:B16"/>
    <mergeCell ref="C15:C16"/>
    <mergeCell ref="D15:D16"/>
    <mergeCell ref="E15:E16"/>
    <mergeCell ref="F15:F16"/>
    <mergeCell ref="G15:G1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C459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133" customWidth="1"/>
    <col min="2" max="2" width="45.75390625" style="133" customWidth="1"/>
    <col min="3" max="3" width="12.125" style="133" customWidth="1"/>
    <col min="4" max="4" width="8.25390625" style="133" customWidth="1"/>
    <col min="5" max="5" width="8.00390625" style="133" customWidth="1"/>
    <col min="6" max="6" width="10.375" style="133" customWidth="1"/>
    <col min="7" max="16384" width="9.125" style="133" customWidth="1"/>
  </cols>
  <sheetData>
    <row r="1" spans="1:29" ht="12.75">
      <c r="A1" s="171" t="s">
        <v>42</v>
      </c>
      <c r="B1" s="171"/>
      <c r="C1" s="171"/>
      <c r="D1" s="171"/>
      <c r="E1" s="171"/>
      <c r="F1" s="171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29" ht="12.75">
      <c r="A2" s="171" t="s">
        <v>1529</v>
      </c>
      <c r="B2" s="171"/>
      <c r="C2" s="171"/>
      <c r="D2" s="171"/>
      <c r="E2" s="171"/>
      <c r="F2" s="171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9" ht="12.75">
      <c r="A3" s="168" t="s">
        <v>1917</v>
      </c>
      <c r="B3" s="168"/>
      <c r="C3" s="168"/>
      <c r="D3" s="168"/>
      <c r="E3" s="168"/>
      <c r="F3" s="168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</row>
    <row r="4" spans="1:29" ht="12.75">
      <c r="A4" s="89"/>
      <c r="B4" s="89"/>
      <c r="C4" s="89"/>
      <c r="D4" s="89"/>
      <c r="E4" s="89"/>
      <c r="F4" s="89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29" ht="12.75">
      <c r="A5" s="90"/>
      <c r="B5" s="90"/>
      <c r="C5" s="90"/>
      <c r="D5" s="90"/>
      <c r="E5" s="91"/>
      <c r="F5" s="91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</row>
    <row r="6" spans="1:29" ht="12.75">
      <c r="A6" s="171" t="s">
        <v>911</v>
      </c>
      <c r="B6" s="171"/>
      <c r="C6" s="171"/>
      <c r="D6" s="171"/>
      <c r="E6" s="171"/>
      <c r="F6" s="171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</row>
    <row r="7" spans="1:29" ht="12.75">
      <c r="A7" s="171" t="s">
        <v>1529</v>
      </c>
      <c r="B7" s="171"/>
      <c r="C7" s="171"/>
      <c r="D7" s="171"/>
      <c r="E7" s="171"/>
      <c r="F7" s="171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</row>
    <row r="8" spans="1:29" ht="12.75">
      <c r="A8" s="171" t="s">
        <v>43</v>
      </c>
      <c r="B8" s="171"/>
      <c r="C8" s="171"/>
      <c r="D8" s="171"/>
      <c r="E8" s="171"/>
      <c r="F8" s="171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</row>
    <row r="9" spans="1:29" ht="12.75">
      <c r="A9" s="45"/>
      <c r="B9" s="45"/>
      <c r="C9" s="45"/>
      <c r="D9" s="45"/>
      <c r="E9" s="45"/>
      <c r="F9" s="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1:29" ht="15.75">
      <c r="A10" s="172" t="s">
        <v>1531</v>
      </c>
      <c r="B10" s="172"/>
      <c r="C10" s="172"/>
      <c r="D10" s="172"/>
      <c r="E10" s="172"/>
      <c r="F10" s="172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spans="1:29" ht="15.75">
      <c r="A11" s="172" t="s">
        <v>1532</v>
      </c>
      <c r="B11" s="172"/>
      <c r="C11" s="172"/>
      <c r="D11" s="172"/>
      <c r="E11" s="172"/>
      <c r="F11" s="172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</row>
    <row r="12" spans="1:29" ht="15.75">
      <c r="A12" s="172" t="s">
        <v>1376</v>
      </c>
      <c r="B12" s="172"/>
      <c r="C12" s="172"/>
      <c r="D12" s="172"/>
      <c r="E12" s="172"/>
      <c r="F12" s="172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1:29" ht="15.75">
      <c r="A13" s="172" t="s">
        <v>907</v>
      </c>
      <c r="B13" s="172"/>
      <c r="C13" s="172"/>
      <c r="D13" s="172"/>
      <c r="E13" s="172"/>
      <c r="F13" s="172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spans="1:29" ht="12.75">
      <c r="A14" s="45"/>
      <c r="B14" s="45"/>
      <c r="C14" s="45"/>
      <c r="D14" s="45"/>
      <c r="E14" s="45"/>
      <c r="F14" s="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</row>
    <row r="15" spans="1:29" ht="12.75">
      <c r="A15" s="45"/>
      <c r="B15" s="45"/>
      <c r="C15" s="45"/>
      <c r="D15" s="45"/>
      <c r="E15" s="45"/>
      <c r="F15" s="46" t="s">
        <v>1201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spans="1:29" ht="12.75">
      <c r="A16" s="173" t="s">
        <v>1187</v>
      </c>
      <c r="B16" s="173" t="s">
        <v>1530</v>
      </c>
      <c r="C16" s="173" t="s">
        <v>1851</v>
      </c>
      <c r="D16" s="173" t="s">
        <v>1852</v>
      </c>
      <c r="E16" s="173" t="s">
        <v>1552</v>
      </c>
      <c r="F16" s="173" t="s">
        <v>1088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</row>
    <row r="17" spans="1:29" ht="12.75">
      <c r="A17" s="173"/>
      <c r="B17" s="173"/>
      <c r="C17" s="173"/>
      <c r="D17" s="173"/>
      <c r="E17" s="173"/>
      <c r="F17" s="173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</row>
    <row r="18" spans="1:29" ht="12.75">
      <c r="A18" s="134"/>
      <c r="B18" s="134" t="s">
        <v>1853</v>
      </c>
      <c r="C18" s="134" t="s">
        <v>1330</v>
      </c>
      <c r="D18" s="134" t="s">
        <v>1854</v>
      </c>
      <c r="E18" s="134" t="s">
        <v>1855</v>
      </c>
      <c r="F18" s="134" t="s">
        <v>1856</v>
      </c>
      <c r="G18" s="13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</row>
    <row r="19" spans="1:29" ht="12.75">
      <c r="A19" s="122" t="s">
        <v>1853</v>
      </c>
      <c r="B19" s="123" t="s">
        <v>1483</v>
      </c>
      <c r="C19" s="122" t="s">
        <v>1880</v>
      </c>
      <c r="D19" s="122"/>
      <c r="E19" s="122"/>
      <c r="F19" s="124">
        <v>543357.5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</row>
    <row r="20" spans="1:29" ht="22.5">
      <c r="A20" s="132" t="s">
        <v>1330</v>
      </c>
      <c r="B20" s="136" t="s">
        <v>1683</v>
      </c>
      <c r="C20" s="132" t="s">
        <v>1881</v>
      </c>
      <c r="D20" s="132"/>
      <c r="E20" s="132"/>
      <c r="F20" s="137">
        <v>521548.7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</row>
    <row r="21" spans="1:29" ht="78.75">
      <c r="A21" s="132" t="s">
        <v>1854</v>
      </c>
      <c r="B21" s="138" t="s">
        <v>736</v>
      </c>
      <c r="C21" s="132" t="s">
        <v>16</v>
      </c>
      <c r="D21" s="132"/>
      <c r="E21" s="132"/>
      <c r="F21" s="137">
        <v>2068.8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</row>
    <row r="22" spans="1:29" ht="56.25">
      <c r="A22" s="132" t="s">
        <v>1855</v>
      </c>
      <c r="B22" s="136" t="s">
        <v>1513</v>
      </c>
      <c r="C22" s="132" t="s">
        <v>16</v>
      </c>
      <c r="D22" s="132" t="s">
        <v>1514</v>
      </c>
      <c r="E22" s="132"/>
      <c r="F22" s="137">
        <v>622.9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</row>
    <row r="23" spans="1:29" ht="12.75">
      <c r="A23" s="132" t="s">
        <v>1856</v>
      </c>
      <c r="B23" s="136" t="s">
        <v>1175</v>
      </c>
      <c r="C23" s="132" t="s">
        <v>16</v>
      </c>
      <c r="D23" s="132" t="s">
        <v>1669</v>
      </c>
      <c r="E23" s="132"/>
      <c r="F23" s="137">
        <v>622.9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</row>
    <row r="24" spans="1:29" ht="12.75">
      <c r="A24" s="132" t="s">
        <v>1089</v>
      </c>
      <c r="B24" s="136" t="s">
        <v>1176</v>
      </c>
      <c r="C24" s="132" t="s">
        <v>16</v>
      </c>
      <c r="D24" s="132" t="s">
        <v>1669</v>
      </c>
      <c r="E24" s="132" t="s">
        <v>1290</v>
      </c>
      <c r="F24" s="137">
        <v>622.9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</row>
    <row r="25" spans="1:29" ht="12.75">
      <c r="A25" s="139" t="s">
        <v>1090</v>
      </c>
      <c r="B25" s="140" t="s">
        <v>1291</v>
      </c>
      <c r="C25" s="139" t="s">
        <v>16</v>
      </c>
      <c r="D25" s="139" t="s">
        <v>1669</v>
      </c>
      <c r="E25" s="139" t="s">
        <v>1292</v>
      </c>
      <c r="F25" s="141">
        <v>418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</row>
    <row r="26" spans="1:29" ht="12.75">
      <c r="A26" s="139" t="s">
        <v>1091</v>
      </c>
      <c r="B26" s="140" t="s">
        <v>1293</v>
      </c>
      <c r="C26" s="139" t="s">
        <v>16</v>
      </c>
      <c r="D26" s="139" t="s">
        <v>1669</v>
      </c>
      <c r="E26" s="139" t="s">
        <v>1294</v>
      </c>
      <c r="F26" s="141">
        <v>141.8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</row>
    <row r="27" spans="1:29" ht="12.75">
      <c r="A27" s="139" t="s">
        <v>1092</v>
      </c>
      <c r="B27" s="140" t="s">
        <v>1633</v>
      </c>
      <c r="C27" s="139" t="s">
        <v>16</v>
      </c>
      <c r="D27" s="139" t="s">
        <v>1669</v>
      </c>
      <c r="E27" s="139" t="s">
        <v>1634</v>
      </c>
      <c r="F27" s="141">
        <v>63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</row>
    <row r="28" spans="1:29" ht="22.5">
      <c r="A28" s="132" t="s">
        <v>1339</v>
      </c>
      <c r="B28" s="136" t="s">
        <v>1377</v>
      </c>
      <c r="C28" s="132" t="s">
        <v>16</v>
      </c>
      <c r="D28" s="132" t="s">
        <v>1583</v>
      </c>
      <c r="E28" s="132"/>
      <c r="F28" s="137">
        <v>1445.9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</row>
    <row r="29" spans="1:29" ht="12.75">
      <c r="A29" s="132" t="s">
        <v>1467</v>
      </c>
      <c r="B29" s="136" t="s">
        <v>1584</v>
      </c>
      <c r="C29" s="132" t="s">
        <v>16</v>
      </c>
      <c r="D29" s="132" t="s">
        <v>1585</v>
      </c>
      <c r="E29" s="132"/>
      <c r="F29" s="137">
        <v>1445.9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</row>
    <row r="30" spans="1:29" ht="12.75">
      <c r="A30" s="132" t="s">
        <v>1470</v>
      </c>
      <c r="B30" s="136" t="s">
        <v>1176</v>
      </c>
      <c r="C30" s="132" t="s">
        <v>16</v>
      </c>
      <c r="D30" s="132" t="s">
        <v>1585</v>
      </c>
      <c r="E30" s="132" t="s">
        <v>1290</v>
      </c>
      <c r="F30" s="137">
        <v>1445.9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</row>
    <row r="31" spans="1:29" ht="12.75">
      <c r="A31" s="139" t="s">
        <v>1472</v>
      </c>
      <c r="B31" s="140" t="s">
        <v>1291</v>
      </c>
      <c r="C31" s="139" t="s">
        <v>16</v>
      </c>
      <c r="D31" s="139" t="s">
        <v>1585</v>
      </c>
      <c r="E31" s="139" t="s">
        <v>1292</v>
      </c>
      <c r="F31" s="141">
        <v>368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29" ht="12.75">
      <c r="A32" s="139" t="s">
        <v>1612</v>
      </c>
      <c r="B32" s="140" t="s">
        <v>1293</v>
      </c>
      <c r="C32" s="139" t="s">
        <v>16</v>
      </c>
      <c r="D32" s="139" t="s">
        <v>1585</v>
      </c>
      <c r="E32" s="139" t="s">
        <v>1294</v>
      </c>
      <c r="F32" s="141">
        <v>1077.9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1:29" ht="78.75">
      <c r="A33" s="132" t="s">
        <v>1619</v>
      </c>
      <c r="B33" s="143" t="s">
        <v>26</v>
      </c>
      <c r="C33" s="132" t="s">
        <v>27</v>
      </c>
      <c r="D33" s="132"/>
      <c r="E33" s="132"/>
      <c r="F33" s="137">
        <v>596.5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:29" ht="56.25">
      <c r="A34" s="132" t="s">
        <v>1475</v>
      </c>
      <c r="B34" s="136" t="s">
        <v>1513</v>
      </c>
      <c r="C34" s="132" t="s">
        <v>27</v>
      </c>
      <c r="D34" s="132" t="s">
        <v>1514</v>
      </c>
      <c r="E34" s="132"/>
      <c r="F34" s="137">
        <v>596.5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12.75">
      <c r="A35" s="132" t="s">
        <v>1099</v>
      </c>
      <c r="B35" s="136" t="s">
        <v>1175</v>
      </c>
      <c r="C35" s="132" t="s">
        <v>27</v>
      </c>
      <c r="D35" s="132" t="s">
        <v>1669</v>
      </c>
      <c r="E35" s="132"/>
      <c r="F35" s="137">
        <v>596.5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1:29" ht="12.75">
      <c r="A36" s="132" t="s">
        <v>1078</v>
      </c>
      <c r="B36" s="136" t="s">
        <v>1176</v>
      </c>
      <c r="C36" s="132" t="s">
        <v>27</v>
      </c>
      <c r="D36" s="132" t="s">
        <v>1669</v>
      </c>
      <c r="E36" s="132" t="s">
        <v>1290</v>
      </c>
      <c r="F36" s="137">
        <v>596.5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1:29" ht="12.75">
      <c r="A37" s="139" t="s">
        <v>1082</v>
      </c>
      <c r="B37" s="140" t="s">
        <v>1633</v>
      </c>
      <c r="C37" s="139" t="s">
        <v>27</v>
      </c>
      <c r="D37" s="139" t="s">
        <v>1669</v>
      </c>
      <c r="E37" s="139" t="s">
        <v>1634</v>
      </c>
      <c r="F37" s="141">
        <v>596.5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1:29" ht="90">
      <c r="A38" s="132" t="s">
        <v>1621</v>
      </c>
      <c r="B38" s="143" t="s">
        <v>32</v>
      </c>
      <c r="C38" s="132" t="s">
        <v>33</v>
      </c>
      <c r="D38" s="132"/>
      <c r="E38" s="132"/>
      <c r="F38" s="137">
        <v>42.7</v>
      </c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</row>
    <row r="39" spans="1:29" ht="22.5">
      <c r="A39" s="132" t="s">
        <v>1100</v>
      </c>
      <c r="B39" s="136" t="s">
        <v>1173</v>
      </c>
      <c r="C39" s="132" t="s">
        <v>33</v>
      </c>
      <c r="D39" s="132" t="s">
        <v>1379</v>
      </c>
      <c r="E39" s="132"/>
      <c r="F39" s="137">
        <v>42.7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</row>
    <row r="40" spans="1:29" ht="22.5">
      <c r="A40" s="132" t="s">
        <v>1101</v>
      </c>
      <c r="B40" s="136" t="s">
        <v>1397</v>
      </c>
      <c r="C40" s="132" t="s">
        <v>33</v>
      </c>
      <c r="D40" s="132" t="s">
        <v>1380</v>
      </c>
      <c r="E40" s="132"/>
      <c r="F40" s="137">
        <v>42.7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</row>
    <row r="41" spans="1:29" ht="12.75">
      <c r="A41" s="132" t="s">
        <v>1102</v>
      </c>
      <c r="B41" s="136" t="s">
        <v>1637</v>
      </c>
      <c r="C41" s="132" t="s">
        <v>33</v>
      </c>
      <c r="D41" s="132" t="s">
        <v>1380</v>
      </c>
      <c r="E41" s="132" t="s">
        <v>1366</v>
      </c>
      <c r="F41" s="137">
        <v>42.7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</row>
    <row r="42" spans="1:29" ht="12.75">
      <c r="A42" s="139" t="s">
        <v>1103</v>
      </c>
      <c r="B42" s="140" t="s">
        <v>1367</v>
      </c>
      <c r="C42" s="139" t="s">
        <v>33</v>
      </c>
      <c r="D42" s="139" t="s">
        <v>1380</v>
      </c>
      <c r="E42" s="139" t="s">
        <v>1368</v>
      </c>
      <c r="F42" s="141">
        <v>42.7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</row>
    <row r="43" spans="1:29" ht="146.25">
      <c r="A43" s="132" t="s">
        <v>1476</v>
      </c>
      <c r="B43" s="143" t="s">
        <v>892</v>
      </c>
      <c r="C43" s="132" t="s">
        <v>1882</v>
      </c>
      <c r="D43" s="132"/>
      <c r="E43" s="132"/>
      <c r="F43" s="137">
        <v>28092.4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</row>
    <row r="44" spans="1:29" ht="56.25">
      <c r="A44" s="132" t="s">
        <v>1104</v>
      </c>
      <c r="B44" s="136" t="s">
        <v>1513</v>
      </c>
      <c r="C44" s="132" t="s">
        <v>1882</v>
      </c>
      <c r="D44" s="132" t="s">
        <v>1514</v>
      </c>
      <c r="E44" s="132"/>
      <c r="F44" s="137">
        <v>14764.6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</row>
    <row r="45" spans="1:29" ht="12.75">
      <c r="A45" s="132" t="s">
        <v>1105</v>
      </c>
      <c r="B45" s="136" t="s">
        <v>1175</v>
      </c>
      <c r="C45" s="132" t="s">
        <v>1882</v>
      </c>
      <c r="D45" s="132" t="s">
        <v>1669</v>
      </c>
      <c r="E45" s="132"/>
      <c r="F45" s="137">
        <v>14764.6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</row>
    <row r="46" spans="1:29" ht="12.75">
      <c r="A46" s="132" t="s">
        <v>1773</v>
      </c>
      <c r="B46" s="136" t="s">
        <v>1176</v>
      </c>
      <c r="C46" s="132" t="s">
        <v>1882</v>
      </c>
      <c r="D46" s="132" t="s">
        <v>1669</v>
      </c>
      <c r="E46" s="132" t="s">
        <v>1290</v>
      </c>
      <c r="F46" s="137">
        <v>14764.6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</row>
    <row r="47" spans="1:29" ht="12.75">
      <c r="A47" s="139" t="s">
        <v>1622</v>
      </c>
      <c r="B47" s="140" t="s">
        <v>1291</v>
      </c>
      <c r="C47" s="139" t="s">
        <v>1882</v>
      </c>
      <c r="D47" s="139" t="s">
        <v>1669</v>
      </c>
      <c r="E47" s="139" t="s">
        <v>1292</v>
      </c>
      <c r="F47" s="141">
        <v>14764.6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</row>
    <row r="48" spans="1:29" ht="22.5">
      <c r="A48" s="132" t="s">
        <v>1625</v>
      </c>
      <c r="B48" s="136" t="s">
        <v>1377</v>
      </c>
      <c r="C48" s="132" t="s">
        <v>1882</v>
      </c>
      <c r="D48" s="132" t="s">
        <v>1583</v>
      </c>
      <c r="E48" s="132"/>
      <c r="F48" s="137">
        <v>13321.5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</row>
    <row r="49" spans="1:29" ht="12.75">
      <c r="A49" s="132" t="s">
        <v>1106</v>
      </c>
      <c r="B49" s="136" t="s">
        <v>1584</v>
      </c>
      <c r="C49" s="132" t="s">
        <v>1882</v>
      </c>
      <c r="D49" s="132" t="s">
        <v>1585</v>
      </c>
      <c r="E49" s="132"/>
      <c r="F49" s="137">
        <v>13321.5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</row>
    <row r="50" spans="1:29" ht="12.75">
      <c r="A50" s="132" t="s">
        <v>1107</v>
      </c>
      <c r="B50" s="136" t="s">
        <v>1176</v>
      </c>
      <c r="C50" s="132" t="s">
        <v>1882</v>
      </c>
      <c r="D50" s="132" t="s">
        <v>1585</v>
      </c>
      <c r="E50" s="132" t="s">
        <v>1290</v>
      </c>
      <c r="F50" s="137">
        <v>13321.5</v>
      </c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</row>
    <row r="51" spans="1:29" ht="12.75">
      <c r="A51" s="139" t="s">
        <v>1108</v>
      </c>
      <c r="B51" s="140" t="s">
        <v>1291</v>
      </c>
      <c r="C51" s="139" t="s">
        <v>1882</v>
      </c>
      <c r="D51" s="139" t="s">
        <v>1585</v>
      </c>
      <c r="E51" s="139" t="s">
        <v>1292</v>
      </c>
      <c r="F51" s="141">
        <v>13321.5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</row>
    <row r="52" spans="1:29" ht="12.75">
      <c r="A52" s="132" t="s">
        <v>1109</v>
      </c>
      <c r="B52" s="136" t="s">
        <v>1388</v>
      </c>
      <c r="C52" s="132" t="s">
        <v>1882</v>
      </c>
      <c r="D52" s="132" t="s">
        <v>1389</v>
      </c>
      <c r="E52" s="132"/>
      <c r="F52" s="137">
        <v>6.3</v>
      </c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</row>
    <row r="53" spans="1:29" ht="12.75">
      <c r="A53" s="132" t="s">
        <v>1484</v>
      </c>
      <c r="B53" s="136" t="s">
        <v>1390</v>
      </c>
      <c r="C53" s="132" t="s">
        <v>1882</v>
      </c>
      <c r="D53" s="132" t="s">
        <v>1391</v>
      </c>
      <c r="E53" s="132"/>
      <c r="F53" s="137">
        <v>6.3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</row>
    <row r="54" spans="1:29" ht="12.75">
      <c r="A54" s="132" t="s">
        <v>1110</v>
      </c>
      <c r="B54" s="136" t="s">
        <v>1176</v>
      </c>
      <c r="C54" s="132" t="s">
        <v>1882</v>
      </c>
      <c r="D54" s="132" t="s">
        <v>1391</v>
      </c>
      <c r="E54" s="132" t="s">
        <v>1290</v>
      </c>
      <c r="F54" s="137">
        <v>6.3</v>
      </c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</row>
    <row r="55" spans="1:29" ht="12.75">
      <c r="A55" s="139" t="s">
        <v>1111</v>
      </c>
      <c r="B55" s="140" t="s">
        <v>1291</v>
      </c>
      <c r="C55" s="139" t="s">
        <v>1882</v>
      </c>
      <c r="D55" s="139" t="s">
        <v>1391</v>
      </c>
      <c r="E55" s="139" t="s">
        <v>1292</v>
      </c>
      <c r="F55" s="141">
        <v>6.3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</row>
    <row r="56" spans="1:29" ht="146.25">
      <c r="A56" s="132" t="s">
        <v>1112</v>
      </c>
      <c r="B56" s="143" t="s">
        <v>892</v>
      </c>
      <c r="C56" s="132" t="s">
        <v>1892</v>
      </c>
      <c r="D56" s="132"/>
      <c r="E56" s="132"/>
      <c r="F56" s="137">
        <v>34808.2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</row>
    <row r="57" spans="1:29" ht="56.25">
      <c r="A57" s="132" t="s">
        <v>1629</v>
      </c>
      <c r="B57" s="136" t="s">
        <v>1513</v>
      </c>
      <c r="C57" s="132" t="s">
        <v>1892</v>
      </c>
      <c r="D57" s="132" t="s">
        <v>1514</v>
      </c>
      <c r="E57" s="132"/>
      <c r="F57" s="137">
        <v>2682.8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</row>
    <row r="58" spans="1:29" ht="12.75">
      <c r="A58" s="132" t="s">
        <v>1630</v>
      </c>
      <c r="B58" s="136" t="s">
        <v>1175</v>
      </c>
      <c r="C58" s="132" t="s">
        <v>1892</v>
      </c>
      <c r="D58" s="132" t="s">
        <v>1669</v>
      </c>
      <c r="E58" s="132"/>
      <c r="F58" s="137">
        <v>2682.8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</row>
    <row r="59" spans="1:29" ht="12.75">
      <c r="A59" s="132" t="s">
        <v>1113</v>
      </c>
      <c r="B59" s="136" t="s">
        <v>1176</v>
      </c>
      <c r="C59" s="132" t="s">
        <v>1892</v>
      </c>
      <c r="D59" s="132" t="s">
        <v>1669</v>
      </c>
      <c r="E59" s="132" t="s">
        <v>1290</v>
      </c>
      <c r="F59" s="137">
        <v>2682.8</v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</row>
    <row r="60" spans="1:29" ht="12.75">
      <c r="A60" s="139" t="s">
        <v>1114</v>
      </c>
      <c r="B60" s="140" t="s">
        <v>1293</v>
      </c>
      <c r="C60" s="139" t="s">
        <v>1892</v>
      </c>
      <c r="D60" s="139" t="s">
        <v>1669</v>
      </c>
      <c r="E60" s="139" t="s">
        <v>1294</v>
      </c>
      <c r="F60" s="141">
        <v>2682.8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</row>
    <row r="61" spans="1:29" ht="22.5">
      <c r="A61" s="132" t="s">
        <v>1485</v>
      </c>
      <c r="B61" s="136" t="s">
        <v>1377</v>
      </c>
      <c r="C61" s="132" t="s">
        <v>1892</v>
      </c>
      <c r="D61" s="132" t="s">
        <v>1583</v>
      </c>
      <c r="E61" s="132"/>
      <c r="F61" s="137">
        <v>32125.4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</row>
    <row r="62" spans="1:29" ht="12.75">
      <c r="A62" s="132" t="s">
        <v>1115</v>
      </c>
      <c r="B62" s="136" t="s">
        <v>1584</v>
      </c>
      <c r="C62" s="132" t="s">
        <v>1892</v>
      </c>
      <c r="D62" s="132" t="s">
        <v>1585</v>
      </c>
      <c r="E62" s="132"/>
      <c r="F62" s="137">
        <v>32125.4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</row>
    <row r="63" spans="1:29" ht="12.75">
      <c r="A63" s="132" t="s">
        <v>1631</v>
      </c>
      <c r="B63" s="136" t="s">
        <v>1176</v>
      </c>
      <c r="C63" s="132" t="s">
        <v>1892</v>
      </c>
      <c r="D63" s="132" t="s">
        <v>1585</v>
      </c>
      <c r="E63" s="132" t="s">
        <v>1290</v>
      </c>
      <c r="F63" s="137">
        <v>32125.4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</row>
    <row r="64" spans="1:29" ht="12.75">
      <c r="A64" s="139" t="s">
        <v>1116</v>
      </c>
      <c r="B64" s="140" t="s">
        <v>1293</v>
      </c>
      <c r="C64" s="139" t="s">
        <v>1892</v>
      </c>
      <c r="D64" s="139" t="s">
        <v>1585</v>
      </c>
      <c r="E64" s="139" t="s">
        <v>1294</v>
      </c>
      <c r="F64" s="141">
        <v>32125.4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</row>
    <row r="65" spans="1:29" ht="123.75">
      <c r="A65" s="132" t="s">
        <v>1117</v>
      </c>
      <c r="B65" s="143" t="s">
        <v>1905</v>
      </c>
      <c r="C65" s="132" t="s">
        <v>1906</v>
      </c>
      <c r="D65" s="132"/>
      <c r="E65" s="132"/>
      <c r="F65" s="137">
        <v>114.5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</row>
    <row r="66" spans="1:29" ht="22.5">
      <c r="A66" s="132" t="s">
        <v>44</v>
      </c>
      <c r="B66" s="136" t="s">
        <v>1173</v>
      </c>
      <c r="C66" s="132" t="s">
        <v>1906</v>
      </c>
      <c r="D66" s="132" t="s">
        <v>1379</v>
      </c>
      <c r="E66" s="132"/>
      <c r="F66" s="137">
        <v>49.4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</row>
    <row r="67" spans="1:29" ht="22.5">
      <c r="A67" s="132" t="s">
        <v>45</v>
      </c>
      <c r="B67" s="136" t="s">
        <v>1397</v>
      </c>
      <c r="C67" s="132" t="s">
        <v>1906</v>
      </c>
      <c r="D67" s="132" t="s">
        <v>1380</v>
      </c>
      <c r="E67" s="132"/>
      <c r="F67" s="137">
        <v>49.4</v>
      </c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</row>
    <row r="68" spans="1:29" ht="12.75">
      <c r="A68" s="132" t="s">
        <v>46</v>
      </c>
      <c r="B68" s="136" t="s">
        <v>1479</v>
      </c>
      <c r="C68" s="132" t="s">
        <v>1906</v>
      </c>
      <c r="D68" s="132" t="s">
        <v>1380</v>
      </c>
      <c r="E68" s="132" t="s">
        <v>1308</v>
      </c>
      <c r="F68" s="137">
        <v>49.4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</row>
    <row r="69" spans="1:29" ht="12.75">
      <c r="A69" s="139" t="s">
        <v>47</v>
      </c>
      <c r="B69" s="140" t="s">
        <v>1313</v>
      </c>
      <c r="C69" s="139" t="s">
        <v>1906</v>
      </c>
      <c r="D69" s="139" t="s">
        <v>1380</v>
      </c>
      <c r="E69" s="139" t="s">
        <v>1314</v>
      </c>
      <c r="F69" s="141">
        <v>49.4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</row>
    <row r="70" spans="1:29" ht="22.5">
      <c r="A70" s="132" t="s">
        <v>48</v>
      </c>
      <c r="B70" s="136" t="s">
        <v>1377</v>
      </c>
      <c r="C70" s="132" t="s">
        <v>1906</v>
      </c>
      <c r="D70" s="132" t="s">
        <v>1583</v>
      </c>
      <c r="E70" s="132"/>
      <c r="F70" s="137">
        <v>65.1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</row>
    <row r="71" spans="1:29" ht="12.75">
      <c r="A71" s="132" t="s">
        <v>49</v>
      </c>
      <c r="B71" s="136" t="s">
        <v>1584</v>
      </c>
      <c r="C71" s="132" t="s">
        <v>1906</v>
      </c>
      <c r="D71" s="132" t="s">
        <v>1585</v>
      </c>
      <c r="E71" s="132"/>
      <c r="F71" s="137">
        <v>65.1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</row>
    <row r="72" spans="1:29" ht="12.75">
      <c r="A72" s="132" t="s">
        <v>50</v>
      </c>
      <c r="B72" s="136" t="s">
        <v>1479</v>
      </c>
      <c r="C72" s="132" t="s">
        <v>1906</v>
      </c>
      <c r="D72" s="132" t="s">
        <v>1585</v>
      </c>
      <c r="E72" s="132" t="s">
        <v>1308</v>
      </c>
      <c r="F72" s="137">
        <v>65.1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</row>
    <row r="73" spans="1:29" ht="12.75">
      <c r="A73" s="139" t="s">
        <v>51</v>
      </c>
      <c r="B73" s="140" t="s">
        <v>1313</v>
      </c>
      <c r="C73" s="139" t="s">
        <v>1906</v>
      </c>
      <c r="D73" s="139" t="s">
        <v>1585</v>
      </c>
      <c r="E73" s="139" t="s">
        <v>1314</v>
      </c>
      <c r="F73" s="141">
        <v>65.1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</row>
    <row r="74" spans="1:29" ht="78.75">
      <c r="A74" s="132" t="s">
        <v>52</v>
      </c>
      <c r="B74" s="143" t="s">
        <v>1908</v>
      </c>
      <c r="C74" s="132" t="s">
        <v>1909</v>
      </c>
      <c r="D74" s="132"/>
      <c r="E74" s="132"/>
      <c r="F74" s="137">
        <v>1519.8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</row>
    <row r="75" spans="1:29" ht="22.5">
      <c r="A75" s="132" t="s">
        <v>53</v>
      </c>
      <c r="B75" s="136" t="s">
        <v>1173</v>
      </c>
      <c r="C75" s="132" t="s">
        <v>1909</v>
      </c>
      <c r="D75" s="132" t="s">
        <v>1379</v>
      </c>
      <c r="E75" s="132"/>
      <c r="F75" s="137">
        <v>15.1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</row>
    <row r="76" spans="1:29" ht="22.5">
      <c r="A76" s="132" t="s">
        <v>54</v>
      </c>
      <c r="B76" s="136" t="s">
        <v>1397</v>
      </c>
      <c r="C76" s="132" t="s">
        <v>1909</v>
      </c>
      <c r="D76" s="132" t="s">
        <v>1380</v>
      </c>
      <c r="E76" s="132"/>
      <c r="F76" s="137">
        <v>15.1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</row>
    <row r="77" spans="1:29" ht="12.75">
      <c r="A77" s="132" t="s">
        <v>55</v>
      </c>
      <c r="B77" s="136" t="s">
        <v>1479</v>
      </c>
      <c r="C77" s="132" t="s">
        <v>1909</v>
      </c>
      <c r="D77" s="132" t="s">
        <v>1380</v>
      </c>
      <c r="E77" s="132" t="s">
        <v>1308</v>
      </c>
      <c r="F77" s="137">
        <v>15.1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</row>
    <row r="78" spans="1:29" ht="12.75">
      <c r="A78" s="139" t="s">
        <v>1084</v>
      </c>
      <c r="B78" s="140" t="s">
        <v>1315</v>
      </c>
      <c r="C78" s="139" t="s">
        <v>1909</v>
      </c>
      <c r="D78" s="139" t="s">
        <v>1380</v>
      </c>
      <c r="E78" s="139" t="s">
        <v>1316</v>
      </c>
      <c r="F78" s="141">
        <v>15.1</v>
      </c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</row>
    <row r="79" spans="1:29" ht="12.75">
      <c r="A79" s="132" t="s">
        <v>56</v>
      </c>
      <c r="B79" s="136" t="s">
        <v>1676</v>
      </c>
      <c r="C79" s="132" t="s">
        <v>1909</v>
      </c>
      <c r="D79" s="132" t="s">
        <v>1677</v>
      </c>
      <c r="E79" s="132"/>
      <c r="F79" s="137">
        <v>1504.7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</row>
    <row r="80" spans="1:29" ht="22.5">
      <c r="A80" s="132" t="s">
        <v>57</v>
      </c>
      <c r="B80" s="136" t="s">
        <v>1678</v>
      </c>
      <c r="C80" s="132" t="s">
        <v>1909</v>
      </c>
      <c r="D80" s="132" t="s">
        <v>1679</v>
      </c>
      <c r="E80" s="132"/>
      <c r="F80" s="137">
        <v>1504.7</v>
      </c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</row>
    <row r="81" spans="1:29" ht="12.75">
      <c r="A81" s="132" t="s">
        <v>58</v>
      </c>
      <c r="B81" s="136" t="s">
        <v>1479</v>
      </c>
      <c r="C81" s="132" t="s">
        <v>1909</v>
      </c>
      <c r="D81" s="132" t="s">
        <v>1679</v>
      </c>
      <c r="E81" s="132" t="s">
        <v>1308</v>
      </c>
      <c r="F81" s="137">
        <v>1504.7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</row>
    <row r="82" spans="1:29" ht="12.75">
      <c r="A82" s="139" t="s">
        <v>59</v>
      </c>
      <c r="B82" s="140" t="s">
        <v>1315</v>
      </c>
      <c r="C82" s="139" t="s">
        <v>1909</v>
      </c>
      <c r="D82" s="139" t="s">
        <v>1679</v>
      </c>
      <c r="E82" s="139" t="s">
        <v>1316</v>
      </c>
      <c r="F82" s="141">
        <v>1504.7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</row>
    <row r="83" spans="1:29" ht="56.25">
      <c r="A83" s="132" t="s">
        <v>60</v>
      </c>
      <c r="B83" s="136" t="s">
        <v>22</v>
      </c>
      <c r="C83" s="132" t="s">
        <v>23</v>
      </c>
      <c r="D83" s="132"/>
      <c r="E83" s="132"/>
      <c r="F83" s="137">
        <v>2737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</row>
    <row r="84" spans="1:29" ht="22.5">
      <c r="A84" s="132" t="s">
        <v>61</v>
      </c>
      <c r="B84" s="136" t="s">
        <v>1173</v>
      </c>
      <c r="C84" s="132" t="s">
        <v>23</v>
      </c>
      <c r="D84" s="132" t="s">
        <v>1379</v>
      </c>
      <c r="E84" s="132"/>
      <c r="F84" s="137">
        <v>68.7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</row>
    <row r="85" spans="1:29" ht="22.5">
      <c r="A85" s="132" t="s">
        <v>62</v>
      </c>
      <c r="B85" s="136" t="s">
        <v>1397</v>
      </c>
      <c r="C85" s="132" t="s">
        <v>23</v>
      </c>
      <c r="D85" s="132" t="s">
        <v>1380</v>
      </c>
      <c r="E85" s="132"/>
      <c r="F85" s="137">
        <v>68.7</v>
      </c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</row>
    <row r="86" spans="1:29" ht="12.75">
      <c r="A86" s="132" t="s">
        <v>63</v>
      </c>
      <c r="B86" s="136" t="s">
        <v>1176</v>
      </c>
      <c r="C86" s="132" t="s">
        <v>23</v>
      </c>
      <c r="D86" s="132" t="s">
        <v>1380</v>
      </c>
      <c r="E86" s="132" t="s">
        <v>1290</v>
      </c>
      <c r="F86" s="137">
        <v>68.7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</row>
    <row r="87" spans="1:29" ht="12.75">
      <c r="A87" s="139" t="s">
        <v>64</v>
      </c>
      <c r="B87" s="140" t="s">
        <v>1293</v>
      </c>
      <c r="C87" s="139" t="s">
        <v>23</v>
      </c>
      <c r="D87" s="139" t="s">
        <v>1380</v>
      </c>
      <c r="E87" s="139" t="s">
        <v>1294</v>
      </c>
      <c r="F87" s="141">
        <v>68.7</v>
      </c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</row>
    <row r="88" spans="1:29" ht="22.5">
      <c r="A88" s="132" t="s">
        <v>65</v>
      </c>
      <c r="B88" s="136" t="s">
        <v>1377</v>
      </c>
      <c r="C88" s="132" t="s">
        <v>23</v>
      </c>
      <c r="D88" s="132" t="s">
        <v>1583</v>
      </c>
      <c r="E88" s="132"/>
      <c r="F88" s="137">
        <v>2668.3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</row>
    <row r="89" spans="1:29" ht="12.75">
      <c r="A89" s="132" t="s">
        <v>66</v>
      </c>
      <c r="B89" s="136" t="s">
        <v>1584</v>
      </c>
      <c r="C89" s="132" t="s">
        <v>23</v>
      </c>
      <c r="D89" s="132" t="s">
        <v>1585</v>
      </c>
      <c r="E89" s="132"/>
      <c r="F89" s="137">
        <v>2668.3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</row>
    <row r="90" spans="1:29" ht="12.75">
      <c r="A90" s="132" t="s">
        <v>67</v>
      </c>
      <c r="B90" s="136" t="s">
        <v>1176</v>
      </c>
      <c r="C90" s="132" t="s">
        <v>23</v>
      </c>
      <c r="D90" s="132" t="s">
        <v>1585</v>
      </c>
      <c r="E90" s="132" t="s">
        <v>1290</v>
      </c>
      <c r="F90" s="137">
        <v>2668.3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</row>
    <row r="91" spans="1:29" ht="12.75">
      <c r="A91" s="139" t="s">
        <v>68</v>
      </c>
      <c r="B91" s="140" t="s">
        <v>1293</v>
      </c>
      <c r="C91" s="139" t="s">
        <v>23</v>
      </c>
      <c r="D91" s="139" t="s">
        <v>1585</v>
      </c>
      <c r="E91" s="139" t="s">
        <v>1294</v>
      </c>
      <c r="F91" s="141">
        <v>2668.3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</row>
    <row r="92" spans="1:29" ht="135">
      <c r="A92" s="132" t="s">
        <v>69</v>
      </c>
      <c r="B92" s="143" t="s">
        <v>1893</v>
      </c>
      <c r="C92" s="132" t="s">
        <v>1894</v>
      </c>
      <c r="D92" s="132"/>
      <c r="E92" s="132"/>
      <c r="F92" s="137">
        <v>188476.2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</row>
    <row r="93" spans="1:29" ht="56.25">
      <c r="A93" s="132" t="s">
        <v>70</v>
      </c>
      <c r="B93" s="136" t="s">
        <v>1513</v>
      </c>
      <c r="C93" s="132" t="s">
        <v>1894</v>
      </c>
      <c r="D93" s="132" t="s">
        <v>1514</v>
      </c>
      <c r="E93" s="132"/>
      <c r="F93" s="137">
        <v>18152.7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</row>
    <row r="94" spans="1:29" ht="12.75">
      <c r="A94" s="132" t="s">
        <v>71</v>
      </c>
      <c r="B94" s="136" t="s">
        <v>1175</v>
      </c>
      <c r="C94" s="132" t="s">
        <v>1894</v>
      </c>
      <c r="D94" s="132" t="s">
        <v>1669</v>
      </c>
      <c r="E94" s="132"/>
      <c r="F94" s="137">
        <v>18152.7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</row>
    <row r="95" spans="1:29" ht="12.75">
      <c r="A95" s="132" t="s">
        <v>72</v>
      </c>
      <c r="B95" s="136" t="s">
        <v>1176</v>
      </c>
      <c r="C95" s="132" t="s">
        <v>1894</v>
      </c>
      <c r="D95" s="132" t="s">
        <v>1669</v>
      </c>
      <c r="E95" s="132" t="s">
        <v>1290</v>
      </c>
      <c r="F95" s="137">
        <v>18152.7</v>
      </c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</row>
    <row r="96" spans="1:29" ht="12.75">
      <c r="A96" s="139" t="s">
        <v>73</v>
      </c>
      <c r="B96" s="140" t="s">
        <v>1293</v>
      </c>
      <c r="C96" s="139" t="s">
        <v>1894</v>
      </c>
      <c r="D96" s="139" t="s">
        <v>1669</v>
      </c>
      <c r="E96" s="139" t="s">
        <v>1294</v>
      </c>
      <c r="F96" s="141">
        <v>18152.7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</row>
    <row r="97" spans="1:29" ht="22.5">
      <c r="A97" s="132" t="s">
        <v>74</v>
      </c>
      <c r="B97" s="136" t="s">
        <v>1173</v>
      </c>
      <c r="C97" s="132" t="s">
        <v>1894</v>
      </c>
      <c r="D97" s="132" t="s">
        <v>1379</v>
      </c>
      <c r="E97" s="132"/>
      <c r="F97" s="137">
        <v>916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</row>
    <row r="98" spans="1:29" ht="22.5">
      <c r="A98" s="132" t="s">
        <v>75</v>
      </c>
      <c r="B98" s="136" t="s">
        <v>1397</v>
      </c>
      <c r="C98" s="132" t="s">
        <v>1894</v>
      </c>
      <c r="D98" s="132" t="s">
        <v>1380</v>
      </c>
      <c r="E98" s="132"/>
      <c r="F98" s="137">
        <v>916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</row>
    <row r="99" spans="1:29" ht="12.75">
      <c r="A99" s="132" t="s">
        <v>76</v>
      </c>
      <c r="B99" s="136" t="s">
        <v>1176</v>
      </c>
      <c r="C99" s="132" t="s">
        <v>1894</v>
      </c>
      <c r="D99" s="132" t="s">
        <v>1380</v>
      </c>
      <c r="E99" s="132" t="s">
        <v>1290</v>
      </c>
      <c r="F99" s="137">
        <v>916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</row>
    <row r="100" spans="1:29" ht="12.75">
      <c r="A100" s="139" t="s">
        <v>77</v>
      </c>
      <c r="B100" s="140" t="s">
        <v>1293</v>
      </c>
      <c r="C100" s="139" t="s">
        <v>1894</v>
      </c>
      <c r="D100" s="139" t="s">
        <v>1380</v>
      </c>
      <c r="E100" s="139" t="s">
        <v>1294</v>
      </c>
      <c r="F100" s="141">
        <v>916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</row>
    <row r="101" spans="1:29" ht="22.5">
      <c r="A101" s="132" t="s">
        <v>78</v>
      </c>
      <c r="B101" s="136" t="s">
        <v>1377</v>
      </c>
      <c r="C101" s="132" t="s">
        <v>1894</v>
      </c>
      <c r="D101" s="132" t="s">
        <v>1583</v>
      </c>
      <c r="E101" s="132"/>
      <c r="F101" s="137">
        <v>169407.4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</row>
    <row r="102" spans="1:29" ht="12.75">
      <c r="A102" s="132" t="s">
        <v>79</v>
      </c>
      <c r="B102" s="136" t="s">
        <v>1584</v>
      </c>
      <c r="C102" s="132" t="s">
        <v>1894</v>
      </c>
      <c r="D102" s="132" t="s">
        <v>1585</v>
      </c>
      <c r="E102" s="132"/>
      <c r="F102" s="137">
        <v>169407.4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</row>
    <row r="103" spans="1:29" ht="12.75">
      <c r="A103" s="132" t="s">
        <v>80</v>
      </c>
      <c r="B103" s="136" t="s">
        <v>1176</v>
      </c>
      <c r="C103" s="132" t="s">
        <v>1894</v>
      </c>
      <c r="D103" s="132" t="s">
        <v>1585</v>
      </c>
      <c r="E103" s="132" t="s">
        <v>1290</v>
      </c>
      <c r="F103" s="137">
        <v>169407.4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</row>
    <row r="104" spans="1:29" ht="12.75">
      <c r="A104" s="139" t="s">
        <v>81</v>
      </c>
      <c r="B104" s="140" t="s">
        <v>1293</v>
      </c>
      <c r="C104" s="139" t="s">
        <v>1894</v>
      </c>
      <c r="D104" s="139" t="s">
        <v>1585</v>
      </c>
      <c r="E104" s="139" t="s">
        <v>1294</v>
      </c>
      <c r="F104" s="141">
        <v>169407.4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</row>
    <row r="105" spans="1:29" ht="12.75">
      <c r="A105" s="132" t="s">
        <v>82</v>
      </c>
      <c r="B105" s="136" t="s">
        <v>1388</v>
      </c>
      <c r="C105" s="132" t="s">
        <v>1894</v>
      </c>
      <c r="D105" s="132" t="s">
        <v>1389</v>
      </c>
      <c r="E105" s="132"/>
      <c r="F105" s="137">
        <v>0.1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</row>
    <row r="106" spans="1:29" ht="12.75">
      <c r="A106" s="132" t="s">
        <v>83</v>
      </c>
      <c r="B106" s="136" t="s">
        <v>1390</v>
      </c>
      <c r="C106" s="132" t="s">
        <v>1894</v>
      </c>
      <c r="D106" s="132" t="s">
        <v>1391</v>
      </c>
      <c r="E106" s="132"/>
      <c r="F106" s="137">
        <v>0.1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</row>
    <row r="107" spans="1:29" ht="12.75">
      <c r="A107" s="132" t="s">
        <v>84</v>
      </c>
      <c r="B107" s="136" t="s">
        <v>1176</v>
      </c>
      <c r="C107" s="132" t="s">
        <v>1894</v>
      </c>
      <c r="D107" s="132" t="s">
        <v>1391</v>
      </c>
      <c r="E107" s="132" t="s">
        <v>1290</v>
      </c>
      <c r="F107" s="137">
        <v>0.1</v>
      </c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</row>
    <row r="108" spans="1:29" ht="12.75">
      <c r="A108" s="139" t="s">
        <v>1486</v>
      </c>
      <c r="B108" s="140" t="s">
        <v>1293</v>
      </c>
      <c r="C108" s="139" t="s">
        <v>1894</v>
      </c>
      <c r="D108" s="139" t="s">
        <v>1391</v>
      </c>
      <c r="E108" s="139" t="s">
        <v>1294</v>
      </c>
      <c r="F108" s="141">
        <v>0.1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</row>
    <row r="109" spans="1:29" ht="78.75">
      <c r="A109" s="132" t="s">
        <v>85</v>
      </c>
      <c r="B109" s="143" t="s">
        <v>1168</v>
      </c>
      <c r="C109" s="132" t="s">
        <v>1907</v>
      </c>
      <c r="D109" s="132"/>
      <c r="E109" s="132"/>
      <c r="F109" s="137">
        <v>19286.9</v>
      </c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</row>
    <row r="110" spans="1:29" ht="22.5">
      <c r="A110" s="132" t="s">
        <v>86</v>
      </c>
      <c r="B110" s="136" t="s">
        <v>1173</v>
      </c>
      <c r="C110" s="132" t="s">
        <v>1907</v>
      </c>
      <c r="D110" s="132" t="s">
        <v>1379</v>
      </c>
      <c r="E110" s="132"/>
      <c r="F110" s="137">
        <v>1034.3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</row>
    <row r="111" spans="1:29" ht="22.5">
      <c r="A111" s="132" t="s">
        <v>87</v>
      </c>
      <c r="B111" s="136" t="s">
        <v>1397</v>
      </c>
      <c r="C111" s="132" t="s">
        <v>1907</v>
      </c>
      <c r="D111" s="132" t="s">
        <v>1380</v>
      </c>
      <c r="E111" s="132"/>
      <c r="F111" s="137">
        <v>1034.3</v>
      </c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</row>
    <row r="112" spans="1:29" ht="12.75">
      <c r="A112" s="132" t="s">
        <v>88</v>
      </c>
      <c r="B112" s="136" t="s">
        <v>1479</v>
      </c>
      <c r="C112" s="132" t="s">
        <v>1907</v>
      </c>
      <c r="D112" s="132" t="s">
        <v>1380</v>
      </c>
      <c r="E112" s="132" t="s">
        <v>1308</v>
      </c>
      <c r="F112" s="137">
        <v>1034.3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</row>
    <row r="113" spans="1:29" ht="12.75">
      <c r="A113" s="139" t="s">
        <v>89</v>
      </c>
      <c r="B113" s="140" t="s">
        <v>1313</v>
      </c>
      <c r="C113" s="139" t="s">
        <v>1907</v>
      </c>
      <c r="D113" s="139" t="s">
        <v>1380</v>
      </c>
      <c r="E113" s="139" t="s">
        <v>1314</v>
      </c>
      <c r="F113" s="141">
        <v>1034.3</v>
      </c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</row>
    <row r="114" spans="1:29" ht="12.75">
      <c r="A114" s="132" t="s">
        <v>90</v>
      </c>
      <c r="B114" s="136" t="s">
        <v>1676</v>
      </c>
      <c r="C114" s="132" t="s">
        <v>1907</v>
      </c>
      <c r="D114" s="132" t="s">
        <v>1677</v>
      </c>
      <c r="E114" s="132"/>
      <c r="F114" s="137">
        <v>299.3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</row>
    <row r="115" spans="1:29" ht="22.5">
      <c r="A115" s="132" t="s">
        <v>91</v>
      </c>
      <c r="B115" s="136" t="s">
        <v>1678</v>
      </c>
      <c r="C115" s="132" t="s">
        <v>1907</v>
      </c>
      <c r="D115" s="132" t="s">
        <v>1679</v>
      </c>
      <c r="E115" s="132"/>
      <c r="F115" s="137">
        <v>299.3</v>
      </c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</row>
    <row r="116" spans="1:29" ht="12.75">
      <c r="A116" s="132" t="s">
        <v>92</v>
      </c>
      <c r="B116" s="136" t="s">
        <v>1479</v>
      </c>
      <c r="C116" s="132" t="s">
        <v>1907</v>
      </c>
      <c r="D116" s="132" t="s">
        <v>1679</v>
      </c>
      <c r="E116" s="132" t="s">
        <v>1308</v>
      </c>
      <c r="F116" s="137">
        <v>299.3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</row>
    <row r="117" spans="1:29" ht="12.75">
      <c r="A117" s="139" t="s">
        <v>93</v>
      </c>
      <c r="B117" s="140" t="s">
        <v>1313</v>
      </c>
      <c r="C117" s="139" t="s">
        <v>1907</v>
      </c>
      <c r="D117" s="139" t="s">
        <v>1679</v>
      </c>
      <c r="E117" s="139" t="s">
        <v>1314</v>
      </c>
      <c r="F117" s="141">
        <v>299.3</v>
      </c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</row>
    <row r="118" spans="1:29" ht="22.5">
      <c r="A118" s="132" t="s">
        <v>1514</v>
      </c>
      <c r="B118" s="136" t="s">
        <v>1377</v>
      </c>
      <c r="C118" s="132" t="s">
        <v>1907</v>
      </c>
      <c r="D118" s="132" t="s">
        <v>1583</v>
      </c>
      <c r="E118" s="132"/>
      <c r="F118" s="137">
        <v>17953.3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</row>
    <row r="119" spans="1:29" ht="12.75">
      <c r="A119" s="132" t="s">
        <v>94</v>
      </c>
      <c r="B119" s="136" t="s">
        <v>1584</v>
      </c>
      <c r="C119" s="132" t="s">
        <v>1907</v>
      </c>
      <c r="D119" s="132" t="s">
        <v>1585</v>
      </c>
      <c r="E119" s="132"/>
      <c r="F119" s="137">
        <v>17953.3</v>
      </c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</row>
    <row r="120" spans="1:29" ht="12.75">
      <c r="A120" s="132" t="s">
        <v>95</v>
      </c>
      <c r="B120" s="136" t="s">
        <v>1479</v>
      </c>
      <c r="C120" s="132" t="s">
        <v>1907</v>
      </c>
      <c r="D120" s="132" t="s">
        <v>1585</v>
      </c>
      <c r="E120" s="132" t="s">
        <v>1308</v>
      </c>
      <c r="F120" s="137">
        <v>17953.3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</row>
    <row r="121" spans="1:29" ht="12.75">
      <c r="A121" s="139" t="s">
        <v>96</v>
      </c>
      <c r="B121" s="140" t="s">
        <v>1313</v>
      </c>
      <c r="C121" s="139" t="s">
        <v>1907</v>
      </c>
      <c r="D121" s="139" t="s">
        <v>1585</v>
      </c>
      <c r="E121" s="139" t="s">
        <v>1314</v>
      </c>
      <c r="F121" s="141">
        <v>17953.3</v>
      </c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</row>
    <row r="122" spans="1:29" ht="146.25">
      <c r="A122" s="132" t="s">
        <v>97</v>
      </c>
      <c r="B122" s="143" t="s">
        <v>1883</v>
      </c>
      <c r="C122" s="132" t="s">
        <v>1884</v>
      </c>
      <c r="D122" s="132"/>
      <c r="E122" s="132"/>
      <c r="F122" s="137">
        <v>48451.5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</row>
    <row r="123" spans="1:29" ht="56.25">
      <c r="A123" s="132" t="s">
        <v>98</v>
      </c>
      <c r="B123" s="136" t="s">
        <v>1513</v>
      </c>
      <c r="C123" s="132" t="s">
        <v>1884</v>
      </c>
      <c r="D123" s="132" t="s">
        <v>1514</v>
      </c>
      <c r="E123" s="132"/>
      <c r="F123" s="137">
        <v>21074.2</v>
      </c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</row>
    <row r="124" spans="1:29" ht="12.75">
      <c r="A124" s="132" t="s">
        <v>99</v>
      </c>
      <c r="B124" s="136" t="s">
        <v>1175</v>
      </c>
      <c r="C124" s="132" t="s">
        <v>1884</v>
      </c>
      <c r="D124" s="132" t="s">
        <v>1669</v>
      </c>
      <c r="E124" s="132"/>
      <c r="F124" s="137">
        <v>21074.2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</row>
    <row r="125" spans="1:29" ht="12.75">
      <c r="A125" s="132" t="s">
        <v>100</v>
      </c>
      <c r="B125" s="136" t="s">
        <v>1176</v>
      </c>
      <c r="C125" s="132" t="s">
        <v>1884</v>
      </c>
      <c r="D125" s="132" t="s">
        <v>1669</v>
      </c>
      <c r="E125" s="132" t="s">
        <v>1290</v>
      </c>
      <c r="F125" s="137">
        <v>21074.2</v>
      </c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</row>
    <row r="126" spans="1:29" ht="12.75">
      <c r="A126" s="139" t="s">
        <v>101</v>
      </c>
      <c r="B126" s="140" t="s">
        <v>1291</v>
      </c>
      <c r="C126" s="139" t="s">
        <v>1884</v>
      </c>
      <c r="D126" s="139" t="s">
        <v>1669</v>
      </c>
      <c r="E126" s="139" t="s">
        <v>1292</v>
      </c>
      <c r="F126" s="141">
        <v>21074.2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</row>
    <row r="127" spans="1:29" ht="22.5">
      <c r="A127" s="132" t="s">
        <v>102</v>
      </c>
      <c r="B127" s="136" t="s">
        <v>1173</v>
      </c>
      <c r="C127" s="132" t="s">
        <v>1884</v>
      </c>
      <c r="D127" s="132" t="s">
        <v>1379</v>
      </c>
      <c r="E127" s="132"/>
      <c r="F127" s="137">
        <v>1444.4</v>
      </c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</row>
    <row r="128" spans="1:29" ht="22.5">
      <c r="A128" s="132" t="s">
        <v>1669</v>
      </c>
      <c r="B128" s="136" t="s">
        <v>1397</v>
      </c>
      <c r="C128" s="132" t="s">
        <v>1884</v>
      </c>
      <c r="D128" s="132" t="s">
        <v>1380</v>
      </c>
      <c r="E128" s="132"/>
      <c r="F128" s="137">
        <v>1444.4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</row>
    <row r="129" spans="1:29" ht="12.75">
      <c r="A129" s="132" t="s">
        <v>103</v>
      </c>
      <c r="B129" s="136" t="s">
        <v>1176</v>
      </c>
      <c r="C129" s="132" t="s">
        <v>1884</v>
      </c>
      <c r="D129" s="132" t="s">
        <v>1380</v>
      </c>
      <c r="E129" s="132" t="s">
        <v>1290</v>
      </c>
      <c r="F129" s="137">
        <v>1444.4</v>
      </c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</row>
    <row r="130" spans="1:29" ht="12.75">
      <c r="A130" s="139" t="s">
        <v>104</v>
      </c>
      <c r="B130" s="140" t="s">
        <v>1291</v>
      </c>
      <c r="C130" s="139" t="s">
        <v>1884</v>
      </c>
      <c r="D130" s="139" t="s">
        <v>1380</v>
      </c>
      <c r="E130" s="139" t="s">
        <v>1292</v>
      </c>
      <c r="F130" s="141">
        <v>1444.4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</row>
    <row r="131" spans="1:29" ht="22.5">
      <c r="A131" s="132" t="s">
        <v>105</v>
      </c>
      <c r="B131" s="136" t="s">
        <v>1377</v>
      </c>
      <c r="C131" s="132" t="s">
        <v>1884</v>
      </c>
      <c r="D131" s="132" t="s">
        <v>1583</v>
      </c>
      <c r="E131" s="132"/>
      <c r="F131" s="137">
        <v>25932.8</v>
      </c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</row>
    <row r="132" spans="1:29" ht="12.75">
      <c r="A132" s="132" t="s">
        <v>106</v>
      </c>
      <c r="B132" s="136" t="s">
        <v>1584</v>
      </c>
      <c r="C132" s="132" t="s">
        <v>1884</v>
      </c>
      <c r="D132" s="132" t="s">
        <v>1585</v>
      </c>
      <c r="E132" s="132"/>
      <c r="F132" s="137">
        <v>25932.8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</row>
    <row r="133" spans="1:29" ht="12.75">
      <c r="A133" s="132" t="s">
        <v>107</v>
      </c>
      <c r="B133" s="136" t="s">
        <v>1176</v>
      </c>
      <c r="C133" s="132" t="s">
        <v>1884</v>
      </c>
      <c r="D133" s="132" t="s">
        <v>1585</v>
      </c>
      <c r="E133" s="132" t="s">
        <v>1290</v>
      </c>
      <c r="F133" s="137">
        <v>25932.8</v>
      </c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</row>
    <row r="134" spans="1:29" ht="12.75">
      <c r="A134" s="139" t="s">
        <v>108</v>
      </c>
      <c r="B134" s="140" t="s">
        <v>1291</v>
      </c>
      <c r="C134" s="139" t="s">
        <v>1884</v>
      </c>
      <c r="D134" s="139" t="s">
        <v>1585</v>
      </c>
      <c r="E134" s="139" t="s">
        <v>1292</v>
      </c>
      <c r="F134" s="141">
        <v>25932.8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</row>
    <row r="135" spans="1:29" ht="12.75">
      <c r="A135" s="132" t="s">
        <v>109</v>
      </c>
      <c r="B135" s="136" t="s">
        <v>1388</v>
      </c>
      <c r="C135" s="132" t="s">
        <v>1884</v>
      </c>
      <c r="D135" s="132" t="s">
        <v>1389</v>
      </c>
      <c r="E135" s="132"/>
      <c r="F135" s="137">
        <v>0.1</v>
      </c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</row>
    <row r="136" spans="1:29" ht="12.75">
      <c r="A136" s="132" t="s">
        <v>1627</v>
      </c>
      <c r="B136" s="136" t="s">
        <v>1390</v>
      </c>
      <c r="C136" s="132" t="s">
        <v>1884</v>
      </c>
      <c r="D136" s="132" t="s">
        <v>1391</v>
      </c>
      <c r="E136" s="132"/>
      <c r="F136" s="137">
        <v>0.1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</row>
    <row r="137" spans="1:29" ht="12.75">
      <c r="A137" s="132" t="s">
        <v>110</v>
      </c>
      <c r="B137" s="136" t="s">
        <v>1176</v>
      </c>
      <c r="C137" s="132" t="s">
        <v>1884</v>
      </c>
      <c r="D137" s="132" t="s">
        <v>1391</v>
      </c>
      <c r="E137" s="132" t="s">
        <v>1290</v>
      </c>
      <c r="F137" s="137">
        <v>0.1</v>
      </c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</row>
    <row r="138" spans="1:29" ht="12.75">
      <c r="A138" s="139" t="s">
        <v>1338</v>
      </c>
      <c r="B138" s="140" t="s">
        <v>1291</v>
      </c>
      <c r="C138" s="139" t="s">
        <v>1884</v>
      </c>
      <c r="D138" s="139" t="s">
        <v>1391</v>
      </c>
      <c r="E138" s="139" t="s">
        <v>1292</v>
      </c>
      <c r="F138" s="141">
        <v>0.1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</row>
    <row r="139" spans="1:29" ht="56.25">
      <c r="A139" s="132" t="s">
        <v>111</v>
      </c>
      <c r="B139" s="136" t="s">
        <v>1169</v>
      </c>
      <c r="C139" s="132" t="s">
        <v>1885</v>
      </c>
      <c r="D139" s="132"/>
      <c r="E139" s="132"/>
      <c r="F139" s="137">
        <v>30437.6</v>
      </c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</row>
    <row r="140" spans="1:29" ht="56.25">
      <c r="A140" s="132" t="s">
        <v>112</v>
      </c>
      <c r="B140" s="136" t="s">
        <v>1513</v>
      </c>
      <c r="C140" s="132" t="s">
        <v>1885</v>
      </c>
      <c r="D140" s="132" t="s">
        <v>1514</v>
      </c>
      <c r="E140" s="132"/>
      <c r="F140" s="137">
        <v>14430.3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</row>
    <row r="141" spans="1:29" ht="12.75">
      <c r="A141" s="132" t="s">
        <v>113</v>
      </c>
      <c r="B141" s="136" t="s">
        <v>1175</v>
      </c>
      <c r="C141" s="132" t="s">
        <v>1885</v>
      </c>
      <c r="D141" s="132" t="s">
        <v>1669</v>
      </c>
      <c r="E141" s="132"/>
      <c r="F141" s="137">
        <v>14430.3</v>
      </c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</row>
    <row r="142" spans="1:29" ht="12.75">
      <c r="A142" s="132" t="s">
        <v>114</v>
      </c>
      <c r="B142" s="136" t="s">
        <v>1176</v>
      </c>
      <c r="C142" s="132" t="s">
        <v>1885</v>
      </c>
      <c r="D142" s="132" t="s">
        <v>1669</v>
      </c>
      <c r="E142" s="132" t="s">
        <v>1290</v>
      </c>
      <c r="F142" s="137">
        <v>14430.3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spans="1:29" ht="12.75">
      <c r="A143" s="139" t="s">
        <v>115</v>
      </c>
      <c r="B143" s="140" t="s">
        <v>1291</v>
      </c>
      <c r="C143" s="139" t="s">
        <v>1885</v>
      </c>
      <c r="D143" s="139" t="s">
        <v>1669</v>
      </c>
      <c r="E143" s="139" t="s">
        <v>1292</v>
      </c>
      <c r="F143" s="141">
        <v>14430.3</v>
      </c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</row>
    <row r="144" spans="1:29" ht="22.5">
      <c r="A144" s="132" t="s">
        <v>116</v>
      </c>
      <c r="B144" s="136" t="s">
        <v>1173</v>
      </c>
      <c r="C144" s="132" t="s">
        <v>1885</v>
      </c>
      <c r="D144" s="132" t="s">
        <v>1379</v>
      </c>
      <c r="E144" s="132"/>
      <c r="F144" s="137">
        <v>15691.8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</row>
    <row r="145" spans="1:29" ht="22.5">
      <c r="A145" s="132" t="s">
        <v>117</v>
      </c>
      <c r="B145" s="136" t="s">
        <v>1397</v>
      </c>
      <c r="C145" s="132" t="s">
        <v>1885</v>
      </c>
      <c r="D145" s="132" t="s">
        <v>1380</v>
      </c>
      <c r="E145" s="132"/>
      <c r="F145" s="137">
        <v>15691.8</v>
      </c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</row>
    <row r="146" spans="1:29" ht="12.75">
      <c r="A146" s="132" t="s">
        <v>118</v>
      </c>
      <c r="B146" s="136" t="s">
        <v>1176</v>
      </c>
      <c r="C146" s="132" t="s">
        <v>1885</v>
      </c>
      <c r="D146" s="132" t="s">
        <v>1380</v>
      </c>
      <c r="E146" s="132" t="s">
        <v>1290</v>
      </c>
      <c r="F146" s="137">
        <v>15691.8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</row>
    <row r="147" spans="1:29" ht="12.75">
      <c r="A147" s="139" t="s">
        <v>119</v>
      </c>
      <c r="B147" s="140" t="s">
        <v>1291</v>
      </c>
      <c r="C147" s="139" t="s">
        <v>1885</v>
      </c>
      <c r="D147" s="139" t="s">
        <v>1380</v>
      </c>
      <c r="E147" s="139" t="s">
        <v>1292</v>
      </c>
      <c r="F147" s="141">
        <v>15691.8</v>
      </c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</row>
    <row r="148" spans="1:29" ht="12.75">
      <c r="A148" s="132" t="s">
        <v>1343</v>
      </c>
      <c r="B148" s="136" t="s">
        <v>1388</v>
      </c>
      <c r="C148" s="132" t="s">
        <v>1885</v>
      </c>
      <c r="D148" s="132" t="s">
        <v>1389</v>
      </c>
      <c r="E148" s="132"/>
      <c r="F148" s="137">
        <v>315.5</v>
      </c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</row>
    <row r="149" spans="1:29" ht="12.75">
      <c r="A149" s="132" t="s">
        <v>120</v>
      </c>
      <c r="B149" s="136" t="s">
        <v>1646</v>
      </c>
      <c r="C149" s="132" t="s">
        <v>1885</v>
      </c>
      <c r="D149" s="132" t="s">
        <v>1647</v>
      </c>
      <c r="E149" s="132"/>
      <c r="F149" s="137">
        <v>100</v>
      </c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</row>
    <row r="150" spans="1:29" ht="12.75">
      <c r="A150" s="132" t="s">
        <v>121</v>
      </c>
      <c r="B150" s="136" t="s">
        <v>1176</v>
      </c>
      <c r="C150" s="132" t="s">
        <v>1885</v>
      </c>
      <c r="D150" s="132" t="s">
        <v>1647</v>
      </c>
      <c r="E150" s="132" t="s">
        <v>1290</v>
      </c>
      <c r="F150" s="137">
        <v>100</v>
      </c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</row>
    <row r="151" spans="1:29" ht="12.75">
      <c r="A151" s="139" t="s">
        <v>122</v>
      </c>
      <c r="B151" s="140" t="s">
        <v>1291</v>
      </c>
      <c r="C151" s="139" t="s">
        <v>1885</v>
      </c>
      <c r="D151" s="139" t="s">
        <v>1647</v>
      </c>
      <c r="E151" s="139" t="s">
        <v>1292</v>
      </c>
      <c r="F151" s="141">
        <v>100</v>
      </c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</row>
    <row r="152" spans="1:29" ht="12.75">
      <c r="A152" s="132" t="s">
        <v>123</v>
      </c>
      <c r="B152" s="136" t="s">
        <v>1390</v>
      </c>
      <c r="C152" s="132" t="s">
        <v>1885</v>
      </c>
      <c r="D152" s="132" t="s">
        <v>1391</v>
      </c>
      <c r="E152" s="132"/>
      <c r="F152" s="137">
        <v>215.5</v>
      </c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</row>
    <row r="153" spans="1:29" ht="12.75">
      <c r="A153" s="132" t="s">
        <v>124</v>
      </c>
      <c r="B153" s="136" t="s">
        <v>1176</v>
      </c>
      <c r="C153" s="132" t="s">
        <v>1885</v>
      </c>
      <c r="D153" s="132" t="s">
        <v>1391</v>
      </c>
      <c r="E153" s="132" t="s">
        <v>1290</v>
      </c>
      <c r="F153" s="137">
        <v>215.5</v>
      </c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</row>
    <row r="154" spans="1:29" ht="12.75">
      <c r="A154" s="139" t="s">
        <v>125</v>
      </c>
      <c r="B154" s="140" t="s">
        <v>1291</v>
      </c>
      <c r="C154" s="139" t="s">
        <v>1885</v>
      </c>
      <c r="D154" s="139" t="s">
        <v>1391</v>
      </c>
      <c r="E154" s="139" t="s">
        <v>1292</v>
      </c>
      <c r="F154" s="141">
        <v>215.5</v>
      </c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</row>
    <row r="155" spans="1:29" ht="56.25">
      <c r="A155" s="132" t="s">
        <v>126</v>
      </c>
      <c r="B155" s="136" t="s">
        <v>1170</v>
      </c>
      <c r="C155" s="132" t="s">
        <v>1895</v>
      </c>
      <c r="D155" s="132"/>
      <c r="E155" s="132"/>
      <c r="F155" s="137">
        <v>9408</v>
      </c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</row>
    <row r="156" spans="1:29" ht="56.25">
      <c r="A156" s="132" t="s">
        <v>127</v>
      </c>
      <c r="B156" s="136" t="s">
        <v>1513</v>
      </c>
      <c r="C156" s="132" t="s">
        <v>1895</v>
      </c>
      <c r="D156" s="132" t="s">
        <v>1514</v>
      </c>
      <c r="E156" s="132"/>
      <c r="F156" s="137">
        <v>4768.8</v>
      </c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</row>
    <row r="157" spans="1:29" ht="12.75">
      <c r="A157" s="132" t="s">
        <v>128</v>
      </c>
      <c r="B157" s="136" t="s">
        <v>1175</v>
      </c>
      <c r="C157" s="132" t="s">
        <v>1895</v>
      </c>
      <c r="D157" s="132" t="s">
        <v>1669</v>
      </c>
      <c r="E157" s="132"/>
      <c r="F157" s="137">
        <v>4768.8</v>
      </c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</row>
    <row r="158" spans="1:29" ht="12.75">
      <c r="A158" s="132" t="s">
        <v>1345</v>
      </c>
      <c r="B158" s="136" t="s">
        <v>1176</v>
      </c>
      <c r="C158" s="132" t="s">
        <v>1895</v>
      </c>
      <c r="D158" s="132" t="s">
        <v>1669</v>
      </c>
      <c r="E158" s="132" t="s">
        <v>1290</v>
      </c>
      <c r="F158" s="137">
        <v>4768.8</v>
      </c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</row>
    <row r="159" spans="1:29" ht="12.75">
      <c r="A159" s="139" t="s">
        <v>129</v>
      </c>
      <c r="B159" s="140" t="s">
        <v>1293</v>
      </c>
      <c r="C159" s="139" t="s">
        <v>1895</v>
      </c>
      <c r="D159" s="139" t="s">
        <v>1669</v>
      </c>
      <c r="E159" s="139" t="s">
        <v>1294</v>
      </c>
      <c r="F159" s="141">
        <v>4768.8</v>
      </c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</row>
    <row r="160" spans="1:29" ht="22.5">
      <c r="A160" s="132" t="s">
        <v>130</v>
      </c>
      <c r="B160" s="136" t="s">
        <v>1173</v>
      </c>
      <c r="C160" s="132" t="s">
        <v>1895</v>
      </c>
      <c r="D160" s="132" t="s">
        <v>1379</v>
      </c>
      <c r="E160" s="132"/>
      <c r="F160" s="137">
        <v>4602.4</v>
      </c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</row>
    <row r="161" spans="1:29" ht="22.5">
      <c r="A161" s="132" t="s">
        <v>131</v>
      </c>
      <c r="B161" s="136" t="s">
        <v>1397</v>
      </c>
      <c r="C161" s="132" t="s">
        <v>1895</v>
      </c>
      <c r="D161" s="132" t="s">
        <v>1380</v>
      </c>
      <c r="E161" s="132"/>
      <c r="F161" s="137">
        <v>4602.4</v>
      </c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</row>
    <row r="162" spans="1:29" ht="12.75">
      <c r="A162" s="132" t="s">
        <v>1632</v>
      </c>
      <c r="B162" s="136" t="s">
        <v>1176</v>
      </c>
      <c r="C162" s="132" t="s">
        <v>1895</v>
      </c>
      <c r="D162" s="132" t="s">
        <v>1380</v>
      </c>
      <c r="E162" s="132" t="s">
        <v>1290</v>
      </c>
      <c r="F162" s="137">
        <v>4602.4</v>
      </c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</row>
    <row r="163" spans="1:29" ht="12.75">
      <c r="A163" s="139" t="s">
        <v>132</v>
      </c>
      <c r="B163" s="140" t="s">
        <v>1293</v>
      </c>
      <c r="C163" s="139" t="s">
        <v>1895</v>
      </c>
      <c r="D163" s="139" t="s">
        <v>1380</v>
      </c>
      <c r="E163" s="139" t="s">
        <v>1294</v>
      </c>
      <c r="F163" s="141">
        <v>4602.4</v>
      </c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</row>
    <row r="164" spans="1:29" ht="12.75">
      <c r="A164" s="132" t="s">
        <v>133</v>
      </c>
      <c r="B164" s="136" t="s">
        <v>1388</v>
      </c>
      <c r="C164" s="132" t="s">
        <v>1895</v>
      </c>
      <c r="D164" s="132" t="s">
        <v>1389</v>
      </c>
      <c r="E164" s="132"/>
      <c r="F164" s="137">
        <v>36.8</v>
      </c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</row>
    <row r="165" spans="1:29" ht="12.75">
      <c r="A165" s="132" t="s">
        <v>1591</v>
      </c>
      <c r="B165" s="136" t="s">
        <v>1390</v>
      </c>
      <c r="C165" s="132" t="s">
        <v>1895</v>
      </c>
      <c r="D165" s="132" t="s">
        <v>1391</v>
      </c>
      <c r="E165" s="132"/>
      <c r="F165" s="137">
        <v>36.8</v>
      </c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</row>
    <row r="166" spans="1:29" ht="12.75">
      <c r="A166" s="132" t="s">
        <v>134</v>
      </c>
      <c r="B166" s="136" t="s">
        <v>1176</v>
      </c>
      <c r="C166" s="132" t="s">
        <v>1895</v>
      </c>
      <c r="D166" s="132" t="s">
        <v>1391</v>
      </c>
      <c r="E166" s="132" t="s">
        <v>1290</v>
      </c>
      <c r="F166" s="137">
        <v>36.8</v>
      </c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</row>
    <row r="167" spans="1:29" ht="12.75">
      <c r="A167" s="139" t="s">
        <v>135</v>
      </c>
      <c r="B167" s="140" t="s">
        <v>1293</v>
      </c>
      <c r="C167" s="139" t="s">
        <v>1895</v>
      </c>
      <c r="D167" s="139" t="s">
        <v>1391</v>
      </c>
      <c r="E167" s="139" t="s">
        <v>1294</v>
      </c>
      <c r="F167" s="141">
        <v>36.8</v>
      </c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</row>
    <row r="168" spans="1:29" ht="56.25">
      <c r="A168" s="132" t="s">
        <v>136</v>
      </c>
      <c r="B168" s="136" t="s">
        <v>1171</v>
      </c>
      <c r="C168" s="132" t="s">
        <v>1896</v>
      </c>
      <c r="D168" s="132"/>
      <c r="E168" s="132"/>
      <c r="F168" s="137">
        <v>27897.1</v>
      </c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</row>
    <row r="169" spans="1:29" ht="56.25">
      <c r="A169" s="132" t="s">
        <v>1861</v>
      </c>
      <c r="B169" s="136" t="s">
        <v>1513</v>
      </c>
      <c r="C169" s="132" t="s">
        <v>1896</v>
      </c>
      <c r="D169" s="132" t="s">
        <v>1514</v>
      </c>
      <c r="E169" s="132"/>
      <c r="F169" s="137">
        <v>24366.6</v>
      </c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</row>
    <row r="170" spans="1:29" ht="12.75">
      <c r="A170" s="132" t="s">
        <v>137</v>
      </c>
      <c r="B170" s="136" t="s">
        <v>1175</v>
      </c>
      <c r="C170" s="132" t="s">
        <v>1896</v>
      </c>
      <c r="D170" s="132" t="s">
        <v>1669</v>
      </c>
      <c r="E170" s="132"/>
      <c r="F170" s="137">
        <v>24366.6</v>
      </c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</row>
    <row r="171" spans="1:29" ht="12.75">
      <c r="A171" s="132" t="s">
        <v>138</v>
      </c>
      <c r="B171" s="136" t="s">
        <v>1176</v>
      </c>
      <c r="C171" s="132" t="s">
        <v>1896</v>
      </c>
      <c r="D171" s="132" t="s">
        <v>1669</v>
      </c>
      <c r="E171" s="132" t="s">
        <v>1290</v>
      </c>
      <c r="F171" s="137">
        <v>24366.6</v>
      </c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</row>
    <row r="172" spans="1:29" ht="12.75">
      <c r="A172" s="139" t="s">
        <v>139</v>
      </c>
      <c r="B172" s="140" t="s">
        <v>1633</v>
      </c>
      <c r="C172" s="139" t="s">
        <v>1896</v>
      </c>
      <c r="D172" s="139" t="s">
        <v>1669</v>
      </c>
      <c r="E172" s="139" t="s">
        <v>1634</v>
      </c>
      <c r="F172" s="141">
        <v>24366.6</v>
      </c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</row>
    <row r="173" spans="1:29" ht="22.5">
      <c r="A173" s="132" t="s">
        <v>140</v>
      </c>
      <c r="B173" s="136" t="s">
        <v>1173</v>
      </c>
      <c r="C173" s="132" t="s">
        <v>1896</v>
      </c>
      <c r="D173" s="132" t="s">
        <v>1379</v>
      </c>
      <c r="E173" s="132"/>
      <c r="F173" s="137">
        <v>3489.6</v>
      </c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</row>
    <row r="174" spans="1:29" ht="22.5">
      <c r="A174" s="132" t="s">
        <v>141</v>
      </c>
      <c r="B174" s="136" t="s">
        <v>1397</v>
      </c>
      <c r="C174" s="132" t="s">
        <v>1896</v>
      </c>
      <c r="D174" s="132" t="s">
        <v>1380</v>
      </c>
      <c r="E174" s="132"/>
      <c r="F174" s="137">
        <v>3489.6</v>
      </c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</row>
    <row r="175" spans="1:29" ht="12.75">
      <c r="A175" s="132" t="s">
        <v>142</v>
      </c>
      <c r="B175" s="136" t="s">
        <v>1176</v>
      </c>
      <c r="C175" s="132" t="s">
        <v>1896</v>
      </c>
      <c r="D175" s="132" t="s">
        <v>1380</v>
      </c>
      <c r="E175" s="132" t="s">
        <v>1290</v>
      </c>
      <c r="F175" s="137">
        <v>3489.6</v>
      </c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</row>
    <row r="176" spans="1:29" ht="12.75">
      <c r="A176" s="139" t="s">
        <v>143</v>
      </c>
      <c r="B176" s="140" t="s">
        <v>1633</v>
      </c>
      <c r="C176" s="139" t="s">
        <v>1896</v>
      </c>
      <c r="D176" s="139" t="s">
        <v>1380</v>
      </c>
      <c r="E176" s="139" t="s">
        <v>1634</v>
      </c>
      <c r="F176" s="141">
        <v>3489.6</v>
      </c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</row>
    <row r="177" spans="1:29" ht="12.75">
      <c r="A177" s="132" t="s">
        <v>144</v>
      </c>
      <c r="B177" s="136" t="s">
        <v>1676</v>
      </c>
      <c r="C177" s="132" t="s">
        <v>1896</v>
      </c>
      <c r="D177" s="132" t="s">
        <v>1677</v>
      </c>
      <c r="E177" s="132"/>
      <c r="F177" s="137">
        <v>39</v>
      </c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</row>
    <row r="178" spans="1:29" ht="12.75">
      <c r="A178" s="132" t="s">
        <v>145</v>
      </c>
      <c r="B178" s="136" t="s">
        <v>1550</v>
      </c>
      <c r="C178" s="132" t="s">
        <v>1896</v>
      </c>
      <c r="D178" s="132" t="s">
        <v>1551</v>
      </c>
      <c r="E178" s="132"/>
      <c r="F178" s="137">
        <v>39</v>
      </c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</row>
    <row r="179" spans="1:29" ht="12.75">
      <c r="A179" s="132" t="s">
        <v>146</v>
      </c>
      <c r="B179" s="136" t="s">
        <v>1176</v>
      </c>
      <c r="C179" s="132" t="s">
        <v>1896</v>
      </c>
      <c r="D179" s="132" t="s">
        <v>1551</v>
      </c>
      <c r="E179" s="132" t="s">
        <v>1290</v>
      </c>
      <c r="F179" s="137">
        <v>39</v>
      </c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</row>
    <row r="180" spans="1:29" ht="12.75">
      <c r="A180" s="139" t="s">
        <v>147</v>
      </c>
      <c r="B180" s="140" t="s">
        <v>1633</v>
      </c>
      <c r="C180" s="139" t="s">
        <v>1896</v>
      </c>
      <c r="D180" s="139" t="s">
        <v>1551</v>
      </c>
      <c r="E180" s="139" t="s">
        <v>1634</v>
      </c>
      <c r="F180" s="141">
        <v>39</v>
      </c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</row>
    <row r="181" spans="1:29" ht="12.75">
      <c r="A181" s="132" t="s">
        <v>148</v>
      </c>
      <c r="B181" s="136" t="s">
        <v>1388</v>
      </c>
      <c r="C181" s="132" t="s">
        <v>1896</v>
      </c>
      <c r="D181" s="132" t="s">
        <v>1389</v>
      </c>
      <c r="E181" s="132"/>
      <c r="F181" s="137">
        <v>2</v>
      </c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</row>
    <row r="182" spans="1:29" ht="12.75">
      <c r="A182" s="132" t="s">
        <v>149</v>
      </c>
      <c r="B182" s="136" t="s">
        <v>1390</v>
      </c>
      <c r="C182" s="132" t="s">
        <v>1896</v>
      </c>
      <c r="D182" s="132" t="s">
        <v>1391</v>
      </c>
      <c r="E182" s="132"/>
      <c r="F182" s="137">
        <v>2</v>
      </c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</row>
    <row r="183" spans="1:29" ht="12.75">
      <c r="A183" s="132" t="s">
        <v>150</v>
      </c>
      <c r="B183" s="136" t="s">
        <v>1176</v>
      </c>
      <c r="C183" s="132" t="s">
        <v>1896</v>
      </c>
      <c r="D183" s="132" t="s">
        <v>1391</v>
      </c>
      <c r="E183" s="132" t="s">
        <v>1290</v>
      </c>
      <c r="F183" s="137">
        <v>2</v>
      </c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</row>
    <row r="184" spans="1:29" ht="12.75">
      <c r="A184" s="139" t="s">
        <v>151</v>
      </c>
      <c r="B184" s="140" t="s">
        <v>1633</v>
      </c>
      <c r="C184" s="139" t="s">
        <v>1896</v>
      </c>
      <c r="D184" s="139" t="s">
        <v>1391</v>
      </c>
      <c r="E184" s="139" t="s">
        <v>1634</v>
      </c>
      <c r="F184" s="141">
        <v>2</v>
      </c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</row>
    <row r="185" spans="1:29" ht="78.75">
      <c r="A185" s="132" t="s">
        <v>152</v>
      </c>
      <c r="B185" s="138" t="s">
        <v>734</v>
      </c>
      <c r="C185" s="132" t="s">
        <v>1897</v>
      </c>
      <c r="D185" s="132"/>
      <c r="E185" s="132"/>
      <c r="F185" s="137">
        <v>27760</v>
      </c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</row>
    <row r="186" spans="1:29" ht="12.75">
      <c r="A186" s="132" t="s">
        <v>153</v>
      </c>
      <c r="B186" s="136" t="s">
        <v>1715</v>
      </c>
      <c r="C186" s="132" t="s">
        <v>1897</v>
      </c>
      <c r="D186" s="132" t="s">
        <v>1857</v>
      </c>
      <c r="E186" s="132"/>
      <c r="F186" s="137">
        <v>27760</v>
      </c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</row>
    <row r="187" spans="1:29" ht="12.75">
      <c r="A187" s="132" t="s">
        <v>154</v>
      </c>
      <c r="B187" s="136" t="s">
        <v>1354</v>
      </c>
      <c r="C187" s="132" t="s">
        <v>1897</v>
      </c>
      <c r="D187" s="132" t="s">
        <v>1716</v>
      </c>
      <c r="E187" s="132"/>
      <c r="F187" s="137">
        <v>27760</v>
      </c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</row>
    <row r="188" spans="1:29" ht="12.75">
      <c r="A188" s="132" t="s">
        <v>155</v>
      </c>
      <c r="B188" s="136" t="s">
        <v>1176</v>
      </c>
      <c r="C188" s="132" t="s">
        <v>1897</v>
      </c>
      <c r="D188" s="132" t="s">
        <v>1716</v>
      </c>
      <c r="E188" s="132" t="s">
        <v>1290</v>
      </c>
      <c r="F188" s="137">
        <v>27760</v>
      </c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</row>
    <row r="189" spans="1:29" ht="12.75">
      <c r="A189" s="139" t="s">
        <v>156</v>
      </c>
      <c r="B189" s="140" t="s">
        <v>1293</v>
      </c>
      <c r="C189" s="139" t="s">
        <v>1897</v>
      </c>
      <c r="D189" s="139" t="s">
        <v>1716</v>
      </c>
      <c r="E189" s="139" t="s">
        <v>1294</v>
      </c>
      <c r="F189" s="141">
        <v>27760</v>
      </c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</row>
    <row r="190" spans="1:29" ht="56.25">
      <c r="A190" s="132" t="s">
        <v>157</v>
      </c>
      <c r="B190" s="136" t="s">
        <v>28</v>
      </c>
      <c r="C190" s="132" t="s">
        <v>29</v>
      </c>
      <c r="D190" s="132"/>
      <c r="E190" s="132"/>
      <c r="F190" s="137">
        <v>70</v>
      </c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</row>
    <row r="191" spans="1:29" ht="12.75">
      <c r="A191" s="132" t="s">
        <v>158</v>
      </c>
      <c r="B191" s="136" t="s">
        <v>1676</v>
      </c>
      <c r="C191" s="132" t="s">
        <v>29</v>
      </c>
      <c r="D191" s="132" t="s">
        <v>1677</v>
      </c>
      <c r="E191" s="132"/>
      <c r="F191" s="137">
        <v>70</v>
      </c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</row>
    <row r="192" spans="1:29" ht="12.75">
      <c r="A192" s="132" t="s">
        <v>159</v>
      </c>
      <c r="B192" s="136" t="s">
        <v>1550</v>
      </c>
      <c r="C192" s="132" t="s">
        <v>29</v>
      </c>
      <c r="D192" s="132" t="s">
        <v>1551</v>
      </c>
      <c r="E192" s="132"/>
      <c r="F192" s="137">
        <v>70</v>
      </c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</row>
    <row r="193" spans="1:29" ht="12.75">
      <c r="A193" s="132" t="s">
        <v>160</v>
      </c>
      <c r="B193" s="136" t="s">
        <v>1176</v>
      </c>
      <c r="C193" s="132" t="s">
        <v>29</v>
      </c>
      <c r="D193" s="132" t="s">
        <v>1551</v>
      </c>
      <c r="E193" s="132" t="s">
        <v>1290</v>
      </c>
      <c r="F193" s="137">
        <v>70</v>
      </c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</row>
    <row r="194" spans="1:29" ht="12.75">
      <c r="A194" s="139" t="s">
        <v>161</v>
      </c>
      <c r="B194" s="140" t="s">
        <v>1633</v>
      </c>
      <c r="C194" s="139" t="s">
        <v>29</v>
      </c>
      <c r="D194" s="139" t="s">
        <v>1551</v>
      </c>
      <c r="E194" s="139" t="s">
        <v>1634</v>
      </c>
      <c r="F194" s="141">
        <v>70</v>
      </c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</row>
    <row r="195" spans="1:29" ht="56.25">
      <c r="A195" s="132" t="s">
        <v>162</v>
      </c>
      <c r="B195" s="136" t="s">
        <v>1886</v>
      </c>
      <c r="C195" s="132" t="s">
        <v>1887</v>
      </c>
      <c r="D195" s="132"/>
      <c r="E195" s="132"/>
      <c r="F195" s="137">
        <v>50328.8</v>
      </c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</row>
    <row r="196" spans="1:29" ht="22.5">
      <c r="A196" s="132" t="s">
        <v>163</v>
      </c>
      <c r="B196" s="136" t="s">
        <v>1377</v>
      </c>
      <c r="C196" s="132" t="s">
        <v>1887</v>
      </c>
      <c r="D196" s="132" t="s">
        <v>1583</v>
      </c>
      <c r="E196" s="132"/>
      <c r="F196" s="137">
        <v>50328.8</v>
      </c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</row>
    <row r="197" spans="1:29" ht="12.75">
      <c r="A197" s="132" t="s">
        <v>164</v>
      </c>
      <c r="B197" s="136" t="s">
        <v>1584</v>
      </c>
      <c r="C197" s="132" t="s">
        <v>1887</v>
      </c>
      <c r="D197" s="132" t="s">
        <v>1585</v>
      </c>
      <c r="E197" s="132"/>
      <c r="F197" s="137">
        <v>50328.8</v>
      </c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</row>
    <row r="198" spans="1:29" ht="12.75">
      <c r="A198" s="132" t="s">
        <v>1080</v>
      </c>
      <c r="B198" s="136" t="s">
        <v>1176</v>
      </c>
      <c r="C198" s="132" t="s">
        <v>1887</v>
      </c>
      <c r="D198" s="132" t="s">
        <v>1585</v>
      </c>
      <c r="E198" s="132" t="s">
        <v>1290</v>
      </c>
      <c r="F198" s="137">
        <v>50328.8</v>
      </c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</row>
    <row r="199" spans="1:29" ht="12.75">
      <c r="A199" s="139" t="s">
        <v>165</v>
      </c>
      <c r="B199" s="140" t="s">
        <v>1291</v>
      </c>
      <c r="C199" s="139" t="s">
        <v>1887</v>
      </c>
      <c r="D199" s="139" t="s">
        <v>1585</v>
      </c>
      <c r="E199" s="139" t="s">
        <v>1292</v>
      </c>
      <c r="F199" s="141">
        <v>12600.6</v>
      </c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</row>
    <row r="200" spans="1:29" ht="12.75">
      <c r="A200" s="139" t="s">
        <v>1667</v>
      </c>
      <c r="B200" s="140" t="s">
        <v>1293</v>
      </c>
      <c r="C200" s="139" t="s">
        <v>1887</v>
      </c>
      <c r="D200" s="139" t="s">
        <v>1585</v>
      </c>
      <c r="E200" s="139" t="s">
        <v>1294</v>
      </c>
      <c r="F200" s="141">
        <v>37728.2</v>
      </c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</row>
    <row r="201" spans="1:29" ht="56.25">
      <c r="A201" s="132" t="s">
        <v>166</v>
      </c>
      <c r="B201" s="136" t="s">
        <v>1888</v>
      </c>
      <c r="C201" s="132" t="s">
        <v>1889</v>
      </c>
      <c r="D201" s="132"/>
      <c r="E201" s="132"/>
      <c r="F201" s="137">
        <v>46456</v>
      </c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</row>
    <row r="202" spans="1:29" ht="22.5">
      <c r="A202" s="132" t="s">
        <v>167</v>
      </c>
      <c r="B202" s="136" t="s">
        <v>1377</v>
      </c>
      <c r="C202" s="132" t="s">
        <v>1889</v>
      </c>
      <c r="D202" s="132" t="s">
        <v>1583</v>
      </c>
      <c r="E202" s="132"/>
      <c r="F202" s="137">
        <v>46456</v>
      </c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</row>
    <row r="203" spans="1:29" ht="12.75">
      <c r="A203" s="132" t="s">
        <v>168</v>
      </c>
      <c r="B203" s="136" t="s">
        <v>1584</v>
      </c>
      <c r="C203" s="132" t="s">
        <v>1889</v>
      </c>
      <c r="D203" s="132" t="s">
        <v>1585</v>
      </c>
      <c r="E203" s="132"/>
      <c r="F203" s="137">
        <v>46456</v>
      </c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</row>
    <row r="204" spans="1:29" ht="12.75">
      <c r="A204" s="132" t="s">
        <v>169</v>
      </c>
      <c r="B204" s="136" t="s">
        <v>1176</v>
      </c>
      <c r="C204" s="132" t="s">
        <v>1889</v>
      </c>
      <c r="D204" s="132" t="s">
        <v>1585</v>
      </c>
      <c r="E204" s="132" t="s">
        <v>1290</v>
      </c>
      <c r="F204" s="137">
        <v>46456</v>
      </c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</row>
    <row r="205" spans="1:29" ht="12.75">
      <c r="A205" s="139" t="s">
        <v>170</v>
      </c>
      <c r="B205" s="140" t="s">
        <v>1291</v>
      </c>
      <c r="C205" s="139" t="s">
        <v>1889</v>
      </c>
      <c r="D205" s="139" t="s">
        <v>1585</v>
      </c>
      <c r="E205" s="139" t="s">
        <v>1292</v>
      </c>
      <c r="F205" s="141">
        <v>13280</v>
      </c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</row>
    <row r="206" spans="1:29" ht="12.75">
      <c r="A206" s="139" t="s">
        <v>1336</v>
      </c>
      <c r="B206" s="140" t="s">
        <v>1293</v>
      </c>
      <c r="C206" s="139" t="s">
        <v>1889</v>
      </c>
      <c r="D206" s="139" t="s">
        <v>1585</v>
      </c>
      <c r="E206" s="139" t="s">
        <v>1294</v>
      </c>
      <c r="F206" s="141">
        <v>33176</v>
      </c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</row>
    <row r="207" spans="1:29" ht="56.25">
      <c r="A207" s="132" t="s">
        <v>171</v>
      </c>
      <c r="B207" s="136" t="s">
        <v>1139</v>
      </c>
      <c r="C207" s="132" t="s">
        <v>1140</v>
      </c>
      <c r="D207" s="132"/>
      <c r="E207" s="132"/>
      <c r="F207" s="137">
        <v>300</v>
      </c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</row>
    <row r="208" spans="1:29" ht="22.5">
      <c r="A208" s="132" t="s">
        <v>172</v>
      </c>
      <c r="B208" s="136" t="s">
        <v>1173</v>
      </c>
      <c r="C208" s="132" t="s">
        <v>1140</v>
      </c>
      <c r="D208" s="132" t="s">
        <v>1379</v>
      </c>
      <c r="E208" s="132"/>
      <c r="F208" s="137">
        <v>300</v>
      </c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</row>
    <row r="209" spans="1:29" ht="22.5">
      <c r="A209" s="132" t="s">
        <v>173</v>
      </c>
      <c r="B209" s="136" t="s">
        <v>1397</v>
      </c>
      <c r="C209" s="132" t="s">
        <v>1140</v>
      </c>
      <c r="D209" s="132" t="s">
        <v>1380</v>
      </c>
      <c r="E209" s="132"/>
      <c r="F209" s="137">
        <v>300</v>
      </c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</row>
    <row r="210" spans="1:29" ht="12.75">
      <c r="A210" s="132" t="s">
        <v>174</v>
      </c>
      <c r="B210" s="136" t="s">
        <v>1176</v>
      </c>
      <c r="C210" s="132" t="s">
        <v>1140</v>
      </c>
      <c r="D210" s="132" t="s">
        <v>1380</v>
      </c>
      <c r="E210" s="132" t="s">
        <v>1290</v>
      </c>
      <c r="F210" s="137">
        <v>300</v>
      </c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</row>
    <row r="211" spans="1:29" ht="12.75">
      <c r="A211" s="139" t="s">
        <v>175</v>
      </c>
      <c r="B211" s="140" t="s">
        <v>1296</v>
      </c>
      <c r="C211" s="139" t="s">
        <v>1140</v>
      </c>
      <c r="D211" s="139" t="s">
        <v>1380</v>
      </c>
      <c r="E211" s="139" t="s">
        <v>1297</v>
      </c>
      <c r="F211" s="141">
        <v>300</v>
      </c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</row>
    <row r="212" spans="1:29" ht="67.5">
      <c r="A212" s="132" t="s">
        <v>176</v>
      </c>
      <c r="B212" s="143" t="s">
        <v>838</v>
      </c>
      <c r="C212" s="132" t="s">
        <v>839</v>
      </c>
      <c r="D212" s="132"/>
      <c r="E212" s="132"/>
      <c r="F212" s="137">
        <v>2617.9</v>
      </c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</row>
    <row r="213" spans="1:29" ht="22.5">
      <c r="A213" s="132" t="s">
        <v>177</v>
      </c>
      <c r="B213" s="136" t="s">
        <v>1173</v>
      </c>
      <c r="C213" s="132" t="s">
        <v>839</v>
      </c>
      <c r="D213" s="132" t="s">
        <v>1379</v>
      </c>
      <c r="E213" s="132"/>
      <c r="F213" s="137">
        <v>2617.9</v>
      </c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</row>
    <row r="214" spans="1:29" ht="22.5">
      <c r="A214" s="132" t="s">
        <v>178</v>
      </c>
      <c r="B214" s="136" t="s">
        <v>1397</v>
      </c>
      <c r="C214" s="132" t="s">
        <v>839</v>
      </c>
      <c r="D214" s="132" t="s">
        <v>1380</v>
      </c>
      <c r="E214" s="132"/>
      <c r="F214" s="137">
        <v>2617.9</v>
      </c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</row>
    <row r="215" spans="1:29" ht="12.75">
      <c r="A215" s="132" t="s">
        <v>179</v>
      </c>
      <c r="B215" s="136" t="s">
        <v>1176</v>
      </c>
      <c r="C215" s="132" t="s">
        <v>839</v>
      </c>
      <c r="D215" s="132" t="s">
        <v>1380</v>
      </c>
      <c r="E215" s="132" t="s">
        <v>1290</v>
      </c>
      <c r="F215" s="137">
        <v>2617.9</v>
      </c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</row>
    <row r="216" spans="1:29" ht="12.75">
      <c r="A216" s="139" t="s">
        <v>180</v>
      </c>
      <c r="B216" s="140" t="s">
        <v>1293</v>
      </c>
      <c r="C216" s="139" t="s">
        <v>839</v>
      </c>
      <c r="D216" s="139" t="s">
        <v>1380</v>
      </c>
      <c r="E216" s="139" t="s">
        <v>1294</v>
      </c>
      <c r="F216" s="141">
        <v>2617.9</v>
      </c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</row>
    <row r="217" spans="1:29" ht="78.75">
      <c r="A217" s="132" t="s">
        <v>181</v>
      </c>
      <c r="B217" s="143" t="s">
        <v>840</v>
      </c>
      <c r="C217" s="132" t="s">
        <v>841</v>
      </c>
      <c r="D217" s="132"/>
      <c r="E217" s="132"/>
      <c r="F217" s="137">
        <v>26.4</v>
      </c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</row>
    <row r="218" spans="1:29" ht="22.5">
      <c r="A218" s="132" t="s">
        <v>1379</v>
      </c>
      <c r="B218" s="136" t="s">
        <v>1173</v>
      </c>
      <c r="C218" s="132" t="s">
        <v>841</v>
      </c>
      <c r="D218" s="132" t="s">
        <v>1379</v>
      </c>
      <c r="E218" s="132"/>
      <c r="F218" s="137">
        <v>26.4</v>
      </c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</row>
    <row r="219" spans="1:29" ht="22.5">
      <c r="A219" s="132" t="s">
        <v>182</v>
      </c>
      <c r="B219" s="136" t="s">
        <v>1397</v>
      </c>
      <c r="C219" s="132" t="s">
        <v>841</v>
      </c>
      <c r="D219" s="132" t="s">
        <v>1380</v>
      </c>
      <c r="E219" s="132"/>
      <c r="F219" s="137">
        <v>26.4</v>
      </c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</row>
    <row r="220" spans="1:29" ht="12.75">
      <c r="A220" s="132" t="s">
        <v>183</v>
      </c>
      <c r="B220" s="136" t="s">
        <v>1176</v>
      </c>
      <c r="C220" s="132" t="s">
        <v>841</v>
      </c>
      <c r="D220" s="132" t="s">
        <v>1380</v>
      </c>
      <c r="E220" s="132" t="s">
        <v>1290</v>
      </c>
      <c r="F220" s="137">
        <v>26.4</v>
      </c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</row>
    <row r="221" spans="1:29" ht="12.75">
      <c r="A221" s="139" t="s">
        <v>184</v>
      </c>
      <c r="B221" s="140" t="s">
        <v>1293</v>
      </c>
      <c r="C221" s="139" t="s">
        <v>841</v>
      </c>
      <c r="D221" s="139" t="s">
        <v>1380</v>
      </c>
      <c r="E221" s="139" t="s">
        <v>1294</v>
      </c>
      <c r="F221" s="141">
        <v>26.4</v>
      </c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</row>
    <row r="222" spans="1:29" ht="78.75">
      <c r="A222" s="132" t="s">
        <v>185</v>
      </c>
      <c r="B222" s="143" t="s">
        <v>893</v>
      </c>
      <c r="C222" s="132" t="s">
        <v>1890</v>
      </c>
      <c r="D222" s="132"/>
      <c r="E222" s="132"/>
      <c r="F222" s="137">
        <v>25</v>
      </c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</row>
    <row r="223" spans="1:29" ht="56.25">
      <c r="A223" s="132" t="s">
        <v>186</v>
      </c>
      <c r="B223" s="136" t="s">
        <v>1513</v>
      </c>
      <c r="C223" s="132" t="s">
        <v>1890</v>
      </c>
      <c r="D223" s="132" t="s">
        <v>1514</v>
      </c>
      <c r="E223" s="132"/>
      <c r="F223" s="137">
        <v>25</v>
      </c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</row>
    <row r="224" spans="1:29" ht="12.75">
      <c r="A224" s="132" t="s">
        <v>187</v>
      </c>
      <c r="B224" s="136" t="s">
        <v>1175</v>
      </c>
      <c r="C224" s="132" t="s">
        <v>1890</v>
      </c>
      <c r="D224" s="132" t="s">
        <v>1669</v>
      </c>
      <c r="E224" s="132"/>
      <c r="F224" s="137">
        <v>25</v>
      </c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</row>
    <row r="225" spans="1:29" ht="12.75">
      <c r="A225" s="132" t="s">
        <v>188</v>
      </c>
      <c r="B225" s="136" t="s">
        <v>1176</v>
      </c>
      <c r="C225" s="132" t="s">
        <v>1890</v>
      </c>
      <c r="D225" s="132" t="s">
        <v>1669</v>
      </c>
      <c r="E225" s="132" t="s">
        <v>1290</v>
      </c>
      <c r="F225" s="137">
        <v>25</v>
      </c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</row>
    <row r="226" spans="1:29" ht="12.75">
      <c r="A226" s="139" t="s">
        <v>189</v>
      </c>
      <c r="B226" s="140" t="s">
        <v>1291</v>
      </c>
      <c r="C226" s="139" t="s">
        <v>1890</v>
      </c>
      <c r="D226" s="139" t="s">
        <v>1669</v>
      </c>
      <c r="E226" s="139" t="s">
        <v>1292</v>
      </c>
      <c r="F226" s="141">
        <v>25</v>
      </c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</row>
    <row r="227" spans="1:29" ht="67.5">
      <c r="A227" s="132" t="s">
        <v>190</v>
      </c>
      <c r="B227" s="136" t="s">
        <v>24</v>
      </c>
      <c r="C227" s="132" t="s">
        <v>25</v>
      </c>
      <c r="D227" s="132"/>
      <c r="E227" s="132"/>
      <c r="F227" s="137">
        <v>27.4</v>
      </c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</row>
    <row r="228" spans="1:29" ht="22.5">
      <c r="A228" s="132" t="s">
        <v>191</v>
      </c>
      <c r="B228" s="136" t="s">
        <v>1377</v>
      </c>
      <c r="C228" s="132" t="s">
        <v>25</v>
      </c>
      <c r="D228" s="132" t="s">
        <v>1583</v>
      </c>
      <c r="E228" s="132"/>
      <c r="F228" s="137">
        <v>27.4</v>
      </c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</row>
    <row r="229" spans="1:29" ht="12.75">
      <c r="A229" s="132" t="s">
        <v>192</v>
      </c>
      <c r="B229" s="136" t="s">
        <v>1584</v>
      </c>
      <c r="C229" s="132" t="s">
        <v>25</v>
      </c>
      <c r="D229" s="132" t="s">
        <v>1585</v>
      </c>
      <c r="E229" s="132"/>
      <c r="F229" s="137">
        <v>27.4</v>
      </c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</row>
    <row r="230" spans="1:29" ht="12.75">
      <c r="A230" s="132" t="s">
        <v>193</v>
      </c>
      <c r="B230" s="136" t="s">
        <v>1176</v>
      </c>
      <c r="C230" s="132" t="s">
        <v>25</v>
      </c>
      <c r="D230" s="132" t="s">
        <v>1585</v>
      </c>
      <c r="E230" s="132" t="s">
        <v>1290</v>
      </c>
      <c r="F230" s="137">
        <v>27.4</v>
      </c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</row>
    <row r="231" spans="1:29" ht="12.75">
      <c r="A231" s="139" t="s">
        <v>194</v>
      </c>
      <c r="B231" s="140" t="s">
        <v>1293</v>
      </c>
      <c r="C231" s="139" t="s">
        <v>25</v>
      </c>
      <c r="D231" s="139" t="s">
        <v>1585</v>
      </c>
      <c r="E231" s="139" t="s">
        <v>1294</v>
      </c>
      <c r="F231" s="141">
        <v>27.4</v>
      </c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</row>
    <row r="232" spans="1:29" ht="22.5">
      <c r="A232" s="132" t="s">
        <v>195</v>
      </c>
      <c r="B232" s="136" t="s">
        <v>1542</v>
      </c>
      <c r="C232" s="132" t="s">
        <v>1898</v>
      </c>
      <c r="D232" s="132"/>
      <c r="E232" s="132"/>
      <c r="F232" s="137">
        <v>100</v>
      </c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</row>
    <row r="233" spans="1:29" ht="78.75">
      <c r="A233" s="132" t="s">
        <v>196</v>
      </c>
      <c r="B233" s="143" t="s">
        <v>1172</v>
      </c>
      <c r="C233" s="132" t="s">
        <v>1899</v>
      </c>
      <c r="D233" s="132"/>
      <c r="E233" s="132"/>
      <c r="F233" s="137">
        <v>100</v>
      </c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</row>
    <row r="234" spans="1:29" ht="22.5">
      <c r="A234" s="132" t="s">
        <v>197</v>
      </c>
      <c r="B234" s="136" t="s">
        <v>1173</v>
      </c>
      <c r="C234" s="132" t="s">
        <v>1899</v>
      </c>
      <c r="D234" s="132" t="s">
        <v>1379</v>
      </c>
      <c r="E234" s="132"/>
      <c r="F234" s="137">
        <v>88.1</v>
      </c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</row>
    <row r="235" spans="1:29" ht="22.5">
      <c r="A235" s="132" t="s">
        <v>198</v>
      </c>
      <c r="B235" s="136" t="s">
        <v>1397</v>
      </c>
      <c r="C235" s="132" t="s">
        <v>1899</v>
      </c>
      <c r="D235" s="132" t="s">
        <v>1380</v>
      </c>
      <c r="E235" s="132"/>
      <c r="F235" s="137">
        <v>88.1</v>
      </c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</row>
    <row r="236" spans="1:29" ht="12.75">
      <c r="A236" s="132" t="s">
        <v>199</v>
      </c>
      <c r="B236" s="136" t="s">
        <v>1176</v>
      </c>
      <c r="C236" s="132" t="s">
        <v>1899</v>
      </c>
      <c r="D236" s="132" t="s">
        <v>1380</v>
      </c>
      <c r="E236" s="132" t="s">
        <v>1290</v>
      </c>
      <c r="F236" s="137">
        <v>88.1</v>
      </c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</row>
    <row r="237" spans="1:29" ht="12.75">
      <c r="A237" s="139" t="s">
        <v>200</v>
      </c>
      <c r="B237" s="140" t="s">
        <v>1293</v>
      </c>
      <c r="C237" s="139" t="s">
        <v>1899</v>
      </c>
      <c r="D237" s="139" t="s">
        <v>1380</v>
      </c>
      <c r="E237" s="139" t="s">
        <v>1294</v>
      </c>
      <c r="F237" s="141">
        <v>88.1</v>
      </c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</row>
    <row r="238" spans="1:29" ht="22.5">
      <c r="A238" s="132" t="s">
        <v>201</v>
      </c>
      <c r="B238" s="136" t="s">
        <v>1377</v>
      </c>
      <c r="C238" s="132" t="s">
        <v>1899</v>
      </c>
      <c r="D238" s="132" t="s">
        <v>1583</v>
      </c>
      <c r="E238" s="132"/>
      <c r="F238" s="137">
        <v>11.9</v>
      </c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</row>
    <row r="239" spans="1:29" ht="12.75">
      <c r="A239" s="132" t="s">
        <v>202</v>
      </c>
      <c r="B239" s="136" t="s">
        <v>1584</v>
      </c>
      <c r="C239" s="132" t="s">
        <v>1899</v>
      </c>
      <c r="D239" s="132" t="s">
        <v>1585</v>
      </c>
      <c r="E239" s="132"/>
      <c r="F239" s="137">
        <v>11.9</v>
      </c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</row>
    <row r="240" spans="1:29" ht="12.75">
      <c r="A240" s="132" t="s">
        <v>203</v>
      </c>
      <c r="B240" s="136" t="s">
        <v>1176</v>
      </c>
      <c r="C240" s="132" t="s">
        <v>1899</v>
      </c>
      <c r="D240" s="132" t="s">
        <v>1585</v>
      </c>
      <c r="E240" s="132" t="s">
        <v>1290</v>
      </c>
      <c r="F240" s="137">
        <v>11.9</v>
      </c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</row>
    <row r="241" spans="1:29" ht="12.75">
      <c r="A241" s="139" t="s">
        <v>204</v>
      </c>
      <c r="B241" s="140" t="s">
        <v>1293</v>
      </c>
      <c r="C241" s="139" t="s">
        <v>1899</v>
      </c>
      <c r="D241" s="139" t="s">
        <v>1585</v>
      </c>
      <c r="E241" s="139" t="s">
        <v>1294</v>
      </c>
      <c r="F241" s="141">
        <v>11.9</v>
      </c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</row>
    <row r="242" spans="1:29" ht="22.5">
      <c r="A242" s="132" t="s">
        <v>205</v>
      </c>
      <c r="B242" s="136" t="s">
        <v>1543</v>
      </c>
      <c r="C242" s="132" t="s">
        <v>1900</v>
      </c>
      <c r="D242" s="132"/>
      <c r="E242" s="132"/>
      <c r="F242" s="137">
        <v>3496.8</v>
      </c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</row>
    <row r="243" spans="1:29" ht="45">
      <c r="A243" s="132" t="s">
        <v>206</v>
      </c>
      <c r="B243" s="136" t="s">
        <v>1135</v>
      </c>
      <c r="C243" s="132" t="s">
        <v>1136</v>
      </c>
      <c r="D243" s="132"/>
      <c r="E243" s="132"/>
      <c r="F243" s="137">
        <v>2332.9</v>
      </c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</row>
    <row r="244" spans="1:29" ht="22.5">
      <c r="A244" s="132" t="s">
        <v>207</v>
      </c>
      <c r="B244" s="136" t="s">
        <v>1173</v>
      </c>
      <c r="C244" s="132" t="s">
        <v>1136</v>
      </c>
      <c r="D244" s="132" t="s">
        <v>1379</v>
      </c>
      <c r="E244" s="132"/>
      <c r="F244" s="137">
        <v>748.2</v>
      </c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</row>
    <row r="245" spans="1:29" ht="22.5">
      <c r="A245" s="132" t="s">
        <v>208</v>
      </c>
      <c r="B245" s="136" t="s">
        <v>1397</v>
      </c>
      <c r="C245" s="132" t="s">
        <v>1136</v>
      </c>
      <c r="D245" s="132" t="s">
        <v>1380</v>
      </c>
      <c r="E245" s="132"/>
      <c r="F245" s="137">
        <v>748.2</v>
      </c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</row>
    <row r="246" spans="1:29" ht="12.75">
      <c r="A246" s="132" t="s">
        <v>209</v>
      </c>
      <c r="B246" s="136" t="s">
        <v>1176</v>
      </c>
      <c r="C246" s="132" t="s">
        <v>1136</v>
      </c>
      <c r="D246" s="132" t="s">
        <v>1380</v>
      </c>
      <c r="E246" s="132" t="s">
        <v>1290</v>
      </c>
      <c r="F246" s="137">
        <v>748.2</v>
      </c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</row>
    <row r="247" spans="1:29" ht="12.75">
      <c r="A247" s="139" t="s">
        <v>210</v>
      </c>
      <c r="B247" s="140" t="s">
        <v>1635</v>
      </c>
      <c r="C247" s="139" t="s">
        <v>896</v>
      </c>
      <c r="D247" s="139" t="s">
        <v>1380</v>
      </c>
      <c r="E247" s="139" t="s">
        <v>1295</v>
      </c>
      <c r="F247" s="141">
        <v>143.5</v>
      </c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</row>
    <row r="248" spans="1:29" ht="12.75">
      <c r="A248" s="139" t="s">
        <v>211</v>
      </c>
      <c r="B248" s="140" t="s">
        <v>1635</v>
      </c>
      <c r="C248" s="139" t="s">
        <v>897</v>
      </c>
      <c r="D248" s="139" t="s">
        <v>1380</v>
      </c>
      <c r="E248" s="139" t="s">
        <v>1295</v>
      </c>
      <c r="F248" s="141">
        <v>604.7</v>
      </c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</row>
    <row r="249" spans="1:29" ht="22.5">
      <c r="A249" s="132" t="s">
        <v>212</v>
      </c>
      <c r="B249" s="136" t="s">
        <v>1377</v>
      </c>
      <c r="C249" s="132" t="s">
        <v>1136</v>
      </c>
      <c r="D249" s="132" t="s">
        <v>1583</v>
      </c>
      <c r="E249" s="132"/>
      <c r="F249" s="137">
        <v>1584.7</v>
      </c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</row>
    <row r="250" spans="1:29" ht="12.75">
      <c r="A250" s="132" t="s">
        <v>213</v>
      </c>
      <c r="B250" s="136" t="s">
        <v>1584</v>
      </c>
      <c r="C250" s="132" t="s">
        <v>1136</v>
      </c>
      <c r="D250" s="132" t="s">
        <v>1585</v>
      </c>
      <c r="E250" s="132"/>
      <c r="F250" s="137">
        <v>1584.7</v>
      </c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</row>
    <row r="251" spans="1:29" ht="12.75">
      <c r="A251" s="132" t="s">
        <v>214</v>
      </c>
      <c r="B251" s="136" t="s">
        <v>1176</v>
      </c>
      <c r="C251" s="132" t="s">
        <v>1136</v>
      </c>
      <c r="D251" s="132" t="s">
        <v>1585</v>
      </c>
      <c r="E251" s="132" t="s">
        <v>1290</v>
      </c>
      <c r="F251" s="137">
        <v>1584.7</v>
      </c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</row>
    <row r="252" spans="1:29" ht="12.75">
      <c r="A252" s="139" t="s">
        <v>215</v>
      </c>
      <c r="B252" s="140" t="s">
        <v>1635</v>
      </c>
      <c r="C252" s="139" t="s">
        <v>896</v>
      </c>
      <c r="D252" s="139" t="s">
        <v>1585</v>
      </c>
      <c r="E252" s="139" t="s">
        <v>1295</v>
      </c>
      <c r="F252" s="141">
        <v>1584.7</v>
      </c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</row>
    <row r="253" spans="1:29" ht="45">
      <c r="A253" s="132" t="s">
        <v>216</v>
      </c>
      <c r="B253" s="136" t="s">
        <v>898</v>
      </c>
      <c r="C253" s="132" t="s">
        <v>1901</v>
      </c>
      <c r="D253" s="132"/>
      <c r="E253" s="132"/>
      <c r="F253" s="137">
        <v>153.6</v>
      </c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</row>
    <row r="254" spans="1:29" ht="22.5">
      <c r="A254" s="132" t="s">
        <v>217</v>
      </c>
      <c r="B254" s="136" t="s">
        <v>1173</v>
      </c>
      <c r="C254" s="132" t="s">
        <v>1901</v>
      </c>
      <c r="D254" s="132" t="s">
        <v>1379</v>
      </c>
      <c r="E254" s="132"/>
      <c r="F254" s="137">
        <v>153.6</v>
      </c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</row>
    <row r="255" spans="1:29" ht="22.5">
      <c r="A255" s="132" t="s">
        <v>218</v>
      </c>
      <c r="B255" s="136" t="s">
        <v>1397</v>
      </c>
      <c r="C255" s="132" t="s">
        <v>1901</v>
      </c>
      <c r="D255" s="132" t="s">
        <v>1380</v>
      </c>
      <c r="E255" s="132"/>
      <c r="F255" s="137">
        <v>153.6</v>
      </c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</row>
    <row r="256" spans="1:29" ht="12.75">
      <c r="A256" s="132" t="s">
        <v>219</v>
      </c>
      <c r="B256" s="136" t="s">
        <v>1176</v>
      </c>
      <c r="C256" s="132" t="s">
        <v>1901</v>
      </c>
      <c r="D256" s="132" t="s">
        <v>1380</v>
      </c>
      <c r="E256" s="132" t="s">
        <v>1290</v>
      </c>
      <c r="F256" s="137">
        <v>153.6</v>
      </c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</row>
    <row r="257" spans="1:29" ht="12.75">
      <c r="A257" s="139" t="s">
        <v>220</v>
      </c>
      <c r="B257" s="140" t="s">
        <v>1635</v>
      </c>
      <c r="C257" s="139" t="s">
        <v>1901</v>
      </c>
      <c r="D257" s="139" t="s">
        <v>1380</v>
      </c>
      <c r="E257" s="139" t="s">
        <v>1295</v>
      </c>
      <c r="F257" s="141">
        <v>153.6</v>
      </c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</row>
    <row r="258" spans="1:29" ht="78.75">
      <c r="A258" s="132" t="s">
        <v>1380</v>
      </c>
      <c r="B258" s="143" t="s">
        <v>1167</v>
      </c>
      <c r="C258" s="132" t="s">
        <v>899</v>
      </c>
      <c r="D258" s="132"/>
      <c r="E258" s="132"/>
      <c r="F258" s="137">
        <v>740.7</v>
      </c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</row>
    <row r="259" spans="1:29" ht="22.5">
      <c r="A259" s="132" t="s">
        <v>221</v>
      </c>
      <c r="B259" s="136" t="s">
        <v>1173</v>
      </c>
      <c r="C259" s="132" t="s">
        <v>899</v>
      </c>
      <c r="D259" s="132" t="s">
        <v>1379</v>
      </c>
      <c r="E259" s="132"/>
      <c r="F259" s="137">
        <v>61.5</v>
      </c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</row>
    <row r="260" spans="1:29" ht="22.5">
      <c r="A260" s="132" t="s">
        <v>222</v>
      </c>
      <c r="B260" s="136" t="s">
        <v>1397</v>
      </c>
      <c r="C260" s="132" t="s">
        <v>899</v>
      </c>
      <c r="D260" s="132" t="s">
        <v>1380</v>
      </c>
      <c r="E260" s="132"/>
      <c r="F260" s="137">
        <v>61.5</v>
      </c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</row>
    <row r="261" spans="1:29" ht="12.75">
      <c r="A261" s="132" t="s">
        <v>223</v>
      </c>
      <c r="B261" s="136" t="s">
        <v>1176</v>
      </c>
      <c r="C261" s="132" t="s">
        <v>899</v>
      </c>
      <c r="D261" s="132" t="s">
        <v>1380</v>
      </c>
      <c r="E261" s="132" t="s">
        <v>1290</v>
      </c>
      <c r="F261" s="137">
        <v>61.5</v>
      </c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</row>
    <row r="262" spans="1:29" ht="12.75">
      <c r="A262" s="139" t="s">
        <v>224</v>
      </c>
      <c r="B262" s="140" t="s">
        <v>1635</v>
      </c>
      <c r="C262" s="139" t="s">
        <v>899</v>
      </c>
      <c r="D262" s="139" t="s">
        <v>1380</v>
      </c>
      <c r="E262" s="139" t="s">
        <v>1295</v>
      </c>
      <c r="F262" s="141">
        <v>61.5</v>
      </c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</row>
    <row r="263" spans="1:29" ht="22.5">
      <c r="A263" s="132" t="s">
        <v>225</v>
      </c>
      <c r="B263" s="136" t="s">
        <v>1377</v>
      </c>
      <c r="C263" s="132" t="s">
        <v>899</v>
      </c>
      <c r="D263" s="132" t="s">
        <v>1583</v>
      </c>
      <c r="E263" s="132"/>
      <c r="F263" s="137">
        <v>679.2</v>
      </c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</row>
    <row r="264" spans="1:29" ht="12.75">
      <c r="A264" s="132" t="s">
        <v>226</v>
      </c>
      <c r="B264" s="136" t="s">
        <v>1584</v>
      </c>
      <c r="C264" s="132" t="s">
        <v>899</v>
      </c>
      <c r="D264" s="132" t="s">
        <v>1585</v>
      </c>
      <c r="E264" s="132"/>
      <c r="F264" s="137">
        <v>679.2</v>
      </c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</row>
    <row r="265" spans="1:29" ht="12.75">
      <c r="A265" s="132" t="s">
        <v>227</v>
      </c>
      <c r="B265" s="136" t="s">
        <v>1176</v>
      </c>
      <c r="C265" s="132" t="s">
        <v>899</v>
      </c>
      <c r="D265" s="132" t="s">
        <v>1585</v>
      </c>
      <c r="E265" s="132" t="s">
        <v>1290</v>
      </c>
      <c r="F265" s="137">
        <v>679.2</v>
      </c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</row>
    <row r="266" spans="1:29" ht="12.75">
      <c r="A266" s="139" t="s">
        <v>228</v>
      </c>
      <c r="B266" s="140" t="s">
        <v>1635</v>
      </c>
      <c r="C266" s="139" t="s">
        <v>899</v>
      </c>
      <c r="D266" s="139" t="s">
        <v>1585</v>
      </c>
      <c r="E266" s="139" t="s">
        <v>1295</v>
      </c>
      <c r="F266" s="141">
        <v>679.2</v>
      </c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</row>
    <row r="267" spans="1:29" ht="123.75">
      <c r="A267" s="132" t="s">
        <v>229</v>
      </c>
      <c r="B267" s="143" t="s">
        <v>1138</v>
      </c>
      <c r="C267" s="132" t="s">
        <v>900</v>
      </c>
      <c r="D267" s="132"/>
      <c r="E267" s="132"/>
      <c r="F267" s="137">
        <v>269.6</v>
      </c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</row>
    <row r="268" spans="1:29" ht="22.5">
      <c r="A268" s="132" t="s">
        <v>230</v>
      </c>
      <c r="B268" s="136" t="s">
        <v>1173</v>
      </c>
      <c r="C268" s="132" t="s">
        <v>900</v>
      </c>
      <c r="D268" s="132" t="s">
        <v>1379</v>
      </c>
      <c r="E268" s="132"/>
      <c r="F268" s="137">
        <v>269.6</v>
      </c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</row>
    <row r="269" spans="1:29" ht="22.5">
      <c r="A269" s="132" t="s">
        <v>231</v>
      </c>
      <c r="B269" s="136" t="s">
        <v>1397</v>
      </c>
      <c r="C269" s="132" t="s">
        <v>900</v>
      </c>
      <c r="D269" s="132" t="s">
        <v>1380</v>
      </c>
      <c r="E269" s="132"/>
      <c r="F269" s="137">
        <v>269.6</v>
      </c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</row>
    <row r="270" spans="1:29" ht="12.75">
      <c r="A270" s="132" t="s">
        <v>232</v>
      </c>
      <c r="B270" s="136" t="s">
        <v>1176</v>
      </c>
      <c r="C270" s="132" t="s">
        <v>900</v>
      </c>
      <c r="D270" s="132" t="s">
        <v>1380</v>
      </c>
      <c r="E270" s="132" t="s">
        <v>1290</v>
      </c>
      <c r="F270" s="137">
        <v>269.6</v>
      </c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</row>
    <row r="271" spans="1:29" ht="12.75">
      <c r="A271" s="139" t="s">
        <v>233</v>
      </c>
      <c r="B271" s="140" t="s">
        <v>1635</v>
      </c>
      <c r="C271" s="139" t="s">
        <v>900</v>
      </c>
      <c r="D271" s="139" t="s">
        <v>1380</v>
      </c>
      <c r="E271" s="139" t="s">
        <v>1295</v>
      </c>
      <c r="F271" s="141">
        <v>269.6</v>
      </c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</row>
    <row r="272" spans="1:29" ht="22.5">
      <c r="A272" s="132" t="s">
        <v>234</v>
      </c>
      <c r="B272" s="136" t="s">
        <v>1133</v>
      </c>
      <c r="C272" s="132" t="s">
        <v>1134</v>
      </c>
      <c r="D272" s="132"/>
      <c r="E272" s="132"/>
      <c r="F272" s="137">
        <v>1091.7</v>
      </c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</row>
    <row r="273" spans="1:29" ht="78.75">
      <c r="A273" s="132" t="s">
        <v>235</v>
      </c>
      <c r="B273" s="143" t="s">
        <v>1448</v>
      </c>
      <c r="C273" s="132" t="s">
        <v>1449</v>
      </c>
      <c r="D273" s="132"/>
      <c r="E273" s="132"/>
      <c r="F273" s="137">
        <v>1080.8</v>
      </c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</row>
    <row r="274" spans="1:29" ht="22.5">
      <c r="A274" s="132" t="s">
        <v>236</v>
      </c>
      <c r="B274" s="136" t="s">
        <v>1173</v>
      </c>
      <c r="C274" s="132" t="s">
        <v>1449</v>
      </c>
      <c r="D274" s="132" t="s">
        <v>1379</v>
      </c>
      <c r="E274" s="132"/>
      <c r="F274" s="137">
        <v>1080.8</v>
      </c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</row>
    <row r="275" spans="1:29" ht="22.5">
      <c r="A275" s="132" t="s">
        <v>237</v>
      </c>
      <c r="B275" s="136" t="s">
        <v>1397</v>
      </c>
      <c r="C275" s="132" t="s">
        <v>1449</v>
      </c>
      <c r="D275" s="132" t="s">
        <v>1380</v>
      </c>
      <c r="E275" s="132"/>
      <c r="F275" s="137">
        <v>1080.8</v>
      </c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</row>
    <row r="276" spans="1:29" ht="12.75">
      <c r="A276" s="132" t="s">
        <v>238</v>
      </c>
      <c r="B276" s="136" t="s">
        <v>1176</v>
      </c>
      <c r="C276" s="132" t="s">
        <v>1449</v>
      </c>
      <c r="D276" s="132" t="s">
        <v>1380</v>
      </c>
      <c r="E276" s="132" t="s">
        <v>1290</v>
      </c>
      <c r="F276" s="137">
        <v>1080.8</v>
      </c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</row>
    <row r="277" spans="1:29" ht="12.75">
      <c r="A277" s="139" t="s">
        <v>239</v>
      </c>
      <c r="B277" s="140" t="s">
        <v>1291</v>
      </c>
      <c r="C277" s="139" t="s">
        <v>1449</v>
      </c>
      <c r="D277" s="139" t="s">
        <v>1380</v>
      </c>
      <c r="E277" s="139" t="s">
        <v>1292</v>
      </c>
      <c r="F277" s="141">
        <v>1080.8</v>
      </c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</row>
    <row r="278" spans="1:29" ht="78.75">
      <c r="A278" s="132" t="s">
        <v>240</v>
      </c>
      <c r="B278" s="138" t="s">
        <v>735</v>
      </c>
      <c r="C278" s="132" t="s">
        <v>835</v>
      </c>
      <c r="D278" s="132"/>
      <c r="E278" s="132"/>
      <c r="F278" s="137">
        <v>10.9</v>
      </c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</row>
    <row r="279" spans="1:29" ht="22.5">
      <c r="A279" s="132" t="s">
        <v>241</v>
      </c>
      <c r="B279" s="136" t="s">
        <v>1173</v>
      </c>
      <c r="C279" s="132" t="s">
        <v>835</v>
      </c>
      <c r="D279" s="132" t="s">
        <v>1379</v>
      </c>
      <c r="E279" s="132"/>
      <c r="F279" s="137">
        <v>10.9</v>
      </c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</row>
    <row r="280" spans="1:29" ht="22.5">
      <c r="A280" s="132" t="s">
        <v>242</v>
      </c>
      <c r="B280" s="136" t="s">
        <v>1397</v>
      </c>
      <c r="C280" s="132" t="s">
        <v>835</v>
      </c>
      <c r="D280" s="132" t="s">
        <v>1380</v>
      </c>
      <c r="E280" s="132"/>
      <c r="F280" s="137">
        <v>10.9</v>
      </c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</row>
    <row r="281" spans="1:29" ht="12.75">
      <c r="A281" s="132" t="s">
        <v>243</v>
      </c>
      <c r="B281" s="136" t="s">
        <v>1176</v>
      </c>
      <c r="C281" s="132" t="s">
        <v>835</v>
      </c>
      <c r="D281" s="132" t="s">
        <v>1380</v>
      </c>
      <c r="E281" s="132" t="s">
        <v>1290</v>
      </c>
      <c r="F281" s="137">
        <v>10.9</v>
      </c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</row>
    <row r="282" spans="1:29" ht="12.75">
      <c r="A282" s="139" t="s">
        <v>244</v>
      </c>
      <c r="B282" s="140" t="s">
        <v>1291</v>
      </c>
      <c r="C282" s="139" t="s">
        <v>835</v>
      </c>
      <c r="D282" s="139" t="s">
        <v>1380</v>
      </c>
      <c r="E282" s="139" t="s">
        <v>1292</v>
      </c>
      <c r="F282" s="141">
        <v>10.9</v>
      </c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</row>
    <row r="283" spans="1:29" ht="22.5">
      <c r="A283" s="132" t="s">
        <v>245</v>
      </c>
      <c r="B283" s="136" t="s">
        <v>1544</v>
      </c>
      <c r="C283" s="132" t="s">
        <v>1902</v>
      </c>
      <c r="D283" s="132"/>
      <c r="E283" s="132"/>
      <c r="F283" s="137">
        <v>17120.2</v>
      </c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</row>
    <row r="284" spans="1:29" ht="112.5">
      <c r="A284" s="132" t="s">
        <v>246</v>
      </c>
      <c r="B284" s="143" t="s">
        <v>30</v>
      </c>
      <c r="C284" s="132" t="s">
        <v>31</v>
      </c>
      <c r="D284" s="132"/>
      <c r="E284" s="132"/>
      <c r="F284" s="137">
        <v>247.7</v>
      </c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</row>
    <row r="285" spans="1:29" ht="56.25">
      <c r="A285" s="132" t="s">
        <v>247</v>
      </c>
      <c r="B285" s="136" t="s">
        <v>1513</v>
      </c>
      <c r="C285" s="132" t="s">
        <v>31</v>
      </c>
      <c r="D285" s="132" t="s">
        <v>1514</v>
      </c>
      <c r="E285" s="132"/>
      <c r="F285" s="137">
        <v>247.7</v>
      </c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</row>
    <row r="286" spans="1:29" ht="12.75">
      <c r="A286" s="132" t="s">
        <v>248</v>
      </c>
      <c r="B286" s="136" t="s">
        <v>1175</v>
      </c>
      <c r="C286" s="132" t="s">
        <v>31</v>
      </c>
      <c r="D286" s="132" t="s">
        <v>1669</v>
      </c>
      <c r="E286" s="132"/>
      <c r="F286" s="137">
        <v>247.7</v>
      </c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</row>
    <row r="287" spans="1:29" ht="12.75">
      <c r="A287" s="132" t="s">
        <v>249</v>
      </c>
      <c r="B287" s="136" t="s">
        <v>1176</v>
      </c>
      <c r="C287" s="132" t="s">
        <v>31</v>
      </c>
      <c r="D287" s="132" t="s">
        <v>1669</v>
      </c>
      <c r="E287" s="132" t="s">
        <v>1290</v>
      </c>
      <c r="F287" s="137">
        <v>247.7</v>
      </c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</row>
    <row r="288" spans="1:29" ht="12.75">
      <c r="A288" s="139" t="s">
        <v>250</v>
      </c>
      <c r="B288" s="140" t="s">
        <v>1296</v>
      </c>
      <c r="C288" s="139" t="s">
        <v>31</v>
      </c>
      <c r="D288" s="139" t="s">
        <v>1669</v>
      </c>
      <c r="E288" s="139" t="s">
        <v>1297</v>
      </c>
      <c r="F288" s="141">
        <v>247.7</v>
      </c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</row>
    <row r="289" spans="1:29" ht="56.25">
      <c r="A289" s="132" t="s">
        <v>251</v>
      </c>
      <c r="B289" s="136" t="s">
        <v>901</v>
      </c>
      <c r="C289" s="132" t="s">
        <v>1903</v>
      </c>
      <c r="D289" s="132"/>
      <c r="E289" s="132"/>
      <c r="F289" s="137">
        <v>13644.3</v>
      </c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</row>
    <row r="290" spans="1:29" ht="56.25">
      <c r="A290" s="132" t="s">
        <v>252</v>
      </c>
      <c r="B290" s="136" t="s">
        <v>1513</v>
      </c>
      <c r="C290" s="132" t="s">
        <v>1903</v>
      </c>
      <c r="D290" s="132" t="s">
        <v>1514</v>
      </c>
      <c r="E290" s="132"/>
      <c r="F290" s="137">
        <v>12297</v>
      </c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</row>
    <row r="291" spans="1:29" ht="12.75">
      <c r="A291" s="132" t="s">
        <v>253</v>
      </c>
      <c r="B291" s="136" t="s">
        <v>1175</v>
      </c>
      <c r="C291" s="132" t="s">
        <v>1903</v>
      </c>
      <c r="D291" s="132" t="s">
        <v>1669</v>
      </c>
      <c r="E291" s="132"/>
      <c r="F291" s="137">
        <v>12297</v>
      </c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</row>
    <row r="292" spans="1:29" ht="12.75">
      <c r="A292" s="132" t="s">
        <v>254</v>
      </c>
      <c r="B292" s="136" t="s">
        <v>1176</v>
      </c>
      <c r="C292" s="132" t="s">
        <v>1903</v>
      </c>
      <c r="D292" s="132" t="s">
        <v>1669</v>
      </c>
      <c r="E292" s="132" t="s">
        <v>1290</v>
      </c>
      <c r="F292" s="137">
        <v>12297</v>
      </c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</row>
    <row r="293" spans="1:29" ht="12.75">
      <c r="A293" s="139" t="s">
        <v>255</v>
      </c>
      <c r="B293" s="140" t="s">
        <v>1296</v>
      </c>
      <c r="C293" s="139" t="s">
        <v>1903</v>
      </c>
      <c r="D293" s="139" t="s">
        <v>1669</v>
      </c>
      <c r="E293" s="139" t="s">
        <v>1297</v>
      </c>
      <c r="F293" s="141">
        <v>12297</v>
      </c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</row>
    <row r="294" spans="1:29" ht="22.5">
      <c r="A294" s="132" t="s">
        <v>256</v>
      </c>
      <c r="B294" s="136" t="s">
        <v>1173</v>
      </c>
      <c r="C294" s="132" t="s">
        <v>1903</v>
      </c>
      <c r="D294" s="132" t="s">
        <v>1379</v>
      </c>
      <c r="E294" s="132"/>
      <c r="F294" s="137">
        <v>1335.3</v>
      </c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</row>
    <row r="295" spans="1:29" ht="22.5">
      <c r="A295" s="132" t="s">
        <v>257</v>
      </c>
      <c r="B295" s="136" t="s">
        <v>1397</v>
      </c>
      <c r="C295" s="132" t="s">
        <v>1903</v>
      </c>
      <c r="D295" s="132" t="s">
        <v>1380</v>
      </c>
      <c r="E295" s="132"/>
      <c r="F295" s="137">
        <v>1335.3</v>
      </c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</row>
    <row r="296" spans="1:29" ht="12.75">
      <c r="A296" s="132" t="s">
        <v>258</v>
      </c>
      <c r="B296" s="136" t="s">
        <v>1176</v>
      </c>
      <c r="C296" s="132" t="s">
        <v>1903</v>
      </c>
      <c r="D296" s="132" t="s">
        <v>1380</v>
      </c>
      <c r="E296" s="132" t="s">
        <v>1290</v>
      </c>
      <c r="F296" s="137">
        <v>1335.3</v>
      </c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</row>
    <row r="297" spans="1:29" ht="12.75">
      <c r="A297" s="139" t="s">
        <v>259</v>
      </c>
      <c r="B297" s="140" t="s">
        <v>1296</v>
      </c>
      <c r="C297" s="139" t="s">
        <v>1903</v>
      </c>
      <c r="D297" s="139" t="s">
        <v>1380</v>
      </c>
      <c r="E297" s="139" t="s">
        <v>1297</v>
      </c>
      <c r="F297" s="141">
        <v>1335.3</v>
      </c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</row>
    <row r="298" spans="1:29" ht="12.75">
      <c r="A298" s="132" t="s">
        <v>260</v>
      </c>
      <c r="B298" s="136" t="s">
        <v>1388</v>
      </c>
      <c r="C298" s="132" t="s">
        <v>1903</v>
      </c>
      <c r="D298" s="132" t="s">
        <v>1389</v>
      </c>
      <c r="E298" s="132"/>
      <c r="F298" s="137">
        <v>12</v>
      </c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</row>
    <row r="299" spans="1:29" ht="12.75">
      <c r="A299" s="132" t="s">
        <v>261</v>
      </c>
      <c r="B299" s="136" t="s">
        <v>1390</v>
      </c>
      <c r="C299" s="132" t="s">
        <v>1903</v>
      </c>
      <c r="D299" s="132" t="s">
        <v>1391</v>
      </c>
      <c r="E299" s="132"/>
      <c r="F299" s="137">
        <v>12</v>
      </c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</row>
    <row r="300" spans="1:29" ht="12.75">
      <c r="A300" s="132" t="s">
        <v>262</v>
      </c>
      <c r="B300" s="136" t="s">
        <v>1176</v>
      </c>
      <c r="C300" s="132" t="s">
        <v>1903</v>
      </c>
      <c r="D300" s="132" t="s">
        <v>1391</v>
      </c>
      <c r="E300" s="132" t="s">
        <v>1290</v>
      </c>
      <c r="F300" s="137">
        <v>12</v>
      </c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</row>
    <row r="301" spans="1:29" ht="12.75">
      <c r="A301" s="139" t="s">
        <v>263</v>
      </c>
      <c r="B301" s="140" t="s">
        <v>1296</v>
      </c>
      <c r="C301" s="139" t="s">
        <v>1903</v>
      </c>
      <c r="D301" s="139" t="s">
        <v>1391</v>
      </c>
      <c r="E301" s="139" t="s">
        <v>1297</v>
      </c>
      <c r="F301" s="141">
        <v>12</v>
      </c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</row>
    <row r="302" spans="1:29" ht="56.25">
      <c r="A302" s="132" t="s">
        <v>264</v>
      </c>
      <c r="B302" s="136" t="s">
        <v>902</v>
      </c>
      <c r="C302" s="132" t="s">
        <v>1904</v>
      </c>
      <c r="D302" s="132"/>
      <c r="E302" s="132"/>
      <c r="F302" s="137">
        <v>3163.9</v>
      </c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</row>
    <row r="303" spans="1:29" ht="56.25">
      <c r="A303" s="132" t="s">
        <v>265</v>
      </c>
      <c r="B303" s="136" t="s">
        <v>1513</v>
      </c>
      <c r="C303" s="132" t="s">
        <v>1904</v>
      </c>
      <c r="D303" s="132" t="s">
        <v>1514</v>
      </c>
      <c r="E303" s="132"/>
      <c r="F303" s="137">
        <v>3148.9</v>
      </c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</row>
    <row r="304" spans="1:29" ht="22.5">
      <c r="A304" s="132" t="s">
        <v>266</v>
      </c>
      <c r="B304" s="136" t="s">
        <v>1378</v>
      </c>
      <c r="C304" s="132" t="s">
        <v>1904</v>
      </c>
      <c r="D304" s="132" t="s">
        <v>1338</v>
      </c>
      <c r="E304" s="132"/>
      <c r="F304" s="137">
        <v>3148.9</v>
      </c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</row>
    <row r="305" spans="1:29" ht="12.75">
      <c r="A305" s="132" t="s">
        <v>267</v>
      </c>
      <c r="B305" s="136" t="s">
        <v>1176</v>
      </c>
      <c r="C305" s="132" t="s">
        <v>1904</v>
      </c>
      <c r="D305" s="132" t="s">
        <v>1338</v>
      </c>
      <c r="E305" s="132" t="s">
        <v>1290</v>
      </c>
      <c r="F305" s="137">
        <v>3148.9</v>
      </c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</row>
    <row r="306" spans="1:29" ht="12.75">
      <c r="A306" s="139" t="s">
        <v>268</v>
      </c>
      <c r="B306" s="140" t="s">
        <v>1296</v>
      </c>
      <c r="C306" s="139" t="s">
        <v>1904</v>
      </c>
      <c r="D306" s="139" t="s">
        <v>1338</v>
      </c>
      <c r="E306" s="139" t="s">
        <v>1297</v>
      </c>
      <c r="F306" s="141">
        <v>3148.9</v>
      </c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</row>
    <row r="307" spans="1:29" ht="22.5">
      <c r="A307" s="132" t="s">
        <v>269</v>
      </c>
      <c r="B307" s="136" t="s">
        <v>1173</v>
      </c>
      <c r="C307" s="132" t="s">
        <v>1904</v>
      </c>
      <c r="D307" s="132" t="s">
        <v>1379</v>
      </c>
      <c r="E307" s="132"/>
      <c r="F307" s="137">
        <v>15</v>
      </c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</row>
    <row r="308" spans="1:29" ht="22.5">
      <c r="A308" s="132" t="s">
        <v>270</v>
      </c>
      <c r="B308" s="136" t="s">
        <v>1397</v>
      </c>
      <c r="C308" s="132" t="s">
        <v>1904</v>
      </c>
      <c r="D308" s="132" t="s">
        <v>1380</v>
      </c>
      <c r="E308" s="132"/>
      <c r="F308" s="137">
        <v>15</v>
      </c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</row>
    <row r="309" spans="1:29" ht="12.75">
      <c r="A309" s="132" t="s">
        <v>271</v>
      </c>
      <c r="B309" s="136" t="s">
        <v>1176</v>
      </c>
      <c r="C309" s="132" t="s">
        <v>1904</v>
      </c>
      <c r="D309" s="132" t="s">
        <v>1380</v>
      </c>
      <c r="E309" s="132" t="s">
        <v>1290</v>
      </c>
      <c r="F309" s="137">
        <v>15</v>
      </c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</row>
    <row r="310" spans="1:29" ht="12.75">
      <c r="A310" s="139" t="s">
        <v>272</v>
      </c>
      <c r="B310" s="140" t="s">
        <v>1296</v>
      </c>
      <c r="C310" s="139" t="s">
        <v>1904</v>
      </c>
      <c r="D310" s="139" t="s">
        <v>1380</v>
      </c>
      <c r="E310" s="139" t="s">
        <v>1297</v>
      </c>
      <c r="F310" s="141">
        <v>15</v>
      </c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</row>
    <row r="311" spans="1:29" ht="67.5">
      <c r="A311" s="132" t="s">
        <v>273</v>
      </c>
      <c r="B311" s="138" t="s">
        <v>836</v>
      </c>
      <c r="C311" s="132" t="s">
        <v>837</v>
      </c>
      <c r="D311" s="132"/>
      <c r="E311" s="132"/>
      <c r="F311" s="137">
        <v>64.4</v>
      </c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</row>
    <row r="312" spans="1:29" ht="22.5">
      <c r="A312" s="132" t="s">
        <v>274</v>
      </c>
      <c r="B312" s="136" t="s">
        <v>1173</v>
      </c>
      <c r="C312" s="132" t="s">
        <v>837</v>
      </c>
      <c r="D312" s="132" t="s">
        <v>1379</v>
      </c>
      <c r="E312" s="132"/>
      <c r="F312" s="137">
        <v>64.4</v>
      </c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</row>
    <row r="313" spans="1:29" ht="22.5">
      <c r="A313" s="132" t="s">
        <v>275</v>
      </c>
      <c r="B313" s="136" t="s">
        <v>1397</v>
      </c>
      <c r="C313" s="132" t="s">
        <v>837</v>
      </c>
      <c r="D313" s="132" t="s">
        <v>1380</v>
      </c>
      <c r="E313" s="132"/>
      <c r="F313" s="137">
        <v>64.4</v>
      </c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</row>
    <row r="314" spans="1:29" ht="12.75">
      <c r="A314" s="132" t="s">
        <v>276</v>
      </c>
      <c r="B314" s="136" t="s">
        <v>1176</v>
      </c>
      <c r="C314" s="132" t="s">
        <v>837</v>
      </c>
      <c r="D314" s="132" t="s">
        <v>1380</v>
      </c>
      <c r="E314" s="132" t="s">
        <v>1290</v>
      </c>
      <c r="F314" s="137">
        <v>64.4</v>
      </c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</row>
    <row r="315" spans="1:29" ht="12.75">
      <c r="A315" s="139" t="s">
        <v>277</v>
      </c>
      <c r="B315" s="140" t="s">
        <v>1291</v>
      </c>
      <c r="C315" s="139" t="s">
        <v>837</v>
      </c>
      <c r="D315" s="139" t="s">
        <v>1380</v>
      </c>
      <c r="E315" s="139" t="s">
        <v>1292</v>
      </c>
      <c r="F315" s="141">
        <v>49.3</v>
      </c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</row>
    <row r="316" spans="1:29" ht="12.75">
      <c r="A316" s="139" t="s">
        <v>278</v>
      </c>
      <c r="B316" s="140" t="s">
        <v>1293</v>
      </c>
      <c r="C316" s="139" t="s">
        <v>837</v>
      </c>
      <c r="D316" s="139" t="s">
        <v>1380</v>
      </c>
      <c r="E316" s="139" t="s">
        <v>1294</v>
      </c>
      <c r="F316" s="141">
        <v>15.1</v>
      </c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</row>
    <row r="317" spans="1:29" ht="22.5">
      <c r="A317" s="122" t="s">
        <v>279</v>
      </c>
      <c r="B317" s="123" t="s">
        <v>1451</v>
      </c>
      <c r="C317" s="122" t="s">
        <v>1156</v>
      </c>
      <c r="D317" s="122"/>
      <c r="E317" s="122"/>
      <c r="F317" s="124">
        <v>19759.3</v>
      </c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</row>
    <row r="318" spans="1:29" ht="22.5">
      <c r="A318" s="132" t="s">
        <v>1677</v>
      </c>
      <c r="B318" s="136" t="s">
        <v>1495</v>
      </c>
      <c r="C318" s="132" t="s">
        <v>1157</v>
      </c>
      <c r="D318" s="132"/>
      <c r="E318" s="132"/>
      <c r="F318" s="137">
        <v>410</v>
      </c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</row>
    <row r="319" spans="1:29" ht="67.5">
      <c r="A319" s="132" t="s">
        <v>280</v>
      </c>
      <c r="B319" s="136" t="s">
        <v>1158</v>
      </c>
      <c r="C319" s="132" t="s">
        <v>1159</v>
      </c>
      <c r="D319" s="132"/>
      <c r="E319" s="132"/>
      <c r="F319" s="137">
        <v>410</v>
      </c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</row>
    <row r="320" spans="1:29" ht="12.75">
      <c r="A320" s="132" t="s">
        <v>281</v>
      </c>
      <c r="B320" s="136" t="s">
        <v>1676</v>
      </c>
      <c r="C320" s="132" t="s">
        <v>1159</v>
      </c>
      <c r="D320" s="132" t="s">
        <v>1677</v>
      </c>
      <c r="E320" s="132"/>
      <c r="F320" s="137">
        <v>410</v>
      </c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</row>
    <row r="321" spans="1:29" ht="12.75">
      <c r="A321" s="132" t="s">
        <v>282</v>
      </c>
      <c r="B321" s="136" t="s">
        <v>1496</v>
      </c>
      <c r="C321" s="132" t="s">
        <v>1159</v>
      </c>
      <c r="D321" s="132" t="s">
        <v>1497</v>
      </c>
      <c r="E321" s="132"/>
      <c r="F321" s="137">
        <v>410</v>
      </c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</row>
    <row r="322" spans="1:29" ht="12.75">
      <c r="A322" s="132" t="s">
        <v>283</v>
      </c>
      <c r="B322" s="136" t="s">
        <v>1479</v>
      </c>
      <c r="C322" s="132" t="s">
        <v>1159</v>
      </c>
      <c r="D322" s="132" t="s">
        <v>1497</v>
      </c>
      <c r="E322" s="132" t="s">
        <v>1308</v>
      </c>
      <c r="F322" s="137">
        <v>410</v>
      </c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</row>
    <row r="323" spans="1:29" ht="12.75">
      <c r="A323" s="139" t="s">
        <v>284</v>
      </c>
      <c r="B323" s="140" t="s">
        <v>1309</v>
      </c>
      <c r="C323" s="139" t="s">
        <v>1159</v>
      </c>
      <c r="D323" s="139" t="s">
        <v>1497</v>
      </c>
      <c r="E323" s="139" t="s">
        <v>1310</v>
      </c>
      <c r="F323" s="141">
        <v>410</v>
      </c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</row>
    <row r="324" spans="1:29" ht="22.5">
      <c r="A324" s="132" t="s">
        <v>285</v>
      </c>
      <c r="B324" s="136" t="s">
        <v>1721</v>
      </c>
      <c r="C324" s="132" t="s">
        <v>1163</v>
      </c>
      <c r="D324" s="132"/>
      <c r="E324" s="132"/>
      <c r="F324" s="137">
        <v>151.6</v>
      </c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</row>
    <row r="325" spans="1:29" ht="101.25">
      <c r="A325" s="132" t="s">
        <v>286</v>
      </c>
      <c r="B325" s="143" t="s">
        <v>903</v>
      </c>
      <c r="C325" s="132" t="s">
        <v>904</v>
      </c>
      <c r="D325" s="132"/>
      <c r="E325" s="132"/>
      <c r="F325" s="137">
        <v>151.6</v>
      </c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</row>
    <row r="326" spans="1:29" ht="22.5">
      <c r="A326" s="132" t="s">
        <v>287</v>
      </c>
      <c r="B326" s="136" t="s">
        <v>1173</v>
      </c>
      <c r="C326" s="132" t="s">
        <v>904</v>
      </c>
      <c r="D326" s="132" t="s">
        <v>1379</v>
      </c>
      <c r="E326" s="132"/>
      <c r="F326" s="137">
        <v>151.6</v>
      </c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</row>
    <row r="327" spans="1:29" ht="22.5">
      <c r="A327" s="132" t="s">
        <v>288</v>
      </c>
      <c r="B327" s="136" t="s">
        <v>1397</v>
      </c>
      <c r="C327" s="132" t="s">
        <v>904</v>
      </c>
      <c r="D327" s="132" t="s">
        <v>1380</v>
      </c>
      <c r="E327" s="132"/>
      <c r="F327" s="137">
        <v>151.6</v>
      </c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</row>
    <row r="328" spans="1:29" ht="12.75">
      <c r="A328" s="132" t="s">
        <v>1497</v>
      </c>
      <c r="B328" s="136" t="s">
        <v>1479</v>
      </c>
      <c r="C328" s="132" t="s">
        <v>904</v>
      </c>
      <c r="D328" s="132" t="s">
        <v>1380</v>
      </c>
      <c r="E328" s="132" t="s">
        <v>1308</v>
      </c>
      <c r="F328" s="137">
        <v>151.6</v>
      </c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</row>
    <row r="329" spans="1:29" ht="12.75">
      <c r="A329" s="139" t="s">
        <v>289</v>
      </c>
      <c r="B329" s="140" t="s">
        <v>1313</v>
      </c>
      <c r="C329" s="139" t="s">
        <v>904</v>
      </c>
      <c r="D329" s="139" t="s">
        <v>1380</v>
      </c>
      <c r="E329" s="139" t="s">
        <v>1314</v>
      </c>
      <c r="F329" s="141">
        <v>151.6</v>
      </c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</row>
    <row r="330" spans="1:29" ht="22.5">
      <c r="A330" s="132" t="s">
        <v>290</v>
      </c>
      <c r="B330" s="136" t="s">
        <v>1498</v>
      </c>
      <c r="C330" s="132" t="s">
        <v>1160</v>
      </c>
      <c r="D330" s="132"/>
      <c r="E330" s="132"/>
      <c r="F330" s="137">
        <v>11789.6</v>
      </c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</row>
    <row r="331" spans="1:29" ht="78.75">
      <c r="A331" s="132" t="s">
        <v>291</v>
      </c>
      <c r="B331" s="143" t="s">
        <v>1161</v>
      </c>
      <c r="C331" s="132" t="s">
        <v>1162</v>
      </c>
      <c r="D331" s="132"/>
      <c r="E331" s="132"/>
      <c r="F331" s="137">
        <v>11789.6</v>
      </c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</row>
    <row r="332" spans="1:29" ht="22.5">
      <c r="A332" s="132" t="s">
        <v>292</v>
      </c>
      <c r="B332" s="136" t="s">
        <v>1377</v>
      </c>
      <c r="C332" s="132" t="s">
        <v>1162</v>
      </c>
      <c r="D332" s="132" t="s">
        <v>1583</v>
      </c>
      <c r="E332" s="132"/>
      <c r="F332" s="137">
        <v>11789.6</v>
      </c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</row>
    <row r="333" spans="1:29" ht="12.75">
      <c r="A333" s="132" t="s">
        <v>293</v>
      </c>
      <c r="B333" s="136" t="s">
        <v>1584</v>
      </c>
      <c r="C333" s="132" t="s">
        <v>1162</v>
      </c>
      <c r="D333" s="132" t="s">
        <v>1585</v>
      </c>
      <c r="E333" s="132"/>
      <c r="F333" s="137">
        <v>11789.6</v>
      </c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</row>
    <row r="334" spans="1:29" ht="12.75">
      <c r="A334" s="132" t="s">
        <v>294</v>
      </c>
      <c r="B334" s="136" t="s">
        <v>1479</v>
      </c>
      <c r="C334" s="132" t="s">
        <v>1162</v>
      </c>
      <c r="D334" s="132" t="s">
        <v>1585</v>
      </c>
      <c r="E334" s="132" t="s">
        <v>1308</v>
      </c>
      <c r="F334" s="137">
        <v>11789.6</v>
      </c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</row>
    <row r="335" spans="1:29" ht="12.75">
      <c r="A335" s="139" t="s">
        <v>295</v>
      </c>
      <c r="B335" s="140" t="s">
        <v>1311</v>
      </c>
      <c r="C335" s="139" t="s">
        <v>1162</v>
      </c>
      <c r="D335" s="139" t="s">
        <v>1585</v>
      </c>
      <c r="E335" s="139" t="s">
        <v>1312</v>
      </c>
      <c r="F335" s="141">
        <v>11789.6</v>
      </c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</row>
    <row r="336" spans="1:29" ht="22.5">
      <c r="A336" s="132" t="s">
        <v>296</v>
      </c>
      <c r="B336" s="136" t="s">
        <v>1493</v>
      </c>
      <c r="C336" s="132" t="s">
        <v>1164</v>
      </c>
      <c r="D336" s="132"/>
      <c r="E336" s="132"/>
      <c r="F336" s="137">
        <v>7408.1</v>
      </c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</row>
    <row r="337" spans="1:29" ht="78.75">
      <c r="A337" s="132" t="s">
        <v>297</v>
      </c>
      <c r="B337" s="143" t="s">
        <v>1161</v>
      </c>
      <c r="C337" s="132" t="s">
        <v>1165</v>
      </c>
      <c r="D337" s="132"/>
      <c r="E337" s="132"/>
      <c r="F337" s="137">
        <v>7408.1</v>
      </c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</row>
    <row r="338" spans="1:29" ht="56.25">
      <c r="A338" s="132" t="s">
        <v>1679</v>
      </c>
      <c r="B338" s="136" t="s">
        <v>1513</v>
      </c>
      <c r="C338" s="132" t="s">
        <v>1165</v>
      </c>
      <c r="D338" s="132" t="s">
        <v>1514</v>
      </c>
      <c r="E338" s="132"/>
      <c r="F338" s="137">
        <v>6561.3</v>
      </c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</row>
    <row r="339" spans="1:29" ht="22.5">
      <c r="A339" s="132" t="s">
        <v>298</v>
      </c>
      <c r="B339" s="136" t="s">
        <v>1378</v>
      </c>
      <c r="C339" s="132" t="s">
        <v>1165</v>
      </c>
      <c r="D339" s="132" t="s">
        <v>1338</v>
      </c>
      <c r="E339" s="132"/>
      <c r="F339" s="137">
        <v>6561.3</v>
      </c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</row>
    <row r="340" spans="1:29" ht="12.75">
      <c r="A340" s="132" t="s">
        <v>299</v>
      </c>
      <c r="B340" s="136" t="s">
        <v>1479</v>
      </c>
      <c r="C340" s="132" t="s">
        <v>1165</v>
      </c>
      <c r="D340" s="132" t="s">
        <v>1338</v>
      </c>
      <c r="E340" s="132" t="s">
        <v>1308</v>
      </c>
      <c r="F340" s="137">
        <v>6561.3</v>
      </c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</row>
    <row r="341" spans="1:29" ht="12.75">
      <c r="A341" s="139" t="s">
        <v>300</v>
      </c>
      <c r="B341" s="140" t="s">
        <v>1364</v>
      </c>
      <c r="C341" s="139" t="s">
        <v>1165</v>
      </c>
      <c r="D341" s="139" t="s">
        <v>1338</v>
      </c>
      <c r="E341" s="139" t="s">
        <v>1365</v>
      </c>
      <c r="F341" s="141">
        <v>6561.3</v>
      </c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</row>
    <row r="342" spans="1:29" ht="22.5">
      <c r="A342" s="132" t="s">
        <v>301</v>
      </c>
      <c r="B342" s="136" t="s">
        <v>1173</v>
      </c>
      <c r="C342" s="132" t="s">
        <v>1165</v>
      </c>
      <c r="D342" s="132" t="s">
        <v>1379</v>
      </c>
      <c r="E342" s="132"/>
      <c r="F342" s="137">
        <v>846.7</v>
      </c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</row>
    <row r="343" spans="1:29" ht="22.5">
      <c r="A343" s="132" t="s">
        <v>302</v>
      </c>
      <c r="B343" s="136" t="s">
        <v>1397</v>
      </c>
      <c r="C343" s="132" t="s">
        <v>1165</v>
      </c>
      <c r="D343" s="132" t="s">
        <v>1380</v>
      </c>
      <c r="E343" s="132"/>
      <c r="F343" s="137">
        <v>846.7</v>
      </c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</row>
    <row r="344" spans="1:29" ht="12.75">
      <c r="A344" s="132" t="s">
        <v>303</v>
      </c>
      <c r="B344" s="136" t="s">
        <v>1479</v>
      </c>
      <c r="C344" s="132" t="s">
        <v>1165</v>
      </c>
      <c r="D344" s="132" t="s">
        <v>1380</v>
      </c>
      <c r="E344" s="132" t="s">
        <v>1308</v>
      </c>
      <c r="F344" s="137">
        <v>846.7</v>
      </c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</row>
    <row r="345" spans="1:29" ht="12.75">
      <c r="A345" s="139" t="s">
        <v>304</v>
      </c>
      <c r="B345" s="140" t="s">
        <v>1364</v>
      </c>
      <c r="C345" s="139" t="s">
        <v>1165</v>
      </c>
      <c r="D345" s="139" t="s">
        <v>1380</v>
      </c>
      <c r="E345" s="139" t="s">
        <v>1365</v>
      </c>
      <c r="F345" s="141">
        <v>846.7</v>
      </c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</row>
    <row r="346" spans="1:29" ht="12.75">
      <c r="A346" s="132" t="s">
        <v>305</v>
      </c>
      <c r="B346" s="136" t="s">
        <v>1388</v>
      </c>
      <c r="C346" s="132" t="s">
        <v>1165</v>
      </c>
      <c r="D346" s="132" t="s">
        <v>1389</v>
      </c>
      <c r="E346" s="132"/>
      <c r="F346" s="137">
        <v>0.1</v>
      </c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</row>
    <row r="347" spans="1:29" ht="12.75">
      <c r="A347" s="132" t="s">
        <v>306</v>
      </c>
      <c r="B347" s="136" t="s">
        <v>1390</v>
      </c>
      <c r="C347" s="132" t="s">
        <v>1165</v>
      </c>
      <c r="D347" s="132" t="s">
        <v>1391</v>
      </c>
      <c r="E347" s="132"/>
      <c r="F347" s="137">
        <v>0.1</v>
      </c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</row>
    <row r="348" spans="1:29" ht="12.75">
      <c r="A348" s="132" t="s">
        <v>307</v>
      </c>
      <c r="B348" s="136" t="s">
        <v>1479</v>
      </c>
      <c r="C348" s="132" t="s">
        <v>1165</v>
      </c>
      <c r="D348" s="132" t="s">
        <v>1391</v>
      </c>
      <c r="E348" s="132" t="s">
        <v>1308</v>
      </c>
      <c r="F348" s="137">
        <v>0.1</v>
      </c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</row>
    <row r="349" spans="1:29" ht="12.75">
      <c r="A349" s="139" t="s">
        <v>308</v>
      </c>
      <c r="B349" s="140" t="s">
        <v>1364</v>
      </c>
      <c r="C349" s="139" t="s">
        <v>1165</v>
      </c>
      <c r="D349" s="139" t="s">
        <v>1391</v>
      </c>
      <c r="E349" s="139" t="s">
        <v>1365</v>
      </c>
      <c r="F349" s="141">
        <v>0.1</v>
      </c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</row>
    <row r="350" spans="1:29" ht="33.75">
      <c r="A350" s="122" t="s">
        <v>309</v>
      </c>
      <c r="B350" s="123" t="s">
        <v>1713</v>
      </c>
      <c r="C350" s="122" t="s">
        <v>1823</v>
      </c>
      <c r="D350" s="122"/>
      <c r="E350" s="122"/>
      <c r="F350" s="124">
        <v>36058.6</v>
      </c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</row>
    <row r="351" spans="1:29" ht="22.5">
      <c r="A351" s="132" t="s">
        <v>310</v>
      </c>
      <c r="B351" s="136" t="s">
        <v>1714</v>
      </c>
      <c r="C351" s="132" t="s">
        <v>1827</v>
      </c>
      <c r="D351" s="132"/>
      <c r="E351" s="132"/>
      <c r="F351" s="137">
        <v>9454.7</v>
      </c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</row>
    <row r="352" spans="1:29" ht="157.5">
      <c r="A352" s="132" t="s">
        <v>311</v>
      </c>
      <c r="B352" s="143" t="s">
        <v>1442</v>
      </c>
      <c r="C352" s="132" t="s">
        <v>1443</v>
      </c>
      <c r="D352" s="132"/>
      <c r="E352" s="132"/>
      <c r="F352" s="137">
        <v>8300</v>
      </c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</row>
    <row r="353" spans="1:29" ht="22.5">
      <c r="A353" s="132" t="s">
        <v>312</v>
      </c>
      <c r="B353" s="136" t="s">
        <v>1173</v>
      </c>
      <c r="C353" s="132" t="s">
        <v>1443</v>
      </c>
      <c r="D353" s="132" t="s">
        <v>1379</v>
      </c>
      <c r="E353" s="132"/>
      <c r="F353" s="137">
        <v>8300</v>
      </c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</row>
    <row r="354" spans="1:29" ht="22.5">
      <c r="A354" s="132" t="s">
        <v>313</v>
      </c>
      <c r="B354" s="136" t="s">
        <v>1397</v>
      </c>
      <c r="C354" s="132" t="s">
        <v>1443</v>
      </c>
      <c r="D354" s="132" t="s">
        <v>1380</v>
      </c>
      <c r="E354" s="132"/>
      <c r="F354" s="137">
        <v>8300</v>
      </c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</row>
    <row r="355" spans="1:29" ht="12.75">
      <c r="A355" s="132" t="s">
        <v>314</v>
      </c>
      <c r="B355" s="136" t="s">
        <v>1712</v>
      </c>
      <c r="C355" s="132" t="s">
        <v>1443</v>
      </c>
      <c r="D355" s="132" t="s">
        <v>1380</v>
      </c>
      <c r="E355" s="132" t="s">
        <v>1285</v>
      </c>
      <c r="F355" s="137">
        <v>8300</v>
      </c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</row>
    <row r="356" spans="1:29" ht="12.75">
      <c r="A356" s="139" t="s">
        <v>315</v>
      </c>
      <c r="B356" s="140" t="s">
        <v>1286</v>
      </c>
      <c r="C356" s="139" t="s">
        <v>1443</v>
      </c>
      <c r="D356" s="139" t="s">
        <v>1380</v>
      </c>
      <c r="E356" s="139" t="s">
        <v>1287</v>
      </c>
      <c r="F356" s="141">
        <v>8300</v>
      </c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</row>
    <row r="357" spans="1:29" ht="90">
      <c r="A357" s="132" t="s">
        <v>316</v>
      </c>
      <c r="B357" s="143" t="s">
        <v>1717</v>
      </c>
      <c r="C357" s="132" t="s">
        <v>1828</v>
      </c>
      <c r="D357" s="132"/>
      <c r="E357" s="132"/>
      <c r="F357" s="137">
        <v>427.3</v>
      </c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</row>
    <row r="358" spans="1:29" ht="22.5">
      <c r="A358" s="132" t="s">
        <v>317</v>
      </c>
      <c r="B358" s="136" t="s">
        <v>1173</v>
      </c>
      <c r="C358" s="132" t="s">
        <v>1828</v>
      </c>
      <c r="D358" s="132" t="s">
        <v>1379</v>
      </c>
      <c r="E358" s="132"/>
      <c r="F358" s="137">
        <v>427.3</v>
      </c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</row>
    <row r="359" spans="1:29" ht="22.5">
      <c r="A359" s="132" t="s">
        <v>318</v>
      </c>
      <c r="B359" s="136" t="s">
        <v>1397</v>
      </c>
      <c r="C359" s="132" t="s">
        <v>1828</v>
      </c>
      <c r="D359" s="132" t="s">
        <v>1380</v>
      </c>
      <c r="E359" s="132"/>
      <c r="F359" s="137">
        <v>427.3</v>
      </c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</row>
    <row r="360" spans="1:29" ht="12.75">
      <c r="A360" s="132" t="s">
        <v>319</v>
      </c>
      <c r="B360" s="136" t="s">
        <v>1712</v>
      </c>
      <c r="C360" s="132" t="s">
        <v>1828</v>
      </c>
      <c r="D360" s="132" t="s">
        <v>1380</v>
      </c>
      <c r="E360" s="132" t="s">
        <v>1285</v>
      </c>
      <c r="F360" s="137">
        <v>427.3</v>
      </c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</row>
    <row r="361" spans="1:29" ht="12.75">
      <c r="A361" s="139" t="s">
        <v>320</v>
      </c>
      <c r="B361" s="140" t="s">
        <v>1286</v>
      </c>
      <c r="C361" s="139" t="s">
        <v>1828</v>
      </c>
      <c r="D361" s="139" t="s">
        <v>1380</v>
      </c>
      <c r="E361" s="139" t="s">
        <v>1287</v>
      </c>
      <c r="F361" s="141">
        <v>427.3</v>
      </c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</row>
    <row r="362" spans="1:29" ht="78.75">
      <c r="A362" s="132" t="s">
        <v>321</v>
      </c>
      <c r="B362" s="143" t="s">
        <v>1718</v>
      </c>
      <c r="C362" s="132" t="s">
        <v>1829</v>
      </c>
      <c r="D362" s="132"/>
      <c r="E362" s="132"/>
      <c r="F362" s="137">
        <v>636.1</v>
      </c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</row>
    <row r="363" spans="1:29" ht="22.5">
      <c r="A363" s="132" t="s">
        <v>322</v>
      </c>
      <c r="B363" s="136" t="s">
        <v>1173</v>
      </c>
      <c r="C363" s="132" t="s">
        <v>1829</v>
      </c>
      <c r="D363" s="132" t="s">
        <v>1379</v>
      </c>
      <c r="E363" s="132"/>
      <c r="F363" s="137">
        <v>636.1</v>
      </c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</row>
    <row r="364" spans="1:29" ht="22.5">
      <c r="A364" s="132" t="s">
        <v>323</v>
      </c>
      <c r="B364" s="136" t="s">
        <v>1397</v>
      </c>
      <c r="C364" s="132" t="s">
        <v>1829</v>
      </c>
      <c r="D364" s="132" t="s">
        <v>1380</v>
      </c>
      <c r="E364" s="132"/>
      <c r="F364" s="137">
        <v>636.1</v>
      </c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</row>
    <row r="365" spans="1:29" ht="12.75">
      <c r="A365" s="132" t="s">
        <v>324</v>
      </c>
      <c r="B365" s="136" t="s">
        <v>1712</v>
      </c>
      <c r="C365" s="132" t="s">
        <v>1829</v>
      </c>
      <c r="D365" s="132" t="s">
        <v>1380</v>
      </c>
      <c r="E365" s="132" t="s">
        <v>1285</v>
      </c>
      <c r="F365" s="137">
        <v>636.1</v>
      </c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</row>
    <row r="366" spans="1:29" ht="12.75">
      <c r="A366" s="139" t="s">
        <v>325</v>
      </c>
      <c r="B366" s="140" t="s">
        <v>1286</v>
      </c>
      <c r="C366" s="139" t="s">
        <v>1829</v>
      </c>
      <c r="D366" s="139" t="s">
        <v>1380</v>
      </c>
      <c r="E366" s="139" t="s">
        <v>1287</v>
      </c>
      <c r="F366" s="141">
        <v>636.1</v>
      </c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</row>
    <row r="367" spans="1:29" ht="168.75">
      <c r="A367" s="132" t="s">
        <v>326</v>
      </c>
      <c r="B367" s="143" t="s">
        <v>1444</v>
      </c>
      <c r="C367" s="132" t="s">
        <v>1445</v>
      </c>
      <c r="D367" s="132"/>
      <c r="E367" s="132"/>
      <c r="F367" s="137">
        <v>91.3</v>
      </c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</row>
    <row r="368" spans="1:29" ht="22.5">
      <c r="A368" s="132" t="s">
        <v>889</v>
      </c>
      <c r="B368" s="136" t="s">
        <v>1173</v>
      </c>
      <c r="C368" s="132" t="s">
        <v>1445</v>
      </c>
      <c r="D368" s="132" t="s">
        <v>1379</v>
      </c>
      <c r="E368" s="132"/>
      <c r="F368" s="137">
        <v>91.3</v>
      </c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</row>
    <row r="369" spans="1:29" ht="22.5">
      <c r="A369" s="132" t="s">
        <v>327</v>
      </c>
      <c r="B369" s="136" t="s">
        <v>1397</v>
      </c>
      <c r="C369" s="132" t="s">
        <v>1445</v>
      </c>
      <c r="D369" s="132" t="s">
        <v>1380</v>
      </c>
      <c r="E369" s="132"/>
      <c r="F369" s="137">
        <v>91.3</v>
      </c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</row>
    <row r="370" spans="1:29" ht="12.75">
      <c r="A370" s="132" t="s">
        <v>328</v>
      </c>
      <c r="B370" s="136" t="s">
        <v>1712</v>
      </c>
      <c r="C370" s="132" t="s">
        <v>1445</v>
      </c>
      <c r="D370" s="132" t="s">
        <v>1380</v>
      </c>
      <c r="E370" s="132" t="s">
        <v>1285</v>
      </c>
      <c r="F370" s="137">
        <v>91.3</v>
      </c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</row>
    <row r="371" spans="1:29" ht="12.75">
      <c r="A371" s="139" t="s">
        <v>329</v>
      </c>
      <c r="B371" s="140" t="s">
        <v>1286</v>
      </c>
      <c r="C371" s="139" t="s">
        <v>1445</v>
      </c>
      <c r="D371" s="139" t="s">
        <v>1380</v>
      </c>
      <c r="E371" s="139" t="s">
        <v>1287</v>
      </c>
      <c r="F371" s="141">
        <v>91.3</v>
      </c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</row>
    <row r="372" spans="1:29" ht="22.5">
      <c r="A372" s="132" t="s">
        <v>330</v>
      </c>
      <c r="B372" s="136" t="s">
        <v>1652</v>
      </c>
      <c r="C372" s="132" t="s">
        <v>1830</v>
      </c>
      <c r="D372" s="132"/>
      <c r="E372" s="132"/>
      <c r="F372" s="137">
        <v>125</v>
      </c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</row>
    <row r="373" spans="1:29" ht="67.5">
      <c r="A373" s="132" t="s">
        <v>331</v>
      </c>
      <c r="B373" s="143" t="s">
        <v>1653</v>
      </c>
      <c r="C373" s="132" t="s">
        <v>1831</v>
      </c>
      <c r="D373" s="132"/>
      <c r="E373" s="132"/>
      <c r="F373" s="137">
        <v>125</v>
      </c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</row>
    <row r="374" spans="1:29" ht="22.5">
      <c r="A374" s="132" t="s">
        <v>332</v>
      </c>
      <c r="B374" s="136" t="s">
        <v>1173</v>
      </c>
      <c r="C374" s="132" t="s">
        <v>1831</v>
      </c>
      <c r="D374" s="132" t="s">
        <v>1379</v>
      </c>
      <c r="E374" s="132"/>
      <c r="F374" s="137">
        <v>125</v>
      </c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</row>
    <row r="375" spans="1:29" ht="22.5">
      <c r="A375" s="132" t="s">
        <v>333</v>
      </c>
      <c r="B375" s="136" t="s">
        <v>1397</v>
      </c>
      <c r="C375" s="132" t="s">
        <v>1831</v>
      </c>
      <c r="D375" s="132" t="s">
        <v>1380</v>
      </c>
      <c r="E375" s="132"/>
      <c r="F375" s="137">
        <v>125</v>
      </c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</row>
    <row r="376" spans="1:29" ht="12.75">
      <c r="A376" s="132" t="s">
        <v>334</v>
      </c>
      <c r="B376" s="136" t="s">
        <v>1712</v>
      </c>
      <c r="C376" s="132" t="s">
        <v>1831</v>
      </c>
      <c r="D376" s="132" t="s">
        <v>1380</v>
      </c>
      <c r="E376" s="132" t="s">
        <v>1285</v>
      </c>
      <c r="F376" s="137">
        <v>125</v>
      </c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</row>
    <row r="377" spans="1:29" ht="12.75">
      <c r="A377" s="139" t="s">
        <v>335</v>
      </c>
      <c r="B377" s="140" t="s">
        <v>1286</v>
      </c>
      <c r="C377" s="139" t="s">
        <v>1831</v>
      </c>
      <c r="D377" s="139" t="s">
        <v>1380</v>
      </c>
      <c r="E377" s="139" t="s">
        <v>1287</v>
      </c>
      <c r="F377" s="141">
        <v>125</v>
      </c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</row>
    <row r="378" spans="1:29" ht="22.5">
      <c r="A378" s="132" t="s">
        <v>1551</v>
      </c>
      <c r="B378" s="136" t="s">
        <v>1493</v>
      </c>
      <c r="C378" s="132" t="s">
        <v>1833</v>
      </c>
      <c r="D378" s="132"/>
      <c r="E378" s="132"/>
      <c r="F378" s="137">
        <v>4206.5</v>
      </c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</row>
    <row r="379" spans="1:29" ht="78.75">
      <c r="A379" s="132" t="s">
        <v>336</v>
      </c>
      <c r="B379" s="138" t="s">
        <v>737</v>
      </c>
      <c r="C379" s="132" t="s">
        <v>1834</v>
      </c>
      <c r="D379" s="132"/>
      <c r="E379" s="132"/>
      <c r="F379" s="137">
        <v>4206.5</v>
      </c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</row>
    <row r="380" spans="1:29" ht="56.25">
      <c r="A380" s="132" t="s">
        <v>337</v>
      </c>
      <c r="B380" s="136" t="s">
        <v>1513</v>
      </c>
      <c r="C380" s="132" t="s">
        <v>1834</v>
      </c>
      <c r="D380" s="132" t="s">
        <v>1514</v>
      </c>
      <c r="E380" s="132"/>
      <c r="F380" s="137">
        <v>3110.9</v>
      </c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</row>
    <row r="381" spans="1:29" ht="12.75">
      <c r="A381" s="132" t="s">
        <v>338</v>
      </c>
      <c r="B381" s="136" t="s">
        <v>1175</v>
      </c>
      <c r="C381" s="132" t="s">
        <v>1834</v>
      </c>
      <c r="D381" s="132" t="s">
        <v>1669</v>
      </c>
      <c r="E381" s="132"/>
      <c r="F381" s="137">
        <v>3110.9</v>
      </c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</row>
    <row r="382" spans="1:29" ht="12.75">
      <c r="A382" s="132" t="s">
        <v>339</v>
      </c>
      <c r="B382" s="136" t="s">
        <v>1712</v>
      </c>
      <c r="C382" s="132" t="s">
        <v>1834</v>
      </c>
      <c r="D382" s="132" t="s">
        <v>1669</v>
      </c>
      <c r="E382" s="132" t="s">
        <v>1285</v>
      </c>
      <c r="F382" s="137">
        <v>3110.9</v>
      </c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</row>
    <row r="383" spans="1:29" ht="22.5">
      <c r="A383" s="139" t="s">
        <v>340</v>
      </c>
      <c r="B383" s="140" t="s">
        <v>1288</v>
      </c>
      <c r="C383" s="139" t="s">
        <v>1834</v>
      </c>
      <c r="D383" s="139" t="s">
        <v>1669</v>
      </c>
      <c r="E383" s="139" t="s">
        <v>1289</v>
      </c>
      <c r="F383" s="141">
        <v>3110.9</v>
      </c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</row>
    <row r="384" spans="1:29" ht="22.5">
      <c r="A384" s="132" t="s">
        <v>341</v>
      </c>
      <c r="B384" s="136" t="s">
        <v>1173</v>
      </c>
      <c r="C384" s="132" t="s">
        <v>1834</v>
      </c>
      <c r="D384" s="132" t="s">
        <v>1379</v>
      </c>
      <c r="E384" s="132"/>
      <c r="F384" s="137">
        <v>995.2</v>
      </c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</row>
    <row r="385" spans="1:29" ht="22.5">
      <c r="A385" s="132" t="s">
        <v>342</v>
      </c>
      <c r="B385" s="136" t="s">
        <v>1397</v>
      </c>
      <c r="C385" s="132" t="s">
        <v>1834</v>
      </c>
      <c r="D385" s="132" t="s">
        <v>1380</v>
      </c>
      <c r="E385" s="132"/>
      <c r="F385" s="137">
        <v>995.2</v>
      </c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</row>
    <row r="386" spans="1:29" ht="12.75">
      <c r="A386" s="132" t="s">
        <v>343</v>
      </c>
      <c r="B386" s="136" t="s">
        <v>1712</v>
      </c>
      <c r="C386" s="132" t="s">
        <v>1834</v>
      </c>
      <c r="D386" s="132" t="s">
        <v>1380</v>
      </c>
      <c r="E386" s="132" t="s">
        <v>1285</v>
      </c>
      <c r="F386" s="137">
        <v>995.2</v>
      </c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</row>
    <row r="387" spans="1:29" ht="22.5">
      <c r="A387" s="139" t="s">
        <v>344</v>
      </c>
      <c r="B387" s="140" t="s">
        <v>1288</v>
      </c>
      <c r="C387" s="139" t="s">
        <v>1834</v>
      </c>
      <c r="D387" s="139" t="s">
        <v>1380</v>
      </c>
      <c r="E387" s="139" t="s">
        <v>1289</v>
      </c>
      <c r="F387" s="141">
        <v>995.2</v>
      </c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</row>
    <row r="388" spans="1:29" ht="12.75">
      <c r="A388" s="132" t="s">
        <v>345</v>
      </c>
      <c r="B388" s="136" t="s">
        <v>1388</v>
      </c>
      <c r="C388" s="132" t="s">
        <v>1834</v>
      </c>
      <c r="D388" s="132" t="s">
        <v>1389</v>
      </c>
      <c r="E388" s="132"/>
      <c r="F388" s="137">
        <v>100.4</v>
      </c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</row>
    <row r="389" spans="1:29" ht="12.75">
      <c r="A389" s="132" t="s">
        <v>346</v>
      </c>
      <c r="B389" s="136" t="s">
        <v>1390</v>
      </c>
      <c r="C389" s="132" t="s">
        <v>1834</v>
      </c>
      <c r="D389" s="132" t="s">
        <v>1391</v>
      </c>
      <c r="E389" s="132"/>
      <c r="F389" s="137">
        <v>100.4</v>
      </c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</row>
    <row r="390" spans="1:29" ht="12.75">
      <c r="A390" s="132" t="s">
        <v>347</v>
      </c>
      <c r="B390" s="136" t="s">
        <v>1712</v>
      </c>
      <c r="C390" s="132" t="s">
        <v>1834</v>
      </c>
      <c r="D390" s="132" t="s">
        <v>1391</v>
      </c>
      <c r="E390" s="132" t="s">
        <v>1285</v>
      </c>
      <c r="F390" s="137">
        <v>100.4</v>
      </c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</row>
    <row r="391" spans="1:29" ht="22.5">
      <c r="A391" s="139" t="s">
        <v>348</v>
      </c>
      <c r="B391" s="140" t="s">
        <v>1288</v>
      </c>
      <c r="C391" s="139" t="s">
        <v>1834</v>
      </c>
      <c r="D391" s="139" t="s">
        <v>1391</v>
      </c>
      <c r="E391" s="139" t="s">
        <v>1289</v>
      </c>
      <c r="F391" s="141">
        <v>100.4</v>
      </c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</row>
    <row r="392" spans="1:29" ht="12.75">
      <c r="A392" s="132" t="s">
        <v>349</v>
      </c>
      <c r="B392" s="136" t="s">
        <v>1515</v>
      </c>
      <c r="C392" s="132" t="s">
        <v>1824</v>
      </c>
      <c r="D392" s="132"/>
      <c r="E392" s="132"/>
      <c r="F392" s="137">
        <v>22272.3</v>
      </c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</row>
    <row r="393" spans="1:29" ht="67.5">
      <c r="A393" s="132" t="s">
        <v>350</v>
      </c>
      <c r="B393" s="136" t="s">
        <v>1654</v>
      </c>
      <c r="C393" s="132" t="s">
        <v>1832</v>
      </c>
      <c r="D393" s="132"/>
      <c r="E393" s="132"/>
      <c r="F393" s="137">
        <v>20251.8</v>
      </c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</row>
    <row r="394" spans="1:29" ht="12.75">
      <c r="A394" s="132" t="s">
        <v>351</v>
      </c>
      <c r="B394" s="136" t="s">
        <v>1388</v>
      </c>
      <c r="C394" s="132" t="s">
        <v>1832</v>
      </c>
      <c r="D394" s="132" t="s">
        <v>1389</v>
      </c>
      <c r="E394" s="132"/>
      <c r="F394" s="137">
        <v>20251.8</v>
      </c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</row>
    <row r="395" spans="1:29" ht="45">
      <c r="A395" s="132" t="s">
        <v>352</v>
      </c>
      <c r="B395" s="136" t="s">
        <v>1649</v>
      </c>
      <c r="C395" s="132" t="s">
        <v>1832</v>
      </c>
      <c r="D395" s="132" t="s">
        <v>1218</v>
      </c>
      <c r="E395" s="132"/>
      <c r="F395" s="137">
        <v>20251.8</v>
      </c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</row>
    <row r="396" spans="1:29" ht="12.75">
      <c r="A396" s="132" t="s">
        <v>353</v>
      </c>
      <c r="B396" s="136" t="s">
        <v>1712</v>
      </c>
      <c r="C396" s="132" t="s">
        <v>1832</v>
      </c>
      <c r="D396" s="132" t="s">
        <v>1218</v>
      </c>
      <c r="E396" s="132" t="s">
        <v>1285</v>
      </c>
      <c r="F396" s="137">
        <v>20251.8</v>
      </c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</row>
    <row r="397" spans="1:29" ht="12.75">
      <c r="A397" s="139" t="s">
        <v>354</v>
      </c>
      <c r="B397" s="140" t="s">
        <v>1286</v>
      </c>
      <c r="C397" s="139" t="s">
        <v>1832</v>
      </c>
      <c r="D397" s="139" t="s">
        <v>1218</v>
      </c>
      <c r="E397" s="139" t="s">
        <v>1287</v>
      </c>
      <c r="F397" s="141">
        <v>20251.8</v>
      </c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</row>
    <row r="398" spans="1:29" ht="67.5">
      <c r="A398" s="132" t="s">
        <v>355</v>
      </c>
      <c r="B398" s="143" t="s">
        <v>1825</v>
      </c>
      <c r="C398" s="132" t="s">
        <v>1826</v>
      </c>
      <c r="D398" s="132"/>
      <c r="E398" s="132"/>
      <c r="F398" s="137">
        <v>1223.4</v>
      </c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</row>
    <row r="399" spans="1:29" ht="22.5">
      <c r="A399" s="132" t="s">
        <v>356</v>
      </c>
      <c r="B399" s="136" t="s">
        <v>1173</v>
      </c>
      <c r="C399" s="132" t="s">
        <v>1826</v>
      </c>
      <c r="D399" s="132" t="s">
        <v>1379</v>
      </c>
      <c r="E399" s="132"/>
      <c r="F399" s="137">
        <v>1223.3</v>
      </c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</row>
    <row r="400" spans="1:29" ht="22.5">
      <c r="A400" s="132" t="s">
        <v>357</v>
      </c>
      <c r="B400" s="136" t="s">
        <v>1397</v>
      </c>
      <c r="C400" s="132" t="s">
        <v>1826</v>
      </c>
      <c r="D400" s="132" t="s">
        <v>1380</v>
      </c>
      <c r="E400" s="132"/>
      <c r="F400" s="137">
        <v>1223.3</v>
      </c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</row>
    <row r="401" spans="1:29" ht="12.75">
      <c r="A401" s="132" t="s">
        <v>358</v>
      </c>
      <c r="B401" s="136" t="s">
        <v>1712</v>
      </c>
      <c r="C401" s="132" t="s">
        <v>1826</v>
      </c>
      <c r="D401" s="132" t="s">
        <v>1380</v>
      </c>
      <c r="E401" s="132" t="s">
        <v>1285</v>
      </c>
      <c r="F401" s="137">
        <v>1223.3</v>
      </c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</row>
    <row r="402" spans="1:29" ht="12.75">
      <c r="A402" s="139" t="s">
        <v>359</v>
      </c>
      <c r="B402" s="140" t="s">
        <v>1351</v>
      </c>
      <c r="C402" s="139" t="s">
        <v>1826</v>
      </c>
      <c r="D402" s="139" t="s">
        <v>1380</v>
      </c>
      <c r="E402" s="139" t="s">
        <v>1352</v>
      </c>
      <c r="F402" s="141">
        <v>1223.3</v>
      </c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</row>
    <row r="403" spans="1:29" ht="12.75">
      <c r="A403" s="132" t="s">
        <v>360</v>
      </c>
      <c r="B403" s="136" t="s">
        <v>1388</v>
      </c>
      <c r="C403" s="132" t="s">
        <v>1826</v>
      </c>
      <c r="D403" s="132" t="s">
        <v>1389</v>
      </c>
      <c r="E403" s="132"/>
      <c r="F403" s="137">
        <v>0.1</v>
      </c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</row>
    <row r="404" spans="1:29" ht="12.75">
      <c r="A404" s="132" t="s">
        <v>361</v>
      </c>
      <c r="B404" s="136" t="s">
        <v>1390</v>
      </c>
      <c r="C404" s="132" t="s">
        <v>1826</v>
      </c>
      <c r="D404" s="132" t="s">
        <v>1391</v>
      </c>
      <c r="E404" s="132"/>
      <c r="F404" s="137">
        <v>0.1</v>
      </c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</row>
    <row r="405" spans="1:29" ht="12.75">
      <c r="A405" s="132" t="s">
        <v>362</v>
      </c>
      <c r="B405" s="136" t="s">
        <v>1712</v>
      </c>
      <c r="C405" s="132" t="s">
        <v>1826</v>
      </c>
      <c r="D405" s="132" t="s">
        <v>1391</v>
      </c>
      <c r="E405" s="132" t="s">
        <v>1285</v>
      </c>
      <c r="F405" s="137">
        <v>0.1</v>
      </c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</row>
    <row r="406" spans="1:29" ht="12.75">
      <c r="A406" s="139" t="s">
        <v>363</v>
      </c>
      <c r="B406" s="140" t="s">
        <v>1351</v>
      </c>
      <c r="C406" s="139" t="s">
        <v>1826</v>
      </c>
      <c r="D406" s="139" t="s">
        <v>1391</v>
      </c>
      <c r="E406" s="139" t="s">
        <v>1352</v>
      </c>
      <c r="F406" s="141">
        <v>0.1</v>
      </c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</row>
    <row r="407" spans="1:29" ht="78.75">
      <c r="A407" s="132" t="s">
        <v>364</v>
      </c>
      <c r="B407" s="143" t="s">
        <v>1446</v>
      </c>
      <c r="C407" s="132" t="s">
        <v>1447</v>
      </c>
      <c r="D407" s="132"/>
      <c r="E407" s="132"/>
      <c r="F407" s="137">
        <v>707.1</v>
      </c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</row>
    <row r="408" spans="1:29" ht="22.5">
      <c r="A408" s="132" t="s">
        <v>365</v>
      </c>
      <c r="B408" s="136" t="s">
        <v>1173</v>
      </c>
      <c r="C408" s="132" t="s">
        <v>1447</v>
      </c>
      <c r="D408" s="132" t="s">
        <v>1379</v>
      </c>
      <c r="E408" s="132"/>
      <c r="F408" s="137">
        <v>707.1</v>
      </c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</row>
    <row r="409" spans="1:29" ht="22.5">
      <c r="A409" s="132" t="s">
        <v>366</v>
      </c>
      <c r="B409" s="136" t="s">
        <v>1397</v>
      </c>
      <c r="C409" s="132" t="s">
        <v>1447</v>
      </c>
      <c r="D409" s="132" t="s">
        <v>1380</v>
      </c>
      <c r="E409" s="132"/>
      <c r="F409" s="137">
        <v>707.1</v>
      </c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</row>
    <row r="410" spans="1:29" ht="12.75">
      <c r="A410" s="132" t="s">
        <v>367</v>
      </c>
      <c r="B410" s="136" t="s">
        <v>1712</v>
      </c>
      <c r="C410" s="132" t="s">
        <v>1447</v>
      </c>
      <c r="D410" s="132" t="s">
        <v>1380</v>
      </c>
      <c r="E410" s="132" t="s">
        <v>1285</v>
      </c>
      <c r="F410" s="137">
        <v>616.5</v>
      </c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</row>
    <row r="411" spans="1:29" ht="12.75">
      <c r="A411" s="139" t="s">
        <v>368</v>
      </c>
      <c r="B411" s="140" t="s">
        <v>1286</v>
      </c>
      <c r="C411" s="139" t="s">
        <v>1447</v>
      </c>
      <c r="D411" s="139" t="s">
        <v>1380</v>
      </c>
      <c r="E411" s="139" t="s">
        <v>1287</v>
      </c>
      <c r="F411" s="141">
        <v>616.5</v>
      </c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</row>
    <row r="412" spans="1:29" ht="12.75">
      <c r="A412" s="132" t="s">
        <v>369</v>
      </c>
      <c r="B412" s="136" t="s">
        <v>1176</v>
      </c>
      <c r="C412" s="132" t="s">
        <v>1447</v>
      </c>
      <c r="D412" s="132" t="s">
        <v>1380</v>
      </c>
      <c r="E412" s="132" t="s">
        <v>1290</v>
      </c>
      <c r="F412" s="137">
        <v>51.4</v>
      </c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</row>
    <row r="413" spans="1:29" ht="12.75">
      <c r="A413" s="139" t="s">
        <v>370</v>
      </c>
      <c r="B413" s="140" t="s">
        <v>1293</v>
      </c>
      <c r="C413" s="139" t="s">
        <v>1447</v>
      </c>
      <c r="D413" s="139" t="s">
        <v>1380</v>
      </c>
      <c r="E413" s="139" t="s">
        <v>1294</v>
      </c>
      <c r="F413" s="141">
        <v>51.4</v>
      </c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</row>
    <row r="414" spans="1:29" ht="12.75">
      <c r="A414" s="132" t="s">
        <v>371</v>
      </c>
      <c r="B414" s="136" t="s">
        <v>1636</v>
      </c>
      <c r="C414" s="132" t="s">
        <v>1447</v>
      </c>
      <c r="D414" s="132" t="s">
        <v>1380</v>
      </c>
      <c r="E414" s="132" t="s">
        <v>1298</v>
      </c>
      <c r="F414" s="137">
        <v>39.2</v>
      </c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</row>
    <row r="415" spans="1:29" ht="12.75">
      <c r="A415" s="139" t="s">
        <v>372</v>
      </c>
      <c r="B415" s="140" t="s">
        <v>1299</v>
      </c>
      <c r="C415" s="139" t="s">
        <v>1447</v>
      </c>
      <c r="D415" s="139" t="s">
        <v>1380</v>
      </c>
      <c r="E415" s="139" t="s">
        <v>1300</v>
      </c>
      <c r="F415" s="141">
        <v>39.2</v>
      </c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</row>
    <row r="416" spans="1:29" ht="67.5">
      <c r="A416" s="132" t="s">
        <v>373</v>
      </c>
      <c r="B416" s="136" t="s">
        <v>1440</v>
      </c>
      <c r="C416" s="132" t="s">
        <v>1441</v>
      </c>
      <c r="D416" s="132"/>
      <c r="E416" s="132"/>
      <c r="F416" s="137">
        <v>90</v>
      </c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</row>
    <row r="417" spans="1:29" ht="22.5">
      <c r="A417" s="132" t="s">
        <v>374</v>
      </c>
      <c r="B417" s="136" t="s">
        <v>1173</v>
      </c>
      <c r="C417" s="132" t="s">
        <v>1441</v>
      </c>
      <c r="D417" s="132" t="s">
        <v>1379</v>
      </c>
      <c r="E417" s="132"/>
      <c r="F417" s="137">
        <v>90</v>
      </c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</row>
    <row r="418" spans="1:29" ht="22.5">
      <c r="A418" s="132" t="s">
        <v>1873</v>
      </c>
      <c r="B418" s="136" t="s">
        <v>1397</v>
      </c>
      <c r="C418" s="132" t="s">
        <v>1441</v>
      </c>
      <c r="D418" s="132" t="s">
        <v>1380</v>
      </c>
      <c r="E418" s="132"/>
      <c r="F418" s="137">
        <v>90</v>
      </c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</row>
    <row r="419" spans="1:29" ht="12.75">
      <c r="A419" s="132" t="s">
        <v>375</v>
      </c>
      <c r="B419" s="136" t="s">
        <v>1712</v>
      </c>
      <c r="C419" s="132" t="s">
        <v>1441</v>
      </c>
      <c r="D419" s="132" t="s">
        <v>1380</v>
      </c>
      <c r="E419" s="132" t="s">
        <v>1285</v>
      </c>
      <c r="F419" s="137">
        <v>90</v>
      </c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</row>
    <row r="420" spans="1:29" ht="12.75">
      <c r="A420" s="139" t="s">
        <v>376</v>
      </c>
      <c r="B420" s="140" t="s">
        <v>1351</v>
      </c>
      <c r="C420" s="139" t="s">
        <v>1441</v>
      </c>
      <c r="D420" s="139" t="s">
        <v>1380</v>
      </c>
      <c r="E420" s="139" t="s">
        <v>1352</v>
      </c>
      <c r="F420" s="141">
        <v>90</v>
      </c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</row>
    <row r="421" spans="1:29" ht="33.75">
      <c r="A421" s="122" t="s">
        <v>377</v>
      </c>
      <c r="B421" s="123" t="s">
        <v>1382</v>
      </c>
      <c r="C421" s="122" t="s">
        <v>1572</v>
      </c>
      <c r="D421" s="122"/>
      <c r="E421" s="122"/>
      <c r="F421" s="124">
        <v>955.6</v>
      </c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</row>
    <row r="422" spans="1:29" ht="33.75">
      <c r="A422" s="132" t="s">
        <v>378</v>
      </c>
      <c r="B422" s="136" t="s">
        <v>1383</v>
      </c>
      <c r="C422" s="132" t="s">
        <v>1573</v>
      </c>
      <c r="D422" s="132"/>
      <c r="E422" s="132"/>
      <c r="F422" s="137">
        <v>945.6</v>
      </c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</row>
    <row r="423" spans="1:29" ht="101.25">
      <c r="A423" s="132" t="s">
        <v>379</v>
      </c>
      <c r="B423" s="143" t="s">
        <v>1659</v>
      </c>
      <c r="C423" s="132" t="s">
        <v>1807</v>
      </c>
      <c r="D423" s="132"/>
      <c r="E423" s="132"/>
      <c r="F423" s="137">
        <v>60</v>
      </c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</row>
    <row r="424" spans="1:29" ht="22.5">
      <c r="A424" s="132" t="s">
        <v>380</v>
      </c>
      <c r="B424" s="136" t="s">
        <v>1173</v>
      </c>
      <c r="C424" s="132" t="s">
        <v>1807</v>
      </c>
      <c r="D424" s="132" t="s">
        <v>1379</v>
      </c>
      <c r="E424" s="132"/>
      <c r="F424" s="137">
        <v>60</v>
      </c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</row>
    <row r="425" spans="1:29" ht="22.5">
      <c r="A425" s="132" t="s">
        <v>381</v>
      </c>
      <c r="B425" s="136" t="s">
        <v>1397</v>
      </c>
      <c r="C425" s="132" t="s">
        <v>1807</v>
      </c>
      <c r="D425" s="132" t="s">
        <v>1380</v>
      </c>
      <c r="E425" s="132"/>
      <c r="F425" s="137">
        <v>60</v>
      </c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</row>
    <row r="426" spans="1:29" ht="12.75">
      <c r="A426" s="132" t="s">
        <v>382</v>
      </c>
      <c r="B426" s="136" t="s">
        <v>1215</v>
      </c>
      <c r="C426" s="132" t="s">
        <v>1807</v>
      </c>
      <c r="D426" s="132" t="s">
        <v>1380</v>
      </c>
      <c r="E426" s="132" t="s">
        <v>1280</v>
      </c>
      <c r="F426" s="137">
        <v>60</v>
      </c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</row>
    <row r="427" spans="1:29" ht="12.75">
      <c r="A427" s="139" t="s">
        <v>383</v>
      </c>
      <c r="B427" s="140" t="s">
        <v>1554</v>
      </c>
      <c r="C427" s="139" t="s">
        <v>1807</v>
      </c>
      <c r="D427" s="139" t="s">
        <v>1380</v>
      </c>
      <c r="E427" s="139" t="s">
        <v>1555</v>
      </c>
      <c r="F427" s="141">
        <v>60</v>
      </c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</row>
    <row r="428" spans="1:29" ht="90">
      <c r="A428" s="132" t="s">
        <v>1875</v>
      </c>
      <c r="B428" s="143" t="s">
        <v>1399</v>
      </c>
      <c r="C428" s="132" t="s">
        <v>1800</v>
      </c>
      <c r="D428" s="132"/>
      <c r="E428" s="132"/>
      <c r="F428" s="137">
        <v>885.6</v>
      </c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</row>
    <row r="429" spans="1:29" ht="22.5">
      <c r="A429" s="132" t="s">
        <v>384</v>
      </c>
      <c r="B429" s="136" t="s">
        <v>1173</v>
      </c>
      <c r="C429" s="132" t="s">
        <v>1800</v>
      </c>
      <c r="D429" s="132" t="s">
        <v>1379</v>
      </c>
      <c r="E429" s="132"/>
      <c r="F429" s="137">
        <v>885.6</v>
      </c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</row>
    <row r="430" spans="1:29" ht="22.5">
      <c r="A430" s="132" t="s">
        <v>385</v>
      </c>
      <c r="B430" s="136" t="s">
        <v>1397</v>
      </c>
      <c r="C430" s="132" t="s">
        <v>1800</v>
      </c>
      <c r="D430" s="132" t="s">
        <v>1380</v>
      </c>
      <c r="E430" s="132"/>
      <c r="F430" s="137">
        <v>885.6</v>
      </c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</row>
    <row r="431" spans="1:29" ht="12.75">
      <c r="A431" s="132" t="s">
        <v>386</v>
      </c>
      <c r="B431" s="136" t="s">
        <v>1557</v>
      </c>
      <c r="C431" s="132" t="s">
        <v>1800</v>
      </c>
      <c r="D431" s="132" t="s">
        <v>1380</v>
      </c>
      <c r="E431" s="132" t="s">
        <v>1356</v>
      </c>
      <c r="F431" s="137">
        <v>885.6</v>
      </c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</row>
    <row r="432" spans="1:29" ht="12.75">
      <c r="A432" s="139" t="s">
        <v>387</v>
      </c>
      <c r="B432" s="140" t="s">
        <v>1516</v>
      </c>
      <c r="C432" s="139" t="s">
        <v>1800</v>
      </c>
      <c r="D432" s="139" t="s">
        <v>1380</v>
      </c>
      <c r="E432" s="139" t="s">
        <v>1349</v>
      </c>
      <c r="F432" s="141">
        <v>885.6</v>
      </c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</row>
    <row r="433" spans="1:29" ht="33.75">
      <c r="A433" s="132" t="s">
        <v>388</v>
      </c>
      <c r="B433" s="136" t="s">
        <v>1398</v>
      </c>
      <c r="C433" s="132" t="s">
        <v>1574</v>
      </c>
      <c r="D433" s="132"/>
      <c r="E433" s="132"/>
      <c r="F433" s="137">
        <v>10</v>
      </c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</row>
    <row r="434" spans="1:29" ht="78.75">
      <c r="A434" s="132" t="s">
        <v>389</v>
      </c>
      <c r="B434" s="143" t="s">
        <v>1433</v>
      </c>
      <c r="C434" s="132" t="s">
        <v>1575</v>
      </c>
      <c r="D434" s="132"/>
      <c r="E434" s="132"/>
      <c r="F434" s="137">
        <v>10</v>
      </c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</row>
    <row r="435" spans="1:29" ht="22.5">
      <c r="A435" s="132" t="s">
        <v>390</v>
      </c>
      <c r="B435" s="136" t="s">
        <v>1173</v>
      </c>
      <c r="C435" s="132" t="s">
        <v>1575</v>
      </c>
      <c r="D435" s="132" t="s">
        <v>1379</v>
      </c>
      <c r="E435" s="132"/>
      <c r="F435" s="137">
        <v>10</v>
      </c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</row>
    <row r="436" spans="1:29" ht="22.5">
      <c r="A436" s="132" t="s">
        <v>391</v>
      </c>
      <c r="B436" s="136" t="s">
        <v>1397</v>
      </c>
      <c r="C436" s="132" t="s">
        <v>1575</v>
      </c>
      <c r="D436" s="132" t="s">
        <v>1380</v>
      </c>
      <c r="E436" s="132"/>
      <c r="F436" s="137">
        <v>10</v>
      </c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</row>
    <row r="437" spans="1:29" ht="12.75">
      <c r="A437" s="132" t="s">
        <v>392</v>
      </c>
      <c r="B437" s="136" t="s">
        <v>1557</v>
      </c>
      <c r="C437" s="132" t="s">
        <v>1575</v>
      </c>
      <c r="D437" s="132" t="s">
        <v>1380</v>
      </c>
      <c r="E437" s="132" t="s">
        <v>1356</v>
      </c>
      <c r="F437" s="137">
        <v>10</v>
      </c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</row>
    <row r="438" spans="1:29" ht="45">
      <c r="A438" s="139" t="s">
        <v>393</v>
      </c>
      <c r="B438" s="140" t="s">
        <v>1553</v>
      </c>
      <c r="C438" s="139" t="s">
        <v>1575</v>
      </c>
      <c r="D438" s="139" t="s">
        <v>1380</v>
      </c>
      <c r="E438" s="139" t="s">
        <v>1360</v>
      </c>
      <c r="F438" s="141">
        <v>10</v>
      </c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</row>
    <row r="439" spans="1:29" ht="22.5">
      <c r="A439" s="122" t="s">
        <v>394</v>
      </c>
      <c r="B439" s="123" t="s">
        <v>1394</v>
      </c>
      <c r="C439" s="122" t="s">
        <v>1811</v>
      </c>
      <c r="D439" s="122"/>
      <c r="E439" s="122"/>
      <c r="F439" s="124">
        <v>30</v>
      </c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</row>
    <row r="440" spans="1:29" ht="12.75">
      <c r="A440" s="132" t="s">
        <v>395</v>
      </c>
      <c r="B440" s="136" t="s">
        <v>1515</v>
      </c>
      <c r="C440" s="132" t="s">
        <v>1812</v>
      </c>
      <c r="D440" s="132"/>
      <c r="E440" s="132"/>
      <c r="F440" s="137">
        <v>30</v>
      </c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</row>
    <row r="441" spans="1:29" ht="45">
      <c r="A441" s="132" t="s">
        <v>396</v>
      </c>
      <c r="B441" s="136" t="s">
        <v>1813</v>
      </c>
      <c r="C441" s="132" t="s">
        <v>1814</v>
      </c>
      <c r="D441" s="132"/>
      <c r="E441" s="132"/>
      <c r="F441" s="137">
        <v>30</v>
      </c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</row>
    <row r="442" spans="1:29" ht="22.5">
      <c r="A442" s="132" t="s">
        <v>397</v>
      </c>
      <c r="B442" s="136" t="s">
        <v>1173</v>
      </c>
      <c r="C442" s="132" t="s">
        <v>1814</v>
      </c>
      <c r="D442" s="132" t="s">
        <v>1379</v>
      </c>
      <c r="E442" s="132"/>
      <c r="F442" s="137">
        <v>30</v>
      </c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</row>
    <row r="443" spans="1:29" ht="22.5">
      <c r="A443" s="132" t="s">
        <v>398</v>
      </c>
      <c r="B443" s="136" t="s">
        <v>1397</v>
      </c>
      <c r="C443" s="132" t="s">
        <v>1814</v>
      </c>
      <c r="D443" s="132" t="s">
        <v>1380</v>
      </c>
      <c r="E443" s="132"/>
      <c r="F443" s="137">
        <v>30</v>
      </c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</row>
    <row r="444" spans="1:29" ht="12.75">
      <c r="A444" s="132" t="s">
        <v>399</v>
      </c>
      <c r="B444" s="136" t="s">
        <v>1215</v>
      </c>
      <c r="C444" s="132" t="s">
        <v>1814</v>
      </c>
      <c r="D444" s="132" t="s">
        <v>1380</v>
      </c>
      <c r="E444" s="132" t="s">
        <v>1280</v>
      </c>
      <c r="F444" s="137">
        <v>30</v>
      </c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</row>
    <row r="445" spans="1:29" ht="12.75">
      <c r="A445" s="139" t="s">
        <v>400</v>
      </c>
      <c r="B445" s="140" t="s">
        <v>1350</v>
      </c>
      <c r="C445" s="139" t="s">
        <v>1814</v>
      </c>
      <c r="D445" s="139" t="s">
        <v>1380</v>
      </c>
      <c r="E445" s="139" t="s">
        <v>1347</v>
      </c>
      <c r="F445" s="141">
        <v>30</v>
      </c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</row>
    <row r="446" spans="1:29" ht="12.75">
      <c r="A446" s="122" t="s">
        <v>401</v>
      </c>
      <c r="B446" s="123" t="s">
        <v>1847</v>
      </c>
      <c r="C446" s="122" t="s">
        <v>1511</v>
      </c>
      <c r="D446" s="122"/>
      <c r="E446" s="122"/>
      <c r="F446" s="124">
        <v>57177</v>
      </c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</row>
    <row r="447" spans="1:29" ht="12.75">
      <c r="A447" s="132" t="s">
        <v>402</v>
      </c>
      <c r="B447" s="136" t="s">
        <v>1681</v>
      </c>
      <c r="C447" s="132" t="s">
        <v>1512</v>
      </c>
      <c r="D447" s="132"/>
      <c r="E447" s="132"/>
      <c r="F447" s="137">
        <v>683.7</v>
      </c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</row>
    <row r="448" spans="1:29" ht="56.25">
      <c r="A448" s="132" t="s">
        <v>1617</v>
      </c>
      <c r="B448" s="136" t="s">
        <v>848</v>
      </c>
      <c r="C448" s="132" t="s">
        <v>849</v>
      </c>
      <c r="D448" s="132"/>
      <c r="E448" s="132"/>
      <c r="F448" s="137">
        <v>3</v>
      </c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</row>
    <row r="449" spans="1:29" ht="22.5">
      <c r="A449" s="132" t="s">
        <v>403</v>
      </c>
      <c r="B449" s="136" t="s">
        <v>1377</v>
      </c>
      <c r="C449" s="132" t="s">
        <v>849</v>
      </c>
      <c r="D449" s="132" t="s">
        <v>1583</v>
      </c>
      <c r="E449" s="132"/>
      <c r="F449" s="137">
        <v>3</v>
      </c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</row>
    <row r="450" spans="1:29" ht="12.75">
      <c r="A450" s="132" t="s">
        <v>404</v>
      </c>
      <c r="B450" s="136" t="s">
        <v>1584</v>
      </c>
      <c r="C450" s="132" t="s">
        <v>849</v>
      </c>
      <c r="D450" s="132" t="s">
        <v>1585</v>
      </c>
      <c r="E450" s="132"/>
      <c r="F450" s="137">
        <v>3</v>
      </c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</row>
    <row r="451" spans="1:29" ht="12.75">
      <c r="A451" s="132" t="s">
        <v>405</v>
      </c>
      <c r="B451" s="136" t="s">
        <v>1636</v>
      </c>
      <c r="C451" s="132" t="s">
        <v>849</v>
      </c>
      <c r="D451" s="132" t="s">
        <v>1585</v>
      </c>
      <c r="E451" s="132" t="s">
        <v>1298</v>
      </c>
      <c r="F451" s="137">
        <v>3</v>
      </c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</row>
    <row r="452" spans="1:29" ht="12.75">
      <c r="A452" s="139" t="s">
        <v>406</v>
      </c>
      <c r="B452" s="140" t="s">
        <v>1299</v>
      </c>
      <c r="C452" s="139" t="s">
        <v>849</v>
      </c>
      <c r="D452" s="139" t="s">
        <v>1585</v>
      </c>
      <c r="E452" s="139" t="s">
        <v>1300</v>
      </c>
      <c r="F452" s="141">
        <v>3</v>
      </c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</row>
    <row r="453" spans="1:29" ht="33.75">
      <c r="A453" s="132" t="s">
        <v>407</v>
      </c>
      <c r="B453" s="136" t="s">
        <v>850</v>
      </c>
      <c r="C453" s="132" t="s">
        <v>851</v>
      </c>
      <c r="D453" s="132"/>
      <c r="E453" s="132"/>
      <c r="F453" s="137">
        <v>549.9</v>
      </c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</row>
    <row r="454" spans="1:29" ht="22.5">
      <c r="A454" s="132" t="s">
        <v>408</v>
      </c>
      <c r="B454" s="136" t="s">
        <v>1377</v>
      </c>
      <c r="C454" s="132" t="s">
        <v>851</v>
      </c>
      <c r="D454" s="132" t="s">
        <v>1583</v>
      </c>
      <c r="E454" s="132"/>
      <c r="F454" s="137">
        <v>549.9</v>
      </c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</row>
    <row r="455" spans="1:29" ht="12.75">
      <c r="A455" s="132" t="s">
        <v>409</v>
      </c>
      <c r="B455" s="136" t="s">
        <v>1584</v>
      </c>
      <c r="C455" s="132" t="s">
        <v>851</v>
      </c>
      <c r="D455" s="132" t="s">
        <v>1585</v>
      </c>
      <c r="E455" s="132"/>
      <c r="F455" s="137">
        <v>549.9</v>
      </c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</row>
    <row r="456" spans="1:29" ht="12.75">
      <c r="A456" s="132" t="s">
        <v>410</v>
      </c>
      <c r="B456" s="136" t="s">
        <v>1636</v>
      </c>
      <c r="C456" s="132" t="s">
        <v>851</v>
      </c>
      <c r="D456" s="132" t="s">
        <v>1585</v>
      </c>
      <c r="E456" s="132" t="s">
        <v>1298</v>
      </c>
      <c r="F456" s="137">
        <v>549.9</v>
      </c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</row>
    <row r="457" spans="1:29" ht="12.75">
      <c r="A457" s="139" t="s">
        <v>411</v>
      </c>
      <c r="B457" s="140" t="s">
        <v>1299</v>
      </c>
      <c r="C457" s="139" t="s">
        <v>851</v>
      </c>
      <c r="D457" s="139" t="s">
        <v>1585</v>
      </c>
      <c r="E457" s="139" t="s">
        <v>1300</v>
      </c>
      <c r="F457" s="141">
        <v>549.9</v>
      </c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</row>
    <row r="458" spans="1:29" ht="56.25">
      <c r="A458" s="132" t="s">
        <v>412</v>
      </c>
      <c r="B458" s="136" t="s">
        <v>852</v>
      </c>
      <c r="C458" s="132" t="s">
        <v>853</v>
      </c>
      <c r="D458" s="132"/>
      <c r="E458" s="132"/>
      <c r="F458" s="137">
        <v>130.8</v>
      </c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</row>
    <row r="459" spans="1:29" ht="22.5">
      <c r="A459" s="132" t="s">
        <v>413</v>
      </c>
      <c r="B459" s="136" t="s">
        <v>1377</v>
      </c>
      <c r="C459" s="132" t="s">
        <v>853</v>
      </c>
      <c r="D459" s="132" t="s">
        <v>1583</v>
      </c>
      <c r="E459" s="132"/>
      <c r="F459" s="137">
        <v>130.8</v>
      </c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</row>
    <row r="460" spans="1:29" ht="12.75">
      <c r="A460" s="132" t="s">
        <v>414</v>
      </c>
      <c r="B460" s="136" t="s">
        <v>1584</v>
      </c>
      <c r="C460" s="132" t="s">
        <v>853</v>
      </c>
      <c r="D460" s="132" t="s">
        <v>1585</v>
      </c>
      <c r="E460" s="132"/>
      <c r="F460" s="137">
        <v>130.8</v>
      </c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</row>
    <row r="461" spans="1:29" ht="12.75">
      <c r="A461" s="132" t="s">
        <v>415</v>
      </c>
      <c r="B461" s="136" t="s">
        <v>1636</v>
      </c>
      <c r="C461" s="132" t="s">
        <v>853</v>
      </c>
      <c r="D461" s="132" t="s">
        <v>1585</v>
      </c>
      <c r="E461" s="132" t="s">
        <v>1298</v>
      </c>
      <c r="F461" s="137">
        <v>130.8</v>
      </c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</row>
    <row r="462" spans="1:29" ht="12.75">
      <c r="A462" s="139" t="s">
        <v>416</v>
      </c>
      <c r="B462" s="140" t="s">
        <v>1299</v>
      </c>
      <c r="C462" s="139" t="s">
        <v>853</v>
      </c>
      <c r="D462" s="139" t="s">
        <v>1585</v>
      </c>
      <c r="E462" s="139" t="s">
        <v>1300</v>
      </c>
      <c r="F462" s="141">
        <v>130.8</v>
      </c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</row>
    <row r="463" spans="1:29" ht="22.5">
      <c r="A463" s="132" t="s">
        <v>417</v>
      </c>
      <c r="B463" s="136" t="s">
        <v>1682</v>
      </c>
      <c r="C463" s="132" t="s">
        <v>1869</v>
      </c>
      <c r="D463" s="132"/>
      <c r="E463" s="132"/>
      <c r="F463" s="137">
        <v>1550</v>
      </c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</row>
    <row r="464" spans="1:29" ht="45">
      <c r="A464" s="132" t="s">
        <v>418</v>
      </c>
      <c r="B464" s="136" t="s">
        <v>887</v>
      </c>
      <c r="C464" s="132" t="s">
        <v>1870</v>
      </c>
      <c r="D464" s="132"/>
      <c r="E464" s="132"/>
      <c r="F464" s="137">
        <v>1550</v>
      </c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</row>
    <row r="465" spans="1:29" ht="56.25">
      <c r="A465" s="132" t="s">
        <v>419</v>
      </c>
      <c r="B465" s="136" t="s">
        <v>1513</v>
      </c>
      <c r="C465" s="132" t="s">
        <v>1870</v>
      </c>
      <c r="D465" s="132" t="s">
        <v>1514</v>
      </c>
      <c r="E465" s="132"/>
      <c r="F465" s="137">
        <v>50</v>
      </c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</row>
    <row r="466" spans="1:29" ht="12.75">
      <c r="A466" s="132" t="s">
        <v>420</v>
      </c>
      <c r="B466" s="136" t="s">
        <v>1175</v>
      </c>
      <c r="C466" s="132" t="s">
        <v>1870</v>
      </c>
      <c r="D466" s="132" t="s">
        <v>1669</v>
      </c>
      <c r="E466" s="132"/>
      <c r="F466" s="137">
        <v>50</v>
      </c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</row>
    <row r="467" spans="1:29" ht="12.75">
      <c r="A467" s="132" t="s">
        <v>421</v>
      </c>
      <c r="B467" s="136" t="s">
        <v>1636</v>
      </c>
      <c r="C467" s="132" t="s">
        <v>1870</v>
      </c>
      <c r="D467" s="132" t="s">
        <v>1669</v>
      </c>
      <c r="E467" s="132" t="s">
        <v>1298</v>
      </c>
      <c r="F467" s="137">
        <v>50</v>
      </c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</row>
    <row r="468" spans="1:29" ht="12.75">
      <c r="A468" s="139" t="s">
        <v>422</v>
      </c>
      <c r="B468" s="140" t="s">
        <v>1301</v>
      </c>
      <c r="C468" s="139" t="s">
        <v>1870</v>
      </c>
      <c r="D468" s="139" t="s">
        <v>1669</v>
      </c>
      <c r="E468" s="139" t="s">
        <v>1302</v>
      </c>
      <c r="F468" s="141">
        <v>50</v>
      </c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</row>
    <row r="469" spans="1:29" ht="22.5">
      <c r="A469" s="132" t="s">
        <v>423</v>
      </c>
      <c r="B469" s="136" t="s">
        <v>1173</v>
      </c>
      <c r="C469" s="132" t="s">
        <v>1870</v>
      </c>
      <c r="D469" s="132" t="s">
        <v>1379</v>
      </c>
      <c r="E469" s="132"/>
      <c r="F469" s="137">
        <v>1038</v>
      </c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</row>
    <row r="470" spans="1:29" ht="22.5">
      <c r="A470" s="132" t="s">
        <v>424</v>
      </c>
      <c r="B470" s="136" t="s">
        <v>1397</v>
      </c>
      <c r="C470" s="132" t="s">
        <v>1870</v>
      </c>
      <c r="D470" s="132" t="s">
        <v>1380</v>
      </c>
      <c r="E470" s="132"/>
      <c r="F470" s="137">
        <v>1038</v>
      </c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</row>
    <row r="471" spans="1:29" ht="12.75">
      <c r="A471" s="132" t="s">
        <v>425</v>
      </c>
      <c r="B471" s="136" t="s">
        <v>1636</v>
      </c>
      <c r="C471" s="132" t="s">
        <v>1870</v>
      </c>
      <c r="D471" s="132" t="s">
        <v>1380</v>
      </c>
      <c r="E471" s="132" t="s">
        <v>1298</v>
      </c>
      <c r="F471" s="137">
        <v>1038</v>
      </c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</row>
    <row r="472" spans="1:29" ht="12.75">
      <c r="A472" s="139" t="s">
        <v>426</v>
      </c>
      <c r="B472" s="140" t="s">
        <v>1301</v>
      </c>
      <c r="C472" s="139" t="s">
        <v>1870</v>
      </c>
      <c r="D472" s="139" t="s">
        <v>1380</v>
      </c>
      <c r="E472" s="139" t="s">
        <v>1302</v>
      </c>
      <c r="F472" s="141">
        <v>1038</v>
      </c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</row>
    <row r="473" spans="1:29" ht="12.75">
      <c r="A473" s="132" t="s">
        <v>427</v>
      </c>
      <c r="B473" s="136" t="s">
        <v>1676</v>
      </c>
      <c r="C473" s="132" t="s">
        <v>1870</v>
      </c>
      <c r="D473" s="132" t="s">
        <v>1677</v>
      </c>
      <c r="E473" s="132"/>
      <c r="F473" s="137">
        <v>462</v>
      </c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</row>
    <row r="474" spans="1:29" ht="12.75">
      <c r="A474" s="132" t="s">
        <v>428</v>
      </c>
      <c r="B474" s="136" t="s">
        <v>888</v>
      </c>
      <c r="C474" s="132" t="s">
        <v>1870</v>
      </c>
      <c r="D474" s="132" t="s">
        <v>889</v>
      </c>
      <c r="E474" s="132"/>
      <c r="F474" s="137">
        <v>43.6</v>
      </c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</row>
    <row r="475" spans="1:29" ht="12.75">
      <c r="A475" s="132" t="s">
        <v>429</v>
      </c>
      <c r="B475" s="136" t="s">
        <v>1636</v>
      </c>
      <c r="C475" s="132" t="s">
        <v>1870</v>
      </c>
      <c r="D475" s="132" t="s">
        <v>889</v>
      </c>
      <c r="E475" s="132" t="s">
        <v>1298</v>
      </c>
      <c r="F475" s="137">
        <v>43.6</v>
      </c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</row>
    <row r="476" spans="1:29" ht="12.75">
      <c r="A476" s="139" t="s">
        <v>430</v>
      </c>
      <c r="B476" s="140" t="s">
        <v>1301</v>
      </c>
      <c r="C476" s="139" t="s">
        <v>1870</v>
      </c>
      <c r="D476" s="139" t="s">
        <v>889</v>
      </c>
      <c r="E476" s="139" t="s">
        <v>1302</v>
      </c>
      <c r="F476" s="141">
        <v>43.6</v>
      </c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</row>
    <row r="477" spans="1:29" ht="12.75">
      <c r="A477" s="132" t="s">
        <v>431</v>
      </c>
      <c r="B477" s="136" t="s">
        <v>1550</v>
      </c>
      <c r="C477" s="132" t="s">
        <v>1870</v>
      </c>
      <c r="D477" s="132" t="s">
        <v>1551</v>
      </c>
      <c r="E477" s="132"/>
      <c r="F477" s="137">
        <v>418.4</v>
      </c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</row>
    <row r="478" spans="1:29" ht="12.75">
      <c r="A478" s="132" t="s">
        <v>432</v>
      </c>
      <c r="B478" s="136" t="s">
        <v>1636</v>
      </c>
      <c r="C478" s="132" t="s">
        <v>1870</v>
      </c>
      <c r="D478" s="132" t="s">
        <v>1551</v>
      </c>
      <c r="E478" s="132" t="s">
        <v>1298</v>
      </c>
      <c r="F478" s="137">
        <v>418.4</v>
      </c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</row>
    <row r="479" spans="1:29" ht="12.75">
      <c r="A479" s="139" t="s">
        <v>433</v>
      </c>
      <c r="B479" s="140" t="s">
        <v>1301</v>
      </c>
      <c r="C479" s="139" t="s">
        <v>1870</v>
      </c>
      <c r="D479" s="139" t="s">
        <v>1551</v>
      </c>
      <c r="E479" s="139" t="s">
        <v>1302</v>
      </c>
      <c r="F479" s="141">
        <v>418.4</v>
      </c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</row>
    <row r="480" spans="1:29" ht="22.5">
      <c r="A480" s="132" t="s">
        <v>434</v>
      </c>
      <c r="B480" s="136" t="s">
        <v>1656</v>
      </c>
      <c r="C480" s="132" t="s">
        <v>1863</v>
      </c>
      <c r="D480" s="132"/>
      <c r="E480" s="132"/>
      <c r="F480" s="137">
        <v>54943.3</v>
      </c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</row>
    <row r="481" spans="1:29" ht="78.75">
      <c r="A481" s="132" t="s">
        <v>435</v>
      </c>
      <c r="B481" s="143" t="s">
        <v>854</v>
      </c>
      <c r="C481" s="132" t="s">
        <v>855</v>
      </c>
      <c r="D481" s="132"/>
      <c r="E481" s="132"/>
      <c r="F481" s="137">
        <v>142.5</v>
      </c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</row>
    <row r="482" spans="1:29" ht="22.5">
      <c r="A482" s="132" t="s">
        <v>436</v>
      </c>
      <c r="B482" s="136" t="s">
        <v>1377</v>
      </c>
      <c r="C482" s="132" t="s">
        <v>855</v>
      </c>
      <c r="D482" s="132" t="s">
        <v>1583</v>
      </c>
      <c r="E482" s="132"/>
      <c r="F482" s="137">
        <v>142.5</v>
      </c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</row>
    <row r="483" spans="1:29" ht="12.75">
      <c r="A483" s="132" t="s">
        <v>437</v>
      </c>
      <c r="B483" s="136" t="s">
        <v>1584</v>
      </c>
      <c r="C483" s="132" t="s">
        <v>855</v>
      </c>
      <c r="D483" s="132" t="s">
        <v>1585</v>
      </c>
      <c r="E483" s="132"/>
      <c r="F483" s="137">
        <v>142.5</v>
      </c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</row>
    <row r="484" spans="1:29" ht="12.75">
      <c r="A484" s="132" t="s">
        <v>438</v>
      </c>
      <c r="B484" s="136" t="s">
        <v>1636</v>
      </c>
      <c r="C484" s="132" t="s">
        <v>855</v>
      </c>
      <c r="D484" s="132" t="s">
        <v>1585</v>
      </c>
      <c r="E484" s="132" t="s">
        <v>1298</v>
      </c>
      <c r="F484" s="137">
        <v>142.5</v>
      </c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</row>
    <row r="485" spans="1:29" ht="12.75">
      <c r="A485" s="139" t="s">
        <v>439</v>
      </c>
      <c r="B485" s="140" t="s">
        <v>1299</v>
      </c>
      <c r="C485" s="139" t="s">
        <v>855</v>
      </c>
      <c r="D485" s="139" t="s">
        <v>1585</v>
      </c>
      <c r="E485" s="139" t="s">
        <v>1300</v>
      </c>
      <c r="F485" s="141">
        <v>142.5</v>
      </c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</row>
    <row r="486" spans="1:29" ht="90">
      <c r="A486" s="132" t="s">
        <v>440</v>
      </c>
      <c r="B486" s="143" t="s">
        <v>856</v>
      </c>
      <c r="C486" s="132" t="s">
        <v>857</v>
      </c>
      <c r="D486" s="132"/>
      <c r="E486" s="132"/>
      <c r="F486" s="137">
        <v>109.9</v>
      </c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</row>
    <row r="487" spans="1:29" ht="22.5">
      <c r="A487" s="132" t="s">
        <v>441</v>
      </c>
      <c r="B487" s="136" t="s">
        <v>1377</v>
      </c>
      <c r="C487" s="132" t="s">
        <v>857</v>
      </c>
      <c r="D487" s="132" t="s">
        <v>1583</v>
      </c>
      <c r="E487" s="132"/>
      <c r="F487" s="137">
        <v>109.9</v>
      </c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</row>
    <row r="488" spans="1:29" ht="12.75">
      <c r="A488" s="132" t="s">
        <v>442</v>
      </c>
      <c r="B488" s="136" t="s">
        <v>1584</v>
      </c>
      <c r="C488" s="132" t="s">
        <v>857</v>
      </c>
      <c r="D488" s="132" t="s">
        <v>1585</v>
      </c>
      <c r="E488" s="132"/>
      <c r="F488" s="137">
        <v>109.9</v>
      </c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</row>
    <row r="489" spans="1:29" ht="12.75">
      <c r="A489" s="132" t="s">
        <v>443</v>
      </c>
      <c r="B489" s="136" t="s">
        <v>1636</v>
      </c>
      <c r="C489" s="132" t="s">
        <v>857</v>
      </c>
      <c r="D489" s="132" t="s">
        <v>1585</v>
      </c>
      <c r="E489" s="132" t="s">
        <v>1298</v>
      </c>
      <c r="F489" s="137">
        <v>109.9</v>
      </c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</row>
    <row r="490" spans="1:29" ht="12.75">
      <c r="A490" s="139" t="s">
        <v>444</v>
      </c>
      <c r="B490" s="140" t="s">
        <v>1299</v>
      </c>
      <c r="C490" s="139" t="s">
        <v>857</v>
      </c>
      <c r="D490" s="139" t="s">
        <v>1585</v>
      </c>
      <c r="E490" s="139" t="s">
        <v>1300</v>
      </c>
      <c r="F490" s="141">
        <v>109.9</v>
      </c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</row>
    <row r="491" spans="1:29" ht="56.25">
      <c r="A491" s="132" t="s">
        <v>445</v>
      </c>
      <c r="B491" s="136" t="s">
        <v>1130</v>
      </c>
      <c r="C491" s="132" t="s">
        <v>1131</v>
      </c>
      <c r="D491" s="132"/>
      <c r="E491" s="132"/>
      <c r="F491" s="137">
        <v>788</v>
      </c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</row>
    <row r="492" spans="1:29" ht="22.5">
      <c r="A492" s="132" t="s">
        <v>446</v>
      </c>
      <c r="B492" s="136" t="s">
        <v>1377</v>
      </c>
      <c r="C492" s="132" t="s">
        <v>1131</v>
      </c>
      <c r="D492" s="132" t="s">
        <v>1583</v>
      </c>
      <c r="E492" s="132"/>
      <c r="F492" s="137">
        <v>788</v>
      </c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</row>
    <row r="493" spans="1:29" ht="12.75">
      <c r="A493" s="132" t="s">
        <v>447</v>
      </c>
      <c r="B493" s="136" t="s">
        <v>1584</v>
      </c>
      <c r="C493" s="132" t="s">
        <v>1131</v>
      </c>
      <c r="D493" s="132" t="s">
        <v>1585</v>
      </c>
      <c r="E493" s="132"/>
      <c r="F493" s="137">
        <v>788</v>
      </c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</row>
    <row r="494" spans="1:29" ht="12.75">
      <c r="A494" s="132" t="s">
        <v>448</v>
      </c>
      <c r="B494" s="136" t="s">
        <v>1636</v>
      </c>
      <c r="C494" s="132" t="s">
        <v>1131</v>
      </c>
      <c r="D494" s="132" t="s">
        <v>1585</v>
      </c>
      <c r="E494" s="132" t="s">
        <v>1298</v>
      </c>
      <c r="F494" s="137">
        <v>788</v>
      </c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</row>
    <row r="495" spans="1:29" ht="12.75">
      <c r="A495" s="139" t="s">
        <v>449</v>
      </c>
      <c r="B495" s="140" t="s">
        <v>1299</v>
      </c>
      <c r="C495" s="139" t="s">
        <v>1131</v>
      </c>
      <c r="D495" s="139" t="s">
        <v>1585</v>
      </c>
      <c r="E495" s="139" t="s">
        <v>1300</v>
      </c>
      <c r="F495" s="141">
        <v>788</v>
      </c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</row>
    <row r="496" spans="1:29" ht="90">
      <c r="A496" s="132" t="s">
        <v>450</v>
      </c>
      <c r="B496" s="143" t="s">
        <v>858</v>
      </c>
      <c r="C496" s="132" t="s">
        <v>859</v>
      </c>
      <c r="D496" s="132"/>
      <c r="E496" s="132"/>
      <c r="F496" s="137">
        <v>11249.4</v>
      </c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</row>
    <row r="497" spans="1:29" ht="22.5">
      <c r="A497" s="132" t="s">
        <v>451</v>
      </c>
      <c r="B497" s="136" t="s">
        <v>1377</v>
      </c>
      <c r="C497" s="132" t="s">
        <v>859</v>
      </c>
      <c r="D497" s="132" t="s">
        <v>1583</v>
      </c>
      <c r="E497" s="132"/>
      <c r="F497" s="137">
        <v>11249.4</v>
      </c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</row>
    <row r="498" spans="1:29" ht="12.75">
      <c r="A498" s="132" t="s">
        <v>452</v>
      </c>
      <c r="B498" s="136" t="s">
        <v>1584</v>
      </c>
      <c r="C498" s="132" t="s">
        <v>859</v>
      </c>
      <c r="D498" s="132" t="s">
        <v>1585</v>
      </c>
      <c r="E498" s="132"/>
      <c r="F498" s="137">
        <v>11249.4</v>
      </c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</row>
    <row r="499" spans="1:29" ht="12.75">
      <c r="A499" s="132" t="s">
        <v>453</v>
      </c>
      <c r="B499" s="136" t="s">
        <v>1636</v>
      </c>
      <c r="C499" s="132" t="s">
        <v>859</v>
      </c>
      <c r="D499" s="132" t="s">
        <v>1585</v>
      </c>
      <c r="E499" s="132" t="s">
        <v>1298</v>
      </c>
      <c r="F499" s="137">
        <v>11249.4</v>
      </c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</row>
    <row r="500" spans="1:29" ht="12.75">
      <c r="A500" s="139" t="s">
        <v>454</v>
      </c>
      <c r="B500" s="140" t="s">
        <v>1299</v>
      </c>
      <c r="C500" s="139" t="s">
        <v>859</v>
      </c>
      <c r="D500" s="139" t="s">
        <v>1585</v>
      </c>
      <c r="E500" s="139" t="s">
        <v>1300</v>
      </c>
      <c r="F500" s="141">
        <v>11249.4</v>
      </c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</row>
    <row r="501" spans="1:29" ht="56.25">
      <c r="A501" s="132" t="s">
        <v>455</v>
      </c>
      <c r="B501" s="136" t="s">
        <v>860</v>
      </c>
      <c r="C501" s="132" t="s">
        <v>861</v>
      </c>
      <c r="D501" s="132"/>
      <c r="E501" s="132"/>
      <c r="F501" s="137">
        <v>3889</v>
      </c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</row>
    <row r="502" spans="1:29" ht="22.5">
      <c r="A502" s="132" t="s">
        <v>456</v>
      </c>
      <c r="B502" s="136" t="s">
        <v>1377</v>
      </c>
      <c r="C502" s="132" t="s">
        <v>861</v>
      </c>
      <c r="D502" s="132" t="s">
        <v>1583</v>
      </c>
      <c r="E502" s="132"/>
      <c r="F502" s="137">
        <v>3889</v>
      </c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</row>
    <row r="503" spans="1:29" ht="12.75">
      <c r="A503" s="132" t="s">
        <v>457</v>
      </c>
      <c r="B503" s="136" t="s">
        <v>1584</v>
      </c>
      <c r="C503" s="132" t="s">
        <v>861</v>
      </c>
      <c r="D503" s="132" t="s">
        <v>1585</v>
      </c>
      <c r="E503" s="132"/>
      <c r="F503" s="137">
        <v>3889</v>
      </c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</row>
    <row r="504" spans="1:29" ht="12.75">
      <c r="A504" s="132" t="s">
        <v>458</v>
      </c>
      <c r="B504" s="136" t="s">
        <v>1636</v>
      </c>
      <c r="C504" s="132" t="s">
        <v>861</v>
      </c>
      <c r="D504" s="132" t="s">
        <v>1585</v>
      </c>
      <c r="E504" s="132" t="s">
        <v>1298</v>
      </c>
      <c r="F504" s="137">
        <v>3889</v>
      </c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</row>
    <row r="505" spans="1:29" ht="12.75">
      <c r="A505" s="139" t="s">
        <v>459</v>
      </c>
      <c r="B505" s="140" t="s">
        <v>1299</v>
      </c>
      <c r="C505" s="139" t="s">
        <v>861</v>
      </c>
      <c r="D505" s="139" t="s">
        <v>1585</v>
      </c>
      <c r="E505" s="139" t="s">
        <v>1300</v>
      </c>
      <c r="F505" s="141">
        <v>3889</v>
      </c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</row>
    <row r="506" spans="1:29" ht="67.5">
      <c r="A506" s="132" t="s">
        <v>460</v>
      </c>
      <c r="B506" s="143" t="s">
        <v>862</v>
      </c>
      <c r="C506" s="132" t="s">
        <v>863</v>
      </c>
      <c r="D506" s="132"/>
      <c r="E506" s="132"/>
      <c r="F506" s="137">
        <v>168.7</v>
      </c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</row>
    <row r="507" spans="1:29" ht="22.5">
      <c r="A507" s="132" t="s">
        <v>461</v>
      </c>
      <c r="B507" s="136" t="s">
        <v>1173</v>
      </c>
      <c r="C507" s="132" t="s">
        <v>863</v>
      </c>
      <c r="D507" s="132" t="s">
        <v>1379</v>
      </c>
      <c r="E507" s="132"/>
      <c r="F507" s="137">
        <v>168.7</v>
      </c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</row>
    <row r="508" spans="1:29" ht="22.5">
      <c r="A508" s="132" t="s">
        <v>462</v>
      </c>
      <c r="B508" s="136" t="s">
        <v>1397</v>
      </c>
      <c r="C508" s="132" t="s">
        <v>863</v>
      </c>
      <c r="D508" s="132" t="s">
        <v>1380</v>
      </c>
      <c r="E508" s="132"/>
      <c r="F508" s="137">
        <v>168.7</v>
      </c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</row>
    <row r="509" spans="1:29" ht="12.75">
      <c r="A509" s="132" t="s">
        <v>463</v>
      </c>
      <c r="B509" s="136" t="s">
        <v>1636</v>
      </c>
      <c r="C509" s="132" t="s">
        <v>863</v>
      </c>
      <c r="D509" s="132" t="s">
        <v>1380</v>
      </c>
      <c r="E509" s="132" t="s">
        <v>1298</v>
      </c>
      <c r="F509" s="137">
        <v>168.7</v>
      </c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</row>
    <row r="510" spans="1:29" ht="12.75">
      <c r="A510" s="139" t="s">
        <v>464</v>
      </c>
      <c r="B510" s="140" t="s">
        <v>1299</v>
      </c>
      <c r="C510" s="139" t="s">
        <v>863</v>
      </c>
      <c r="D510" s="139" t="s">
        <v>1380</v>
      </c>
      <c r="E510" s="139" t="s">
        <v>1300</v>
      </c>
      <c r="F510" s="141">
        <v>168.7</v>
      </c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</row>
    <row r="511" spans="1:29" ht="56.25">
      <c r="A511" s="132" t="s">
        <v>465</v>
      </c>
      <c r="B511" s="136" t="s">
        <v>864</v>
      </c>
      <c r="C511" s="132" t="s">
        <v>865</v>
      </c>
      <c r="D511" s="132"/>
      <c r="E511" s="132"/>
      <c r="F511" s="137">
        <v>400</v>
      </c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</row>
    <row r="512" spans="1:29" ht="22.5">
      <c r="A512" s="132" t="s">
        <v>466</v>
      </c>
      <c r="B512" s="136" t="s">
        <v>1377</v>
      </c>
      <c r="C512" s="132" t="s">
        <v>865</v>
      </c>
      <c r="D512" s="132" t="s">
        <v>1583</v>
      </c>
      <c r="E512" s="132"/>
      <c r="F512" s="137">
        <v>400</v>
      </c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</row>
    <row r="513" spans="1:29" ht="12.75">
      <c r="A513" s="132" t="s">
        <v>467</v>
      </c>
      <c r="B513" s="136" t="s">
        <v>1584</v>
      </c>
      <c r="C513" s="132" t="s">
        <v>865</v>
      </c>
      <c r="D513" s="132" t="s">
        <v>1585</v>
      </c>
      <c r="E513" s="132"/>
      <c r="F513" s="137">
        <v>400</v>
      </c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</row>
    <row r="514" spans="1:29" ht="12.75">
      <c r="A514" s="132" t="s">
        <v>468</v>
      </c>
      <c r="B514" s="136" t="s">
        <v>1636</v>
      </c>
      <c r="C514" s="132" t="s">
        <v>865</v>
      </c>
      <c r="D514" s="132" t="s">
        <v>1585</v>
      </c>
      <c r="E514" s="132" t="s">
        <v>1298</v>
      </c>
      <c r="F514" s="137">
        <v>400</v>
      </c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</row>
    <row r="515" spans="1:29" ht="12.75">
      <c r="A515" s="139" t="s">
        <v>469</v>
      </c>
      <c r="B515" s="140" t="s">
        <v>1299</v>
      </c>
      <c r="C515" s="139" t="s">
        <v>865</v>
      </c>
      <c r="D515" s="139" t="s">
        <v>1585</v>
      </c>
      <c r="E515" s="139" t="s">
        <v>1300</v>
      </c>
      <c r="F515" s="141">
        <v>400</v>
      </c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</row>
    <row r="516" spans="1:29" ht="101.25">
      <c r="A516" s="132" t="s">
        <v>470</v>
      </c>
      <c r="B516" s="143" t="s">
        <v>883</v>
      </c>
      <c r="C516" s="132" t="s">
        <v>1864</v>
      </c>
      <c r="D516" s="132"/>
      <c r="E516" s="132"/>
      <c r="F516" s="137">
        <v>1600</v>
      </c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</row>
    <row r="517" spans="1:29" ht="12.75">
      <c r="A517" s="132" t="s">
        <v>471</v>
      </c>
      <c r="B517" s="136" t="s">
        <v>1715</v>
      </c>
      <c r="C517" s="132" t="s">
        <v>1864</v>
      </c>
      <c r="D517" s="132" t="s">
        <v>1857</v>
      </c>
      <c r="E517" s="132"/>
      <c r="F517" s="137">
        <v>600</v>
      </c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</row>
    <row r="518" spans="1:29" ht="12.75">
      <c r="A518" s="132" t="s">
        <v>1857</v>
      </c>
      <c r="B518" s="136" t="s">
        <v>1354</v>
      </c>
      <c r="C518" s="132" t="s">
        <v>1864</v>
      </c>
      <c r="D518" s="132" t="s">
        <v>1716</v>
      </c>
      <c r="E518" s="132"/>
      <c r="F518" s="137">
        <v>600</v>
      </c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</row>
    <row r="519" spans="1:29" ht="12.75">
      <c r="A519" s="132" t="s">
        <v>472</v>
      </c>
      <c r="B519" s="136" t="s">
        <v>1636</v>
      </c>
      <c r="C519" s="132" t="s">
        <v>1864</v>
      </c>
      <c r="D519" s="132" t="s">
        <v>1716</v>
      </c>
      <c r="E519" s="132" t="s">
        <v>1298</v>
      </c>
      <c r="F519" s="137">
        <v>600</v>
      </c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</row>
    <row r="520" spans="1:29" ht="12.75">
      <c r="A520" s="139" t="s">
        <v>473</v>
      </c>
      <c r="B520" s="140" t="s">
        <v>1299</v>
      </c>
      <c r="C520" s="139" t="s">
        <v>1864</v>
      </c>
      <c r="D520" s="139" t="s">
        <v>1716</v>
      </c>
      <c r="E520" s="139" t="s">
        <v>1300</v>
      </c>
      <c r="F520" s="141">
        <v>600</v>
      </c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</row>
    <row r="521" spans="1:29" ht="22.5">
      <c r="A521" s="132" t="s">
        <v>474</v>
      </c>
      <c r="B521" s="136" t="s">
        <v>1377</v>
      </c>
      <c r="C521" s="132" t="s">
        <v>1864</v>
      </c>
      <c r="D521" s="132" t="s">
        <v>1583</v>
      </c>
      <c r="E521" s="132"/>
      <c r="F521" s="137">
        <v>1000</v>
      </c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</row>
    <row r="522" spans="1:29" ht="12.75">
      <c r="A522" s="132" t="s">
        <v>475</v>
      </c>
      <c r="B522" s="136" t="s">
        <v>1584</v>
      </c>
      <c r="C522" s="132" t="s">
        <v>1864</v>
      </c>
      <c r="D522" s="132" t="s">
        <v>1585</v>
      </c>
      <c r="E522" s="132"/>
      <c r="F522" s="137">
        <v>1000</v>
      </c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</row>
    <row r="523" spans="1:29" ht="12.75">
      <c r="A523" s="132" t="s">
        <v>476</v>
      </c>
      <c r="B523" s="136" t="s">
        <v>1636</v>
      </c>
      <c r="C523" s="132" t="s">
        <v>1864</v>
      </c>
      <c r="D523" s="132" t="s">
        <v>1585</v>
      </c>
      <c r="E523" s="132" t="s">
        <v>1298</v>
      </c>
      <c r="F523" s="137">
        <v>1000</v>
      </c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</row>
    <row r="524" spans="1:29" ht="12.75">
      <c r="A524" s="139" t="s">
        <v>477</v>
      </c>
      <c r="B524" s="140" t="s">
        <v>1299</v>
      </c>
      <c r="C524" s="139" t="s">
        <v>1864</v>
      </c>
      <c r="D524" s="139" t="s">
        <v>1585</v>
      </c>
      <c r="E524" s="139" t="s">
        <v>1300</v>
      </c>
      <c r="F524" s="141">
        <v>1000</v>
      </c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</row>
    <row r="525" spans="1:29" ht="56.25">
      <c r="A525" s="132" t="s">
        <v>478</v>
      </c>
      <c r="B525" s="136" t="s">
        <v>884</v>
      </c>
      <c r="C525" s="132" t="s">
        <v>1865</v>
      </c>
      <c r="D525" s="132"/>
      <c r="E525" s="132"/>
      <c r="F525" s="137">
        <v>8591.1</v>
      </c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</row>
    <row r="526" spans="1:29" ht="22.5">
      <c r="A526" s="132" t="s">
        <v>479</v>
      </c>
      <c r="B526" s="136" t="s">
        <v>1377</v>
      </c>
      <c r="C526" s="132" t="s">
        <v>1865</v>
      </c>
      <c r="D526" s="132" t="s">
        <v>1583</v>
      </c>
      <c r="E526" s="132"/>
      <c r="F526" s="137">
        <v>8591.1</v>
      </c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</row>
    <row r="527" spans="1:29" ht="12.75">
      <c r="A527" s="132" t="s">
        <v>480</v>
      </c>
      <c r="B527" s="136" t="s">
        <v>1584</v>
      </c>
      <c r="C527" s="132" t="s">
        <v>1865</v>
      </c>
      <c r="D527" s="132" t="s">
        <v>1585</v>
      </c>
      <c r="E527" s="132"/>
      <c r="F527" s="137">
        <v>8591.1</v>
      </c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</row>
    <row r="528" spans="1:29" ht="12.75">
      <c r="A528" s="132" t="s">
        <v>1709</v>
      </c>
      <c r="B528" s="136" t="s">
        <v>1636</v>
      </c>
      <c r="C528" s="132" t="s">
        <v>1865</v>
      </c>
      <c r="D528" s="132" t="s">
        <v>1585</v>
      </c>
      <c r="E528" s="132" t="s">
        <v>1298</v>
      </c>
      <c r="F528" s="137">
        <v>8591.1</v>
      </c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</row>
    <row r="529" spans="1:29" ht="12.75">
      <c r="A529" s="139" t="s">
        <v>481</v>
      </c>
      <c r="B529" s="140" t="s">
        <v>1299</v>
      </c>
      <c r="C529" s="139" t="s">
        <v>1865</v>
      </c>
      <c r="D529" s="139" t="s">
        <v>1585</v>
      </c>
      <c r="E529" s="139" t="s">
        <v>1300</v>
      </c>
      <c r="F529" s="141">
        <v>8591.1</v>
      </c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</row>
    <row r="530" spans="1:29" ht="67.5">
      <c r="A530" s="132" t="s">
        <v>482</v>
      </c>
      <c r="B530" s="143" t="s">
        <v>885</v>
      </c>
      <c r="C530" s="132" t="s">
        <v>1866</v>
      </c>
      <c r="D530" s="132"/>
      <c r="E530" s="132"/>
      <c r="F530" s="137">
        <v>1800</v>
      </c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</row>
    <row r="531" spans="1:29" ht="22.5">
      <c r="A531" s="132" t="s">
        <v>483</v>
      </c>
      <c r="B531" s="136" t="s">
        <v>1377</v>
      </c>
      <c r="C531" s="132" t="s">
        <v>1866</v>
      </c>
      <c r="D531" s="132" t="s">
        <v>1583</v>
      </c>
      <c r="E531" s="132"/>
      <c r="F531" s="137">
        <v>1800</v>
      </c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</row>
    <row r="532" spans="1:29" ht="12.75">
      <c r="A532" s="132" t="s">
        <v>484</v>
      </c>
      <c r="B532" s="136" t="s">
        <v>1584</v>
      </c>
      <c r="C532" s="132" t="s">
        <v>1866</v>
      </c>
      <c r="D532" s="132" t="s">
        <v>1585</v>
      </c>
      <c r="E532" s="132"/>
      <c r="F532" s="137">
        <v>1800</v>
      </c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</row>
    <row r="533" spans="1:29" ht="12.75">
      <c r="A533" s="132" t="s">
        <v>485</v>
      </c>
      <c r="B533" s="136" t="s">
        <v>1636</v>
      </c>
      <c r="C533" s="132" t="s">
        <v>1866</v>
      </c>
      <c r="D533" s="132" t="s">
        <v>1585</v>
      </c>
      <c r="E533" s="132" t="s">
        <v>1298</v>
      </c>
      <c r="F533" s="137">
        <v>1800</v>
      </c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</row>
    <row r="534" spans="1:29" ht="12.75">
      <c r="A534" s="139" t="s">
        <v>486</v>
      </c>
      <c r="B534" s="140" t="s">
        <v>1299</v>
      </c>
      <c r="C534" s="139" t="s">
        <v>1866</v>
      </c>
      <c r="D534" s="139" t="s">
        <v>1585</v>
      </c>
      <c r="E534" s="139" t="s">
        <v>1300</v>
      </c>
      <c r="F534" s="141">
        <v>1800</v>
      </c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</row>
    <row r="535" spans="1:29" ht="67.5">
      <c r="A535" s="132" t="s">
        <v>487</v>
      </c>
      <c r="B535" s="136" t="s">
        <v>866</v>
      </c>
      <c r="C535" s="132" t="s">
        <v>1867</v>
      </c>
      <c r="D535" s="132"/>
      <c r="E535" s="132"/>
      <c r="F535" s="137">
        <v>13594.7</v>
      </c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</row>
    <row r="536" spans="1:29" ht="22.5">
      <c r="A536" s="132" t="s">
        <v>488</v>
      </c>
      <c r="B536" s="136" t="s">
        <v>1377</v>
      </c>
      <c r="C536" s="132" t="s">
        <v>1867</v>
      </c>
      <c r="D536" s="132" t="s">
        <v>1583</v>
      </c>
      <c r="E536" s="132"/>
      <c r="F536" s="137">
        <v>13594.7</v>
      </c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</row>
    <row r="537" spans="1:29" ht="12.75">
      <c r="A537" s="132" t="s">
        <v>1781</v>
      </c>
      <c r="B537" s="136" t="s">
        <v>1584</v>
      </c>
      <c r="C537" s="132" t="s">
        <v>1867</v>
      </c>
      <c r="D537" s="132" t="s">
        <v>1585</v>
      </c>
      <c r="E537" s="132"/>
      <c r="F537" s="137">
        <v>13594.7</v>
      </c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</row>
    <row r="538" spans="1:29" ht="12.75">
      <c r="A538" s="132" t="s">
        <v>489</v>
      </c>
      <c r="B538" s="136" t="s">
        <v>1636</v>
      </c>
      <c r="C538" s="132" t="s">
        <v>1867</v>
      </c>
      <c r="D538" s="132" t="s">
        <v>1585</v>
      </c>
      <c r="E538" s="132" t="s">
        <v>1298</v>
      </c>
      <c r="F538" s="137">
        <v>13594.7</v>
      </c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</row>
    <row r="539" spans="1:29" ht="12.75">
      <c r="A539" s="139" t="s">
        <v>490</v>
      </c>
      <c r="B539" s="140" t="s">
        <v>1299</v>
      </c>
      <c r="C539" s="139" t="s">
        <v>1867</v>
      </c>
      <c r="D539" s="139" t="s">
        <v>1585</v>
      </c>
      <c r="E539" s="139" t="s">
        <v>1300</v>
      </c>
      <c r="F539" s="141">
        <v>13594.7</v>
      </c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</row>
    <row r="540" spans="1:29" ht="67.5">
      <c r="A540" s="132" t="s">
        <v>491</v>
      </c>
      <c r="B540" s="143" t="s">
        <v>886</v>
      </c>
      <c r="C540" s="132" t="s">
        <v>1868</v>
      </c>
      <c r="D540" s="132"/>
      <c r="E540" s="132"/>
      <c r="F540" s="137">
        <v>1748.5</v>
      </c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</row>
    <row r="541" spans="1:29" ht="22.5">
      <c r="A541" s="132" t="s">
        <v>492</v>
      </c>
      <c r="B541" s="136" t="s">
        <v>1377</v>
      </c>
      <c r="C541" s="132" t="s">
        <v>1868</v>
      </c>
      <c r="D541" s="132" t="s">
        <v>1583</v>
      </c>
      <c r="E541" s="132"/>
      <c r="F541" s="137">
        <v>1748.5</v>
      </c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</row>
    <row r="542" spans="1:29" ht="12.75">
      <c r="A542" s="132" t="s">
        <v>493</v>
      </c>
      <c r="B542" s="136" t="s">
        <v>1584</v>
      </c>
      <c r="C542" s="132" t="s">
        <v>1868</v>
      </c>
      <c r="D542" s="132" t="s">
        <v>1585</v>
      </c>
      <c r="E542" s="132"/>
      <c r="F542" s="137">
        <v>1748.5</v>
      </c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</row>
    <row r="543" spans="1:29" ht="12.75">
      <c r="A543" s="132" t="s">
        <v>494</v>
      </c>
      <c r="B543" s="136" t="s">
        <v>1636</v>
      </c>
      <c r="C543" s="132" t="s">
        <v>1868</v>
      </c>
      <c r="D543" s="132" t="s">
        <v>1585</v>
      </c>
      <c r="E543" s="132" t="s">
        <v>1298</v>
      </c>
      <c r="F543" s="137">
        <v>1748.5</v>
      </c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</row>
    <row r="544" spans="1:29" ht="12.75">
      <c r="A544" s="139" t="s">
        <v>495</v>
      </c>
      <c r="B544" s="140" t="s">
        <v>1299</v>
      </c>
      <c r="C544" s="139" t="s">
        <v>1868</v>
      </c>
      <c r="D544" s="139" t="s">
        <v>1585</v>
      </c>
      <c r="E544" s="139" t="s">
        <v>1300</v>
      </c>
      <c r="F544" s="141">
        <v>1748.5</v>
      </c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</row>
    <row r="545" spans="1:29" ht="67.5">
      <c r="A545" s="132" t="s">
        <v>496</v>
      </c>
      <c r="B545" s="143" t="s">
        <v>0</v>
      </c>
      <c r="C545" s="132" t="s">
        <v>1</v>
      </c>
      <c r="D545" s="132"/>
      <c r="E545" s="132"/>
      <c r="F545" s="137">
        <v>4637.2</v>
      </c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</row>
    <row r="546" spans="1:29" ht="22.5">
      <c r="A546" s="132" t="s">
        <v>497</v>
      </c>
      <c r="B546" s="136" t="s">
        <v>1377</v>
      </c>
      <c r="C546" s="132" t="s">
        <v>1</v>
      </c>
      <c r="D546" s="132" t="s">
        <v>1583</v>
      </c>
      <c r="E546" s="132"/>
      <c r="F546" s="137">
        <v>4637.2</v>
      </c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</row>
    <row r="547" spans="1:29" ht="12.75">
      <c r="A547" s="132" t="s">
        <v>498</v>
      </c>
      <c r="B547" s="136" t="s">
        <v>1584</v>
      </c>
      <c r="C547" s="132" t="s">
        <v>1</v>
      </c>
      <c r="D547" s="132" t="s">
        <v>1585</v>
      </c>
      <c r="E547" s="132"/>
      <c r="F547" s="137">
        <v>4637.2</v>
      </c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</row>
    <row r="548" spans="1:29" ht="12.75">
      <c r="A548" s="132" t="s">
        <v>1719</v>
      </c>
      <c r="B548" s="136" t="s">
        <v>1636</v>
      </c>
      <c r="C548" s="132" t="s">
        <v>1</v>
      </c>
      <c r="D548" s="132" t="s">
        <v>1585</v>
      </c>
      <c r="E548" s="132" t="s">
        <v>1298</v>
      </c>
      <c r="F548" s="137">
        <v>4637.2</v>
      </c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</row>
    <row r="549" spans="1:29" ht="12.75">
      <c r="A549" s="139" t="s">
        <v>499</v>
      </c>
      <c r="B549" s="140" t="s">
        <v>1299</v>
      </c>
      <c r="C549" s="139" t="s">
        <v>1</v>
      </c>
      <c r="D549" s="139" t="s">
        <v>1585</v>
      </c>
      <c r="E549" s="139" t="s">
        <v>1300</v>
      </c>
      <c r="F549" s="141">
        <v>4637.2</v>
      </c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</row>
    <row r="550" spans="1:29" ht="78.75">
      <c r="A550" s="132" t="s">
        <v>500</v>
      </c>
      <c r="B550" s="143" t="s">
        <v>2</v>
      </c>
      <c r="C550" s="132" t="s">
        <v>3</v>
      </c>
      <c r="D550" s="132"/>
      <c r="E550" s="132"/>
      <c r="F550" s="137">
        <v>5180.5</v>
      </c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</row>
    <row r="551" spans="1:29" ht="22.5">
      <c r="A551" s="132" t="s">
        <v>501</v>
      </c>
      <c r="B551" s="136" t="s">
        <v>1377</v>
      </c>
      <c r="C551" s="132" t="s">
        <v>3</v>
      </c>
      <c r="D551" s="132" t="s">
        <v>1583</v>
      </c>
      <c r="E551" s="132"/>
      <c r="F551" s="137">
        <v>5180.5</v>
      </c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</row>
    <row r="552" spans="1:29" ht="12.75">
      <c r="A552" s="132" t="s">
        <v>502</v>
      </c>
      <c r="B552" s="136" t="s">
        <v>1584</v>
      </c>
      <c r="C552" s="132" t="s">
        <v>3</v>
      </c>
      <c r="D552" s="132" t="s">
        <v>1585</v>
      </c>
      <c r="E552" s="132"/>
      <c r="F552" s="137">
        <v>5180.5</v>
      </c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</row>
    <row r="553" spans="1:29" ht="12.75">
      <c r="A553" s="132" t="s">
        <v>503</v>
      </c>
      <c r="B553" s="136" t="s">
        <v>1636</v>
      </c>
      <c r="C553" s="132" t="s">
        <v>3</v>
      </c>
      <c r="D553" s="132" t="s">
        <v>1585</v>
      </c>
      <c r="E553" s="132" t="s">
        <v>1298</v>
      </c>
      <c r="F553" s="137">
        <v>5180.5</v>
      </c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</row>
    <row r="554" spans="1:29" ht="12.75">
      <c r="A554" s="139" t="s">
        <v>504</v>
      </c>
      <c r="B554" s="140" t="s">
        <v>1299</v>
      </c>
      <c r="C554" s="139" t="s">
        <v>3</v>
      </c>
      <c r="D554" s="139" t="s">
        <v>1585</v>
      </c>
      <c r="E554" s="139" t="s">
        <v>1300</v>
      </c>
      <c r="F554" s="141">
        <v>5180.5</v>
      </c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</row>
    <row r="555" spans="1:29" ht="78.75">
      <c r="A555" s="132" t="s">
        <v>505</v>
      </c>
      <c r="B555" s="143" t="s">
        <v>4</v>
      </c>
      <c r="C555" s="132" t="s">
        <v>1132</v>
      </c>
      <c r="D555" s="132"/>
      <c r="E555" s="132"/>
      <c r="F555" s="137">
        <v>100</v>
      </c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</row>
    <row r="556" spans="1:29" ht="12.75">
      <c r="A556" s="132" t="s">
        <v>506</v>
      </c>
      <c r="B556" s="136" t="s">
        <v>1715</v>
      </c>
      <c r="C556" s="132" t="s">
        <v>1132</v>
      </c>
      <c r="D556" s="132" t="s">
        <v>1857</v>
      </c>
      <c r="E556" s="132"/>
      <c r="F556" s="137">
        <v>50</v>
      </c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</row>
    <row r="557" spans="1:29" ht="12.75">
      <c r="A557" s="132" t="s">
        <v>507</v>
      </c>
      <c r="B557" s="136" t="s">
        <v>1354</v>
      </c>
      <c r="C557" s="132" t="s">
        <v>1132</v>
      </c>
      <c r="D557" s="132" t="s">
        <v>1716</v>
      </c>
      <c r="E557" s="132"/>
      <c r="F557" s="137">
        <v>50</v>
      </c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</row>
    <row r="558" spans="1:29" ht="12.75">
      <c r="A558" s="132" t="s">
        <v>1716</v>
      </c>
      <c r="B558" s="136" t="s">
        <v>1636</v>
      </c>
      <c r="C558" s="132" t="s">
        <v>1132</v>
      </c>
      <c r="D558" s="132" t="s">
        <v>1716</v>
      </c>
      <c r="E558" s="132" t="s">
        <v>1298</v>
      </c>
      <c r="F558" s="137">
        <v>50</v>
      </c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</row>
    <row r="559" spans="1:29" ht="12.75">
      <c r="A559" s="139" t="s">
        <v>508</v>
      </c>
      <c r="B559" s="140" t="s">
        <v>1299</v>
      </c>
      <c r="C559" s="139" t="s">
        <v>1132</v>
      </c>
      <c r="D559" s="139" t="s">
        <v>1716</v>
      </c>
      <c r="E559" s="139" t="s">
        <v>1300</v>
      </c>
      <c r="F559" s="141">
        <v>50</v>
      </c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</row>
    <row r="560" spans="1:29" ht="22.5">
      <c r="A560" s="132" t="s">
        <v>509</v>
      </c>
      <c r="B560" s="136" t="s">
        <v>1377</v>
      </c>
      <c r="C560" s="132" t="s">
        <v>1132</v>
      </c>
      <c r="D560" s="132" t="s">
        <v>1583</v>
      </c>
      <c r="E560" s="132"/>
      <c r="F560" s="137">
        <v>50</v>
      </c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</row>
    <row r="561" spans="1:29" ht="12.75">
      <c r="A561" s="132" t="s">
        <v>1071</v>
      </c>
      <c r="B561" s="136" t="s">
        <v>1584</v>
      </c>
      <c r="C561" s="132" t="s">
        <v>1132</v>
      </c>
      <c r="D561" s="132" t="s">
        <v>1585</v>
      </c>
      <c r="E561" s="132"/>
      <c r="F561" s="137">
        <v>50</v>
      </c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</row>
    <row r="562" spans="1:29" ht="12.75">
      <c r="A562" s="132" t="s">
        <v>510</v>
      </c>
      <c r="B562" s="136" t="s">
        <v>1636</v>
      </c>
      <c r="C562" s="132" t="s">
        <v>1132</v>
      </c>
      <c r="D562" s="132" t="s">
        <v>1585</v>
      </c>
      <c r="E562" s="132" t="s">
        <v>1298</v>
      </c>
      <c r="F562" s="137">
        <v>50</v>
      </c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</row>
    <row r="563" spans="1:29" ht="12.75">
      <c r="A563" s="139" t="s">
        <v>511</v>
      </c>
      <c r="B563" s="140" t="s">
        <v>1299</v>
      </c>
      <c r="C563" s="139" t="s">
        <v>1132</v>
      </c>
      <c r="D563" s="139" t="s">
        <v>1585</v>
      </c>
      <c r="E563" s="139" t="s">
        <v>1300</v>
      </c>
      <c r="F563" s="141">
        <v>50</v>
      </c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</row>
    <row r="564" spans="1:29" ht="67.5">
      <c r="A564" s="132" t="s">
        <v>512</v>
      </c>
      <c r="B564" s="143" t="s">
        <v>5</v>
      </c>
      <c r="C564" s="132" t="s">
        <v>6</v>
      </c>
      <c r="D564" s="132"/>
      <c r="E564" s="132"/>
      <c r="F564" s="137">
        <v>943.7</v>
      </c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</row>
    <row r="565" spans="1:29" ht="22.5">
      <c r="A565" s="132" t="s">
        <v>513</v>
      </c>
      <c r="B565" s="136" t="s">
        <v>1377</v>
      </c>
      <c r="C565" s="132" t="s">
        <v>6</v>
      </c>
      <c r="D565" s="132" t="s">
        <v>1583</v>
      </c>
      <c r="E565" s="132"/>
      <c r="F565" s="137">
        <v>943.7</v>
      </c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</row>
    <row r="566" spans="1:29" ht="12.75">
      <c r="A566" s="132" t="s">
        <v>514</v>
      </c>
      <c r="B566" s="136" t="s">
        <v>1584</v>
      </c>
      <c r="C566" s="132" t="s">
        <v>6</v>
      </c>
      <c r="D566" s="132" t="s">
        <v>1585</v>
      </c>
      <c r="E566" s="132"/>
      <c r="F566" s="137">
        <v>943.7</v>
      </c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</row>
    <row r="567" spans="1:29" ht="12.75">
      <c r="A567" s="132" t="s">
        <v>515</v>
      </c>
      <c r="B567" s="136" t="s">
        <v>1636</v>
      </c>
      <c r="C567" s="132" t="s">
        <v>6</v>
      </c>
      <c r="D567" s="132" t="s">
        <v>1585</v>
      </c>
      <c r="E567" s="132" t="s">
        <v>1298</v>
      </c>
      <c r="F567" s="137">
        <v>943.7</v>
      </c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</row>
    <row r="568" spans="1:29" ht="12.75">
      <c r="A568" s="139" t="s">
        <v>516</v>
      </c>
      <c r="B568" s="140" t="s">
        <v>1299</v>
      </c>
      <c r="C568" s="139" t="s">
        <v>6</v>
      </c>
      <c r="D568" s="139" t="s">
        <v>1585</v>
      </c>
      <c r="E568" s="139" t="s">
        <v>1300</v>
      </c>
      <c r="F568" s="141">
        <v>943.7</v>
      </c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</row>
    <row r="569" spans="1:29" ht="22.5">
      <c r="A569" s="122" t="s">
        <v>517</v>
      </c>
      <c r="B569" s="123" t="s">
        <v>1480</v>
      </c>
      <c r="C569" s="122" t="s">
        <v>1876</v>
      </c>
      <c r="D569" s="122"/>
      <c r="E569" s="122"/>
      <c r="F569" s="124">
        <v>860</v>
      </c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</row>
    <row r="570" spans="1:29" ht="12.75">
      <c r="A570" s="132" t="s">
        <v>518</v>
      </c>
      <c r="B570" s="136" t="s">
        <v>1515</v>
      </c>
      <c r="C570" s="132" t="s">
        <v>1877</v>
      </c>
      <c r="D570" s="132"/>
      <c r="E570" s="132"/>
      <c r="F570" s="137">
        <v>860</v>
      </c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</row>
    <row r="571" spans="1:29" ht="78.75">
      <c r="A571" s="132" t="s">
        <v>519</v>
      </c>
      <c r="B571" s="143" t="s">
        <v>1878</v>
      </c>
      <c r="C571" s="132" t="s">
        <v>1879</v>
      </c>
      <c r="D571" s="132"/>
      <c r="E571" s="132"/>
      <c r="F571" s="137">
        <v>860</v>
      </c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</row>
    <row r="572" spans="1:29" ht="56.25">
      <c r="A572" s="132" t="s">
        <v>520</v>
      </c>
      <c r="B572" s="136" t="s">
        <v>1513</v>
      </c>
      <c r="C572" s="132" t="s">
        <v>1879</v>
      </c>
      <c r="D572" s="132" t="s">
        <v>1514</v>
      </c>
      <c r="E572" s="132"/>
      <c r="F572" s="137">
        <v>387</v>
      </c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</row>
    <row r="573" spans="1:29" ht="12.75">
      <c r="A573" s="132" t="s">
        <v>521</v>
      </c>
      <c r="B573" s="136" t="s">
        <v>1175</v>
      </c>
      <c r="C573" s="132" t="s">
        <v>1879</v>
      </c>
      <c r="D573" s="132" t="s">
        <v>1669</v>
      </c>
      <c r="E573" s="132"/>
      <c r="F573" s="137">
        <v>387</v>
      </c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</row>
    <row r="574" spans="1:29" ht="12.75">
      <c r="A574" s="132" t="s">
        <v>522</v>
      </c>
      <c r="B574" s="136" t="s">
        <v>1637</v>
      </c>
      <c r="C574" s="132" t="s">
        <v>1879</v>
      </c>
      <c r="D574" s="132" t="s">
        <v>1669</v>
      </c>
      <c r="E574" s="132" t="s">
        <v>1366</v>
      </c>
      <c r="F574" s="137">
        <v>387</v>
      </c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</row>
    <row r="575" spans="1:29" ht="12.75">
      <c r="A575" s="139" t="s">
        <v>523</v>
      </c>
      <c r="B575" s="140" t="s">
        <v>1367</v>
      </c>
      <c r="C575" s="139" t="s">
        <v>1879</v>
      </c>
      <c r="D575" s="139" t="s">
        <v>1669</v>
      </c>
      <c r="E575" s="139" t="s">
        <v>1368</v>
      </c>
      <c r="F575" s="141">
        <v>387</v>
      </c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</row>
    <row r="576" spans="1:29" ht="22.5">
      <c r="A576" s="132" t="s">
        <v>524</v>
      </c>
      <c r="B576" s="136" t="s">
        <v>1173</v>
      </c>
      <c r="C576" s="132" t="s">
        <v>1879</v>
      </c>
      <c r="D576" s="132" t="s">
        <v>1379</v>
      </c>
      <c r="E576" s="132"/>
      <c r="F576" s="137">
        <v>223</v>
      </c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</row>
    <row r="577" spans="1:29" ht="22.5">
      <c r="A577" s="132" t="s">
        <v>525</v>
      </c>
      <c r="B577" s="136" t="s">
        <v>1397</v>
      </c>
      <c r="C577" s="132" t="s">
        <v>1879</v>
      </c>
      <c r="D577" s="132" t="s">
        <v>1380</v>
      </c>
      <c r="E577" s="132"/>
      <c r="F577" s="137">
        <v>223</v>
      </c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</row>
    <row r="578" spans="1:29" ht="12.75">
      <c r="A578" s="132" t="s">
        <v>526</v>
      </c>
      <c r="B578" s="136" t="s">
        <v>1637</v>
      </c>
      <c r="C578" s="132" t="s">
        <v>1879</v>
      </c>
      <c r="D578" s="132" t="s">
        <v>1380</v>
      </c>
      <c r="E578" s="132" t="s">
        <v>1366</v>
      </c>
      <c r="F578" s="137">
        <v>223</v>
      </c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</row>
    <row r="579" spans="1:29" ht="12.75">
      <c r="A579" s="139" t="s">
        <v>527</v>
      </c>
      <c r="B579" s="140" t="s">
        <v>1367</v>
      </c>
      <c r="C579" s="139" t="s">
        <v>1879</v>
      </c>
      <c r="D579" s="139" t="s">
        <v>1380</v>
      </c>
      <c r="E579" s="139" t="s">
        <v>1368</v>
      </c>
      <c r="F579" s="141">
        <v>223</v>
      </c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</row>
    <row r="580" spans="1:29" ht="12.75">
      <c r="A580" s="132" t="s">
        <v>528</v>
      </c>
      <c r="B580" s="136" t="s">
        <v>1676</v>
      </c>
      <c r="C580" s="132" t="s">
        <v>1879</v>
      </c>
      <c r="D580" s="132" t="s">
        <v>1677</v>
      </c>
      <c r="E580" s="132"/>
      <c r="F580" s="137">
        <v>250</v>
      </c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</row>
    <row r="581" spans="1:29" ht="12.75">
      <c r="A581" s="132" t="s">
        <v>529</v>
      </c>
      <c r="B581" s="136" t="s">
        <v>1550</v>
      </c>
      <c r="C581" s="132" t="s">
        <v>1879</v>
      </c>
      <c r="D581" s="132" t="s">
        <v>1551</v>
      </c>
      <c r="E581" s="132"/>
      <c r="F581" s="137">
        <v>250</v>
      </c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</row>
    <row r="582" spans="1:29" ht="12.75">
      <c r="A582" s="132" t="s">
        <v>530</v>
      </c>
      <c r="B582" s="136" t="s">
        <v>1637</v>
      </c>
      <c r="C582" s="132" t="s">
        <v>1879</v>
      </c>
      <c r="D582" s="132" t="s">
        <v>1551</v>
      </c>
      <c r="E582" s="132" t="s">
        <v>1366</v>
      </c>
      <c r="F582" s="137">
        <v>250</v>
      </c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</row>
    <row r="583" spans="1:29" ht="12.75">
      <c r="A583" s="139" t="s">
        <v>531</v>
      </c>
      <c r="B583" s="140" t="s">
        <v>1367</v>
      </c>
      <c r="C583" s="139" t="s">
        <v>1879</v>
      </c>
      <c r="D583" s="139" t="s">
        <v>1551</v>
      </c>
      <c r="E583" s="139" t="s">
        <v>1368</v>
      </c>
      <c r="F583" s="141">
        <v>250</v>
      </c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</row>
    <row r="584" spans="1:29" ht="22.5">
      <c r="A584" s="122" t="s">
        <v>532</v>
      </c>
      <c r="B584" s="123" t="s">
        <v>1177</v>
      </c>
      <c r="C584" s="122" t="s">
        <v>1835</v>
      </c>
      <c r="D584" s="122"/>
      <c r="E584" s="122"/>
      <c r="F584" s="124">
        <v>6501.4</v>
      </c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</row>
    <row r="585" spans="1:29" ht="12.75">
      <c r="A585" s="132" t="s">
        <v>533</v>
      </c>
      <c r="B585" s="136" t="s">
        <v>1178</v>
      </c>
      <c r="C585" s="132" t="s">
        <v>1836</v>
      </c>
      <c r="D585" s="132"/>
      <c r="E585" s="132"/>
      <c r="F585" s="137">
        <v>3987.2</v>
      </c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</row>
    <row r="586" spans="1:29" ht="78.75">
      <c r="A586" s="132" t="s">
        <v>534</v>
      </c>
      <c r="B586" s="143" t="s">
        <v>842</v>
      </c>
      <c r="C586" s="132" t="s">
        <v>843</v>
      </c>
      <c r="D586" s="132"/>
      <c r="E586" s="132"/>
      <c r="F586" s="137">
        <v>5</v>
      </c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</row>
    <row r="587" spans="1:29" ht="22.5">
      <c r="A587" s="132" t="s">
        <v>535</v>
      </c>
      <c r="B587" s="136" t="s">
        <v>1377</v>
      </c>
      <c r="C587" s="132" t="s">
        <v>843</v>
      </c>
      <c r="D587" s="132" t="s">
        <v>1583</v>
      </c>
      <c r="E587" s="132"/>
      <c r="F587" s="137">
        <v>5</v>
      </c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</row>
    <row r="588" spans="1:29" ht="12.75">
      <c r="A588" s="132" t="s">
        <v>536</v>
      </c>
      <c r="B588" s="136" t="s">
        <v>1584</v>
      </c>
      <c r="C588" s="132" t="s">
        <v>843</v>
      </c>
      <c r="D588" s="132" t="s">
        <v>1585</v>
      </c>
      <c r="E588" s="132"/>
      <c r="F588" s="137">
        <v>5</v>
      </c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</row>
    <row r="589" spans="1:29" ht="12.75">
      <c r="A589" s="132" t="s">
        <v>537</v>
      </c>
      <c r="B589" s="136" t="s">
        <v>1176</v>
      </c>
      <c r="C589" s="132" t="s">
        <v>843</v>
      </c>
      <c r="D589" s="132" t="s">
        <v>1585</v>
      </c>
      <c r="E589" s="132" t="s">
        <v>1290</v>
      </c>
      <c r="F589" s="137">
        <v>5</v>
      </c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</row>
    <row r="590" spans="1:29" ht="12.75">
      <c r="A590" s="139" t="s">
        <v>538</v>
      </c>
      <c r="B590" s="140" t="s">
        <v>1635</v>
      </c>
      <c r="C590" s="139" t="s">
        <v>843</v>
      </c>
      <c r="D590" s="139" t="s">
        <v>1585</v>
      </c>
      <c r="E590" s="139" t="s">
        <v>1295</v>
      </c>
      <c r="F590" s="141">
        <v>5</v>
      </c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</row>
    <row r="591" spans="1:29" ht="67.5">
      <c r="A591" s="132" t="s">
        <v>539</v>
      </c>
      <c r="B591" s="136" t="s">
        <v>1124</v>
      </c>
      <c r="C591" s="132" t="s">
        <v>1125</v>
      </c>
      <c r="D591" s="132"/>
      <c r="E591" s="132"/>
      <c r="F591" s="137">
        <v>707.1</v>
      </c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</row>
    <row r="592" spans="1:29" ht="22.5">
      <c r="A592" s="132" t="s">
        <v>540</v>
      </c>
      <c r="B592" s="136" t="s">
        <v>1377</v>
      </c>
      <c r="C592" s="132" t="s">
        <v>1125</v>
      </c>
      <c r="D592" s="132" t="s">
        <v>1583</v>
      </c>
      <c r="E592" s="132"/>
      <c r="F592" s="137">
        <v>707.1</v>
      </c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</row>
    <row r="593" spans="1:29" ht="12.75">
      <c r="A593" s="132" t="s">
        <v>541</v>
      </c>
      <c r="B593" s="136" t="s">
        <v>1584</v>
      </c>
      <c r="C593" s="132" t="s">
        <v>1125</v>
      </c>
      <c r="D593" s="132" t="s">
        <v>1585</v>
      </c>
      <c r="E593" s="132"/>
      <c r="F593" s="137">
        <v>707.1</v>
      </c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</row>
    <row r="594" spans="1:29" ht="12.75">
      <c r="A594" s="132" t="s">
        <v>542</v>
      </c>
      <c r="B594" s="136" t="s">
        <v>1176</v>
      </c>
      <c r="C594" s="132" t="s">
        <v>1125</v>
      </c>
      <c r="D594" s="132" t="s">
        <v>1585</v>
      </c>
      <c r="E594" s="132" t="s">
        <v>1290</v>
      </c>
      <c r="F594" s="137">
        <v>707.1</v>
      </c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</row>
    <row r="595" spans="1:29" ht="12.75">
      <c r="A595" s="139" t="s">
        <v>543</v>
      </c>
      <c r="B595" s="140" t="s">
        <v>1635</v>
      </c>
      <c r="C595" s="139" t="s">
        <v>1125</v>
      </c>
      <c r="D595" s="139" t="s">
        <v>1585</v>
      </c>
      <c r="E595" s="139" t="s">
        <v>1295</v>
      </c>
      <c r="F595" s="141">
        <v>707.1</v>
      </c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</row>
    <row r="596" spans="1:29" ht="56.25">
      <c r="A596" s="132" t="s">
        <v>544</v>
      </c>
      <c r="B596" s="136" t="s">
        <v>1837</v>
      </c>
      <c r="C596" s="132" t="s">
        <v>1838</v>
      </c>
      <c r="D596" s="132"/>
      <c r="E596" s="132"/>
      <c r="F596" s="137">
        <v>452.3</v>
      </c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</row>
    <row r="597" spans="1:29" ht="22.5">
      <c r="A597" s="132" t="s">
        <v>545</v>
      </c>
      <c r="B597" s="136" t="s">
        <v>1377</v>
      </c>
      <c r="C597" s="132" t="s">
        <v>1838</v>
      </c>
      <c r="D597" s="132" t="s">
        <v>1583</v>
      </c>
      <c r="E597" s="132"/>
      <c r="F597" s="137">
        <v>452.3</v>
      </c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</row>
    <row r="598" spans="1:29" ht="12.75">
      <c r="A598" s="132" t="s">
        <v>546</v>
      </c>
      <c r="B598" s="136" t="s">
        <v>1584</v>
      </c>
      <c r="C598" s="132" t="s">
        <v>1838</v>
      </c>
      <c r="D598" s="132" t="s">
        <v>1585</v>
      </c>
      <c r="E598" s="132"/>
      <c r="F598" s="137">
        <v>452.3</v>
      </c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</row>
    <row r="599" spans="1:29" ht="12.75">
      <c r="A599" s="132" t="s">
        <v>547</v>
      </c>
      <c r="B599" s="136" t="s">
        <v>1176</v>
      </c>
      <c r="C599" s="132" t="s">
        <v>1838</v>
      </c>
      <c r="D599" s="132" t="s">
        <v>1585</v>
      </c>
      <c r="E599" s="132" t="s">
        <v>1290</v>
      </c>
      <c r="F599" s="137">
        <v>452.3</v>
      </c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</row>
    <row r="600" spans="1:29" ht="12.75">
      <c r="A600" s="139" t="s">
        <v>548</v>
      </c>
      <c r="B600" s="140" t="s">
        <v>1635</v>
      </c>
      <c r="C600" s="139" t="s">
        <v>1838</v>
      </c>
      <c r="D600" s="139" t="s">
        <v>1585</v>
      </c>
      <c r="E600" s="139" t="s">
        <v>1295</v>
      </c>
      <c r="F600" s="141">
        <v>452.3</v>
      </c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</row>
    <row r="601" spans="1:29" ht="56.25">
      <c r="A601" s="132" t="s">
        <v>549</v>
      </c>
      <c r="B601" s="136" t="s">
        <v>1500</v>
      </c>
      <c r="C601" s="132" t="s">
        <v>1501</v>
      </c>
      <c r="D601" s="132"/>
      <c r="E601" s="132"/>
      <c r="F601" s="137">
        <v>2745</v>
      </c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</row>
    <row r="602" spans="1:29" ht="22.5">
      <c r="A602" s="132" t="s">
        <v>550</v>
      </c>
      <c r="B602" s="136" t="s">
        <v>1377</v>
      </c>
      <c r="C602" s="132" t="s">
        <v>1501</v>
      </c>
      <c r="D602" s="132" t="s">
        <v>1583</v>
      </c>
      <c r="E602" s="132"/>
      <c r="F602" s="137">
        <v>2745</v>
      </c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</row>
    <row r="603" spans="1:29" ht="12.75">
      <c r="A603" s="132" t="s">
        <v>551</v>
      </c>
      <c r="B603" s="136" t="s">
        <v>1584</v>
      </c>
      <c r="C603" s="132" t="s">
        <v>1501</v>
      </c>
      <c r="D603" s="132" t="s">
        <v>1585</v>
      </c>
      <c r="E603" s="132"/>
      <c r="F603" s="137">
        <v>2745</v>
      </c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</row>
    <row r="604" spans="1:29" ht="12.75">
      <c r="A604" s="132" t="s">
        <v>552</v>
      </c>
      <c r="B604" s="136" t="s">
        <v>1176</v>
      </c>
      <c r="C604" s="132" t="s">
        <v>1501</v>
      </c>
      <c r="D604" s="132" t="s">
        <v>1585</v>
      </c>
      <c r="E604" s="132" t="s">
        <v>1290</v>
      </c>
      <c r="F604" s="137">
        <v>2745</v>
      </c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</row>
    <row r="605" spans="1:29" ht="12.75">
      <c r="A605" s="139" t="s">
        <v>553</v>
      </c>
      <c r="B605" s="140" t="s">
        <v>1635</v>
      </c>
      <c r="C605" s="139" t="s">
        <v>1501</v>
      </c>
      <c r="D605" s="139" t="s">
        <v>1585</v>
      </c>
      <c r="E605" s="139" t="s">
        <v>1295</v>
      </c>
      <c r="F605" s="141">
        <v>2745</v>
      </c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</row>
    <row r="606" spans="1:29" ht="56.25">
      <c r="A606" s="132" t="s">
        <v>554</v>
      </c>
      <c r="B606" s="136" t="s">
        <v>1502</v>
      </c>
      <c r="C606" s="132" t="s">
        <v>1503</v>
      </c>
      <c r="D606" s="132"/>
      <c r="E606" s="132"/>
      <c r="F606" s="137">
        <v>32.5</v>
      </c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</row>
    <row r="607" spans="1:29" ht="22.5">
      <c r="A607" s="132" t="s">
        <v>555</v>
      </c>
      <c r="B607" s="136" t="s">
        <v>1377</v>
      </c>
      <c r="C607" s="132" t="s">
        <v>1503</v>
      </c>
      <c r="D607" s="132" t="s">
        <v>1583</v>
      </c>
      <c r="E607" s="132"/>
      <c r="F607" s="137">
        <v>32.5</v>
      </c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</row>
    <row r="608" spans="1:29" ht="12.75">
      <c r="A608" s="132" t="s">
        <v>556</v>
      </c>
      <c r="B608" s="136" t="s">
        <v>1584</v>
      </c>
      <c r="C608" s="132" t="s">
        <v>1503</v>
      </c>
      <c r="D608" s="132" t="s">
        <v>1585</v>
      </c>
      <c r="E608" s="132"/>
      <c r="F608" s="137">
        <v>32.5</v>
      </c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</row>
    <row r="609" spans="1:29" ht="12.75">
      <c r="A609" s="132" t="s">
        <v>557</v>
      </c>
      <c r="B609" s="136" t="s">
        <v>1176</v>
      </c>
      <c r="C609" s="132" t="s">
        <v>1503</v>
      </c>
      <c r="D609" s="132" t="s">
        <v>1585</v>
      </c>
      <c r="E609" s="132" t="s">
        <v>1290</v>
      </c>
      <c r="F609" s="137">
        <v>32.5</v>
      </c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</row>
    <row r="610" spans="1:29" ht="12.75">
      <c r="A610" s="139" t="s">
        <v>558</v>
      </c>
      <c r="B610" s="140" t="s">
        <v>1635</v>
      </c>
      <c r="C610" s="139" t="s">
        <v>1503</v>
      </c>
      <c r="D610" s="139" t="s">
        <v>1585</v>
      </c>
      <c r="E610" s="139" t="s">
        <v>1295</v>
      </c>
      <c r="F610" s="141">
        <v>32.5</v>
      </c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</row>
    <row r="611" spans="1:29" ht="56.25">
      <c r="A611" s="132" t="s">
        <v>559</v>
      </c>
      <c r="B611" s="136" t="s">
        <v>1504</v>
      </c>
      <c r="C611" s="132" t="s">
        <v>1505</v>
      </c>
      <c r="D611" s="132"/>
      <c r="E611" s="132"/>
      <c r="F611" s="137">
        <v>45.3</v>
      </c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</row>
    <row r="612" spans="1:29" ht="22.5">
      <c r="A612" s="132" t="s">
        <v>560</v>
      </c>
      <c r="B612" s="136" t="s">
        <v>1377</v>
      </c>
      <c r="C612" s="132" t="s">
        <v>1505</v>
      </c>
      <c r="D612" s="132" t="s">
        <v>1583</v>
      </c>
      <c r="E612" s="132"/>
      <c r="F612" s="137">
        <v>45.3</v>
      </c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</row>
    <row r="613" spans="1:29" ht="12.75">
      <c r="A613" s="132" t="s">
        <v>561</v>
      </c>
      <c r="B613" s="136" t="s">
        <v>1584</v>
      </c>
      <c r="C613" s="132" t="s">
        <v>1505</v>
      </c>
      <c r="D613" s="132" t="s">
        <v>1585</v>
      </c>
      <c r="E613" s="132"/>
      <c r="F613" s="137">
        <v>45.3</v>
      </c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</row>
    <row r="614" spans="1:29" ht="12.75">
      <c r="A614" s="132" t="s">
        <v>562</v>
      </c>
      <c r="B614" s="136" t="s">
        <v>1176</v>
      </c>
      <c r="C614" s="132" t="s">
        <v>1505</v>
      </c>
      <c r="D614" s="132" t="s">
        <v>1585</v>
      </c>
      <c r="E614" s="132" t="s">
        <v>1290</v>
      </c>
      <c r="F614" s="137">
        <v>45.3</v>
      </c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</row>
    <row r="615" spans="1:29" ht="12.75">
      <c r="A615" s="139" t="s">
        <v>563</v>
      </c>
      <c r="B615" s="140" t="s">
        <v>1635</v>
      </c>
      <c r="C615" s="139" t="s">
        <v>1505</v>
      </c>
      <c r="D615" s="139" t="s">
        <v>1585</v>
      </c>
      <c r="E615" s="139" t="s">
        <v>1295</v>
      </c>
      <c r="F615" s="141">
        <v>45.3</v>
      </c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</row>
    <row r="616" spans="1:29" ht="33.75">
      <c r="A616" s="132" t="s">
        <v>564</v>
      </c>
      <c r="B616" s="136" t="s">
        <v>1586</v>
      </c>
      <c r="C616" s="132" t="s">
        <v>1506</v>
      </c>
      <c r="D616" s="132"/>
      <c r="E616" s="132"/>
      <c r="F616" s="137">
        <v>365.4</v>
      </c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</row>
    <row r="617" spans="1:29" ht="78.75">
      <c r="A617" s="132" t="s">
        <v>565</v>
      </c>
      <c r="B617" s="143" t="s">
        <v>844</v>
      </c>
      <c r="C617" s="132" t="s">
        <v>845</v>
      </c>
      <c r="D617" s="132"/>
      <c r="E617" s="132"/>
      <c r="F617" s="137">
        <v>97.3</v>
      </c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</row>
    <row r="618" spans="1:29" ht="22.5">
      <c r="A618" s="132" t="s">
        <v>1583</v>
      </c>
      <c r="B618" s="136" t="s">
        <v>1377</v>
      </c>
      <c r="C618" s="132" t="s">
        <v>845</v>
      </c>
      <c r="D618" s="132" t="s">
        <v>1583</v>
      </c>
      <c r="E618" s="132"/>
      <c r="F618" s="137">
        <v>97.3</v>
      </c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</row>
    <row r="619" spans="1:29" ht="12.75">
      <c r="A619" s="132" t="s">
        <v>566</v>
      </c>
      <c r="B619" s="136" t="s">
        <v>1584</v>
      </c>
      <c r="C619" s="132" t="s">
        <v>845</v>
      </c>
      <c r="D619" s="132" t="s">
        <v>1585</v>
      </c>
      <c r="E619" s="132"/>
      <c r="F619" s="137">
        <v>97.3</v>
      </c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</row>
    <row r="620" spans="1:29" ht="12.75">
      <c r="A620" s="132" t="s">
        <v>567</v>
      </c>
      <c r="B620" s="136" t="s">
        <v>1176</v>
      </c>
      <c r="C620" s="132" t="s">
        <v>845</v>
      </c>
      <c r="D620" s="132" t="s">
        <v>1585</v>
      </c>
      <c r="E620" s="132" t="s">
        <v>1290</v>
      </c>
      <c r="F620" s="137">
        <v>97.3</v>
      </c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</row>
    <row r="621" spans="1:29" ht="12.75">
      <c r="A621" s="139" t="s">
        <v>568</v>
      </c>
      <c r="B621" s="140" t="s">
        <v>1635</v>
      </c>
      <c r="C621" s="139" t="s">
        <v>845</v>
      </c>
      <c r="D621" s="139" t="s">
        <v>1585</v>
      </c>
      <c r="E621" s="139" t="s">
        <v>1295</v>
      </c>
      <c r="F621" s="141">
        <v>97.3</v>
      </c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</row>
    <row r="622" spans="1:29" ht="67.5">
      <c r="A622" s="132" t="s">
        <v>569</v>
      </c>
      <c r="B622" s="143" t="s">
        <v>1507</v>
      </c>
      <c r="C622" s="132" t="s">
        <v>1508</v>
      </c>
      <c r="D622" s="132"/>
      <c r="E622" s="132"/>
      <c r="F622" s="137">
        <v>65.4</v>
      </c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</row>
    <row r="623" spans="1:29" ht="56.25">
      <c r="A623" s="132" t="s">
        <v>570</v>
      </c>
      <c r="B623" s="136" t="s">
        <v>1513</v>
      </c>
      <c r="C623" s="132" t="s">
        <v>1508</v>
      </c>
      <c r="D623" s="132" t="s">
        <v>1514</v>
      </c>
      <c r="E623" s="132"/>
      <c r="F623" s="137">
        <v>15.5</v>
      </c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</row>
    <row r="624" spans="1:29" ht="12.75">
      <c r="A624" s="132" t="s">
        <v>571</v>
      </c>
      <c r="B624" s="136" t="s">
        <v>1175</v>
      </c>
      <c r="C624" s="132" t="s">
        <v>1508</v>
      </c>
      <c r="D624" s="132" t="s">
        <v>1669</v>
      </c>
      <c r="E624" s="132"/>
      <c r="F624" s="137">
        <v>15.5</v>
      </c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</row>
    <row r="625" spans="1:29" ht="12.75">
      <c r="A625" s="132" t="s">
        <v>572</v>
      </c>
      <c r="B625" s="136" t="s">
        <v>1176</v>
      </c>
      <c r="C625" s="132" t="s">
        <v>1508</v>
      </c>
      <c r="D625" s="132" t="s">
        <v>1669</v>
      </c>
      <c r="E625" s="132" t="s">
        <v>1290</v>
      </c>
      <c r="F625" s="137">
        <v>15.5</v>
      </c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</row>
    <row r="626" spans="1:29" ht="12.75">
      <c r="A626" s="139" t="s">
        <v>573</v>
      </c>
      <c r="B626" s="140" t="s">
        <v>1635</v>
      </c>
      <c r="C626" s="139" t="s">
        <v>1508</v>
      </c>
      <c r="D626" s="139" t="s">
        <v>1669</v>
      </c>
      <c r="E626" s="139" t="s">
        <v>1295</v>
      </c>
      <c r="F626" s="141">
        <v>15.5</v>
      </c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</row>
    <row r="627" spans="1:29" ht="22.5">
      <c r="A627" s="132" t="s">
        <v>574</v>
      </c>
      <c r="B627" s="136" t="s">
        <v>1173</v>
      </c>
      <c r="C627" s="132" t="s">
        <v>1508</v>
      </c>
      <c r="D627" s="132" t="s">
        <v>1379</v>
      </c>
      <c r="E627" s="132"/>
      <c r="F627" s="137">
        <v>9.5</v>
      </c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</row>
    <row r="628" spans="1:29" ht="22.5">
      <c r="A628" s="132" t="s">
        <v>1585</v>
      </c>
      <c r="B628" s="136" t="s">
        <v>1397</v>
      </c>
      <c r="C628" s="132" t="s">
        <v>1508</v>
      </c>
      <c r="D628" s="132" t="s">
        <v>1380</v>
      </c>
      <c r="E628" s="132"/>
      <c r="F628" s="137">
        <v>9.5</v>
      </c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</row>
    <row r="629" spans="1:29" ht="12.75">
      <c r="A629" s="132" t="s">
        <v>575</v>
      </c>
      <c r="B629" s="136" t="s">
        <v>1176</v>
      </c>
      <c r="C629" s="132" t="s">
        <v>1508</v>
      </c>
      <c r="D629" s="132" t="s">
        <v>1380</v>
      </c>
      <c r="E629" s="132" t="s">
        <v>1290</v>
      </c>
      <c r="F629" s="137">
        <v>9.5</v>
      </c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</row>
    <row r="630" spans="1:29" ht="12.75">
      <c r="A630" s="139" t="s">
        <v>576</v>
      </c>
      <c r="B630" s="140" t="s">
        <v>1635</v>
      </c>
      <c r="C630" s="139" t="s">
        <v>1508</v>
      </c>
      <c r="D630" s="139" t="s">
        <v>1380</v>
      </c>
      <c r="E630" s="139" t="s">
        <v>1295</v>
      </c>
      <c r="F630" s="141">
        <v>9.5</v>
      </c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</row>
    <row r="631" spans="1:29" ht="12.75">
      <c r="A631" s="132" t="s">
        <v>577</v>
      </c>
      <c r="B631" s="136" t="s">
        <v>1676</v>
      </c>
      <c r="C631" s="132" t="s">
        <v>1508</v>
      </c>
      <c r="D631" s="132" t="s">
        <v>1677</v>
      </c>
      <c r="E631" s="132"/>
      <c r="F631" s="137">
        <v>40.4</v>
      </c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</row>
    <row r="632" spans="1:29" ht="12.75">
      <c r="A632" s="132" t="s">
        <v>578</v>
      </c>
      <c r="B632" s="136" t="s">
        <v>1550</v>
      </c>
      <c r="C632" s="132" t="s">
        <v>1508</v>
      </c>
      <c r="D632" s="132" t="s">
        <v>1551</v>
      </c>
      <c r="E632" s="132"/>
      <c r="F632" s="137">
        <v>40.4</v>
      </c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</row>
    <row r="633" spans="1:29" ht="12.75">
      <c r="A633" s="132" t="s">
        <v>579</v>
      </c>
      <c r="B633" s="136" t="s">
        <v>1176</v>
      </c>
      <c r="C633" s="132" t="s">
        <v>1508</v>
      </c>
      <c r="D633" s="132" t="s">
        <v>1551</v>
      </c>
      <c r="E633" s="132" t="s">
        <v>1290</v>
      </c>
      <c r="F633" s="137">
        <v>40.4</v>
      </c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</row>
    <row r="634" spans="1:29" ht="12.75">
      <c r="A634" s="139" t="s">
        <v>580</v>
      </c>
      <c r="B634" s="140" t="s">
        <v>1635</v>
      </c>
      <c r="C634" s="139" t="s">
        <v>1508</v>
      </c>
      <c r="D634" s="139" t="s">
        <v>1551</v>
      </c>
      <c r="E634" s="139" t="s">
        <v>1295</v>
      </c>
      <c r="F634" s="141">
        <v>40.4</v>
      </c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</row>
    <row r="635" spans="1:29" ht="67.5">
      <c r="A635" s="132" t="s">
        <v>581</v>
      </c>
      <c r="B635" s="143" t="s">
        <v>1509</v>
      </c>
      <c r="C635" s="132" t="s">
        <v>1510</v>
      </c>
      <c r="D635" s="132"/>
      <c r="E635" s="132"/>
      <c r="F635" s="137">
        <v>193.1</v>
      </c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</row>
    <row r="636" spans="1:29" ht="22.5">
      <c r="A636" s="132" t="s">
        <v>582</v>
      </c>
      <c r="B636" s="136" t="s">
        <v>1377</v>
      </c>
      <c r="C636" s="132" t="s">
        <v>1510</v>
      </c>
      <c r="D636" s="132" t="s">
        <v>1583</v>
      </c>
      <c r="E636" s="132"/>
      <c r="F636" s="137">
        <v>193.1</v>
      </c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</row>
    <row r="637" spans="1:29" ht="12.75">
      <c r="A637" s="132" t="s">
        <v>583</v>
      </c>
      <c r="B637" s="136" t="s">
        <v>1584</v>
      </c>
      <c r="C637" s="132" t="s">
        <v>1510</v>
      </c>
      <c r="D637" s="132" t="s">
        <v>1585</v>
      </c>
      <c r="E637" s="132"/>
      <c r="F637" s="137">
        <v>193.1</v>
      </c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</row>
    <row r="638" spans="1:29" ht="12.75">
      <c r="A638" s="132" t="s">
        <v>584</v>
      </c>
      <c r="B638" s="136" t="s">
        <v>1176</v>
      </c>
      <c r="C638" s="132" t="s">
        <v>1510</v>
      </c>
      <c r="D638" s="132" t="s">
        <v>1585</v>
      </c>
      <c r="E638" s="132" t="s">
        <v>1290</v>
      </c>
      <c r="F638" s="137">
        <v>193.1</v>
      </c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</row>
    <row r="639" spans="1:29" ht="12.75">
      <c r="A639" s="139" t="s">
        <v>585</v>
      </c>
      <c r="B639" s="140" t="s">
        <v>1635</v>
      </c>
      <c r="C639" s="139" t="s">
        <v>1510</v>
      </c>
      <c r="D639" s="139" t="s">
        <v>1585</v>
      </c>
      <c r="E639" s="139" t="s">
        <v>1295</v>
      </c>
      <c r="F639" s="141">
        <v>193.1</v>
      </c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</row>
    <row r="640" spans="1:29" ht="90">
      <c r="A640" s="132" t="s">
        <v>586</v>
      </c>
      <c r="B640" s="143" t="s">
        <v>846</v>
      </c>
      <c r="C640" s="132" t="s">
        <v>847</v>
      </c>
      <c r="D640" s="132"/>
      <c r="E640" s="132"/>
      <c r="F640" s="137">
        <v>9.6</v>
      </c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</row>
    <row r="641" spans="1:29" ht="22.5">
      <c r="A641" s="132" t="s">
        <v>587</v>
      </c>
      <c r="B641" s="136" t="s">
        <v>1377</v>
      </c>
      <c r="C641" s="132" t="s">
        <v>847</v>
      </c>
      <c r="D641" s="132" t="s">
        <v>1583</v>
      </c>
      <c r="E641" s="132"/>
      <c r="F641" s="137">
        <v>9.6</v>
      </c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</row>
    <row r="642" spans="1:29" ht="12.75">
      <c r="A642" s="132" t="s">
        <v>588</v>
      </c>
      <c r="B642" s="136" t="s">
        <v>1584</v>
      </c>
      <c r="C642" s="132" t="s">
        <v>847</v>
      </c>
      <c r="D642" s="132" t="s">
        <v>1585</v>
      </c>
      <c r="E642" s="132"/>
      <c r="F642" s="137">
        <v>9.6</v>
      </c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</row>
    <row r="643" spans="1:29" ht="12.75">
      <c r="A643" s="132" t="s">
        <v>589</v>
      </c>
      <c r="B643" s="136" t="s">
        <v>1176</v>
      </c>
      <c r="C643" s="132" t="s">
        <v>847</v>
      </c>
      <c r="D643" s="132" t="s">
        <v>1585</v>
      </c>
      <c r="E643" s="132" t="s">
        <v>1290</v>
      </c>
      <c r="F643" s="137">
        <v>9.6</v>
      </c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</row>
    <row r="644" spans="1:29" ht="12.75">
      <c r="A644" s="139" t="s">
        <v>590</v>
      </c>
      <c r="B644" s="140" t="s">
        <v>1635</v>
      </c>
      <c r="C644" s="139" t="s">
        <v>847</v>
      </c>
      <c r="D644" s="139" t="s">
        <v>1585</v>
      </c>
      <c r="E644" s="139" t="s">
        <v>1295</v>
      </c>
      <c r="F644" s="141">
        <v>9.6</v>
      </c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</row>
    <row r="645" spans="1:29" ht="12.75">
      <c r="A645" s="132" t="s">
        <v>591</v>
      </c>
      <c r="B645" s="136" t="s">
        <v>1675</v>
      </c>
      <c r="C645" s="132" t="s">
        <v>1871</v>
      </c>
      <c r="D645" s="132"/>
      <c r="E645" s="132"/>
      <c r="F645" s="137">
        <v>2053.8</v>
      </c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</row>
    <row r="646" spans="1:29" ht="67.5">
      <c r="A646" s="132" t="s">
        <v>592</v>
      </c>
      <c r="B646" s="143" t="s">
        <v>1872</v>
      </c>
      <c r="C646" s="132" t="s">
        <v>1537</v>
      </c>
      <c r="D646" s="132"/>
      <c r="E646" s="132"/>
      <c r="F646" s="137">
        <v>754.8</v>
      </c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</row>
    <row r="647" spans="1:29" ht="12.75">
      <c r="A647" s="132" t="s">
        <v>593</v>
      </c>
      <c r="B647" s="136" t="s">
        <v>1676</v>
      </c>
      <c r="C647" s="132" t="s">
        <v>1537</v>
      </c>
      <c r="D647" s="132" t="s">
        <v>1677</v>
      </c>
      <c r="E647" s="132"/>
      <c r="F647" s="137">
        <v>754.8</v>
      </c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</row>
    <row r="648" spans="1:29" ht="22.5">
      <c r="A648" s="132" t="s">
        <v>594</v>
      </c>
      <c r="B648" s="136" t="s">
        <v>1678</v>
      </c>
      <c r="C648" s="132" t="s">
        <v>1537</v>
      </c>
      <c r="D648" s="132" t="s">
        <v>1679</v>
      </c>
      <c r="E648" s="132"/>
      <c r="F648" s="137">
        <v>754.8</v>
      </c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</row>
    <row r="649" spans="1:29" ht="12.75">
      <c r="A649" s="132" t="s">
        <v>595</v>
      </c>
      <c r="B649" s="136" t="s">
        <v>1479</v>
      </c>
      <c r="C649" s="132" t="s">
        <v>1537</v>
      </c>
      <c r="D649" s="132" t="s">
        <v>1679</v>
      </c>
      <c r="E649" s="132" t="s">
        <v>1308</v>
      </c>
      <c r="F649" s="137">
        <v>754.8</v>
      </c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</row>
    <row r="650" spans="1:29" ht="12.75">
      <c r="A650" s="139" t="s">
        <v>596</v>
      </c>
      <c r="B650" s="140" t="s">
        <v>1313</v>
      </c>
      <c r="C650" s="139" t="s">
        <v>1537</v>
      </c>
      <c r="D650" s="139" t="s">
        <v>1679</v>
      </c>
      <c r="E650" s="139" t="s">
        <v>1314</v>
      </c>
      <c r="F650" s="141">
        <v>754.8</v>
      </c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</row>
    <row r="651" spans="1:29" ht="56.25">
      <c r="A651" s="132" t="s">
        <v>597</v>
      </c>
      <c r="B651" s="136" t="s">
        <v>7</v>
      </c>
      <c r="C651" s="132" t="s">
        <v>8</v>
      </c>
      <c r="D651" s="132"/>
      <c r="E651" s="132"/>
      <c r="F651" s="137">
        <v>1299</v>
      </c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</row>
    <row r="652" spans="1:29" ht="12.75">
      <c r="A652" s="132" t="s">
        <v>598</v>
      </c>
      <c r="B652" s="136" t="s">
        <v>1676</v>
      </c>
      <c r="C652" s="132" t="s">
        <v>8</v>
      </c>
      <c r="D652" s="132" t="s">
        <v>1677</v>
      </c>
      <c r="E652" s="132"/>
      <c r="F652" s="137">
        <v>1299</v>
      </c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</row>
    <row r="653" spans="1:29" ht="22.5">
      <c r="A653" s="132" t="s">
        <v>599</v>
      </c>
      <c r="B653" s="136" t="s">
        <v>1678</v>
      </c>
      <c r="C653" s="132" t="s">
        <v>8</v>
      </c>
      <c r="D653" s="132" t="s">
        <v>1679</v>
      </c>
      <c r="E653" s="132"/>
      <c r="F653" s="137">
        <v>1299</v>
      </c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</row>
    <row r="654" spans="1:29" ht="12.75">
      <c r="A654" s="132" t="s">
        <v>600</v>
      </c>
      <c r="B654" s="136" t="s">
        <v>1479</v>
      </c>
      <c r="C654" s="132" t="s">
        <v>8</v>
      </c>
      <c r="D654" s="132" t="s">
        <v>1679</v>
      </c>
      <c r="E654" s="132" t="s">
        <v>1308</v>
      </c>
      <c r="F654" s="137">
        <v>1299</v>
      </c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</row>
    <row r="655" spans="1:29" ht="12.75">
      <c r="A655" s="139" t="s">
        <v>601</v>
      </c>
      <c r="B655" s="140" t="s">
        <v>1313</v>
      </c>
      <c r="C655" s="139" t="s">
        <v>8</v>
      </c>
      <c r="D655" s="139" t="s">
        <v>1679</v>
      </c>
      <c r="E655" s="139" t="s">
        <v>1314</v>
      </c>
      <c r="F655" s="141">
        <v>1299</v>
      </c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</row>
    <row r="656" spans="1:29" ht="22.5">
      <c r="A656" s="132" t="s">
        <v>602</v>
      </c>
      <c r="B656" s="136" t="s">
        <v>1126</v>
      </c>
      <c r="C656" s="132" t="s">
        <v>1127</v>
      </c>
      <c r="D656" s="132"/>
      <c r="E656" s="132"/>
      <c r="F656" s="137">
        <v>95</v>
      </c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</row>
    <row r="657" spans="1:29" ht="67.5">
      <c r="A657" s="132" t="s">
        <v>603</v>
      </c>
      <c r="B657" s="136" t="s">
        <v>1128</v>
      </c>
      <c r="C657" s="132" t="s">
        <v>1129</v>
      </c>
      <c r="D657" s="132"/>
      <c r="E657" s="132"/>
      <c r="F657" s="137">
        <v>95</v>
      </c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</row>
    <row r="658" spans="1:29" ht="22.5">
      <c r="A658" s="132" t="s">
        <v>604</v>
      </c>
      <c r="B658" s="136" t="s">
        <v>1173</v>
      </c>
      <c r="C658" s="132" t="s">
        <v>1129</v>
      </c>
      <c r="D658" s="132" t="s">
        <v>1379</v>
      </c>
      <c r="E658" s="132"/>
      <c r="F658" s="137">
        <v>95</v>
      </c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</row>
    <row r="659" spans="1:29" ht="22.5">
      <c r="A659" s="132" t="s">
        <v>605</v>
      </c>
      <c r="B659" s="136" t="s">
        <v>1397</v>
      </c>
      <c r="C659" s="132" t="s">
        <v>1129</v>
      </c>
      <c r="D659" s="132" t="s">
        <v>1380</v>
      </c>
      <c r="E659" s="132"/>
      <c r="F659" s="137">
        <v>95</v>
      </c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</row>
    <row r="660" spans="1:29" ht="12.75">
      <c r="A660" s="132" t="s">
        <v>606</v>
      </c>
      <c r="B660" s="136" t="s">
        <v>1176</v>
      </c>
      <c r="C660" s="132" t="s">
        <v>1129</v>
      </c>
      <c r="D660" s="132" t="s">
        <v>1380</v>
      </c>
      <c r="E660" s="132" t="s">
        <v>1290</v>
      </c>
      <c r="F660" s="137">
        <v>95</v>
      </c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</row>
    <row r="661" spans="1:29" ht="12.75">
      <c r="A661" s="139" t="s">
        <v>607</v>
      </c>
      <c r="B661" s="140" t="s">
        <v>1635</v>
      </c>
      <c r="C661" s="139" t="s">
        <v>1129</v>
      </c>
      <c r="D661" s="139" t="s">
        <v>1380</v>
      </c>
      <c r="E661" s="139" t="s">
        <v>1295</v>
      </c>
      <c r="F661" s="141">
        <v>95</v>
      </c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</row>
    <row r="662" spans="1:29" ht="22.5">
      <c r="A662" s="122" t="s">
        <v>608</v>
      </c>
      <c r="B662" s="123" t="s">
        <v>1392</v>
      </c>
      <c r="C662" s="122" t="s">
        <v>1808</v>
      </c>
      <c r="D662" s="122"/>
      <c r="E662" s="122"/>
      <c r="F662" s="124">
        <v>14561.3</v>
      </c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</row>
    <row r="663" spans="1:29" ht="12.75">
      <c r="A663" s="132" t="s">
        <v>609</v>
      </c>
      <c r="B663" s="136" t="s">
        <v>1515</v>
      </c>
      <c r="C663" s="132" t="s">
        <v>1809</v>
      </c>
      <c r="D663" s="132"/>
      <c r="E663" s="132"/>
      <c r="F663" s="137">
        <v>14561.3</v>
      </c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</row>
    <row r="664" spans="1:29" ht="56.25">
      <c r="A664" s="132" t="s">
        <v>610</v>
      </c>
      <c r="B664" s="136" t="s">
        <v>17</v>
      </c>
      <c r="C664" s="132" t="s">
        <v>18</v>
      </c>
      <c r="D664" s="132"/>
      <c r="E664" s="132"/>
      <c r="F664" s="137">
        <v>76.4</v>
      </c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</row>
    <row r="665" spans="1:29" ht="22.5">
      <c r="A665" s="132" t="s">
        <v>611</v>
      </c>
      <c r="B665" s="136" t="s">
        <v>1173</v>
      </c>
      <c r="C665" s="132" t="s">
        <v>18</v>
      </c>
      <c r="D665" s="132" t="s">
        <v>1379</v>
      </c>
      <c r="E665" s="132"/>
      <c r="F665" s="137">
        <v>5.9</v>
      </c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</row>
    <row r="666" spans="1:29" ht="22.5">
      <c r="A666" s="132" t="s">
        <v>612</v>
      </c>
      <c r="B666" s="136" t="s">
        <v>1397</v>
      </c>
      <c r="C666" s="132" t="s">
        <v>18</v>
      </c>
      <c r="D666" s="132" t="s">
        <v>1380</v>
      </c>
      <c r="E666" s="132"/>
      <c r="F666" s="137">
        <v>5.9</v>
      </c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</row>
    <row r="667" spans="1:29" ht="12.75">
      <c r="A667" s="132" t="s">
        <v>613</v>
      </c>
      <c r="B667" s="136" t="s">
        <v>1176</v>
      </c>
      <c r="C667" s="132" t="s">
        <v>18</v>
      </c>
      <c r="D667" s="132" t="s">
        <v>1380</v>
      </c>
      <c r="E667" s="132" t="s">
        <v>1290</v>
      </c>
      <c r="F667" s="137">
        <v>5.9</v>
      </c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</row>
    <row r="668" spans="1:29" ht="12.75">
      <c r="A668" s="139" t="s">
        <v>614</v>
      </c>
      <c r="B668" s="140" t="s">
        <v>1293</v>
      </c>
      <c r="C668" s="139" t="s">
        <v>18</v>
      </c>
      <c r="D668" s="139" t="s">
        <v>1380</v>
      </c>
      <c r="E668" s="139" t="s">
        <v>1294</v>
      </c>
      <c r="F668" s="141">
        <v>5.9</v>
      </c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</row>
    <row r="669" spans="1:29" ht="22.5">
      <c r="A669" s="132" t="s">
        <v>615</v>
      </c>
      <c r="B669" s="136" t="s">
        <v>1377</v>
      </c>
      <c r="C669" s="132" t="s">
        <v>18</v>
      </c>
      <c r="D669" s="132" t="s">
        <v>1583</v>
      </c>
      <c r="E669" s="132"/>
      <c r="F669" s="137">
        <v>70.5</v>
      </c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</row>
    <row r="670" spans="1:29" ht="12.75">
      <c r="A670" s="132" t="s">
        <v>616</v>
      </c>
      <c r="B670" s="136" t="s">
        <v>1584</v>
      </c>
      <c r="C670" s="132" t="s">
        <v>18</v>
      </c>
      <c r="D670" s="132" t="s">
        <v>1585</v>
      </c>
      <c r="E670" s="132"/>
      <c r="F670" s="137">
        <v>70.5</v>
      </c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</row>
    <row r="671" spans="1:29" ht="12.75">
      <c r="A671" s="132" t="s">
        <v>617</v>
      </c>
      <c r="B671" s="136" t="s">
        <v>1176</v>
      </c>
      <c r="C671" s="132" t="s">
        <v>18</v>
      </c>
      <c r="D671" s="132" t="s">
        <v>1585</v>
      </c>
      <c r="E671" s="132" t="s">
        <v>1290</v>
      </c>
      <c r="F671" s="137">
        <v>70.5</v>
      </c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</row>
    <row r="672" spans="1:29" ht="12.75">
      <c r="A672" s="139" t="s">
        <v>618</v>
      </c>
      <c r="B672" s="140" t="s">
        <v>1291</v>
      </c>
      <c r="C672" s="139" t="s">
        <v>18</v>
      </c>
      <c r="D672" s="139" t="s">
        <v>1585</v>
      </c>
      <c r="E672" s="139" t="s">
        <v>1292</v>
      </c>
      <c r="F672" s="141">
        <v>70.5</v>
      </c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</row>
    <row r="673" spans="1:29" ht="45">
      <c r="A673" s="132" t="s">
        <v>619</v>
      </c>
      <c r="B673" s="136" t="s">
        <v>19</v>
      </c>
      <c r="C673" s="132" t="s">
        <v>1891</v>
      </c>
      <c r="D673" s="132"/>
      <c r="E673" s="132"/>
      <c r="F673" s="137">
        <v>108.4</v>
      </c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</row>
    <row r="674" spans="1:29" ht="22.5">
      <c r="A674" s="132" t="s">
        <v>620</v>
      </c>
      <c r="B674" s="136" t="s">
        <v>1173</v>
      </c>
      <c r="C674" s="132" t="s">
        <v>1891</v>
      </c>
      <c r="D674" s="132" t="s">
        <v>1379</v>
      </c>
      <c r="E674" s="132"/>
      <c r="F674" s="137">
        <v>108.4</v>
      </c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</row>
    <row r="675" spans="1:29" ht="22.5">
      <c r="A675" s="132" t="s">
        <v>621</v>
      </c>
      <c r="B675" s="136" t="s">
        <v>1397</v>
      </c>
      <c r="C675" s="132" t="s">
        <v>1891</v>
      </c>
      <c r="D675" s="132" t="s">
        <v>1380</v>
      </c>
      <c r="E675" s="132"/>
      <c r="F675" s="137">
        <v>108.4</v>
      </c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</row>
    <row r="676" spans="1:29" ht="12.75">
      <c r="A676" s="132" t="s">
        <v>622</v>
      </c>
      <c r="B676" s="136" t="s">
        <v>1176</v>
      </c>
      <c r="C676" s="132" t="s">
        <v>1891</v>
      </c>
      <c r="D676" s="132" t="s">
        <v>1380</v>
      </c>
      <c r="E676" s="132" t="s">
        <v>1290</v>
      </c>
      <c r="F676" s="137">
        <v>108.4</v>
      </c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</row>
    <row r="677" spans="1:29" ht="12.75">
      <c r="A677" s="139" t="s">
        <v>623</v>
      </c>
      <c r="B677" s="140" t="s">
        <v>1291</v>
      </c>
      <c r="C677" s="139" t="s">
        <v>1891</v>
      </c>
      <c r="D677" s="139" t="s">
        <v>1380</v>
      </c>
      <c r="E677" s="139" t="s">
        <v>1292</v>
      </c>
      <c r="F677" s="141">
        <v>53.4</v>
      </c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</row>
    <row r="678" spans="1:29" ht="12.75">
      <c r="A678" s="139" t="s">
        <v>624</v>
      </c>
      <c r="B678" s="140" t="s">
        <v>1293</v>
      </c>
      <c r="C678" s="139" t="s">
        <v>1891</v>
      </c>
      <c r="D678" s="139" t="s">
        <v>1380</v>
      </c>
      <c r="E678" s="139" t="s">
        <v>1294</v>
      </c>
      <c r="F678" s="141">
        <v>55</v>
      </c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</row>
    <row r="679" spans="1:29" ht="78.75">
      <c r="A679" s="132" t="s">
        <v>625</v>
      </c>
      <c r="B679" s="143" t="s">
        <v>1393</v>
      </c>
      <c r="C679" s="132" t="s">
        <v>1810</v>
      </c>
      <c r="D679" s="132"/>
      <c r="E679" s="132"/>
      <c r="F679" s="137">
        <v>14374.9</v>
      </c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</row>
    <row r="680" spans="1:29" ht="12.75">
      <c r="A680" s="132" t="s">
        <v>626</v>
      </c>
      <c r="B680" s="136" t="s">
        <v>1388</v>
      </c>
      <c r="C680" s="132" t="s">
        <v>1810</v>
      </c>
      <c r="D680" s="132" t="s">
        <v>1389</v>
      </c>
      <c r="E680" s="132"/>
      <c r="F680" s="137">
        <v>14374.9</v>
      </c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</row>
    <row r="681" spans="1:29" ht="45">
      <c r="A681" s="132" t="s">
        <v>627</v>
      </c>
      <c r="B681" s="136" t="s">
        <v>1649</v>
      </c>
      <c r="C681" s="132" t="s">
        <v>1810</v>
      </c>
      <c r="D681" s="132" t="s">
        <v>1218</v>
      </c>
      <c r="E681" s="132"/>
      <c r="F681" s="137">
        <v>14374.9</v>
      </c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</row>
    <row r="682" spans="1:29" ht="12.75">
      <c r="A682" s="132" t="s">
        <v>628</v>
      </c>
      <c r="B682" s="136" t="s">
        <v>1215</v>
      </c>
      <c r="C682" s="132" t="s">
        <v>1810</v>
      </c>
      <c r="D682" s="132" t="s">
        <v>1218</v>
      </c>
      <c r="E682" s="132" t="s">
        <v>1280</v>
      </c>
      <c r="F682" s="137">
        <v>14374.9</v>
      </c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</row>
    <row r="683" spans="1:29" ht="12.75">
      <c r="A683" s="139" t="s">
        <v>629</v>
      </c>
      <c r="B683" s="140" t="s">
        <v>1283</v>
      </c>
      <c r="C683" s="139" t="s">
        <v>1810</v>
      </c>
      <c r="D683" s="139" t="s">
        <v>1218</v>
      </c>
      <c r="E683" s="139" t="s">
        <v>1284</v>
      </c>
      <c r="F683" s="141">
        <v>14374.9</v>
      </c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</row>
    <row r="684" spans="1:29" ht="67.5">
      <c r="A684" s="132" t="s">
        <v>630</v>
      </c>
      <c r="B684" s="136" t="s">
        <v>20</v>
      </c>
      <c r="C684" s="132" t="s">
        <v>21</v>
      </c>
      <c r="D684" s="132"/>
      <c r="E684" s="132"/>
      <c r="F684" s="137">
        <v>1.6</v>
      </c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</row>
    <row r="685" spans="1:29" ht="22.5">
      <c r="A685" s="132" t="s">
        <v>631</v>
      </c>
      <c r="B685" s="136" t="s">
        <v>1173</v>
      </c>
      <c r="C685" s="132" t="s">
        <v>21</v>
      </c>
      <c r="D685" s="132" t="s">
        <v>1379</v>
      </c>
      <c r="E685" s="132"/>
      <c r="F685" s="137">
        <v>0.6</v>
      </c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</row>
    <row r="686" spans="1:29" ht="22.5">
      <c r="A686" s="132" t="s">
        <v>632</v>
      </c>
      <c r="B686" s="136" t="s">
        <v>1397</v>
      </c>
      <c r="C686" s="132" t="s">
        <v>21</v>
      </c>
      <c r="D686" s="132" t="s">
        <v>1380</v>
      </c>
      <c r="E686" s="132"/>
      <c r="F686" s="137">
        <v>0.6</v>
      </c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</row>
    <row r="687" spans="1:29" ht="12.75">
      <c r="A687" s="132" t="s">
        <v>633</v>
      </c>
      <c r="B687" s="136" t="s">
        <v>1176</v>
      </c>
      <c r="C687" s="132" t="s">
        <v>21</v>
      </c>
      <c r="D687" s="132" t="s">
        <v>1380</v>
      </c>
      <c r="E687" s="132" t="s">
        <v>1290</v>
      </c>
      <c r="F687" s="137">
        <v>0.6</v>
      </c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</row>
    <row r="688" spans="1:29" ht="12.75">
      <c r="A688" s="139" t="s">
        <v>634</v>
      </c>
      <c r="B688" s="140" t="s">
        <v>1293</v>
      </c>
      <c r="C688" s="139" t="s">
        <v>21</v>
      </c>
      <c r="D688" s="139" t="s">
        <v>1380</v>
      </c>
      <c r="E688" s="139" t="s">
        <v>1294</v>
      </c>
      <c r="F688" s="141">
        <v>0.6</v>
      </c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</row>
    <row r="689" spans="1:29" ht="22.5">
      <c r="A689" s="132" t="s">
        <v>635</v>
      </c>
      <c r="B689" s="136" t="s">
        <v>1377</v>
      </c>
      <c r="C689" s="132" t="s">
        <v>21</v>
      </c>
      <c r="D689" s="132" t="s">
        <v>1583</v>
      </c>
      <c r="E689" s="132"/>
      <c r="F689" s="137">
        <v>1</v>
      </c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</row>
    <row r="690" spans="1:29" ht="12.75">
      <c r="A690" s="132" t="s">
        <v>636</v>
      </c>
      <c r="B690" s="136" t="s">
        <v>1584</v>
      </c>
      <c r="C690" s="132" t="s">
        <v>21</v>
      </c>
      <c r="D690" s="132" t="s">
        <v>1585</v>
      </c>
      <c r="E690" s="132"/>
      <c r="F690" s="137">
        <v>1</v>
      </c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</row>
    <row r="691" spans="1:29" ht="12.75">
      <c r="A691" s="132" t="s">
        <v>637</v>
      </c>
      <c r="B691" s="136" t="s">
        <v>1176</v>
      </c>
      <c r="C691" s="132" t="s">
        <v>21</v>
      </c>
      <c r="D691" s="132" t="s">
        <v>1585</v>
      </c>
      <c r="E691" s="132" t="s">
        <v>1290</v>
      </c>
      <c r="F691" s="137">
        <v>1</v>
      </c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</row>
    <row r="692" spans="1:29" ht="12.75">
      <c r="A692" s="139" t="s">
        <v>638</v>
      </c>
      <c r="B692" s="140" t="s">
        <v>1291</v>
      </c>
      <c r="C692" s="139" t="s">
        <v>21</v>
      </c>
      <c r="D692" s="139" t="s">
        <v>1585</v>
      </c>
      <c r="E692" s="139" t="s">
        <v>1292</v>
      </c>
      <c r="F692" s="141">
        <v>1</v>
      </c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</row>
    <row r="693" spans="1:29" ht="33.75">
      <c r="A693" s="122" t="s">
        <v>639</v>
      </c>
      <c r="B693" s="123" t="s">
        <v>1518</v>
      </c>
      <c r="C693" s="122" t="s">
        <v>1576</v>
      </c>
      <c r="D693" s="122"/>
      <c r="E693" s="122"/>
      <c r="F693" s="124">
        <v>859.1</v>
      </c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</row>
    <row r="694" spans="1:29" ht="12.75">
      <c r="A694" s="132" t="s">
        <v>640</v>
      </c>
      <c r="B694" s="136" t="s">
        <v>1515</v>
      </c>
      <c r="C694" s="132" t="s">
        <v>1577</v>
      </c>
      <c r="D694" s="132"/>
      <c r="E694" s="132"/>
      <c r="F694" s="137">
        <v>859.1</v>
      </c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</row>
    <row r="695" spans="1:29" ht="78.75">
      <c r="A695" s="132" t="s">
        <v>641</v>
      </c>
      <c r="B695" s="143" t="s">
        <v>1578</v>
      </c>
      <c r="C695" s="132" t="s">
        <v>1579</v>
      </c>
      <c r="D695" s="132"/>
      <c r="E695" s="132"/>
      <c r="F695" s="137">
        <v>48.8</v>
      </c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</row>
    <row r="696" spans="1:29" ht="22.5">
      <c r="A696" s="132" t="s">
        <v>642</v>
      </c>
      <c r="B696" s="136" t="s">
        <v>1173</v>
      </c>
      <c r="C696" s="132" t="s">
        <v>1579</v>
      </c>
      <c r="D696" s="132" t="s">
        <v>1379</v>
      </c>
      <c r="E696" s="132"/>
      <c r="F696" s="137">
        <v>48.8</v>
      </c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</row>
    <row r="697" spans="1:29" ht="22.5">
      <c r="A697" s="132" t="s">
        <v>643</v>
      </c>
      <c r="B697" s="136" t="s">
        <v>1397</v>
      </c>
      <c r="C697" s="132" t="s">
        <v>1579</v>
      </c>
      <c r="D697" s="132" t="s">
        <v>1380</v>
      </c>
      <c r="E697" s="132"/>
      <c r="F697" s="137">
        <v>48.8</v>
      </c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</row>
    <row r="698" spans="1:29" ht="12.75">
      <c r="A698" s="132" t="s">
        <v>644</v>
      </c>
      <c r="B698" s="136" t="s">
        <v>1557</v>
      </c>
      <c r="C698" s="132" t="s">
        <v>1579</v>
      </c>
      <c r="D698" s="132" t="s">
        <v>1380</v>
      </c>
      <c r="E698" s="132" t="s">
        <v>1356</v>
      </c>
      <c r="F698" s="137">
        <v>48.8</v>
      </c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</row>
    <row r="699" spans="1:29" ht="45">
      <c r="A699" s="139" t="s">
        <v>645</v>
      </c>
      <c r="B699" s="140" t="s">
        <v>1553</v>
      </c>
      <c r="C699" s="139" t="s">
        <v>1579</v>
      </c>
      <c r="D699" s="139" t="s">
        <v>1380</v>
      </c>
      <c r="E699" s="139" t="s">
        <v>1360</v>
      </c>
      <c r="F699" s="141">
        <v>48.8</v>
      </c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</row>
    <row r="700" spans="1:29" ht="78.75">
      <c r="A700" s="132" t="s">
        <v>646</v>
      </c>
      <c r="B700" s="143" t="s">
        <v>1517</v>
      </c>
      <c r="C700" s="132" t="s">
        <v>1580</v>
      </c>
      <c r="D700" s="132"/>
      <c r="E700" s="132"/>
      <c r="F700" s="137">
        <v>763.9</v>
      </c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</row>
    <row r="701" spans="1:29" ht="22.5">
      <c r="A701" s="132" t="s">
        <v>647</v>
      </c>
      <c r="B701" s="136" t="s">
        <v>1173</v>
      </c>
      <c r="C701" s="132" t="s">
        <v>1580</v>
      </c>
      <c r="D701" s="132" t="s">
        <v>1379</v>
      </c>
      <c r="E701" s="132"/>
      <c r="F701" s="137">
        <v>763.9</v>
      </c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</row>
    <row r="702" spans="1:29" ht="22.5">
      <c r="A702" s="132" t="s">
        <v>648</v>
      </c>
      <c r="B702" s="136" t="s">
        <v>1397</v>
      </c>
      <c r="C702" s="132" t="s">
        <v>1580</v>
      </c>
      <c r="D702" s="132" t="s">
        <v>1380</v>
      </c>
      <c r="E702" s="132"/>
      <c r="F702" s="137">
        <v>763.9</v>
      </c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</row>
    <row r="703" spans="1:29" ht="12.75">
      <c r="A703" s="132" t="s">
        <v>649</v>
      </c>
      <c r="B703" s="136" t="s">
        <v>1557</v>
      </c>
      <c r="C703" s="132" t="s">
        <v>1580</v>
      </c>
      <c r="D703" s="132" t="s">
        <v>1380</v>
      </c>
      <c r="E703" s="132" t="s">
        <v>1356</v>
      </c>
      <c r="F703" s="137">
        <v>763.9</v>
      </c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</row>
    <row r="704" spans="1:29" ht="45">
      <c r="A704" s="139" t="s">
        <v>650</v>
      </c>
      <c r="B704" s="140" t="s">
        <v>1553</v>
      </c>
      <c r="C704" s="139" t="s">
        <v>1580</v>
      </c>
      <c r="D704" s="139" t="s">
        <v>1380</v>
      </c>
      <c r="E704" s="139" t="s">
        <v>1360</v>
      </c>
      <c r="F704" s="141">
        <v>763.9</v>
      </c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</row>
    <row r="705" spans="1:29" ht="56.25">
      <c r="A705" s="132" t="s">
        <v>651</v>
      </c>
      <c r="B705" s="144" t="s">
        <v>1726</v>
      </c>
      <c r="C705" s="132" t="s">
        <v>1581</v>
      </c>
      <c r="D705" s="132"/>
      <c r="E705" s="132"/>
      <c r="F705" s="137">
        <v>46.4</v>
      </c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</row>
    <row r="706" spans="1:29" ht="22.5">
      <c r="A706" s="132" t="s">
        <v>652</v>
      </c>
      <c r="B706" s="136" t="s">
        <v>1173</v>
      </c>
      <c r="C706" s="132" t="s">
        <v>1581</v>
      </c>
      <c r="D706" s="132" t="s">
        <v>1379</v>
      </c>
      <c r="E706" s="132"/>
      <c r="F706" s="137">
        <v>46.4</v>
      </c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</row>
    <row r="707" spans="1:29" ht="22.5">
      <c r="A707" s="132" t="s">
        <v>653</v>
      </c>
      <c r="B707" s="136" t="s">
        <v>1397</v>
      </c>
      <c r="C707" s="132" t="s">
        <v>1581</v>
      </c>
      <c r="D707" s="132" t="s">
        <v>1380</v>
      </c>
      <c r="E707" s="132"/>
      <c r="F707" s="137">
        <v>46.4</v>
      </c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</row>
    <row r="708" spans="1:29" ht="12.75">
      <c r="A708" s="132" t="s">
        <v>654</v>
      </c>
      <c r="B708" s="136" t="s">
        <v>1557</v>
      </c>
      <c r="C708" s="132" t="s">
        <v>1581</v>
      </c>
      <c r="D708" s="132" t="s">
        <v>1380</v>
      </c>
      <c r="E708" s="132" t="s">
        <v>1356</v>
      </c>
      <c r="F708" s="137">
        <v>46.4</v>
      </c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</row>
    <row r="709" spans="1:29" ht="45">
      <c r="A709" s="139" t="s">
        <v>655</v>
      </c>
      <c r="B709" s="140" t="s">
        <v>1553</v>
      </c>
      <c r="C709" s="139" t="s">
        <v>1581</v>
      </c>
      <c r="D709" s="139" t="s">
        <v>1380</v>
      </c>
      <c r="E709" s="139" t="s">
        <v>1360</v>
      </c>
      <c r="F709" s="141">
        <v>46.4</v>
      </c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</row>
    <row r="710" spans="1:29" ht="22.5">
      <c r="A710" s="122" t="s">
        <v>656</v>
      </c>
      <c r="B710" s="123" t="s">
        <v>1216</v>
      </c>
      <c r="C710" s="122" t="s">
        <v>1802</v>
      </c>
      <c r="D710" s="122"/>
      <c r="E710" s="122"/>
      <c r="F710" s="124">
        <v>11619</v>
      </c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</row>
    <row r="711" spans="1:29" ht="12.75">
      <c r="A711" s="132" t="s">
        <v>657</v>
      </c>
      <c r="B711" s="136" t="s">
        <v>1217</v>
      </c>
      <c r="C711" s="132" t="s">
        <v>1803</v>
      </c>
      <c r="D711" s="132"/>
      <c r="E711" s="132"/>
      <c r="F711" s="137">
        <v>626.5</v>
      </c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</row>
    <row r="712" spans="1:29" ht="56.25">
      <c r="A712" s="132" t="s">
        <v>658</v>
      </c>
      <c r="B712" s="136" t="s">
        <v>1648</v>
      </c>
      <c r="C712" s="132" t="s">
        <v>1121</v>
      </c>
      <c r="D712" s="132"/>
      <c r="E712" s="132"/>
      <c r="F712" s="137">
        <v>626.5</v>
      </c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</row>
    <row r="713" spans="1:29" ht="12.75">
      <c r="A713" s="132" t="s">
        <v>659</v>
      </c>
      <c r="B713" s="136" t="s">
        <v>1388</v>
      </c>
      <c r="C713" s="132" t="s">
        <v>1121</v>
      </c>
      <c r="D713" s="132" t="s">
        <v>1389</v>
      </c>
      <c r="E713" s="132"/>
      <c r="F713" s="137">
        <v>626.5</v>
      </c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</row>
    <row r="714" spans="1:29" ht="45">
      <c r="A714" s="132" t="s">
        <v>660</v>
      </c>
      <c r="B714" s="136" t="s">
        <v>1649</v>
      </c>
      <c r="C714" s="132" t="s">
        <v>1121</v>
      </c>
      <c r="D714" s="132" t="s">
        <v>1218</v>
      </c>
      <c r="E714" s="132"/>
      <c r="F714" s="137">
        <v>626.5</v>
      </c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</row>
    <row r="715" spans="1:29" ht="12.75">
      <c r="A715" s="132" t="s">
        <v>661</v>
      </c>
      <c r="B715" s="136" t="s">
        <v>1215</v>
      </c>
      <c r="C715" s="132" t="s">
        <v>1121</v>
      </c>
      <c r="D715" s="132" t="s">
        <v>1218</v>
      </c>
      <c r="E715" s="132" t="s">
        <v>1280</v>
      </c>
      <c r="F715" s="137">
        <v>626.5</v>
      </c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</row>
    <row r="716" spans="1:29" ht="12.75">
      <c r="A716" s="139" t="s">
        <v>662</v>
      </c>
      <c r="B716" s="140" t="s">
        <v>1281</v>
      </c>
      <c r="C716" s="139" t="s">
        <v>1121</v>
      </c>
      <c r="D716" s="139" t="s">
        <v>1218</v>
      </c>
      <c r="E716" s="139" t="s">
        <v>1282</v>
      </c>
      <c r="F716" s="141">
        <v>626.5</v>
      </c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</row>
    <row r="717" spans="1:29" ht="22.5">
      <c r="A717" s="132" t="s">
        <v>663</v>
      </c>
      <c r="B717" s="136" t="s">
        <v>1219</v>
      </c>
      <c r="C717" s="132" t="s">
        <v>1815</v>
      </c>
      <c r="D717" s="132"/>
      <c r="E717" s="132"/>
      <c r="F717" s="137">
        <v>7432.5</v>
      </c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</row>
    <row r="718" spans="1:29" ht="78.75">
      <c r="A718" s="132" t="s">
        <v>1704</v>
      </c>
      <c r="B718" s="143" t="s">
        <v>1166</v>
      </c>
      <c r="C718" s="132" t="s">
        <v>1816</v>
      </c>
      <c r="D718" s="132"/>
      <c r="E718" s="132"/>
      <c r="F718" s="137">
        <v>604.2</v>
      </c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</row>
    <row r="719" spans="1:29" ht="22.5">
      <c r="A719" s="132" t="s">
        <v>664</v>
      </c>
      <c r="B719" s="136" t="s">
        <v>1173</v>
      </c>
      <c r="C719" s="132" t="s">
        <v>1816</v>
      </c>
      <c r="D719" s="132" t="s">
        <v>1379</v>
      </c>
      <c r="E719" s="132"/>
      <c r="F719" s="137">
        <v>604.2</v>
      </c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</row>
    <row r="720" spans="1:29" ht="22.5">
      <c r="A720" s="132" t="s">
        <v>665</v>
      </c>
      <c r="B720" s="136" t="s">
        <v>1397</v>
      </c>
      <c r="C720" s="132" t="s">
        <v>1816</v>
      </c>
      <c r="D720" s="132" t="s">
        <v>1380</v>
      </c>
      <c r="E720" s="132"/>
      <c r="F720" s="137">
        <v>604.2</v>
      </c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</row>
    <row r="721" spans="1:29" ht="12.75">
      <c r="A721" s="132" t="s">
        <v>666</v>
      </c>
      <c r="B721" s="136" t="s">
        <v>1215</v>
      </c>
      <c r="C721" s="132" t="s">
        <v>1816</v>
      </c>
      <c r="D721" s="132" t="s">
        <v>1380</v>
      </c>
      <c r="E721" s="132" t="s">
        <v>1280</v>
      </c>
      <c r="F721" s="137">
        <v>604.2</v>
      </c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</row>
    <row r="722" spans="1:29" ht="12.75">
      <c r="A722" s="139" t="s">
        <v>667</v>
      </c>
      <c r="B722" s="140" t="s">
        <v>1350</v>
      </c>
      <c r="C722" s="139" t="s">
        <v>1816</v>
      </c>
      <c r="D722" s="139" t="s">
        <v>1380</v>
      </c>
      <c r="E722" s="139" t="s">
        <v>1347</v>
      </c>
      <c r="F722" s="141">
        <v>604.2</v>
      </c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</row>
    <row r="723" spans="1:29" ht="78.75">
      <c r="A723" s="132" t="s">
        <v>668</v>
      </c>
      <c r="B723" s="143" t="s">
        <v>9</v>
      </c>
      <c r="C723" s="132" t="s">
        <v>10</v>
      </c>
      <c r="D723" s="132"/>
      <c r="E723" s="132"/>
      <c r="F723" s="137">
        <v>763.8</v>
      </c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</row>
    <row r="724" spans="1:29" ht="22.5">
      <c r="A724" s="132" t="s">
        <v>669</v>
      </c>
      <c r="B724" s="136" t="s">
        <v>1174</v>
      </c>
      <c r="C724" s="132" t="s">
        <v>10</v>
      </c>
      <c r="D724" s="132" t="s">
        <v>1873</v>
      </c>
      <c r="E724" s="132"/>
      <c r="F724" s="137">
        <v>763.8</v>
      </c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</row>
    <row r="725" spans="1:29" ht="12.75">
      <c r="A725" s="132" t="s">
        <v>670</v>
      </c>
      <c r="B725" s="136" t="s">
        <v>1874</v>
      </c>
      <c r="C725" s="132" t="s">
        <v>10</v>
      </c>
      <c r="D725" s="132" t="s">
        <v>1875</v>
      </c>
      <c r="E725" s="132"/>
      <c r="F725" s="137">
        <v>763.8</v>
      </c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</row>
    <row r="726" spans="1:29" ht="12.75">
      <c r="A726" s="132" t="s">
        <v>671</v>
      </c>
      <c r="B726" s="136" t="s">
        <v>1479</v>
      </c>
      <c r="C726" s="132" t="s">
        <v>10</v>
      </c>
      <c r="D726" s="132" t="s">
        <v>1875</v>
      </c>
      <c r="E726" s="132" t="s">
        <v>1308</v>
      </c>
      <c r="F726" s="137">
        <v>763.8</v>
      </c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</row>
    <row r="727" spans="1:29" ht="12.75">
      <c r="A727" s="139" t="s">
        <v>672</v>
      </c>
      <c r="B727" s="140" t="s">
        <v>1313</v>
      </c>
      <c r="C727" s="139" t="s">
        <v>10</v>
      </c>
      <c r="D727" s="139" t="s">
        <v>1875</v>
      </c>
      <c r="E727" s="139" t="s">
        <v>1314</v>
      </c>
      <c r="F727" s="141">
        <v>763.8</v>
      </c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</row>
    <row r="728" spans="1:29" ht="67.5">
      <c r="A728" s="132" t="s">
        <v>673</v>
      </c>
      <c r="B728" s="138" t="s">
        <v>11</v>
      </c>
      <c r="C728" s="132" t="s">
        <v>12</v>
      </c>
      <c r="D728" s="132"/>
      <c r="E728" s="132"/>
      <c r="F728" s="137">
        <v>6064.5</v>
      </c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</row>
    <row r="729" spans="1:29" ht="22.5">
      <c r="A729" s="132" t="s">
        <v>674</v>
      </c>
      <c r="B729" s="136" t="s">
        <v>1174</v>
      </c>
      <c r="C729" s="132" t="s">
        <v>12</v>
      </c>
      <c r="D729" s="132" t="s">
        <v>1873</v>
      </c>
      <c r="E729" s="132"/>
      <c r="F729" s="137">
        <v>6064.5</v>
      </c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</row>
    <row r="730" spans="1:29" ht="12.75">
      <c r="A730" s="132" t="s">
        <v>675</v>
      </c>
      <c r="B730" s="136" t="s">
        <v>1874</v>
      </c>
      <c r="C730" s="132" t="s">
        <v>12</v>
      </c>
      <c r="D730" s="132" t="s">
        <v>1875</v>
      </c>
      <c r="E730" s="132"/>
      <c r="F730" s="137">
        <v>6064.5</v>
      </c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</row>
    <row r="731" spans="1:29" ht="12.75">
      <c r="A731" s="132" t="s">
        <v>676</v>
      </c>
      <c r="B731" s="136" t="s">
        <v>1479</v>
      </c>
      <c r="C731" s="132" t="s">
        <v>12</v>
      </c>
      <c r="D731" s="132" t="s">
        <v>1875</v>
      </c>
      <c r="E731" s="132" t="s">
        <v>1308</v>
      </c>
      <c r="F731" s="137">
        <v>6064.5</v>
      </c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</row>
    <row r="732" spans="1:29" ht="12.75">
      <c r="A732" s="139" t="s">
        <v>677</v>
      </c>
      <c r="B732" s="140" t="s">
        <v>1313</v>
      </c>
      <c r="C732" s="139" t="s">
        <v>12</v>
      </c>
      <c r="D732" s="139" t="s">
        <v>1875</v>
      </c>
      <c r="E732" s="139" t="s">
        <v>1314</v>
      </c>
      <c r="F732" s="141">
        <v>6064.5</v>
      </c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</row>
    <row r="733" spans="1:29" ht="22.5">
      <c r="A733" s="132" t="s">
        <v>678</v>
      </c>
      <c r="B733" s="136" t="s">
        <v>1528</v>
      </c>
      <c r="C733" s="132" t="s">
        <v>1804</v>
      </c>
      <c r="D733" s="132"/>
      <c r="E733" s="132"/>
      <c r="F733" s="137">
        <v>3560</v>
      </c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</row>
    <row r="734" spans="1:29" ht="67.5">
      <c r="A734" s="132" t="s">
        <v>679</v>
      </c>
      <c r="B734" s="143" t="s">
        <v>1805</v>
      </c>
      <c r="C734" s="132" t="s">
        <v>1806</v>
      </c>
      <c r="D734" s="132"/>
      <c r="E734" s="132"/>
      <c r="F734" s="137">
        <v>3560</v>
      </c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</row>
    <row r="735" spans="1:29" ht="56.25">
      <c r="A735" s="132" t="s">
        <v>680</v>
      </c>
      <c r="B735" s="136" t="s">
        <v>1513</v>
      </c>
      <c r="C735" s="132" t="s">
        <v>1806</v>
      </c>
      <c r="D735" s="132" t="s">
        <v>1514</v>
      </c>
      <c r="E735" s="132"/>
      <c r="F735" s="137">
        <v>2758.6</v>
      </c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</row>
    <row r="736" spans="1:29" ht="22.5">
      <c r="A736" s="132" t="s">
        <v>681</v>
      </c>
      <c r="B736" s="136" t="s">
        <v>1378</v>
      </c>
      <c r="C736" s="132" t="s">
        <v>1806</v>
      </c>
      <c r="D736" s="132" t="s">
        <v>1338</v>
      </c>
      <c r="E736" s="132"/>
      <c r="F736" s="137">
        <v>2758.6</v>
      </c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</row>
    <row r="737" spans="1:29" ht="12.75">
      <c r="A737" s="132" t="s">
        <v>682</v>
      </c>
      <c r="B737" s="136" t="s">
        <v>1215</v>
      </c>
      <c r="C737" s="132" t="s">
        <v>1806</v>
      </c>
      <c r="D737" s="132" t="s">
        <v>1338</v>
      </c>
      <c r="E737" s="132" t="s">
        <v>1280</v>
      </c>
      <c r="F737" s="137">
        <v>2758.6</v>
      </c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</row>
    <row r="738" spans="1:29" ht="12.75">
      <c r="A738" s="139" t="s">
        <v>683</v>
      </c>
      <c r="B738" s="140" t="s">
        <v>1281</v>
      </c>
      <c r="C738" s="139" t="s">
        <v>1806</v>
      </c>
      <c r="D738" s="139" t="s">
        <v>1338</v>
      </c>
      <c r="E738" s="139" t="s">
        <v>1282</v>
      </c>
      <c r="F738" s="141">
        <v>2758.6</v>
      </c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</row>
    <row r="739" spans="1:29" ht="22.5">
      <c r="A739" s="132" t="s">
        <v>684</v>
      </c>
      <c r="B739" s="136" t="s">
        <v>1173</v>
      </c>
      <c r="C739" s="132" t="s">
        <v>1806</v>
      </c>
      <c r="D739" s="132" t="s">
        <v>1379</v>
      </c>
      <c r="E739" s="132"/>
      <c r="F739" s="137">
        <v>785.4</v>
      </c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</row>
    <row r="740" spans="1:29" ht="22.5">
      <c r="A740" s="132" t="s">
        <v>685</v>
      </c>
      <c r="B740" s="136" t="s">
        <v>1397</v>
      </c>
      <c r="C740" s="132" t="s">
        <v>1806</v>
      </c>
      <c r="D740" s="132" t="s">
        <v>1380</v>
      </c>
      <c r="E740" s="132"/>
      <c r="F740" s="137">
        <v>785.4</v>
      </c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</row>
    <row r="741" spans="1:29" ht="12.75">
      <c r="A741" s="132" t="s">
        <v>686</v>
      </c>
      <c r="B741" s="136" t="s">
        <v>1215</v>
      </c>
      <c r="C741" s="132" t="s">
        <v>1806</v>
      </c>
      <c r="D741" s="132" t="s">
        <v>1380</v>
      </c>
      <c r="E741" s="132" t="s">
        <v>1280</v>
      </c>
      <c r="F741" s="137">
        <v>785.4</v>
      </c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</row>
    <row r="742" spans="1:29" ht="12.75">
      <c r="A742" s="139" t="s">
        <v>687</v>
      </c>
      <c r="B742" s="140" t="s">
        <v>1281</v>
      </c>
      <c r="C742" s="139" t="s">
        <v>1806</v>
      </c>
      <c r="D742" s="139" t="s">
        <v>1380</v>
      </c>
      <c r="E742" s="139" t="s">
        <v>1282</v>
      </c>
      <c r="F742" s="141">
        <v>785.4</v>
      </c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</row>
    <row r="743" spans="1:29" ht="12.75">
      <c r="A743" s="132" t="s">
        <v>688</v>
      </c>
      <c r="B743" s="136" t="s">
        <v>1676</v>
      </c>
      <c r="C743" s="132" t="s">
        <v>1806</v>
      </c>
      <c r="D743" s="132" t="s">
        <v>1677</v>
      </c>
      <c r="E743" s="132"/>
      <c r="F743" s="137">
        <v>16</v>
      </c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</row>
    <row r="744" spans="1:29" ht="12.75">
      <c r="A744" s="132" t="s">
        <v>689</v>
      </c>
      <c r="B744" s="136" t="s">
        <v>1550</v>
      </c>
      <c r="C744" s="132" t="s">
        <v>1806</v>
      </c>
      <c r="D744" s="132" t="s">
        <v>1551</v>
      </c>
      <c r="E744" s="132"/>
      <c r="F744" s="137">
        <v>16</v>
      </c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</row>
    <row r="745" spans="1:29" ht="12.75">
      <c r="A745" s="132" t="s">
        <v>690</v>
      </c>
      <c r="B745" s="136" t="s">
        <v>1215</v>
      </c>
      <c r="C745" s="132" t="s">
        <v>1806</v>
      </c>
      <c r="D745" s="132" t="s">
        <v>1551</v>
      </c>
      <c r="E745" s="132" t="s">
        <v>1280</v>
      </c>
      <c r="F745" s="137">
        <v>16</v>
      </c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</row>
    <row r="746" spans="1:29" ht="12.75">
      <c r="A746" s="139" t="s">
        <v>691</v>
      </c>
      <c r="B746" s="140" t="s">
        <v>1281</v>
      </c>
      <c r="C746" s="139" t="s">
        <v>1806</v>
      </c>
      <c r="D746" s="139" t="s">
        <v>1551</v>
      </c>
      <c r="E746" s="139" t="s">
        <v>1282</v>
      </c>
      <c r="F746" s="141">
        <v>16</v>
      </c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</row>
    <row r="747" spans="1:29" ht="33.75">
      <c r="A747" s="122" t="s">
        <v>692</v>
      </c>
      <c r="B747" s="123" t="s">
        <v>1395</v>
      </c>
      <c r="C747" s="122" t="s">
        <v>1817</v>
      </c>
      <c r="D747" s="122"/>
      <c r="E747" s="122"/>
      <c r="F747" s="124">
        <v>40</v>
      </c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</row>
    <row r="748" spans="1:29" ht="33.75">
      <c r="A748" s="132" t="s">
        <v>1706</v>
      </c>
      <c r="B748" s="136" t="s">
        <v>1396</v>
      </c>
      <c r="C748" s="132" t="s">
        <v>1818</v>
      </c>
      <c r="D748" s="132"/>
      <c r="E748" s="132"/>
      <c r="F748" s="137">
        <v>40</v>
      </c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</row>
    <row r="749" spans="1:29" ht="78.75">
      <c r="A749" s="132" t="s">
        <v>693</v>
      </c>
      <c r="B749" s="143" t="s">
        <v>1650</v>
      </c>
      <c r="C749" s="132" t="s">
        <v>1651</v>
      </c>
      <c r="D749" s="132"/>
      <c r="E749" s="132"/>
      <c r="F749" s="137">
        <v>40</v>
      </c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</row>
    <row r="750" spans="1:29" ht="22.5">
      <c r="A750" s="132" t="s">
        <v>694</v>
      </c>
      <c r="B750" s="136" t="s">
        <v>1173</v>
      </c>
      <c r="C750" s="132" t="s">
        <v>1651</v>
      </c>
      <c r="D750" s="132" t="s">
        <v>1379</v>
      </c>
      <c r="E750" s="132"/>
      <c r="F750" s="137">
        <v>40</v>
      </c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</row>
    <row r="751" spans="1:29" ht="22.5">
      <c r="A751" s="132" t="s">
        <v>695</v>
      </c>
      <c r="B751" s="136" t="s">
        <v>1397</v>
      </c>
      <c r="C751" s="132" t="s">
        <v>1651</v>
      </c>
      <c r="D751" s="132" t="s">
        <v>1380</v>
      </c>
      <c r="E751" s="132"/>
      <c r="F751" s="137">
        <v>40</v>
      </c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</row>
    <row r="752" spans="1:29" ht="12.75">
      <c r="A752" s="132" t="s">
        <v>696</v>
      </c>
      <c r="B752" s="136" t="s">
        <v>1712</v>
      </c>
      <c r="C752" s="132" t="s">
        <v>1651</v>
      </c>
      <c r="D752" s="132" t="s">
        <v>1380</v>
      </c>
      <c r="E752" s="132" t="s">
        <v>1285</v>
      </c>
      <c r="F752" s="137">
        <v>40</v>
      </c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</row>
    <row r="753" spans="1:29" ht="12.75">
      <c r="A753" s="139" t="s">
        <v>697</v>
      </c>
      <c r="B753" s="140" t="s">
        <v>1351</v>
      </c>
      <c r="C753" s="139" t="s">
        <v>1651</v>
      </c>
      <c r="D753" s="139" t="s">
        <v>1380</v>
      </c>
      <c r="E753" s="139" t="s">
        <v>1352</v>
      </c>
      <c r="F753" s="141">
        <v>40</v>
      </c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</row>
    <row r="754" spans="1:29" ht="22.5">
      <c r="A754" s="122" t="s">
        <v>698</v>
      </c>
      <c r="B754" s="123" t="s">
        <v>1492</v>
      </c>
      <c r="C754" s="122" t="s">
        <v>1910</v>
      </c>
      <c r="D754" s="122"/>
      <c r="E754" s="122"/>
      <c r="F754" s="124">
        <v>120668.7</v>
      </c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</row>
    <row r="755" spans="1:29" ht="45">
      <c r="A755" s="132" t="s">
        <v>699</v>
      </c>
      <c r="B755" s="136" t="s">
        <v>1707</v>
      </c>
      <c r="C755" s="132" t="s">
        <v>1151</v>
      </c>
      <c r="D755" s="132"/>
      <c r="E755" s="132"/>
      <c r="F755" s="137">
        <v>114156</v>
      </c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</row>
    <row r="756" spans="1:29" ht="78.75">
      <c r="A756" s="132" t="s">
        <v>700</v>
      </c>
      <c r="B756" s="143" t="s">
        <v>1708</v>
      </c>
      <c r="C756" s="132" t="s">
        <v>1152</v>
      </c>
      <c r="D756" s="132"/>
      <c r="E756" s="132"/>
      <c r="F756" s="137">
        <v>18037.3</v>
      </c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</row>
    <row r="757" spans="1:29" ht="12.75">
      <c r="A757" s="132" t="s">
        <v>701</v>
      </c>
      <c r="B757" s="136" t="s">
        <v>1715</v>
      </c>
      <c r="C757" s="132" t="s">
        <v>1152</v>
      </c>
      <c r="D757" s="132" t="s">
        <v>1857</v>
      </c>
      <c r="E757" s="132"/>
      <c r="F757" s="137">
        <v>18037.3</v>
      </c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</row>
    <row r="758" spans="1:29" ht="12.75">
      <c r="A758" s="132" t="s">
        <v>702</v>
      </c>
      <c r="B758" s="136" t="s">
        <v>1208</v>
      </c>
      <c r="C758" s="132" t="s">
        <v>1152</v>
      </c>
      <c r="D758" s="132" t="s">
        <v>1709</v>
      </c>
      <c r="E758" s="132"/>
      <c r="F758" s="137">
        <v>18037.3</v>
      </c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</row>
    <row r="759" spans="1:29" ht="33.75">
      <c r="A759" s="132" t="s">
        <v>703</v>
      </c>
      <c r="B759" s="136" t="s">
        <v>1640</v>
      </c>
      <c r="C759" s="132" t="s">
        <v>1152</v>
      </c>
      <c r="D759" s="132" t="s">
        <v>1709</v>
      </c>
      <c r="E759" s="132" t="s">
        <v>1371</v>
      </c>
      <c r="F759" s="137">
        <v>18037.3</v>
      </c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</row>
    <row r="760" spans="1:29" ht="33.75">
      <c r="A760" s="139" t="s">
        <v>704</v>
      </c>
      <c r="B760" s="140" t="s">
        <v>1641</v>
      </c>
      <c r="C760" s="139" t="s">
        <v>1152</v>
      </c>
      <c r="D760" s="139" t="s">
        <v>1709</v>
      </c>
      <c r="E760" s="139" t="s">
        <v>1848</v>
      </c>
      <c r="F760" s="141">
        <v>18037.3</v>
      </c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</row>
    <row r="761" spans="1:29" ht="90">
      <c r="A761" s="132" t="s">
        <v>705</v>
      </c>
      <c r="B761" s="143" t="s">
        <v>1710</v>
      </c>
      <c r="C761" s="132" t="s">
        <v>1153</v>
      </c>
      <c r="D761" s="132"/>
      <c r="E761" s="132"/>
      <c r="F761" s="137">
        <v>52215.4</v>
      </c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</row>
    <row r="762" spans="1:29" ht="12.75">
      <c r="A762" s="132" t="s">
        <v>706</v>
      </c>
      <c r="B762" s="136" t="s">
        <v>1715</v>
      </c>
      <c r="C762" s="132" t="s">
        <v>1153</v>
      </c>
      <c r="D762" s="132" t="s">
        <v>1857</v>
      </c>
      <c r="E762" s="132"/>
      <c r="F762" s="137">
        <v>52215.4</v>
      </c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</row>
    <row r="763" spans="1:29" ht="12.75">
      <c r="A763" s="132" t="s">
        <v>707</v>
      </c>
      <c r="B763" s="136" t="s">
        <v>1208</v>
      </c>
      <c r="C763" s="132" t="s">
        <v>1153</v>
      </c>
      <c r="D763" s="132" t="s">
        <v>1709</v>
      </c>
      <c r="E763" s="132"/>
      <c r="F763" s="137">
        <v>52215.4</v>
      </c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</row>
    <row r="764" spans="1:29" ht="33.75">
      <c r="A764" s="132" t="s">
        <v>708</v>
      </c>
      <c r="B764" s="136" t="s">
        <v>1640</v>
      </c>
      <c r="C764" s="132" t="s">
        <v>1153</v>
      </c>
      <c r="D764" s="132" t="s">
        <v>1709</v>
      </c>
      <c r="E764" s="132" t="s">
        <v>1371</v>
      </c>
      <c r="F764" s="137">
        <v>52215.4</v>
      </c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</row>
    <row r="765" spans="1:29" ht="33.75">
      <c r="A765" s="139" t="s">
        <v>709</v>
      </c>
      <c r="B765" s="140" t="s">
        <v>1641</v>
      </c>
      <c r="C765" s="139" t="s">
        <v>1153</v>
      </c>
      <c r="D765" s="139" t="s">
        <v>1709</v>
      </c>
      <c r="E765" s="139" t="s">
        <v>1848</v>
      </c>
      <c r="F765" s="141">
        <v>52215.4</v>
      </c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</row>
    <row r="766" spans="1:29" ht="78.75">
      <c r="A766" s="132" t="s">
        <v>710</v>
      </c>
      <c r="B766" s="143" t="s">
        <v>1154</v>
      </c>
      <c r="C766" s="132" t="s">
        <v>1155</v>
      </c>
      <c r="D766" s="132"/>
      <c r="E766" s="132"/>
      <c r="F766" s="137">
        <v>43903.3</v>
      </c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</row>
    <row r="767" spans="1:29" ht="12.75">
      <c r="A767" s="132" t="s">
        <v>711</v>
      </c>
      <c r="B767" s="136" t="s">
        <v>1715</v>
      </c>
      <c r="C767" s="132" t="s">
        <v>1155</v>
      </c>
      <c r="D767" s="132" t="s">
        <v>1857</v>
      </c>
      <c r="E767" s="132"/>
      <c r="F767" s="137">
        <v>43903.3</v>
      </c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</row>
    <row r="768" spans="1:29" ht="12.75">
      <c r="A768" s="132" t="s">
        <v>712</v>
      </c>
      <c r="B768" s="136" t="s">
        <v>1354</v>
      </c>
      <c r="C768" s="132" t="s">
        <v>1155</v>
      </c>
      <c r="D768" s="132" t="s">
        <v>1716</v>
      </c>
      <c r="E768" s="132"/>
      <c r="F768" s="137">
        <v>43903.3</v>
      </c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</row>
    <row r="769" spans="1:29" ht="33.75">
      <c r="A769" s="132" t="s">
        <v>713</v>
      </c>
      <c r="B769" s="136" t="s">
        <v>1640</v>
      </c>
      <c r="C769" s="132" t="s">
        <v>1155</v>
      </c>
      <c r="D769" s="132" t="s">
        <v>1716</v>
      </c>
      <c r="E769" s="132" t="s">
        <v>1371</v>
      </c>
      <c r="F769" s="137">
        <v>43903.3</v>
      </c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</row>
    <row r="770" spans="1:29" ht="12.75">
      <c r="A770" s="139" t="s">
        <v>714</v>
      </c>
      <c r="B770" s="140" t="s">
        <v>1642</v>
      </c>
      <c r="C770" s="139" t="s">
        <v>1155</v>
      </c>
      <c r="D770" s="139" t="s">
        <v>1716</v>
      </c>
      <c r="E770" s="139" t="s">
        <v>1727</v>
      </c>
      <c r="F770" s="141">
        <v>43903.3</v>
      </c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</row>
    <row r="771" spans="1:29" ht="12.75">
      <c r="A771" s="132" t="s">
        <v>715</v>
      </c>
      <c r="B771" s="136" t="s">
        <v>1701</v>
      </c>
      <c r="C771" s="132" t="s">
        <v>1149</v>
      </c>
      <c r="D771" s="132"/>
      <c r="E771" s="132"/>
      <c r="F771" s="137">
        <v>0.9</v>
      </c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</row>
    <row r="772" spans="1:29" ht="45">
      <c r="A772" s="132" t="s">
        <v>716</v>
      </c>
      <c r="B772" s="136" t="s">
        <v>1702</v>
      </c>
      <c r="C772" s="132" t="s">
        <v>1150</v>
      </c>
      <c r="D772" s="132"/>
      <c r="E772" s="132"/>
      <c r="F772" s="137">
        <v>0.9</v>
      </c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</row>
    <row r="773" spans="1:29" ht="12.75">
      <c r="A773" s="132" t="s">
        <v>717</v>
      </c>
      <c r="B773" s="136" t="s">
        <v>1703</v>
      </c>
      <c r="C773" s="132" t="s">
        <v>1150</v>
      </c>
      <c r="D773" s="132" t="s">
        <v>1704</v>
      </c>
      <c r="E773" s="132"/>
      <c r="F773" s="137">
        <v>0.9</v>
      </c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</row>
    <row r="774" spans="1:29" ht="12.75">
      <c r="A774" s="132" t="s">
        <v>718</v>
      </c>
      <c r="B774" s="136" t="s">
        <v>1705</v>
      </c>
      <c r="C774" s="132" t="s">
        <v>1150</v>
      </c>
      <c r="D774" s="132" t="s">
        <v>1706</v>
      </c>
      <c r="E774" s="132"/>
      <c r="F774" s="137">
        <v>0.9</v>
      </c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</row>
    <row r="775" spans="1:29" ht="22.5">
      <c r="A775" s="132" t="s">
        <v>719</v>
      </c>
      <c r="B775" s="136" t="s">
        <v>1638</v>
      </c>
      <c r="C775" s="132" t="s">
        <v>1150</v>
      </c>
      <c r="D775" s="132" t="s">
        <v>1706</v>
      </c>
      <c r="E775" s="132" t="s">
        <v>1369</v>
      </c>
      <c r="F775" s="137">
        <v>0.9</v>
      </c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</row>
    <row r="776" spans="1:29" ht="22.5">
      <c r="A776" s="139" t="s">
        <v>720</v>
      </c>
      <c r="B776" s="140" t="s">
        <v>1639</v>
      </c>
      <c r="C776" s="139" t="s">
        <v>1150</v>
      </c>
      <c r="D776" s="139" t="s">
        <v>1706</v>
      </c>
      <c r="E776" s="139" t="s">
        <v>1370</v>
      </c>
      <c r="F776" s="141">
        <v>0.9</v>
      </c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</row>
    <row r="777" spans="1:29" ht="22.5">
      <c r="A777" s="132" t="s">
        <v>721</v>
      </c>
      <c r="B777" s="136" t="s">
        <v>1493</v>
      </c>
      <c r="C777" s="132" t="s">
        <v>1911</v>
      </c>
      <c r="D777" s="132"/>
      <c r="E777" s="132"/>
      <c r="F777" s="137">
        <v>6511.8</v>
      </c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</row>
    <row r="778" spans="1:29" ht="56.25">
      <c r="A778" s="132" t="s">
        <v>722</v>
      </c>
      <c r="B778" s="136" t="s">
        <v>1494</v>
      </c>
      <c r="C778" s="132" t="s">
        <v>1912</v>
      </c>
      <c r="D778" s="132"/>
      <c r="E778" s="132"/>
      <c r="F778" s="137">
        <v>6511.8</v>
      </c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</row>
    <row r="779" spans="1:29" ht="56.25">
      <c r="A779" s="132" t="s">
        <v>723</v>
      </c>
      <c r="B779" s="136" t="s">
        <v>1513</v>
      </c>
      <c r="C779" s="132" t="s">
        <v>1912</v>
      </c>
      <c r="D779" s="132" t="s">
        <v>1514</v>
      </c>
      <c r="E779" s="132"/>
      <c r="F779" s="137">
        <v>5519.1</v>
      </c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</row>
    <row r="780" spans="1:29" ht="22.5">
      <c r="A780" s="132" t="s">
        <v>724</v>
      </c>
      <c r="B780" s="136" t="s">
        <v>1378</v>
      </c>
      <c r="C780" s="132" t="s">
        <v>1912</v>
      </c>
      <c r="D780" s="132" t="s">
        <v>1338</v>
      </c>
      <c r="E780" s="132"/>
      <c r="F780" s="137">
        <v>5519.1</v>
      </c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</row>
    <row r="781" spans="1:29" ht="12.75">
      <c r="A781" s="132" t="s">
        <v>725</v>
      </c>
      <c r="B781" s="136" t="s">
        <v>1557</v>
      </c>
      <c r="C781" s="132" t="s">
        <v>1912</v>
      </c>
      <c r="D781" s="132" t="s">
        <v>1338</v>
      </c>
      <c r="E781" s="132" t="s">
        <v>1356</v>
      </c>
      <c r="F781" s="137">
        <v>5519.1</v>
      </c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</row>
    <row r="782" spans="1:29" ht="33.75">
      <c r="A782" s="139" t="s">
        <v>726</v>
      </c>
      <c r="B782" s="140" t="s">
        <v>1361</v>
      </c>
      <c r="C782" s="139" t="s">
        <v>1912</v>
      </c>
      <c r="D782" s="139" t="s">
        <v>1338</v>
      </c>
      <c r="E782" s="139" t="s">
        <v>1362</v>
      </c>
      <c r="F782" s="141">
        <v>5519.1</v>
      </c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</row>
    <row r="783" spans="1:29" ht="22.5">
      <c r="A783" s="132" t="s">
        <v>727</v>
      </c>
      <c r="B783" s="136" t="s">
        <v>1173</v>
      </c>
      <c r="C783" s="132" t="s">
        <v>1912</v>
      </c>
      <c r="D783" s="132" t="s">
        <v>1379</v>
      </c>
      <c r="E783" s="132"/>
      <c r="F783" s="137">
        <v>992.4</v>
      </c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</row>
    <row r="784" spans="1:29" ht="22.5">
      <c r="A784" s="132" t="s">
        <v>728</v>
      </c>
      <c r="B784" s="136" t="s">
        <v>1397</v>
      </c>
      <c r="C784" s="132" t="s">
        <v>1912</v>
      </c>
      <c r="D784" s="132" t="s">
        <v>1380</v>
      </c>
      <c r="E784" s="132"/>
      <c r="F784" s="137">
        <v>992.4</v>
      </c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</row>
    <row r="785" spans="1:29" ht="12.75">
      <c r="A785" s="132" t="s">
        <v>729</v>
      </c>
      <c r="B785" s="136" t="s">
        <v>1557</v>
      </c>
      <c r="C785" s="132" t="s">
        <v>1912</v>
      </c>
      <c r="D785" s="132" t="s">
        <v>1380</v>
      </c>
      <c r="E785" s="132" t="s">
        <v>1356</v>
      </c>
      <c r="F785" s="137">
        <v>992.4</v>
      </c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</row>
    <row r="786" spans="1:29" ht="33.75">
      <c r="A786" s="139" t="s">
        <v>730</v>
      </c>
      <c r="B786" s="140" t="s">
        <v>1361</v>
      </c>
      <c r="C786" s="139" t="s">
        <v>1912</v>
      </c>
      <c r="D786" s="139" t="s">
        <v>1380</v>
      </c>
      <c r="E786" s="139" t="s">
        <v>1362</v>
      </c>
      <c r="F786" s="141">
        <v>992.4</v>
      </c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</row>
    <row r="787" spans="1:29" ht="12.75">
      <c r="A787" s="132" t="s">
        <v>731</v>
      </c>
      <c r="B787" s="136" t="s">
        <v>1388</v>
      </c>
      <c r="C787" s="132" t="s">
        <v>1912</v>
      </c>
      <c r="D787" s="132" t="s">
        <v>1389</v>
      </c>
      <c r="E787" s="132"/>
      <c r="F787" s="137">
        <v>0.3</v>
      </c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</row>
    <row r="788" spans="1:29" ht="12.75">
      <c r="A788" s="132" t="s">
        <v>732</v>
      </c>
      <c r="B788" s="136" t="s">
        <v>1390</v>
      </c>
      <c r="C788" s="132" t="s">
        <v>1912</v>
      </c>
      <c r="D788" s="132" t="s">
        <v>1391</v>
      </c>
      <c r="E788" s="132"/>
      <c r="F788" s="137">
        <v>0.3</v>
      </c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</row>
    <row r="789" spans="1:29" ht="12.75">
      <c r="A789" s="132" t="s">
        <v>912</v>
      </c>
      <c r="B789" s="136" t="s">
        <v>1557</v>
      </c>
      <c r="C789" s="132" t="s">
        <v>1912</v>
      </c>
      <c r="D789" s="132" t="s">
        <v>1391</v>
      </c>
      <c r="E789" s="132" t="s">
        <v>1356</v>
      </c>
      <c r="F789" s="137">
        <v>0.3</v>
      </c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</row>
    <row r="790" spans="1:29" ht="33.75">
      <c r="A790" s="139" t="s">
        <v>913</v>
      </c>
      <c r="B790" s="140" t="s">
        <v>1361</v>
      </c>
      <c r="C790" s="139" t="s">
        <v>1912</v>
      </c>
      <c r="D790" s="139" t="s">
        <v>1391</v>
      </c>
      <c r="E790" s="139" t="s">
        <v>1362</v>
      </c>
      <c r="F790" s="141">
        <v>0.3</v>
      </c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</row>
    <row r="791" spans="1:29" ht="33.75">
      <c r="A791" s="122" t="s">
        <v>914</v>
      </c>
      <c r="B791" s="123" t="s">
        <v>1711</v>
      </c>
      <c r="C791" s="122" t="s">
        <v>1819</v>
      </c>
      <c r="D791" s="122"/>
      <c r="E791" s="122"/>
      <c r="F791" s="124">
        <v>120</v>
      </c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</row>
    <row r="792" spans="1:29" ht="12.75">
      <c r="A792" s="132" t="s">
        <v>915</v>
      </c>
      <c r="B792" s="136" t="s">
        <v>1515</v>
      </c>
      <c r="C792" s="132" t="s">
        <v>1820</v>
      </c>
      <c r="D792" s="132"/>
      <c r="E792" s="132"/>
      <c r="F792" s="137">
        <v>120</v>
      </c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</row>
    <row r="793" spans="1:29" ht="45">
      <c r="A793" s="132" t="s">
        <v>916</v>
      </c>
      <c r="B793" s="136" t="s">
        <v>1122</v>
      </c>
      <c r="C793" s="132" t="s">
        <v>1123</v>
      </c>
      <c r="D793" s="132"/>
      <c r="E793" s="132"/>
      <c r="F793" s="137">
        <v>10</v>
      </c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</row>
    <row r="794" spans="1:29" ht="22.5">
      <c r="A794" s="132" t="s">
        <v>917</v>
      </c>
      <c r="B794" s="136" t="s">
        <v>1173</v>
      </c>
      <c r="C794" s="132" t="s">
        <v>1123</v>
      </c>
      <c r="D794" s="132" t="s">
        <v>1379</v>
      </c>
      <c r="E794" s="132"/>
      <c r="F794" s="137">
        <v>10</v>
      </c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</row>
    <row r="795" spans="1:29" ht="22.5">
      <c r="A795" s="132" t="s">
        <v>918</v>
      </c>
      <c r="B795" s="136" t="s">
        <v>1397</v>
      </c>
      <c r="C795" s="132" t="s">
        <v>1123</v>
      </c>
      <c r="D795" s="132" t="s">
        <v>1380</v>
      </c>
      <c r="E795" s="132"/>
      <c r="F795" s="137">
        <v>10</v>
      </c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</row>
    <row r="796" spans="1:29" ht="12.75">
      <c r="A796" s="132" t="s">
        <v>919</v>
      </c>
      <c r="B796" s="136" t="s">
        <v>1215</v>
      </c>
      <c r="C796" s="132" t="s">
        <v>1123</v>
      </c>
      <c r="D796" s="132" t="s">
        <v>1380</v>
      </c>
      <c r="E796" s="132" t="s">
        <v>1280</v>
      </c>
      <c r="F796" s="137">
        <v>10</v>
      </c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</row>
    <row r="797" spans="1:29" ht="12.75">
      <c r="A797" s="139" t="s">
        <v>920</v>
      </c>
      <c r="B797" s="140" t="s">
        <v>1350</v>
      </c>
      <c r="C797" s="139" t="s">
        <v>1123</v>
      </c>
      <c r="D797" s="139" t="s">
        <v>1380</v>
      </c>
      <c r="E797" s="139" t="s">
        <v>1347</v>
      </c>
      <c r="F797" s="141">
        <v>10</v>
      </c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</row>
    <row r="798" spans="1:29" ht="56.25">
      <c r="A798" s="132" t="s">
        <v>921</v>
      </c>
      <c r="B798" s="136" t="s">
        <v>1821</v>
      </c>
      <c r="C798" s="132" t="s">
        <v>1822</v>
      </c>
      <c r="D798" s="132"/>
      <c r="E798" s="132"/>
      <c r="F798" s="137">
        <v>110</v>
      </c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</row>
    <row r="799" spans="1:29" ht="22.5">
      <c r="A799" s="132" t="s">
        <v>922</v>
      </c>
      <c r="B799" s="136" t="s">
        <v>1173</v>
      </c>
      <c r="C799" s="132" t="s">
        <v>1822</v>
      </c>
      <c r="D799" s="132" t="s">
        <v>1379</v>
      </c>
      <c r="E799" s="132"/>
      <c r="F799" s="137">
        <v>110</v>
      </c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</row>
    <row r="800" spans="1:29" ht="22.5">
      <c r="A800" s="132" t="s">
        <v>923</v>
      </c>
      <c r="B800" s="136" t="s">
        <v>1397</v>
      </c>
      <c r="C800" s="132" t="s">
        <v>1822</v>
      </c>
      <c r="D800" s="132" t="s">
        <v>1380</v>
      </c>
      <c r="E800" s="132"/>
      <c r="F800" s="137">
        <v>110</v>
      </c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</row>
    <row r="801" spans="1:29" ht="12.75">
      <c r="A801" s="132" t="s">
        <v>924</v>
      </c>
      <c r="B801" s="136" t="s">
        <v>1215</v>
      </c>
      <c r="C801" s="132" t="s">
        <v>1822</v>
      </c>
      <c r="D801" s="132" t="s">
        <v>1380</v>
      </c>
      <c r="E801" s="132" t="s">
        <v>1280</v>
      </c>
      <c r="F801" s="137">
        <v>110</v>
      </c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</row>
    <row r="802" spans="1:29" ht="12.75">
      <c r="A802" s="139" t="s">
        <v>925</v>
      </c>
      <c r="B802" s="140" t="s">
        <v>1350</v>
      </c>
      <c r="C802" s="139" t="s">
        <v>1822</v>
      </c>
      <c r="D802" s="139" t="s">
        <v>1380</v>
      </c>
      <c r="E802" s="139" t="s">
        <v>1347</v>
      </c>
      <c r="F802" s="141">
        <v>110</v>
      </c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</row>
    <row r="803" spans="1:29" ht="22.5">
      <c r="A803" s="122" t="s">
        <v>926</v>
      </c>
      <c r="B803" s="123" t="s">
        <v>1558</v>
      </c>
      <c r="C803" s="122" t="s">
        <v>1561</v>
      </c>
      <c r="D803" s="122"/>
      <c r="E803" s="122"/>
      <c r="F803" s="124">
        <f>4092.8-850</f>
        <v>3242.8</v>
      </c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</row>
    <row r="804" spans="1:29" ht="22.5">
      <c r="A804" s="132" t="s">
        <v>927</v>
      </c>
      <c r="B804" s="136" t="s">
        <v>1559</v>
      </c>
      <c r="C804" s="132" t="s">
        <v>1562</v>
      </c>
      <c r="D804" s="132"/>
      <c r="E804" s="132"/>
      <c r="F804" s="137">
        <f>4092.8-850</f>
        <v>3242.8</v>
      </c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</row>
    <row r="805" spans="1:29" ht="45">
      <c r="A805" s="132" t="s">
        <v>928</v>
      </c>
      <c r="B805" s="136" t="s">
        <v>1563</v>
      </c>
      <c r="C805" s="132" t="s">
        <v>1564</v>
      </c>
      <c r="D805" s="132"/>
      <c r="E805" s="132"/>
      <c r="F805" s="137">
        <f>2437.7-850</f>
        <v>1587.6999999999998</v>
      </c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</row>
    <row r="806" spans="1:29" ht="56.25">
      <c r="A806" s="132" t="s">
        <v>929</v>
      </c>
      <c r="B806" s="136" t="s">
        <v>1513</v>
      </c>
      <c r="C806" s="132" t="s">
        <v>1564</v>
      </c>
      <c r="D806" s="132" t="s">
        <v>1514</v>
      </c>
      <c r="E806" s="132"/>
      <c r="F806" s="137">
        <v>901.9</v>
      </c>
      <c r="G806" s="142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</row>
    <row r="807" spans="1:29" ht="22.5">
      <c r="A807" s="132" t="s">
        <v>930</v>
      </c>
      <c r="B807" s="136" t="s">
        <v>1378</v>
      </c>
      <c r="C807" s="132" t="s">
        <v>1564</v>
      </c>
      <c r="D807" s="132" t="s">
        <v>1338</v>
      </c>
      <c r="E807" s="132"/>
      <c r="F807" s="137">
        <v>901.9</v>
      </c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</row>
    <row r="808" spans="1:29" ht="12.75">
      <c r="A808" s="132" t="s">
        <v>931</v>
      </c>
      <c r="B808" s="136" t="s">
        <v>1557</v>
      </c>
      <c r="C808" s="132" t="s">
        <v>1564</v>
      </c>
      <c r="D808" s="132" t="s">
        <v>1338</v>
      </c>
      <c r="E808" s="132" t="s">
        <v>1356</v>
      </c>
      <c r="F808" s="137">
        <v>901.9</v>
      </c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</row>
    <row r="809" spans="1:29" ht="33.75">
      <c r="A809" s="139" t="s">
        <v>932</v>
      </c>
      <c r="B809" s="140" t="s">
        <v>1358</v>
      </c>
      <c r="C809" s="139" t="s">
        <v>1564</v>
      </c>
      <c r="D809" s="139" t="s">
        <v>1338</v>
      </c>
      <c r="E809" s="139" t="s">
        <v>1359</v>
      </c>
      <c r="F809" s="141">
        <v>901.9</v>
      </c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</row>
    <row r="810" spans="1:29" ht="22.5">
      <c r="A810" s="132" t="s">
        <v>933</v>
      </c>
      <c r="B810" s="136" t="s">
        <v>1173</v>
      </c>
      <c r="C810" s="132" t="s">
        <v>1564</v>
      </c>
      <c r="D810" s="132" t="s">
        <v>1379</v>
      </c>
      <c r="E810" s="132"/>
      <c r="F810" s="137">
        <f>1535.8-850</f>
        <v>685.8</v>
      </c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</row>
    <row r="811" spans="1:29" ht="22.5">
      <c r="A811" s="132" t="s">
        <v>934</v>
      </c>
      <c r="B811" s="136" t="s">
        <v>1397</v>
      </c>
      <c r="C811" s="132" t="s">
        <v>1564</v>
      </c>
      <c r="D811" s="132" t="s">
        <v>1380</v>
      </c>
      <c r="E811" s="132"/>
      <c r="F811" s="137">
        <f>1535.8-850</f>
        <v>685.8</v>
      </c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</row>
    <row r="812" spans="1:29" ht="12.75">
      <c r="A812" s="132" t="s">
        <v>935</v>
      </c>
      <c r="B812" s="136" t="s">
        <v>1557</v>
      </c>
      <c r="C812" s="132" t="s">
        <v>1564</v>
      </c>
      <c r="D812" s="132" t="s">
        <v>1380</v>
      </c>
      <c r="E812" s="132" t="s">
        <v>1356</v>
      </c>
      <c r="F812" s="137">
        <f>1535.8-850</f>
        <v>685.8</v>
      </c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</row>
    <row r="813" spans="1:29" ht="33.75">
      <c r="A813" s="139" t="s">
        <v>936</v>
      </c>
      <c r="B813" s="140" t="s">
        <v>1358</v>
      </c>
      <c r="C813" s="139" t="s">
        <v>1564</v>
      </c>
      <c r="D813" s="139" t="s">
        <v>1380</v>
      </c>
      <c r="E813" s="139" t="s">
        <v>1359</v>
      </c>
      <c r="F813" s="141">
        <f>1535.8-850</f>
        <v>685.8</v>
      </c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</row>
    <row r="814" spans="1:29" ht="33.75">
      <c r="A814" s="132" t="s">
        <v>937</v>
      </c>
      <c r="B814" s="136" t="s">
        <v>1381</v>
      </c>
      <c r="C814" s="132" t="s">
        <v>1567</v>
      </c>
      <c r="D814" s="132"/>
      <c r="E814" s="132"/>
      <c r="F814" s="137">
        <v>670</v>
      </c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</row>
    <row r="815" spans="1:29" ht="56.25">
      <c r="A815" s="132" t="s">
        <v>938</v>
      </c>
      <c r="B815" s="136" t="s">
        <v>1513</v>
      </c>
      <c r="C815" s="132" t="s">
        <v>1567</v>
      </c>
      <c r="D815" s="132" t="s">
        <v>1514</v>
      </c>
      <c r="E815" s="132"/>
      <c r="F815" s="137">
        <v>655</v>
      </c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</row>
    <row r="816" spans="1:29" ht="22.5">
      <c r="A816" s="132" t="s">
        <v>939</v>
      </c>
      <c r="B816" s="136" t="s">
        <v>1378</v>
      </c>
      <c r="C816" s="132" t="s">
        <v>1567</v>
      </c>
      <c r="D816" s="132" t="s">
        <v>1338</v>
      </c>
      <c r="E816" s="132"/>
      <c r="F816" s="137">
        <v>655</v>
      </c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</row>
    <row r="817" spans="1:29" ht="12.75">
      <c r="A817" s="132" t="s">
        <v>940</v>
      </c>
      <c r="B817" s="136" t="s">
        <v>1557</v>
      </c>
      <c r="C817" s="132" t="s">
        <v>1567</v>
      </c>
      <c r="D817" s="132" t="s">
        <v>1338</v>
      </c>
      <c r="E817" s="132" t="s">
        <v>1356</v>
      </c>
      <c r="F817" s="137">
        <v>655</v>
      </c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</row>
    <row r="818" spans="1:29" ht="33.75">
      <c r="A818" s="139" t="s">
        <v>1389</v>
      </c>
      <c r="B818" s="140" t="s">
        <v>1361</v>
      </c>
      <c r="C818" s="139" t="s">
        <v>1567</v>
      </c>
      <c r="D818" s="139" t="s">
        <v>1338</v>
      </c>
      <c r="E818" s="139" t="s">
        <v>1362</v>
      </c>
      <c r="F818" s="141">
        <v>655</v>
      </c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</row>
    <row r="819" spans="1:29" ht="22.5">
      <c r="A819" s="132" t="s">
        <v>941</v>
      </c>
      <c r="B819" s="136" t="s">
        <v>1173</v>
      </c>
      <c r="C819" s="132" t="s">
        <v>1567</v>
      </c>
      <c r="D819" s="132" t="s">
        <v>1379</v>
      </c>
      <c r="E819" s="132"/>
      <c r="F819" s="137">
        <v>15</v>
      </c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</row>
    <row r="820" spans="1:29" ht="22.5">
      <c r="A820" s="132" t="s">
        <v>942</v>
      </c>
      <c r="B820" s="136" t="s">
        <v>1397</v>
      </c>
      <c r="C820" s="132" t="s">
        <v>1567</v>
      </c>
      <c r="D820" s="132" t="s">
        <v>1380</v>
      </c>
      <c r="E820" s="132"/>
      <c r="F820" s="137">
        <v>15</v>
      </c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</row>
    <row r="821" spans="1:29" ht="12.75">
      <c r="A821" s="132" t="s">
        <v>943</v>
      </c>
      <c r="B821" s="136" t="s">
        <v>1557</v>
      </c>
      <c r="C821" s="132" t="s">
        <v>1567</v>
      </c>
      <c r="D821" s="132" t="s">
        <v>1380</v>
      </c>
      <c r="E821" s="132" t="s">
        <v>1356</v>
      </c>
      <c r="F821" s="137">
        <v>15</v>
      </c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</row>
    <row r="822" spans="1:29" ht="33.75">
      <c r="A822" s="139" t="s">
        <v>944</v>
      </c>
      <c r="B822" s="140" t="s">
        <v>1361</v>
      </c>
      <c r="C822" s="139" t="s">
        <v>1567</v>
      </c>
      <c r="D822" s="139" t="s">
        <v>1380</v>
      </c>
      <c r="E822" s="139" t="s">
        <v>1362</v>
      </c>
      <c r="F822" s="141">
        <v>15</v>
      </c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</row>
    <row r="823" spans="1:29" ht="33.75">
      <c r="A823" s="132" t="s">
        <v>945</v>
      </c>
      <c r="B823" s="136" t="s">
        <v>1565</v>
      </c>
      <c r="C823" s="132" t="s">
        <v>1566</v>
      </c>
      <c r="D823" s="132"/>
      <c r="E823" s="132"/>
      <c r="F823" s="137">
        <v>985.1</v>
      </c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</row>
    <row r="824" spans="1:29" ht="56.25">
      <c r="A824" s="132" t="s">
        <v>946</v>
      </c>
      <c r="B824" s="136" t="s">
        <v>1513</v>
      </c>
      <c r="C824" s="132" t="s">
        <v>1566</v>
      </c>
      <c r="D824" s="132" t="s">
        <v>1514</v>
      </c>
      <c r="E824" s="132"/>
      <c r="F824" s="137">
        <v>985.1</v>
      </c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</row>
    <row r="825" spans="1:29" ht="22.5">
      <c r="A825" s="132" t="s">
        <v>947</v>
      </c>
      <c r="B825" s="136" t="s">
        <v>1378</v>
      </c>
      <c r="C825" s="132" t="s">
        <v>1566</v>
      </c>
      <c r="D825" s="132" t="s">
        <v>1338</v>
      </c>
      <c r="E825" s="132"/>
      <c r="F825" s="137">
        <v>985.1</v>
      </c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</row>
    <row r="826" spans="1:29" ht="12.75">
      <c r="A826" s="132" t="s">
        <v>948</v>
      </c>
      <c r="B826" s="136" t="s">
        <v>1557</v>
      </c>
      <c r="C826" s="132" t="s">
        <v>1566</v>
      </c>
      <c r="D826" s="132" t="s">
        <v>1338</v>
      </c>
      <c r="E826" s="132" t="s">
        <v>1356</v>
      </c>
      <c r="F826" s="137">
        <v>985.1</v>
      </c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</row>
    <row r="827" spans="1:29" ht="33.75">
      <c r="A827" s="139" t="s">
        <v>949</v>
      </c>
      <c r="B827" s="140" t="s">
        <v>1358</v>
      </c>
      <c r="C827" s="139" t="s">
        <v>1566</v>
      </c>
      <c r="D827" s="139" t="s">
        <v>1338</v>
      </c>
      <c r="E827" s="139" t="s">
        <v>1359</v>
      </c>
      <c r="F827" s="141">
        <v>985.1</v>
      </c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</row>
    <row r="828" spans="1:29" ht="22.5">
      <c r="A828" s="122" t="s">
        <v>1218</v>
      </c>
      <c r="B828" s="123" t="s">
        <v>1384</v>
      </c>
      <c r="C828" s="122" t="s">
        <v>1568</v>
      </c>
      <c r="D828" s="122"/>
      <c r="E828" s="122"/>
      <c r="F828" s="124">
        <f>84822+850+150</f>
        <v>85822</v>
      </c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</row>
    <row r="829" spans="1:29" ht="12.75">
      <c r="A829" s="132" t="s">
        <v>950</v>
      </c>
      <c r="B829" s="136" t="s">
        <v>1385</v>
      </c>
      <c r="C829" s="132" t="s">
        <v>1569</v>
      </c>
      <c r="D829" s="132"/>
      <c r="E829" s="132"/>
      <c r="F829" s="137">
        <f>46020.8+850+150</f>
        <v>47020.8</v>
      </c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</row>
    <row r="830" spans="1:29" ht="67.5">
      <c r="A830" s="132" t="s">
        <v>951</v>
      </c>
      <c r="B830" s="136" t="s">
        <v>1434</v>
      </c>
      <c r="C830" s="132" t="s">
        <v>1435</v>
      </c>
      <c r="D830" s="132"/>
      <c r="E830" s="132"/>
      <c r="F830" s="137">
        <v>35.3</v>
      </c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</row>
    <row r="831" spans="1:29" ht="56.25">
      <c r="A831" s="132" t="s">
        <v>952</v>
      </c>
      <c r="B831" s="136" t="s">
        <v>1513</v>
      </c>
      <c r="C831" s="132" t="s">
        <v>1435</v>
      </c>
      <c r="D831" s="132" t="s">
        <v>1514</v>
      </c>
      <c r="E831" s="132"/>
      <c r="F831" s="137">
        <v>35.3</v>
      </c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</row>
    <row r="832" spans="1:29" ht="22.5">
      <c r="A832" s="132" t="s">
        <v>953</v>
      </c>
      <c r="B832" s="136" t="s">
        <v>1378</v>
      </c>
      <c r="C832" s="132" t="s">
        <v>1435</v>
      </c>
      <c r="D832" s="132" t="s">
        <v>1338</v>
      </c>
      <c r="E832" s="132"/>
      <c r="F832" s="137">
        <v>35.3</v>
      </c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</row>
    <row r="833" spans="1:29" ht="12.75">
      <c r="A833" s="132" t="s">
        <v>954</v>
      </c>
      <c r="B833" s="136" t="s">
        <v>1557</v>
      </c>
      <c r="C833" s="132" t="s">
        <v>1435</v>
      </c>
      <c r="D833" s="132" t="s">
        <v>1338</v>
      </c>
      <c r="E833" s="132" t="s">
        <v>1356</v>
      </c>
      <c r="F833" s="137">
        <v>35.3</v>
      </c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</row>
    <row r="834" spans="1:29" ht="45">
      <c r="A834" s="139" t="s">
        <v>955</v>
      </c>
      <c r="B834" s="140" t="s">
        <v>1553</v>
      </c>
      <c r="C834" s="139" t="s">
        <v>1435</v>
      </c>
      <c r="D834" s="139" t="s">
        <v>1338</v>
      </c>
      <c r="E834" s="139" t="s">
        <v>1360</v>
      </c>
      <c r="F834" s="141">
        <v>35.3</v>
      </c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</row>
    <row r="835" spans="1:29" ht="56.25">
      <c r="A835" s="132" t="s">
        <v>956</v>
      </c>
      <c r="B835" s="136" t="s">
        <v>1657</v>
      </c>
      <c r="C835" s="132" t="s">
        <v>1582</v>
      </c>
      <c r="D835" s="132"/>
      <c r="E835" s="132"/>
      <c r="F835" s="137">
        <v>40</v>
      </c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</row>
    <row r="836" spans="1:29" ht="56.25">
      <c r="A836" s="132" t="s">
        <v>957</v>
      </c>
      <c r="B836" s="136" t="s">
        <v>1513</v>
      </c>
      <c r="C836" s="132" t="s">
        <v>1582</v>
      </c>
      <c r="D836" s="132" t="s">
        <v>1514</v>
      </c>
      <c r="E836" s="132"/>
      <c r="F836" s="137">
        <v>35.1</v>
      </c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</row>
    <row r="837" spans="1:29" ht="22.5">
      <c r="A837" s="132" t="s">
        <v>958</v>
      </c>
      <c r="B837" s="136" t="s">
        <v>1378</v>
      </c>
      <c r="C837" s="132" t="s">
        <v>1582</v>
      </c>
      <c r="D837" s="132" t="s">
        <v>1338</v>
      </c>
      <c r="E837" s="132"/>
      <c r="F837" s="137">
        <v>35.1</v>
      </c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</row>
    <row r="838" spans="1:29" ht="12.75">
      <c r="A838" s="132" t="s">
        <v>959</v>
      </c>
      <c r="B838" s="136" t="s">
        <v>1557</v>
      </c>
      <c r="C838" s="132" t="s">
        <v>1582</v>
      </c>
      <c r="D838" s="132" t="s">
        <v>1338</v>
      </c>
      <c r="E838" s="132" t="s">
        <v>1356</v>
      </c>
      <c r="F838" s="137">
        <v>35.1</v>
      </c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</row>
    <row r="839" spans="1:29" ht="45">
      <c r="A839" s="139" t="s">
        <v>960</v>
      </c>
      <c r="B839" s="140" t="s">
        <v>1553</v>
      </c>
      <c r="C839" s="139" t="s">
        <v>1582</v>
      </c>
      <c r="D839" s="139" t="s">
        <v>1338</v>
      </c>
      <c r="E839" s="139" t="s">
        <v>1360</v>
      </c>
      <c r="F839" s="141">
        <v>35.1</v>
      </c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</row>
    <row r="840" spans="1:29" ht="22.5">
      <c r="A840" s="132" t="s">
        <v>961</v>
      </c>
      <c r="B840" s="136" t="s">
        <v>1173</v>
      </c>
      <c r="C840" s="132" t="s">
        <v>1582</v>
      </c>
      <c r="D840" s="132" t="s">
        <v>1379</v>
      </c>
      <c r="E840" s="132"/>
      <c r="F840" s="137">
        <v>5</v>
      </c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</row>
    <row r="841" spans="1:29" ht="22.5">
      <c r="A841" s="132" t="s">
        <v>962</v>
      </c>
      <c r="B841" s="136" t="s">
        <v>1397</v>
      </c>
      <c r="C841" s="132" t="s">
        <v>1582</v>
      </c>
      <c r="D841" s="132" t="s">
        <v>1380</v>
      </c>
      <c r="E841" s="132"/>
      <c r="F841" s="137">
        <v>5</v>
      </c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</row>
    <row r="842" spans="1:29" ht="12.75">
      <c r="A842" s="132" t="s">
        <v>963</v>
      </c>
      <c r="B842" s="136" t="s">
        <v>1557</v>
      </c>
      <c r="C842" s="132" t="s">
        <v>1582</v>
      </c>
      <c r="D842" s="132" t="s">
        <v>1380</v>
      </c>
      <c r="E842" s="132" t="s">
        <v>1356</v>
      </c>
      <c r="F842" s="137">
        <v>5</v>
      </c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</row>
    <row r="843" spans="1:29" ht="45">
      <c r="A843" s="139" t="s">
        <v>964</v>
      </c>
      <c r="B843" s="140" t="s">
        <v>1553</v>
      </c>
      <c r="C843" s="139" t="s">
        <v>1582</v>
      </c>
      <c r="D843" s="139" t="s">
        <v>1380</v>
      </c>
      <c r="E843" s="139" t="s">
        <v>1360</v>
      </c>
      <c r="F843" s="141">
        <v>5</v>
      </c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</row>
    <row r="844" spans="1:29" ht="56.25">
      <c r="A844" s="132" t="s">
        <v>965</v>
      </c>
      <c r="B844" s="136" t="s">
        <v>1386</v>
      </c>
      <c r="C844" s="132" t="s">
        <v>1796</v>
      </c>
      <c r="D844" s="132"/>
      <c r="E844" s="132"/>
      <c r="F844" s="137">
        <v>1081.8</v>
      </c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</row>
    <row r="845" spans="1:29" ht="56.25">
      <c r="A845" s="132" t="s">
        <v>966</v>
      </c>
      <c r="B845" s="136" t="s">
        <v>1513</v>
      </c>
      <c r="C845" s="132" t="s">
        <v>1796</v>
      </c>
      <c r="D845" s="132" t="s">
        <v>1514</v>
      </c>
      <c r="E845" s="132"/>
      <c r="F845" s="137">
        <v>839</v>
      </c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</row>
    <row r="846" spans="1:29" ht="22.5">
      <c r="A846" s="132" t="s">
        <v>967</v>
      </c>
      <c r="B846" s="136" t="s">
        <v>1378</v>
      </c>
      <c r="C846" s="132" t="s">
        <v>1796</v>
      </c>
      <c r="D846" s="132" t="s">
        <v>1338</v>
      </c>
      <c r="E846" s="132"/>
      <c r="F846" s="137">
        <v>839</v>
      </c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</row>
    <row r="847" spans="1:29" ht="12.75">
      <c r="A847" s="132" t="s">
        <v>968</v>
      </c>
      <c r="B847" s="136" t="s">
        <v>1557</v>
      </c>
      <c r="C847" s="132" t="s">
        <v>1796</v>
      </c>
      <c r="D847" s="132" t="s">
        <v>1338</v>
      </c>
      <c r="E847" s="132" t="s">
        <v>1356</v>
      </c>
      <c r="F847" s="137">
        <v>839</v>
      </c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</row>
    <row r="848" spans="1:29" ht="45">
      <c r="A848" s="139" t="s">
        <v>1647</v>
      </c>
      <c r="B848" s="140" t="s">
        <v>1553</v>
      </c>
      <c r="C848" s="139" t="s">
        <v>1796</v>
      </c>
      <c r="D848" s="139" t="s">
        <v>1338</v>
      </c>
      <c r="E848" s="139" t="s">
        <v>1360</v>
      </c>
      <c r="F848" s="141">
        <v>839</v>
      </c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</row>
    <row r="849" spans="1:29" ht="22.5">
      <c r="A849" s="132" t="s">
        <v>969</v>
      </c>
      <c r="B849" s="136" t="s">
        <v>1173</v>
      </c>
      <c r="C849" s="132" t="s">
        <v>1796</v>
      </c>
      <c r="D849" s="132" t="s">
        <v>1379</v>
      </c>
      <c r="E849" s="132"/>
      <c r="F849" s="137">
        <v>242.8</v>
      </c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</row>
    <row r="850" spans="1:29" ht="22.5">
      <c r="A850" s="132" t="s">
        <v>970</v>
      </c>
      <c r="B850" s="136" t="s">
        <v>1397</v>
      </c>
      <c r="C850" s="132" t="s">
        <v>1796</v>
      </c>
      <c r="D850" s="132" t="s">
        <v>1380</v>
      </c>
      <c r="E850" s="132"/>
      <c r="F850" s="137">
        <v>242.8</v>
      </c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</row>
    <row r="851" spans="1:29" ht="12.75">
      <c r="A851" s="132" t="s">
        <v>971</v>
      </c>
      <c r="B851" s="136" t="s">
        <v>1557</v>
      </c>
      <c r="C851" s="132" t="s">
        <v>1796</v>
      </c>
      <c r="D851" s="132" t="s">
        <v>1380</v>
      </c>
      <c r="E851" s="132" t="s">
        <v>1356</v>
      </c>
      <c r="F851" s="137">
        <v>242.8</v>
      </c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</row>
    <row r="852" spans="1:29" ht="45">
      <c r="A852" s="139" t="s">
        <v>972</v>
      </c>
      <c r="B852" s="140" t="s">
        <v>1553</v>
      </c>
      <c r="C852" s="139" t="s">
        <v>1796</v>
      </c>
      <c r="D852" s="139" t="s">
        <v>1380</v>
      </c>
      <c r="E852" s="139" t="s">
        <v>1360</v>
      </c>
      <c r="F852" s="141">
        <v>242.8</v>
      </c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</row>
    <row r="853" spans="1:29" ht="56.25">
      <c r="A853" s="132" t="s">
        <v>973</v>
      </c>
      <c r="B853" s="136" t="s">
        <v>1387</v>
      </c>
      <c r="C853" s="132" t="s">
        <v>1797</v>
      </c>
      <c r="D853" s="132"/>
      <c r="E853" s="132"/>
      <c r="F853" s="137">
        <v>467.7</v>
      </c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</row>
    <row r="854" spans="1:29" ht="56.25">
      <c r="A854" s="132" t="s">
        <v>974</v>
      </c>
      <c r="B854" s="136" t="s">
        <v>1513</v>
      </c>
      <c r="C854" s="132" t="s">
        <v>1797</v>
      </c>
      <c r="D854" s="132" t="s">
        <v>1514</v>
      </c>
      <c r="E854" s="132"/>
      <c r="F854" s="137">
        <v>417</v>
      </c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</row>
    <row r="855" spans="1:29" ht="22.5">
      <c r="A855" s="132" t="s">
        <v>975</v>
      </c>
      <c r="B855" s="136" t="s">
        <v>1378</v>
      </c>
      <c r="C855" s="132" t="s">
        <v>1797</v>
      </c>
      <c r="D855" s="132" t="s">
        <v>1338</v>
      </c>
      <c r="E855" s="132"/>
      <c r="F855" s="137">
        <v>417</v>
      </c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</row>
    <row r="856" spans="1:29" ht="12.75">
      <c r="A856" s="132" t="s">
        <v>976</v>
      </c>
      <c r="B856" s="136" t="s">
        <v>1557</v>
      </c>
      <c r="C856" s="132" t="s">
        <v>1797</v>
      </c>
      <c r="D856" s="132" t="s">
        <v>1338</v>
      </c>
      <c r="E856" s="132" t="s">
        <v>1356</v>
      </c>
      <c r="F856" s="137">
        <v>417</v>
      </c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</row>
    <row r="857" spans="1:29" ht="45">
      <c r="A857" s="139" t="s">
        <v>977</v>
      </c>
      <c r="B857" s="140" t="s">
        <v>1553</v>
      </c>
      <c r="C857" s="139" t="s">
        <v>1797</v>
      </c>
      <c r="D857" s="139" t="s">
        <v>1338</v>
      </c>
      <c r="E857" s="139" t="s">
        <v>1360</v>
      </c>
      <c r="F857" s="141">
        <v>417</v>
      </c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</row>
    <row r="858" spans="1:29" ht="22.5">
      <c r="A858" s="132" t="s">
        <v>978</v>
      </c>
      <c r="B858" s="136" t="s">
        <v>1173</v>
      </c>
      <c r="C858" s="132" t="s">
        <v>1797</v>
      </c>
      <c r="D858" s="132" t="s">
        <v>1379</v>
      </c>
      <c r="E858" s="132"/>
      <c r="F858" s="137">
        <v>50.7</v>
      </c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</row>
    <row r="859" spans="1:29" ht="22.5">
      <c r="A859" s="132" t="s">
        <v>979</v>
      </c>
      <c r="B859" s="136" t="s">
        <v>1397</v>
      </c>
      <c r="C859" s="132" t="s">
        <v>1797</v>
      </c>
      <c r="D859" s="132" t="s">
        <v>1380</v>
      </c>
      <c r="E859" s="132"/>
      <c r="F859" s="137">
        <v>50.7</v>
      </c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</row>
    <row r="860" spans="1:29" ht="12.75">
      <c r="A860" s="132" t="s">
        <v>980</v>
      </c>
      <c r="B860" s="136" t="s">
        <v>1557</v>
      </c>
      <c r="C860" s="132" t="s">
        <v>1797</v>
      </c>
      <c r="D860" s="132" t="s">
        <v>1380</v>
      </c>
      <c r="E860" s="132" t="s">
        <v>1356</v>
      </c>
      <c r="F860" s="137">
        <v>50.7</v>
      </c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</row>
    <row r="861" spans="1:29" ht="45">
      <c r="A861" s="139" t="s">
        <v>981</v>
      </c>
      <c r="B861" s="140" t="s">
        <v>1553</v>
      </c>
      <c r="C861" s="139" t="s">
        <v>1797</v>
      </c>
      <c r="D861" s="139" t="s">
        <v>1380</v>
      </c>
      <c r="E861" s="139" t="s">
        <v>1360</v>
      </c>
      <c r="F861" s="141">
        <v>50.7</v>
      </c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</row>
    <row r="862" spans="1:29" ht="45">
      <c r="A862" s="132" t="s">
        <v>982</v>
      </c>
      <c r="B862" s="136" t="s">
        <v>1645</v>
      </c>
      <c r="C862" s="132" t="s">
        <v>1798</v>
      </c>
      <c r="D862" s="132"/>
      <c r="E862" s="132"/>
      <c r="F862" s="137">
        <f>30014.8+850+150</f>
        <v>31014.8</v>
      </c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</row>
    <row r="863" spans="1:29" ht="56.25">
      <c r="A863" s="132" t="s">
        <v>983</v>
      </c>
      <c r="B863" s="136" t="s">
        <v>1513</v>
      </c>
      <c r="C863" s="132" t="s">
        <v>1798</v>
      </c>
      <c r="D863" s="132" t="s">
        <v>1514</v>
      </c>
      <c r="E863" s="132"/>
      <c r="F863" s="137">
        <v>21515.7</v>
      </c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</row>
    <row r="864" spans="1:29" ht="22.5">
      <c r="A864" s="132" t="s">
        <v>984</v>
      </c>
      <c r="B864" s="136" t="s">
        <v>1378</v>
      </c>
      <c r="C864" s="132" t="s">
        <v>1798</v>
      </c>
      <c r="D864" s="132" t="s">
        <v>1338</v>
      </c>
      <c r="E864" s="132"/>
      <c r="F864" s="137">
        <v>21515.7</v>
      </c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</row>
    <row r="865" spans="1:29" ht="12.75">
      <c r="A865" s="132" t="s">
        <v>985</v>
      </c>
      <c r="B865" s="136" t="s">
        <v>1557</v>
      </c>
      <c r="C865" s="132" t="s">
        <v>1798</v>
      </c>
      <c r="D865" s="132" t="s">
        <v>1338</v>
      </c>
      <c r="E865" s="132" t="s">
        <v>1356</v>
      </c>
      <c r="F865" s="137">
        <v>21515.7</v>
      </c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</row>
    <row r="866" spans="1:29" ht="45">
      <c r="A866" s="139" t="s">
        <v>986</v>
      </c>
      <c r="B866" s="140" t="s">
        <v>1553</v>
      </c>
      <c r="C866" s="139" t="s">
        <v>1798</v>
      </c>
      <c r="D866" s="139" t="s">
        <v>1338</v>
      </c>
      <c r="E866" s="139" t="s">
        <v>1360</v>
      </c>
      <c r="F866" s="141">
        <v>21515.7</v>
      </c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</row>
    <row r="867" spans="1:29" ht="22.5">
      <c r="A867" s="132" t="s">
        <v>987</v>
      </c>
      <c r="B867" s="136" t="s">
        <v>1173</v>
      </c>
      <c r="C867" s="132" t="s">
        <v>1798</v>
      </c>
      <c r="D867" s="132" t="s">
        <v>1379</v>
      </c>
      <c r="E867" s="132"/>
      <c r="F867" s="137">
        <f>8355.4+850+150</f>
        <v>9355.4</v>
      </c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</row>
    <row r="868" spans="1:29" ht="22.5">
      <c r="A868" s="132" t="s">
        <v>1391</v>
      </c>
      <c r="B868" s="136" t="s">
        <v>1397</v>
      </c>
      <c r="C868" s="132" t="s">
        <v>1798</v>
      </c>
      <c r="D868" s="132" t="s">
        <v>1380</v>
      </c>
      <c r="E868" s="132"/>
      <c r="F868" s="137">
        <f>8355.4+850+150</f>
        <v>9355.4</v>
      </c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</row>
    <row r="869" spans="1:29" ht="12.75">
      <c r="A869" s="132" t="s">
        <v>988</v>
      </c>
      <c r="B869" s="136" t="s">
        <v>1557</v>
      </c>
      <c r="C869" s="132" t="s">
        <v>1798</v>
      </c>
      <c r="D869" s="132" t="s">
        <v>1380</v>
      </c>
      <c r="E869" s="132" t="s">
        <v>1356</v>
      </c>
      <c r="F869" s="137">
        <f>8355.4+850+150</f>
        <v>9355.4</v>
      </c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</row>
    <row r="870" spans="1:29" ht="45">
      <c r="A870" s="139" t="s">
        <v>989</v>
      </c>
      <c r="B870" s="140" t="s">
        <v>1553</v>
      </c>
      <c r="C870" s="139" t="s">
        <v>1798</v>
      </c>
      <c r="D870" s="139" t="s">
        <v>1380</v>
      </c>
      <c r="E870" s="139" t="s">
        <v>1360</v>
      </c>
      <c r="F870" s="141">
        <f>8355.4+850+150</f>
        <v>9355.4</v>
      </c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</row>
    <row r="871" spans="1:29" ht="12.75">
      <c r="A871" s="132" t="s">
        <v>990</v>
      </c>
      <c r="B871" s="136" t="s">
        <v>1388</v>
      </c>
      <c r="C871" s="132" t="s">
        <v>1798</v>
      </c>
      <c r="D871" s="132" t="s">
        <v>1389</v>
      </c>
      <c r="E871" s="132"/>
      <c r="F871" s="137">
        <v>143.7</v>
      </c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</row>
    <row r="872" spans="1:29" ht="12.75">
      <c r="A872" s="132" t="s">
        <v>991</v>
      </c>
      <c r="B872" s="136" t="s">
        <v>1390</v>
      </c>
      <c r="C872" s="132" t="s">
        <v>1798</v>
      </c>
      <c r="D872" s="132" t="s">
        <v>1391</v>
      </c>
      <c r="E872" s="132"/>
      <c r="F872" s="137">
        <v>143.7</v>
      </c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</row>
    <row r="873" spans="1:29" ht="12.75">
      <c r="A873" s="132" t="s">
        <v>992</v>
      </c>
      <c r="B873" s="136" t="s">
        <v>1557</v>
      </c>
      <c r="C873" s="132" t="s">
        <v>1798</v>
      </c>
      <c r="D873" s="132" t="s">
        <v>1391</v>
      </c>
      <c r="E873" s="132" t="s">
        <v>1356</v>
      </c>
      <c r="F873" s="137">
        <v>143.7</v>
      </c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</row>
    <row r="874" spans="1:29" ht="45">
      <c r="A874" s="139" t="s">
        <v>993</v>
      </c>
      <c r="B874" s="140" t="s">
        <v>1553</v>
      </c>
      <c r="C874" s="139" t="s">
        <v>1798</v>
      </c>
      <c r="D874" s="139" t="s">
        <v>1391</v>
      </c>
      <c r="E874" s="139" t="s">
        <v>1360</v>
      </c>
      <c r="F874" s="141">
        <v>143.7</v>
      </c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</row>
    <row r="875" spans="1:29" ht="33.75">
      <c r="A875" s="132" t="s">
        <v>994</v>
      </c>
      <c r="B875" s="136" t="s">
        <v>1212</v>
      </c>
      <c r="C875" s="132" t="s">
        <v>1799</v>
      </c>
      <c r="D875" s="132"/>
      <c r="E875" s="132"/>
      <c r="F875" s="137">
        <v>140</v>
      </c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</row>
    <row r="876" spans="1:29" ht="12.75">
      <c r="A876" s="132" t="s">
        <v>995</v>
      </c>
      <c r="B876" s="136" t="s">
        <v>1388</v>
      </c>
      <c r="C876" s="132" t="s">
        <v>1799</v>
      </c>
      <c r="D876" s="132" t="s">
        <v>1389</v>
      </c>
      <c r="E876" s="132"/>
      <c r="F876" s="137">
        <v>140</v>
      </c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</row>
    <row r="877" spans="1:29" ht="12.75">
      <c r="A877" s="132" t="s">
        <v>996</v>
      </c>
      <c r="B877" s="136" t="s">
        <v>1213</v>
      </c>
      <c r="C877" s="132" t="s">
        <v>1799</v>
      </c>
      <c r="D877" s="132" t="s">
        <v>1214</v>
      </c>
      <c r="E877" s="132"/>
      <c r="F877" s="137">
        <v>140</v>
      </c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</row>
    <row r="878" spans="1:29" ht="12.75">
      <c r="A878" s="132" t="s">
        <v>997</v>
      </c>
      <c r="B878" s="136" t="s">
        <v>1557</v>
      </c>
      <c r="C878" s="132" t="s">
        <v>1799</v>
      </c>
      <c r="D878" s="132" t="s">
        <v>1214</v>
      </c>
      <c r="E878" s="132" t="s">
        <v>1356</v>
      </c>
      <c r="F878" s="137">
        <v>140</v>
      </c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</row>
    <row r="879" spans="1:29" ht="12.75">
      <c r="A879" s="139" t="s">
        <v>998</v>
      </c>
      <c r="B879" s="140" t="s">
        <v>1363</v>
      </c>
      <c r="C879" s="139" t="s">
        <v>1799</v>
      </c>
      <c r="D879" s="139" t="s">
        <v>1214</v>
      </c>
      <c r="E879" s="139" t="s">
        <v>1348</v>
      </c>
      <c r="F879" s="141">
        <v>140</v>
      </c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</row>
    <row r="880" spans="1:29" ht="56.25">
      <c r="A880" s="132" t="s">
        <v>999</v>
      </c>
      <c r="B880" s="136" t="s">
        <v>1658</v>
      </c>
      <c r="C880" s="132" t="s">
        <v>1801</v>
      </c>
      <c r="D880" s="132"/>
      <c r="E880" s="132"/>
      <c r="F880" s="137">
        <v>177.3</v>
      </c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</row>
    <row r="881" spans="1:29" ht="12.75">
      <c r="A881" s="132" t="s">
        <v>1000</v>
      </c>
      <c r="B881" s="136" t="s">
        <v>1388</v>
      </c>
      <c r="C881" s="132" t="s">
        <v>1801</v>
      </c>
      <c r="D881" s="132" t="s">
        <v>1389</v>
      </c>
      <c r="E881" s="132"/>
      <c r="F881" s="137">
        <v>177.3</v>
      </c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</row>
    <row r="882" spans="1:29" ht="12.75">
      <c r="A882" s="132" t="s">
        <v>1001</v>
      </c>
      <c r="B882" s="136" t="s">
        <v>1646</v>
      </c>
      <c r="C882" s="132" t="s">
        <v>1801</v>
      </c>
      <c r="D882" s="132" t="s">
        <v>1647</v>
      </c>
      <c r="E882" s="132"/>
      <c r="F882" s="137">
        <v>177.3</v>
      </c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</row>
    <row r="883" spans="1:29" ht="12.75">
      <c r="A883" s="132" t="s">
        <v>1002</v>
      </c>
      <c r="B883" s="136" t="s">
        <v>1557</v>
      </c>
      <c r="C883" s="132" t="s">
        <v>1801</v>
      </c>
      <c r="D883" s="132" t="s">
        <v>1647</v>
      </c>
      <c r="E883" s="132" t="s">
        <v>1356</v>
      </c>
      <c r="F883" s="137">
        <v>177.3</v>
      </c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</row>
    <row r="884" spans="1:29" ht="12.75">
      <c r="A884" s="139" t="s">
        <v>1003</v>
      </c>
      <c r="B884" s="140" t="s">
        <v>1516</v>
      </c>
      <c r="C884" s="139" t="s">
        <v>1801</v>
      </c>
      <c r="D884" s="139" t="s">
        <v>1647</v>
      </c>
      <c r="E884" s="139" t="s">
        <v>1349</v>
      </c>
      <c r="F884" s="141">
        <v>177.3</v>
      </c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</row>
    <row r="885" spans="1:29" ht="33.75">
      <c r="A885" s="132" t="s">
        <v>1004</v>
      </c>
      <c r="B885" s="136" t="s">
        <v>1570</v>
      </c>
      <c r="C885" s="132" t="s">
        <v>1571</v>
      </c>
      <c r="D885" s="132"/>
      <c r="E885" s="132"/>
      <c r="F885" s="137">
        <v>982.7</v>
      </c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</row>
    <row r="886" spans="1:29" ht="56.25">
      <c r="A886" s="132" t="s">
        <v>1005</v>
      </c>
      <c r="B886" s="136" t="s">
        <v>1513</v>
      </c>
      <c r="C886" s="132" t="s">
        <v>1571</v>
      </c>
      <c r="D886" s="132" t="s">
        <v>1514</v>
      </c>
      <c r="E886" s="132"/>
      <c r="F886" s="137">
        <v>982.7</v>
      </c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</row>
    <row r="887" spans="1:29" ht="22.5">
      <c r="A887" s="132" t="s">
        <v>1006</v>
      </c>
      <c r="B887" s="136" t="s">
        <v>1378</v>
      </c>
      <c r="C887" s="132" t="s">
        <v>1571</v>
      </c>
      <c r="D887" s="132" t="s">
        <v>1338</v>
      </c>
      <c r="E887" s="132"/>
      <c r="F887" s="137">
        <v>982.7</v>
      </c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</row>
    <row r="888" spans="1:29" ht="12.75">
      <c r="A888" s="132" t="s">
        <v>1214</v>
      </c>
      <c r="B888" s="136" t="s">
        <v>1557</v>
      </c>
      <c r="C888" s="132" t="s">
        <v>1571</v>
      </c>
      <c r="D888" s="132" t="s">
        <v>1338</v>
      </c>
      <c r="E888" s="132" t="s">
        <v>1356</v>
      </c>
      <c r="F888" s="137">
        <v>982.7</v>
      </c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</row>
    <row r="889" spans="1:29" ht="22.5">
      <c r="A889" s="139" t="s">
        <v>1007</v>
      </c>
      <c r="B889" s="140" t="s">
        <v>1428</v>
      </c>
      <c r="C889" s="139" t="s">
        <v>1571</v>
      </c>
      <c r="D889" s="139" t="s">
        <v>1338</v>
      </c>
      <c r="E889" s="139" t="s">
        <v>1357</v>
      </c>
      <c r="F889" s="141">
        <v>982.7</v>
      </c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</row>
    <row r="890" spans="1:29" ht="22.5">
      <c r="A890" s="132" t="s">
        <v>1008</v>
      </c>
      <c r="B890" s="136" t="s">
        <v>13</v>
      </c>
      <c r="C890" s="132" t="s">
        <v>14</v>
      </c>
      <c r="D890" s="132"/>
      <c r="E890" s="132"/>
      <c r="F890" s="137">
        <v>766.9</v>
      </c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</row>
    <row r="891" spans="1:29" ht="12.75">
      <c r="A891" s="132" t="s">
        <v>1009</v>
      </c>
      <c r="B891" s="136" t="s">
        <v>1388</v>
      </c>
      <c r="C891" s="132" t="s">
        <v>14</v>
      </c>
      <c r="D891" s="132" t="s">
        <v>1389</v>
      </c>
      <c r="E891" s="132"/>
      <c r="F891" s="137">
        <v>766.9</v>
      </c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</row>
    <row r="892" spans="1:29" ht="12.75">
      <c r="A892" s="132" t="s">
        <v>1010</v>
      </c>
      <c r="B892" s="136" t="s">
        <v>1390</v>
      </c>
      <c r="C892" s="132" t="s">
        <v>14</v>
      </c>
      <c r="D892" s="132" t="s">
        <v>1391</v>
      </c>
      <c r="E892" s="132"/>
      <c r="F892" s="137">
        <v>766.9</v>
      </c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</row>
    <row r="893" spans="1:29" ht="12.75">
      <c r="A893" s="132" t="s">
        <v>1011</v>
      </c>
      <c r="B893" s="136" t="s">
        <v>1479</v>
      </c>
      <c r="C893" s="132" t="s">
        <v>14</v>
      </c>
      <c r="D893" s="132" t="s">
        <v>1391</v>
      </c>
      <c r="E893" s="132" t="s">
        <v>1308</v>
      </c>
      <c r="F893" s="137">
        <v>766.9</v>
      </c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</row>
    <row r="894" spans="1:29" ht="12.75">
      <c r="A894" s="139" t="s">
        <v>1012</v>
      </c>
      <c r="B894" s="140" t="s">
        <v>1313</v>
      </c>
      <c r="C894" s="139" t="s">
        <v>14</v>
      </c>
      <c r="D894" s="139" t="s">
        <v>1391</v>
      </c>
      <c r="E894" s="139" t="s">
        <v>1314</v>
      </c>
      <c r="F894" s="141">
        <v>766.9</v>
      </c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</row>
    <row r="895" spans="1:29" ht="33.75">
      <c r="A895" s="132" t="s">
        <v>1013</v>
      </c>
      <c r="B895" s="136" t="s">
        <v>1436</v>
      </c>
      <c r="C895" s="132" t="s">
        <v>1437</v>
      </c>
      <c r="D895" s="132"/>
      <c r="E895" s="132"/>
      <c r="F895" s="137">
        <v>6707.6</v>
      </c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</row>
    <row r="896" spans="1:29" ht="56.25">
      <c r="A896" s="132" t="s">
        <v>1014</v>
      </c>
      <c r="B896" s="136" t="s">
        <v>1513</v>
      </c>
      <c r="C896" s="132" t="s">
        <v>1437</v>
      </c>
      <c r="D896" s="132" t="s">
        <v>1514</v>
      </c>
      <c r="E896" s="132"/>
      <c r="F896" s="137">
        <v>6707.6</v>
      </c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</row>
    <row r="897" spans="1:29" ht="12.75">
      <c r="A897" s="132" t="s">
        <v>1015</v>
      </c>
      <c r="B897" s="136" t="s">
        <v>1175</v>
      </c>
      <c r="C897" s="132" t="s">
        <v>1437</v>
      </c>
      <c r="D897" s="132" t="s">
        <v>1669</v>
      </c>
      <c r="E897" s="132"/>
      <c r="F897" s="137">
        <v>6707.6</v>
      </c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</row>
    <row r="898" spans="1:29" ht="12.75">
      <c r="A898" s="132" t="s">
        <v>1016</v>
      </c>
      <c r="B898" s="136" t="s">
        <v>1557</v>
      </c>
      <c r="C898" s="132" t="s">
        <v>1437</v>
      </c>
      <c r="D898" s="132" t="s">
        <v>1669</v>
      </c>
      <c r="E898" s="132" t="s">
        <v>1356</v>
      </c>
      <c r="F898" s="137">
        <v>6707.6</v>
      </c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</row>
    <row r="899" spans="1:29" ht="12.75">
      <c r="A899" s="139" t="s">
        <v>1017</v>
      </c>
      <c r="B899" s="140" t="s">
        <v>1516</v>
      </c>
      <c r="C899" s="139" t="s">
        <v>1437</v>
      </c>
      <c r="D899" s="139" t="s">
        <v>1669</v>
      </c>
      <c r="E899" s="139" t="s">
        <v>1349</v>
      </c>
      <c r="F899" s="141">
        <v>6707.6</v>
      </c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</row>
    <row r="900" spans="1:29" ht="33.75">
      <c r="A900" s="132" t="s">
        <v>1018</v>
      </c>
      <c r="B900" s="136" t="s">
        <v>1438</v>
      </c>
      <c r="C900" s="132" t="s">
        <v>1439</v>
      </c>
      <c r="D900" s="132"/>
      <c r="E900" s="132"/>
      <c r="F900" s="137">
        <v>1052.8</v>
      </c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</row>
    <row r="901" spans="1:29" ht="56.25">
      <c r="A901" s="132" t="s">
        <v>1019</v>
      </c>
      <c r="B901" s="136" t="s">
        <v>1513</v>
      </c>
      <c r="C901" s="132" t="s">
        <v>1439</v>
      </c>
      <c r="D901" s="132" t="s">
        <v>1514</v>
      </c>
      <c r="E901" s="132"/>
      <c r="F901" s="137">
        <v>1052.8</v>
      </c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</row>
    <row r="902" spans="1:29" ht="12.75">
      <c r="A902" s="132" t="s">
        <v>1020</v>
      </c>
      <c r="B902" s="136" t="s">
        <v>1175</v>
      </c>
      <c r="C902" s="132" t="s">
        <v>1439</v>
      </c>
      <c r="D902" s="132" t="s">
        <v>1669</v>
      </c>
      <c r="E902" s="132"/>
      <c r="F902" s="137">
        <v>1052.8</v>
      </c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</row>
    <row r="903" spans="1:29" ht="12.75">
      <c r="A903" s="132" t="s">
        <v>1021</v>
      </c>
      <c r="B903" s="136" t="s">
        <v>1557</v>
      </c>
      <c r="C903" s="132" t="s">
        <v>1439</v>
      </c>
      <c r="D903" s="132" t="s">
        <v>1669</v>
      </c>
      <c r="E903" s="132" t="s">
        <v>1356</v>
      </c>
      <c r="F903" s="137">
        <v>1052.8</v>
      </c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</row>
    <row r="904" spans="1:29" ht="12.75">
      <c r="A904" s="139" t="s">
        <v>1022</v>
      </c>
      <c r="B904" s="140" t="s">
        <v>1516</v>
      </c>
      <c r="C904" s="139" t="s">
        <v>1439</v>
      </c>
      <c r="D904" s="139" t="s">
        <v>1669</v>
      </c>
      <c r="E904" s="139" t="s">
        <v>1349</v>
      </c>
      <c r="F904" s="141">
        <v>1052.8</v>
      </c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</row>
    <row r="905" spans="1:29" ht="56.25">
      <c r="A905" s="132" t="s">
        <v>1023</v>
      </c>
      <c r="B905" s="136" t="s">
        <v>890</v>
      </c>
      <c r="C905" s="132" t="s">
        <v>891</v>
      </c>
      <c r="D905" s="132"/>
      <c r="E905" s="132"/>
      <c r="F905" s="137">
        <v>4554</v>
      </c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</row>
    <row r="906" spans="1:29" ht="22.5">
      <c r="A906" s="132" t="s">
        <v>1024</v>
      </c>
      <c r="B906" s="136" t="s">
        <v>1174</v>
      </c>
      <c r="C906" s="132" t="s">
        <v>891</v>
      </c>
      <c r="D906" s="132" t="s">
        <v>1873</v>
      </c>
      <c r="E906" s="132"/>
      <c r="F906" s="137">
        <v>4554</v>
      </c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</row>
    <row r="907" spans="1:29" ht="12.75">
      <c r="A907" s="132" t="s">
        <v>1025</v>
      </c>
      <c r="B907" s="136" t="s">
        <v>1874</v>
      </c>
      <c r="C907" s="132" t="s">
        <v>891</v>
      </c>
      <c r="D907" s="132" t="s">
        <v>1875</v>
      </c>
      <c r="E907" s="132"/>
      <c r="F907" s="137">
        <v>4554</v>
      </c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</row>
    <row r="908" spans="1:29" ht="12.75">
      <c r="A908" s="132" t="s">
        <v>1026</v>
      </c>
      <c r="B908" s="136" t="s">
        <v>1479</v>
      </c>
      <c r="C908" s="132" t="s">
        <v>891</v>
      </c>
      <c r="D908" s="132" t="s">
        <v>1875</v>
      </c>
      <c r="E908" s="132" t="s">
        <v>1308</v>
      </c>
      <c r="F908" s="137">
        <v>4554</v>
      </c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</row>
    <row r="909" spans="1:29" ht="12.75">
      <c r="A909" s="139" t="s">
        <v>1027</v>
      </c>
      <c r="B909" s="140" t="s">
        <v>1315</v>
      </c>
      <c r="C909" s="139" t="s">
        <v>891</v>
      </c>
      <c r="D909" s="139" t="s">
        <v>1875</v>
      </c>
      <c r="E909" s="139" t="s">
        <v>1316</v>
      </c>
      <c r="F909" s="141">
        <v>4554</v>
      </c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</row>
    <row r="910" spans="1:29" ht="22.5">
      <c r="A910" s="132" t="s">
        <v>1028</v>
      </c>
      <c r="B910" s="136" t="s">
        <v>1697</v>
      </c>
      <c r="C910" s="132" t="s">
        <v>1913</v>
      </c>
      <c r="D910" s="132"/>
      <c r="E910" s="132"/>
      <c r="F910" s="137">
        <v>38801.2</v>
      </c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</row>
    <row r="911" spans="1:29" ht="67.5">
      <c r="A911" s="132" t="s">
        <v>1029</v>
      </c>
      <c r="B911" s="136" t="s">
        <v>881</v>
      </c>
      <c r="C911" s="132" t="s">
        <v>882</v>
      </c>
      <c r="D911" s="132"/>
      <c r="E911" s="132"/>
      <c r="F911" s="137">
        <v>828.4</v>
      </c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</row>
    <row r="912" spans="1:29" ht="12.75">
      <c r="A912" s="132" t="s">
        <v>1030</v>
      </c>
      <c r="B912" s="136" t="s">
        <v>1715</v>
      </c>
      <c r="C912" s="132" t="s">
        <v>882</v>
      </c>
      <c r="D912" s="132" t="s">
        <v>1857</v>
      </c>
      <c r="E912" s="132"/>
      <c r="F912" s="137">
        <v>828.4</v>
      </c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</row>
    <row r="913" spans="1:29" ht="12.75">
      <c r="A913" s="132" t="s">
        <v>1031</v>
      </c>
      <c r="B913" s="136" t="s">
        <v>1354</v>
      </c>
      <c r="C913" s="132" t="s">
        <v>882</v>
      </c>
      <c r="D913" s="132" t="s">
        <v>1716</v>
      </c>
      <c r="E913" s="132"/>
      <c r="F913" s="137">
        <v>828.4</v>
      </c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</row>
    <row r="914" spans="1:29" ht="33.75">
      <c r="A914" s="132" t="s">
        <v>1032</v>
      </c>
      <c r="B914" s="136" t="s">
        <v>1640</v>
      </c>
      <c r="C914" s="132" t="s">
        <v>882</v>
      </c>
      <c r="D914" s="132" t="s">
        <v>1716</v>
      </c>
      <c r="E914" s="132" t="s">
        <v>1371</v>
      </c>
      <c r="F914" s="137">
        <v>828.4</v>
      </c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</row>
    <row r="915" spans="1:29" ht="12.75">
      <c r="A915" s="139" t="s">
        <v>1033</v>
      </c>
      <c r="B915" s="140" t="s">
        <v>1642</v>
      </c>
      <c r="C915" s="139" t="s">
        <v>882</v>
      </c>
      <c r="D915" s="139" t="s">
        <v>1716</v>
      </c>
      <c r="E915" s="139" t="s">
        <v>1727</v>
      </c>
      <c r="F915" s="141">
        <v>828.4</v>
      </c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145"/>
      <c r="AC915" s="145"/>
    </row>
    <row r="916" spans="1:29" ht="67.5">
      <c r="A916" s="132" t="s">
        <v>1034</v>
      </c>
      <c r="B916" s="136" t="s">
        <v>875</v>
      </c>
      <c r="C916" s="132" t="s">
        <v>876</v>
      </c>
      <c r="D916" s="132"/>
      <c r="E916" s="132"/>
      <c r="F916" s="137">
        <v>1905.5</v>
      </c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</row>
    <row r="917" spans="1:29" ht="12.75">
      <c r="A917" s="132" t="s">
        <v>1035</v>
      </c>
      <c r="B917" s="136" t="s">
        <v>1715</v>
      </c>
      <c r="C917" s="132" t="s">
        <v>876</v>
      </c>
      <c r="D917" s="132" t="s">
        <v>1857</v>
      </c>
      <c r="E917" s="132"/>
      <c r="F917" s="137">
        <v>1905.5</v>
      </c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</row>
    <row r="918" spans="1:29" ht="12.75">
      <c r="A918" s="132" t="s">
        <v>1036</v>
      </c>
      <c r="B918" s="136" t="s">
        <v>1354</v>
      </c>
      <c r="C918" s="132" t="s">
        <v>876</v>
      </c>
      <c r="D918" s="132" t="s">
        <v>1716</v>
      </c>
      <c r="E918" s="132"/>
      <c r="F918" s="137">
        <v>1905.5</v>
      </c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</row>
    <row r="919" spans="1:29" ht="12.75">
      <c r="A919" s="132" t="s">
        <v>1037</v>
      </c>
      <c r="B919" s="136" t="s">
        <v>1636</v>
      </c>
      <c r="C919" s="132" t="s">
        <v>876</v>
      </c>
      <c r="D919" s="132" t="s">
        <v>1716</v>
      </c>
      <c r="E919" s="132" t="s">
        <v>1298</v>
      </c>
      <c r="F919" s="137">
        <v>1905.5</v>
      </c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</row>
    <row r="920" spans="1:29" ht="12.75">
      <c r="A920" s="139" t="s">
        <v>1038</v>
      </c>
      <c r="B920" s="140" t="s">
        <v>1299</v>
      </c>
      <c r="C920" s="139" t="s">
        <v>876</v>
      </c>
      <c r="D920" s="139" t="s">
        <v>1716</v>
      </c>
      <c r="E920" s="139" t="s">
        <v>1300</v>
      </c>
      <c r="F920" s="141">
        <v>1905.5</v>
      </c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</row>
    <row r="921" spans="1:29" ht="45">
      <c r="A921" s="132" t="s">
        <v>1039</v>
      </c>
      <c r="B921" s="136" t="s">
        <v>1700</v>
      </c>
      <c r="C921" s="132" t="s">
        <v>1147</v>
      </c>
      <c r="D921" s="132"/>
      <c r="E921" s="132"/>
      <c r="F921" s="137">
        <v>1940.4</v>
      </c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</row>
    <row r="922" spans="1:29" ht="12.75">
      <c r="A922" s="132" t="s">
        <v>1040</v>
      </c>
      <c r="B922" s="136" t="s">
        <v>1715</v>
      </c>
      <c r="C922" s="132" t="s">
        <v>1147</v>
      </c>
      <c r="D922" s="132" t="s">
        <v>1857</v>
      </c>
      <c r="E922" s="132"/>
      <c r="F922" s="137">
        <v>1940.4</v>
      </c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</row>
    <row r="923" spans="1:29" ht="12.75">
      <c r="A923" s="132" t="s">
        <v>1041</v>
      </c>
      <c r="B923" s="136" t="s">
        <v>1720</v>
      </c>
      <c r="C923" s="132" t="s">
        <v>1147</v>
      </c>
      <c r="D923" s="132" t="s">
        <v>1719</v>
      </c>
      <c r="E923" s="132"/>
      <c r="F923" s="137">
        <v>1940.4</v>
      </c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145"/>
      <c r="AC923" s="145"/>
    </row>
    <row r="924" spans="1:29" ht="12.75">
      <c r="A924" s="132" t="s">
        <v>1042</v>
      </c>
      <c r="B924" s="136" t="s">
        <v>1699</v>
      </c>
      <c r="C924" s="132" t="s">
        <v>1147</v>
      </c>
      <c r="D924" s="132" t="s">
        <v>1719</v>
      </c>
      <c r="E924" s="132" t="s">
        <v>1181</v>
      </c>
      <c r="F924" s="137">
        <v>1940.4</v>
      </c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145"/>
      <c r="AC924" s="145"/>
    </row>
    <row r="925" spans="1:29" ht="12.75">
      <c r="A925" s="139" t="s">
        <v>1043</v>
      </c>
      <c r="B925" s="140" t="s">
        <v>1182</v>
      </c>
      <c r="C925" s="139" t="s">
        <v>1147</v>
      </c>
      <c r="D925" s="139" t="s">
        <v>1719</v>
      </c>
      <c r="E925" s="139" t="s">
        <v>1183</v>
      </c>
      <c r="F925" s="141">
        <v>1940.4</v>
      </c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</row>
    <row r="926" spans="1:29" ht="78.75">
      <c r="A926" s="132" t="s">
        <v>1044</v>
      </c>
      <c r="B926" s="143" t="s">
        <v>1143</v>
      </c>
      <c r="C926" s="132" t="s">
        <v>1144</v>
      </c>
      <c r="D926" s="132"/>
      <c r="E926" s="132"/>
      <c r="F926" s="137">
        <v>25000</v>
      </c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</row>
    <row r="927" spans="1:29" ht="12.75">
      <c r="A927" s="132" t="s">
        <v>1045</v>
      </c>
      <c r="B927" s="136" t="s">
        <v>1715</v>
      </c>
      <c r="C927" s="132" t="s">
        <v>1144</v>
      </c>
      <c r="D927" s="132" t="s">
        <v>1857</v>
      </c>
      <c r="E927" s="132"/>
      <c r="F927" s="137">
        <v>25000</v>
      </c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</row>
    <row r="928" spans="1:29" ht="12.75">
      <c r="A928" s="132" t="s">
        <v>1046</v>
      </c>
      <c r="B928" s="136" t="s">
        <v>1354</v>
      </c>
      <c r="C928" s="132" t="s">
        <v>1144</v>
      </c>
      <c r="D928" s="132" t="s">
        <v>1716</v>
      </c>
      <c r="E928" s="132"/>
      <c r="F928" s="137">
        <v>25000</v>
      </c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</row>
    <row r="929" spans="1:29" ht="12.75">
      <c r="A929" s="132" t="s">
        <v>1047</v>
      </c>
      <c r="B929" s="136" t="s">
        <v>1215</v>
      </c>
      <c r="C929" s="132" t="s">
        <v>1144</v>
      </c>
      <c r="D929" s="132" t="s">
        <v>1716</v>
      </c>
      <c r="E929" s="132" t="s">
        <v>1280</v>
      </c>
      <c r="F929" s="137">
        <v>25000</v>
      </c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145"/>
      <c r="AC929" s="145"/>
    </row>
    <row r="930" spans="1:29" ht="12.75">
      <c r="A930" s="139" t="s">
        <v>1048</v>
      </c>
      <c r="B930" s="140" t="s">
        <v>1097</v>
      </c>
      <c r="C930" s="139" t="s">
        <v>1144</v>
      </c>
      <c r="D930" s="139" t="s">
        <v>1716</v>
      </c>
      <c r="E930" s="139" t="s">
        <v>1098</v>
      </c>
      <c r="F930" s="141">
        <v>25000</v>
      </c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45"/>
    </row>
    <row r="931" spans="1:29" ht="33.75">
      <c r="A931" s="132" t="s">
        <v>1049</v>
      </c>
      <c r="B931" s="136" t="s">
        <v>1141</v>
      </c>
      <c r="C931" s="132" t="s">
        <v>1142</v>
      </c>
      <c r="D931" s="132"/>
      <c r="E931" s="132"/>
      <c r="F931" s="137">
        <v>524.5</v>
      </c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  <c r="AB931" s="145"/>
      <c r="AC931" s="145"/>
    </row>
    <row r="932" spans="1:29" ht="12.75">
      <c r="A932" s="132" t="s">
        <v>1050</v>
      </c>
      <c r="B932" s="136" t="s">
        <v>1715</v>
      </c>
      <c r="C932" s="132" t="s">
        <v>1142</v>
      </c>
      <c r="D932" s="132" t="s">
        <v>1857</v>
      </c>
      <c r="E932" s="132"/>
      <c r="F932" s="137">
        <v>524.5</v>
      </c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</row>
    <row r="933" spans="1:29" ht="12.75">
      <c r="A933" s="132" t="s">
        <v>1051</v>
      </c>
      <c r="B933" s="136" t="s">
        <v>1354</v>
      </c>
      <c r="C933" s="132" t="s">
        <v>1142</v>
      </c>
      <c r="D933" s="132" t="s">
        <v>1716</v>
      </c>
      <c r="E933" s="132"/>
      <c r="F933" s="137">
        <v>524.5</v>
      </c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</row>
    <row r="934" spans="1:29" ht="22.5">
      <c r="A934" s="132" t="s">
        <v>1052</v>
      </c>
      <c r="B934" s="136" t="s">
        <v>1093</v>
      </c>
      <c r="C934" s="132" t="s">
        <v>1142</v>
      </c>
      <c r="D934" s="132" t="s">
        <v>1716</v>
      </c>
      <c r="E934" s="132" t="s">
        <v>1094</v>
      </c>
      <c r="F934" s="137">
        <v>524.5</v>
      </c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</row>
    <row r="935" spans="1:29" ht="12.75">
      <c r="A935" s="139" t="s">
        <v>1053</v>
      </c>
      <c r="B935" s="140" t="s">
        <v>1095</v>
      </c>
      <c r="C935" s="139" t="s">
        <v>1142</v>
      </c>
      <c r="D935" s="139" t="s">
        <v>1716</v>
      </c>
      <c r="E935" s="139" t="s">
        <v>1096</v>
      </c>
      <c r="F935" s="141">
        <v>524.5</v>
      </c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</row>
    <row r="936" spans="1:29" ht="45">
      <c r="A936" s="132" t="s">
        <v>1054</v>
      </c>
      <c r="B936" s="136" t="s">
        <v>879</v>
      </c>
      <c r="C936" s="132" t="s">
        <v>880</v>
      </c>
      <c r="D936" s="132"/>
      <c r="E936" s="132"/>
      <c r="F936" s="137">
        <v>500</v>
      </c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</row>
    <row r="937" spans="1:29" ht="12.75">
      <c r="A937" s="132" t="s">
        <v>1055</v>
      </c>
      <c r="B937" s="136" t="s">
        <v>1715</v>
      </c>
      <c r="C937" s="132" t="s">
        <v>880</v>
      </c>
      <c r="D937" s="132" t="s">
        <v>1857</v>
      </c>
      <c r="E937" s="132"/>
      <c r="F937" s="137">
        <v>500</v>
      </c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</row>
    <row r="938" spans="1:29" ht="12.75">
      <c r="A938" s="132" t="s">
        <v>1056</v>
      </c>
      <c r="B938" s="136" t="s">
        <v>1354</v>
      </c>
      <c r="C938" s="132" t="s">
        <v>880</v>
      </c>
      <c r="D938" s="132" t="s">
        <v>1716</v>
      </c>
      <c r="E938" s="132"/>
      <c r="F938" s="137">
        <v>500</v>
      </c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</row>
    <row r="939" spans="1:29" ht="12.75">
      <c r="A939" s="132" t="s">
        <v>1057</v>
      </c>
      <c r="B939" s="136" t="s">
        <v>1637</v>
      </c>
      <c r="C939" s="132" t="s">
        <v>880</v>
      </c>
      <c r="D939" s="132" t="s">
        <v>1716</v>
      </c>
      <c r="E939" s="132" t="s">
        <v>1366</v>
      </c>
      <c r="F939" s="137">
        <v>500</v>
      </c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</row>
    <row r="940" spans="1:29" ht="12.75">
      <c r="A940" s="139" t="s">
        <v>1058</v>
      </c>
      <c r="B940" s="140" t="s">
        <v>1367</v>
      </c>
      <c r="C940" s="139" t="s">
        <v>880</v>
      </c>
      <c r="D940" s="139" t="s">
        <v>1716</v>
      </c>
      <c r="E940" s="139" t="s">
        <v>1368</v>
      </c>
      <c r="F940" s="141">
        <v>500</v>
      </c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</row>
    <row r="941" spans="1:29" ht="45">
      <c r="A941" s="132" t="s">
        <v>1059</v>
      </c>
      <c r="B941" s="136" t="s">
        <v>39</v>
      </c>
      <c r="C941" s="132" t="s">
        <v>40</v>
      </c>
      <c r="D941" s="132"/>
      <c r="E941" s="132"/>
      <c r="F941" s="137">
        <v>218.6</v>
      </c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</row>
    <row r="942" spans="1:29" ht="12.75">
      <c r="A942" s="132" t="s">
        <v>1060</v>
      </c>
      <c r="B942" s="136" t="s">
        <v>1715</v>
      </c>
      <c r="C942" s="132" t="s">
        <v>40</v>
      </c>
      <c r="D942" s="132" t="s">
        <v>1857</v>
      </c>
      <c r="E942" s="132"/>
      <c r="F942" s="137">
        <v>218.6</v>
      </c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</row>
    <row r="943" spans="1:29" ht="12.75">
      <c r="A943" s="132" t="s">
        <v>1061</v>
      </c>
      <c r="B943" s="136" t="s">
        <v>1354</v>
      </c>
      <c r="C943" s="132" t="s">
        <v>40</v>
      </c>
      <c r="D943" s="132" t="s">
        <v>1716</v>
      </c>
      <c r="E943" s="132"/>
      <c r="F943" s="137">
        <v>218.6</v>
      </c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</row>
    <row r="944" spans="1:29" ht="12.75">
      <c r="A944" s="132" t="s">
        <v>1062</v>
      </c>
      <c r="B944" s="136" t="s">
        <v>1215</v>
      </c>
      <c r="C944" s="132" t="s">
        <v>40</v>
      </c>
      <c r="D944" s="132" t="s">
        <v>1716</v>
      </c>
      <c r="E944" s="132" t="s">
        <v>1280</v>
      </c>
      <c r="F944" s="137">
        <v>218.6</v>
      </c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</row>
    <row r="945" spans="1:29" ht="12.75">
      <c r="A945" s="139" t="s">
        <v>1063</v>
      </c>
      <c r="B945" s="140" t="s">
        <v>1097</v>
      </c>
      <c r="C945" s="139" t="s">
        <v>40</v>
      </c>
      <c r="D945" s="139" t="s">
        <v>1716</v>
      </c>
      <c r="E945" s="139" t="s">
        <v>1098</v>
      </c>
      <c r="F945" s="141">
        <v>218.6</v>
      </c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</row>
    <row r="946" spans="1:29" ht="56.25">
      <c r="A946" s="132" t="s">
        <v>1064</v>
      </c>
      <c r="B946" s="136" t="s">
        <v>34</v>
      </c>
      <c r="C946" s="132" t="s">
        <v>41</v>
      </c>
      <c r="D946" s="132"/>
      <c r="E946" s="132"/>
      <c r="F946" s="137">
        <v>2459</v>
      </c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</row>
    <row r="947" spans="1:29" ht="12.75">
      <c r="A947" s="132" t="s">
        <v>1065</v>
      </c>
      <c r="B947" s="136" t="s">
        <v>1715</v>
      </c>
      <c r="C947" s="132" t="s">
        <v>41</v>
      </c>
      <c r="D947" s="132" t="s">
        <v>1857</v>
      </c>
      <c r="E947" s="132"/>
      <c r="F947" s="137">
        <v>2459</v>
      </c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</row>
    <row r="948" spans="1:29" ht="12.75">
      <c r="A948" s="132" t="s">
        <v>1066</v>
      </c>
      <c r="B948" s="136" t="s">
        <v>1354</v>
      </c>
      <c r="C948" s="132" t="s">
        <v>41</v>
      </c>
      <c r="D948" s="132" t="s">
        <v>1716</v>
      </c>
      <c r="E948" s="132"/>
      <c r="F948" s="137">
        <v>2459</v>
      </c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</row>
    <row r="949" spans="1:29" ht="12.75">
      <c r="A949" s="132" t="s">
        <v>1067</v>
      </c>
      <c r="B949" s="136" t="s">
        <v>1215</v>
      </c>
      <c r="C949" s="132" t="s">
        <v>41</v>
      </c>
      <c r="D949" s="132" t="s">
        <v>1716</v>
      </c>
      <c r="E949" s="132" t="s">
        <v>1280</v>
      </c>
      <c r="F949" s="137">
        <v>2459</v>
      </c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</row>
    <row r="950" spans="1:29" ht="12.75">
      <c r="A950" s="139" t="s">
        <v>1068</v>
      </c>
      <c r="B950" s="140" t="s">
        <v>1097</v>
      </c>
      <c r="C950" s="139" t="s">
        <v>41</v>
      </c>
      <c r="D950" s="139" t="s">
        <v>1716</v>
      </c>
      <c r="E950" s="139" t="s">
        <v>1098</v>
      </c>
      <c r="F950" s="141">
        <v>2459</v>
      </c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</row>
    <row r="951" spans="1:29" ht="45">
      <c r="A951" s="132" t="s">
        <v>803</v>
      </c>
      <c r="B951" s="136" t="s">
        <v>1698</v>
      </c>
      <c r="C951" s="132" t="s">
        <v>1914</v>
      </c>
      <c r="D951" s="132"/>
      <c r="E951" s="132"/>
      <c r="F951" s="137">
        <v>74.7</v>
      </c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</row>
    <row r="952" spans="1:29" ht="12.75">
      <c r="A952" s="132" t="s">
        <v>804</v>
      </c>
      <c r="B952" s="136" t="s">
        <v>1715</v>
      </c>
      <c r="C952" s="132" t="s">
        <v>1914</v>
      </c>
      <c r="D952" s="132" t="s">
        <v>1857</v>
      </c>
      <c r="E952" s="132"/>
      <c r="F952" s="137">
        <v>74.7</v>
      </c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</row>
    <row r="953" spans="1:29" ht="12.75">
      <c r="A953" s="132" t="s">
        <v>805</v>
      </c>
      <c r="B953" s="136" t="s">
        <v>1720</v>
      </c>
      <c r="C953" s="132" t="s">
        <v>1914</v>
      </c>
      <c r="D953" s="132" t="s">
        <v>1719</v>
      </c>
      <c r="E953" s="132"/>
      <c r="F953" s="137">
        <v>74.7</v>
      </c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</row>
    <row r="954" spans="1:29" ht="12.75">
      <c r="A954" s="132" t="s">
        <v>806</v>
      </c>
      <c r="B954" s="136" t="s">
        <v>1557</v>
      </c>
      <c r="C954" s="132" t="s">
        <v>1914</v>
      </c>
      <c r="D954" s="132" t="s">
        <v>1719</v>
      </c>
      <c r="E954" s="132" t="s">
        <v>1356</v>
      </c>
      <c r="F954" s="137">
        <v>74.7</v>
      </c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</row>
    <row r="955" spans="1:29" ht="12.75">
      <c r="A955" s="139" t="s">
        <v>807</v>
      </c>
      <c r="B955" s="140" t="s">
        <v>1516</v>
      </c>
      <c r="C955" s="139" t="s">
        <v>1914</v>
      </c>
      <c r="D955" s="139" t="s">
        <v>1719</v>
      </c>
      <c r="E955" s="139" t="s">
        <v>1349</v>
      </c>
      <c r="F955" s="141">
        <v>74.7</v>
      </c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</row>
    <row r="956" spans="1:29" ht="33.75">
      <c r="A956" s="132" t="s">
        <v>808</v>
      </c>
      <c r="B956" s="136" t="s">
        <v>1660</v>
      </c>
      <c r="C956" s="132" t="s">
        <v>1148</v>
      </c>
      <c r="D956" s="132"/>
      <c r="E956" s="132"/>
      <c r="F956" s="137">
        <v>120</v>
      </c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</row>
    <row r="957" spans="1:29" ht="12.75">
      <c r="A957" s="132" t="s">
        <v>809</v>
      </c>
      <c r="B957" s="136" t="s">
        <v>1715</v>
      </c>
      <c r="C957" s="132" t="s">
        <v>1148</v>
      </c>
      <c r="D957" s="132" t="s">
        <v>1857</v>
      </c>
      <c r="E957" s="132"/>
      <c r="F957" s="137">
        <v>120</v>
      </c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</row>
    <row r="958" spans="1:29" ht="12.75">
      <c r="A958" s="132" t="s">
        <v>810</v>
      </c>
      <c r="B958" s="136" t="s">
        <v>1354</v>
      </c>
      <c r="C958" s="132" t="s">
        <v>1148</v>
      </c>
      <c r="D958" s="132" t="s">
        <v>1716</v>
      </c>
      <c r="E958" s="132"/>
      <c r="F958" s="137">
        <v>120</v>
      </c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</row>
    <row r="959" spans="1:29" ht="12.75">
      <c r="A959" s="132" t="s">
        <v>811</v>
      </c>
      <c r="B959" s="136" t="s">
        <v>1712</v>
      </c>
      <c r="C959" s="132" t="s">
        <v>1148</v>
      </c>
      <c r="D959" s="132" t="s">
        <v>1716</v>
      </c>
      <c r="E959" s="132" t="s">
        <v>1285</v>
      </c>
      <c r="F959" s="137">
        <v>120</v>
      </c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</row>
    <row r="960" spans="1:29" ht="12.75">
      <c r="A960" s="139" t="s">
        <v>812</v>
      </c>
      <c r="B960" s="140" t="s">
        <v>1372</v>
      </c>
      <c r="C960" s="139" t="s">
        <v>1148</v>
      </c>
      <c r="D960" s="139" t="s">
        <v>1716</v>
      </c>
      <c r="E960" s="139" t="s">
        <v>1373</v>
      </c>
      <c r="F960" s="141">
        <v>120</v>
      </c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</row>
    <row r="961" spans="1:29" ht="33.75">
      <c r="A961" s="132" t="s">
        <v>813</v>
      </c>
      <c r="B961" s="136" t="s">
        <v>35</v>
      </c>
      <c r="C961" s="132" t="s">
        <v>36</v>
      </c>
      <c r="D961" s="132"/>
      <c r="E961" s="132"/>
      <c r="F961" s="137">
        <v>3110.5</v>
      </c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</row>
    <row r="962" spans="1:29" ht="12.75">
      <c r="A962" s="132" t="s">
        <v>814</v>
      </c>
      <c r="B962" s="136" t="s">
        <v>1715</v>
      </c>
      <c r="C962" s="132" t="s">
        <v>36</v>
      </c>
      <c r="D962" s="132" t="s">
        <v>1857</v>
      </c>
      <c r="E962" s="132"/>
      <c r="F962" s="137">
        <v>3110.5</v>
      </c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</row>
    <row r="963" spans="1:29" ht="12.75">
      <c r="A963" s="132" t="s">
        <v>815</v>
      </c>
      <c r="B963" s="136" t="s">
        <v>1354</v>
      </c>
      <c r="C963" s="132" t="s">
        <v>36</v>
      </c>
      <c r="D963" s="132" t="s">
        <v>1716</v>
      </c>
      <c r="E963" s="132"/>
      <c r="F963" s="137">
        <v>3110.5</v>
      </c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</row>
    <row r="964" spans="1:29" ht="12.75">
      <c r="A964" s="132" t="s">
        <v>816</v>
      </c>
      <c r="B964" s="136" t="s">
        <v>1712</v>
      </c>
      <c r="C964" s="132" t="s">
        <v>36</v>
      </c>
      <c r="D964" s="132" t="s">
        <v>1716</v>
      </c>
      <c r="E964" s="132" t="s">
        <v>1285</v>
      </c>
      <c r="F964" s="137">
        <v>3110.5</v>
      </c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</row>
    <row r="965" spans="1:29" ht="12.75">
      <c r="A965" s="139" t="s">
        <v>817</v>
      </c>
      <c r="B965" s="140" t="s">
        <v>1372</v>
      </c>
      <c r="C965" s="139" t="s">
        <v>36</v>
      </c>
      <c r="D965" s="139" t="s">
        <v>1716</v>
      </c>
      <c r="E965" s="139" t="s">
        <v>1373</v>
      </c>
      <c r="F965" s="141">
        <v>3110.5</v>
      </c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</row>
    <row r="966" spans="1:29" ht="33.75">
      <c r="A966" s="132" t="s">
        <v>818</v>
      </c>
      <c r="B966" s="136" t="s">
        <v>37</v>
      </c>
      <c r="C966" s="132" t="s">
        <v>38</v>
      </c>
      <c r="D966" s="132"/>
      <c r="E966" s="132"/>
      <c r="F966" s="137">
        <v>321</v>
      </c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</row>
    <row r="967" spans="1:29" ht="12.75">
      <c r="A967" s="132" t="s">
        <v>819</v>
      </c>
      <c r="B967" s="136" t="s">
        <v>1715</v>
      </c>
      <c r="C967" s="132" t="s">
        <v>38</v>
      </c>
      <c r="D967" s="132" t="s">
        <v>1857</v>
      </c>
      <c r="E967" s="132"/>
      <c r="F967" s="137">
        <v>321</v>
      </c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</row>
    <row r="968" spans="1:29" ht="12.75">
      <c r="A968" s="132" t="s">
        <v>820</v>
      </c>
      <c r="B968" s="136" t="s">
        <v>1354</v>
      </c>
      <c r="C968" s="132" t="s">
        <v>38</v>
      </c>
      <c r="D968" s="132" t="s">
        <v>1716</v>
      </c>
      <c r="E968" s="132"/>
      <c r="F968" s="137">
        <v>321</v>
      </c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</row>
    <row r="969" spans="1:29" ht="12.75">
      <c r="A969" s="132" t="s">
        <v>821</v>
      </c>
      <c r="B969" s="136" t="s">
        <v>1712</v>
      </c>
      <c r="C969" s="132" t="s">
        <v>38</v>
      </c>
      <c r="D969" s="132" t="s">
        <v>1716</v>
      </c>
      <c r="E969" s="132" t="s">
        <v>1285</v>
      </c>
      <c r="F969" s="137">
        <v>321</v>
      </c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</row>
    <row r="970" spans="1:29" ht="12.75">
      <c r="A970" s="139" t="s">
        <v>822</v>
      </c>
      <c r="B970" s="140" t="s">
        <v>1372</v>
      </c>
      <c r="C970" s="139" t="s">
        <v>38</v>
      </c>
      <c r="D970" s="139" t="s">
        <v>1716</v>
      </c>
      <c r="E970" s="139" t="s">
        <v>1373</v>
      </c>
      <c r="F970" s="141">
        <v>321</v>
      </c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</row>
    <row r="971" spans="1:29" ht="33.75">
      <c r="A971" s="132" t="s">
        <v>823</v>
      </c>
      <c r="B971" s="136" t="s">
        <v>1145</v>
      </c>
      <c r="C971" s="132" t="s">
        <v>1146</v>
      </c>
      <c r="D971" s="132"/>
      <c r="E971" s="132"/>
      <c r="F971" s="137">
        <v>1113.4</v>
      </c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  <c r="AB971" s="145"/>
      <c r="AC971" s="145"/>
    </row>
    <row r="972" spans="1:29" ht="56.25">
      <c r="A972" s="132" t="s">
        <v>824</v>
      </c>
      <c r="B972" s="136" t="s">
        <v>1513</v>
      </c>
      <c r="C972" s="132" t="s">
        <v>1146</v>
      </c>
      <c r="D972" s="132" t="s">
        <v>1514</v>
      </c>
      <c r="E972" s="132"/>
      <c r="F972" s="137">
        <v>1113.4</v>
      </c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  <c r="AB972" s="145"/>
      <c r="AC972" s="145"/>
    </row>
    <row r="973" spans="1:29" ht="12.75">
      <c r="A973" s="132" t="s">
        <v>825</v>
      </c>
      <c r="B973" s="136" t="s">
        <v>1175</v>
      </c>
      <c r="C973" s="132" t="s">
        <v>1146</v>
      </c>
      <c r="D973" s="132" t="s">
        <v>1669</v>
      </c>
      <c r="E973" s="132"/>
      <c r="F973" s="137">
        <v>1113.4</v>
      </c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</row>
    <row r="974" spans="1:29" ht="12.75">
      <c r="A974" s="132" t="s">
        <v>826</v>
      </c>
      <c r="B974" s="136" t="s">
        <v>1557</v>
      </c>
      <c r="C974" s="132" t="s">
        <v>1146</v>
      </c>
      <c r="D974" s="132" t="s">
        <v>1669</v>
      </c>
      <c r="E974" s="132" t="s">
        <v>1356</v>
      </c>
      <c r="F974" s="137">
        <v>1113.4</v>
      </c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</row>
    <row r="975" spans="1:29" ht="12.75">
      <c r="A975" s="139" t="s">
        <v>827</v>
      </c>
      <c r="B975" s="140" t="s">
        <v>1516</v>
      </c>
      <c r="C975" s="139" t="s">
        <v>1146</v>
      </c>
      <c r="D975" s="139" t="s">
        <v>1669</v>
      </c>
      <c r="E975" s="139" t="s">
        <v>1349</v>
      </c>
      <c r="F975" s="141">
        <v>1113.4</v>
      </c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</row>
    <row r="976" spans="1:29" ht="67.5">
      <c r="A976" s="132" t="s">
        <v>828</v>
      </c>
      <c r="B976" s="136" t="s">
        <v>877</v>
      </c>
      <c r="C976" s="132" t="s">
        <v>878</v>
      </c>
      <c r="D976" s="132"/>
      <c r="E976" s="132"/>
      <c r="F976" s="137">
        <v>685.3</v>
      </c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</row>
    <row r="977" spans="1:29" ht="12.75">
      <c r="A977" s="132" t="s">
        <v>829</v>
      </c>
      <c r="B977" s="136" t="s">
        <v>1715</v>
      </c>
      <c r="C977" s="132" t="s">
        <v>878</v>
      </c>
      <c r="D977" s="132" t="s">
        <v>1857</v>
      </c>
      <c r="E977" s="132"/>
      <c r="F977" s="137">
        <v>685.3</v>
      </c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</row>
    <row r="978" spans="1:29" ht="12.75">
      <c r="A978" s="132" t="s">
        <v>830</v>
      </c>
      <c r="B978" s="136" t="s">
        <v>1354</v>
      </c>
      <c r="C978" s="132" t="s">
        <v>878</v>
      </c>
      <c r="D978" s="132" t="s">
        <v>1716</v>
      </c>
      <c r="E978" s="132"/>
      <c r="F978" s="137">
        <v>685.3</v>
      </c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</row>
    <row r="979" spans="1:29" ht="12.75">
      <c r="A979" s="132" t="s">
        <v>831</v>
      </c>
      <c r="B979" s="136" t="s">
        <v>1479</v>
      </c>
      <c r="C979" s="132" t="s">
        <v>878</v>
      </c>
      <c r="D979" s="132" t="s">
        <v>1716</v>
      </c>
      <c r="E979" s="132" t="s">
        <v>1308</v>
      </c>
      <c r="F979" s="137">
        <v>685.3</v>
      </c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</row>
    <row r="980" spans="1:29" ht="12.75">
      <c r="A980" s="139" t="s">
        <v>832</v>
      </c>
      <c r="B980" s="140" t="s">
        <v>1364</v>
      </c>
      <c r="C980" s="139" t="s">
        <v>878</v>
      </c>
      <c r="D980" s="139" t="s">
        <v>1716</v>
      </c>
      <c r="E980" s="139" t="s">
        <v>1365</v>
      </c>
      <c r="F980" s="141">
        <v>685.3</v>
      </c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</row>
    <row r="981" spans="1:29" ht="12.75">
      <c r="A981" s="130" t="s">
        <v>833</v>
      </c>
      <c r="B981" s="123" t="s">
        <v>1556</v>
      </c>
      <c r="C981" s="130"/>
      <c r="D981" s="130"/>
      <c r="E981" s="130"/>
      <c r="F981" s="124">
        <f>901482.3+150</f>
        <v>901632.3</v>
      </c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</row>
    <row r="982" spans="8:29" ht="12.75"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</row>
    <row r="983" spans="8:29" ht="12.75"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</row>
    <row r="984" spans="8:29" ht="12.75"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</row>
    <row r="985" spans="8:29" ht="12.75"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</row>
    <row r="986" spans="8:29" ht="12.75"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</row>
    <row r="987" spans="8:29" ht="12.75"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</row>
    <row r="988" spans="8:29" ht="12.75"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</row>
    <row r="989" spans="8:29" ht="12.75"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  <c r="AB989" s="145"/>
      <c r="AC989" s="145"/>
    </row>
    <row r="990" spans="8:29" ht="12.75"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</row>
    <row r="991" spans="8:29" ht="12.75"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</row>
    <row r="992" spans="8:29" ht="12.75"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</row>
    <row r="993" spans="8:29" ht="12.75"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</row>
    <row r="994" spans="8:29" ht="12.75"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</row>
    <row r="995" spans="8:29" ht="12.75"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</row>
    <row r="996" spans="8:29" ht="12.75"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</row>
    <row r="997" spans="8:29" ht="12.75"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</row>
    <row r="998" spans="8:29" ht="12.75"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</row>
    <row r="999" spans="8:29" ht="12.75"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</row>
    <row r="1000" spans="8:29" ht="12.75"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</row>
    <row r="1001" spans="8:29" ht="12.75"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</row>
    <row r="1002" spans="8:29" ht="12.75"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</row>
    <row r="1003" spans="8:29" ht="12.75"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</row>
    <row r="1004" spans="8:29" ht="12.75"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</row>
    <row r="1005" spans="8:29" ht="12.75"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</row>
    <row r="1006" spans="8:29" ht="12.75"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</row>
    <row r="1007" spans="8:29" ht="12.75"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</row>
    <row r="1008" spans="8:29" ht="12.75"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</row>
    <row r="1009" spans="8:29" ht="12.75"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</row>
    <row r="1010" spans="8:29" ht="12.75"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/>
      <c r="AB1010" s="145"/>
      <c r="AC1010" s="145"/>
    </row>
    <row r="1011" spans="8:29" ht="12.75"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/>
      <c r="AB1011" s="145"/>
      <c r="AC1011" s="145"/>
    </row>
    <row r="1012" spans="8:29" ht="12.75"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145"/>
      <c r="AC1012" s="145"/>
    </row>
    <row r="1013" spans="8:29" ht="12.75">
      <c r="H1013" s="145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145"/>
      <c r="AC1013" s="145"/>
    </row>
    <row r="1014" spans="8:29" ht="12.75"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145"/>
      <c r="AC1014" s="145"/>
    </row>
    <row r="1015" spans="8:29" ht="12.75">
      <c r="H1015" s="145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145"/>
      <c r="AC1015" s="145"/>
    </row>
    <row r="1016" spans="8:29" ht="12.75"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/>
      <c r="AB1016" s="145"/>
      <c r="AC1016" s="145"/>
    </row>
    <row r="1017" spans="8:29" ht="12.75"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  <c r="AA1017" s="145"/>
      <c r="AB1017" s="145"/>
      <c r="AC1017" s="145"/>
    </row>
    <row r="1018" spans="8:29" ht="12.75"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  <c r="AA1018" s="145"/>
      <c r="AB1018" s="145"/>
      <c r="AC1018" s="145"/>
    </row>
    <row r="1019" spans="8:29" ht="12.75"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  <c r="AA1019" s="145"/>
      <c r="AB1019" s="145"/>
      <c r="AC1019" s="145"/>
    </row>
    <row r="1020" spans="8:29" ht="12.75"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  <c r="AA1020" s="145"/>
      <c r="AB1020" s="145"/>
      <c r="AC1020" s="145"/>
    </row>
    <row r="1021" spans="8:29" ht="12.75"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  <c r="AA1021" s="145"/>
      <c r="AB1021" s="145"/>
      <c r="AC1021" s="145"/>
    </row>
    <row r="1022" spans="8:29" ht="12.75"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/>
      <c r="AB1022" s="145"/>
      <c r="AC1022" s="145"/>
    </row>
    <row r="1023" spans="8:29" ht="12.75">
      <c r="H1023" s="145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/>
      <c r="AB1023" s="145"/>
      <c r="AC1023" s="145"/>
    </row>
    <row r="1024" spans="8:29" ht="12.75"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/>
      <c r="AB1024" s="145"/>
      <c r="AC1024" s="145"/>
    </row>
    <row r="1025" spans="8:29" ht="12.75">
      <c r="H1025" s="145"/>
      <c r="I1025" s="145"/>
      <c r="J1025" s="145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  <c r="AA1025" s="145"/>
      <c r="AB1025" s="145"/>
      <c r="AC1025" s="145"/>
    </row>
    <row r="1026" spans="8:29" ht="12.75"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  <c r="AA1026" s="145"/>
      <c r="AB1026" s="145"/>
      <c r="AC1026" s="145"/>
    </row>
    <row r="1027" spans="8:29" ht="12.75"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  <c r="AA1027" s="145"/>
      <c r="AB1027" s="145"/>
      <c r="AC1027" s="145"/>
    </row>
    <row r="1028" spans="8:29" ht="12.75"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  <c r="AA1028" s="145"/>
      <c r="AB1028" s="145"/>
      <c r="AC1028" s="145"/>
    </row>
    <row r="1029" spans="8:29" ht="12.75"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  <c r="AA1029" s="145"/>
      <c r="AB1029" s="145"/>
      <c r="AC1029" s="145"/>
    </row>
    <row r="1030" spans="8:29" ht="12.75"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  <c r="AA1030" s="145"/>
      <c r="AB1030" s="145"/>
      <c r="AC1030" s="145"/>
    </row>
    <row r="1031" spans="8:29" ht="12.75">
      <c r="H1031" s="145"/>
      <c r="I1031" s="145"/>
      <c r="J1031" s="145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  <c r="AA1031" s="145"/>
      <c r="AB1031" s="145"/>
      <c r="AC1031" s="145"/>
    </row>
    <row r="1032" spans="8:29" ht="12.75"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/>
      <c r="AB1032" s="145"/>
      <c r="AC1032" s="145"/>
    </row>
    <row r="1033" spans="8:29" ht="12.75"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/>
      <c r="AB1033" s="145"/>
      <c r="AC1033" s="145"/>
    </row>
    <row r="1034" spans="8:29" ht="12.75"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/>
      <c r="AB1034" s="145"/>
      <c r="AC1034" s="145"/>
    </row>
    <row r="1035" spans="8:29" ht="12.75"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  <c r="AA1035" s="145"/>
      <c r="AB1035" s="145"/>
      <c r="AC1035" s="145"/>
    </row>
    <row r="1036" spans="8:29" ht="12.75"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/>
      <c r="AB1036" s="145"/>
      <c r="AC1036" s="145"/>
    </row>
    <row r="1037" spans="8:29" ht="12.75"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145"/>
      <c r="AC1037" s="145"/>
    </row>
    <row r="1038" spans="8:29" ht="12.75"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</row>
    <row r="1039" spans="8:29" ht="12.75"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/>
      <c r="AB1039" s="145"/>
      <c r="AC1039" s="145"/>
    </row>
    <row r="1040" spans="8:29" ht="12.75"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</row>
    <row r="1041" spans="8:29" ht="12.75">
      <c r="H1041" s="145"/>
      <c r="I1041" s="145"/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  <c r="AA1041" s="145"/>
      <c r="AB1041" s="145"/>
      <c r="AC1041" s="145"/>
    </row>
    <row r="1042" spans="8:29" ht="12.75"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/>
      <c r="AB1042" s="145"/>
      <c r="AC1042" s="145"/>
    </row>
    <row r="1043" spans="8:29" ht="12.75">
      <c r="H1043" s="145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/>
      <c r="AB1043" s="145"/>
      <c r="AC1043" s="145"/>
    </row>
    <row r="1044" spans="8:29" ht="12.75"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/>
      <c r="AB1044" s="145"/>
      <c r="AC1044" s="145"/>
    </row>
    <row r="1045" spans="8:29" ht="12.75"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/>
      <c r="AB1045" s="145"/>
      <c r="AC1045" s="145"/>
    </row>
    <row r="1046" spans="8:29" ht="12.75"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</row>
    <row r="1047" spans="8:29" ht="12.75">
      <c r="H1047" s="145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  <c r="AA1047" s="145"/>
      <c r="AB1047" s="145"/>
      <c r="AC1047" s="145"/>
    </row>
    <row r="1048" spans="8:29" ht="12.75"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  <c r="AA1048" s="145"/>
      <c r="AB1048" s="145"/>
      <c r="AC1048" s="145"/>
    </row>
    <row r="1049" spans="8:29" ht="12.75"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</row>
    <row r="1050" spans="8:29" ht="12.75"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/>
      <c r="AB1050" s="145"/>
      <c r="AC1050" s="145"/>
    </row>
    <row r="1051" spans="8:29" ht="12.75"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</row>
    <row r="1052" spans="8:29" ht="12.75"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</row>
    <row r="1053" spans="8:29" ht="12.75"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</row>
    <row r="1054" spans="8:29" ht="12.75"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/>
      <c r="AB1054" s="145"/>
      <c r="AC1054" s="145"/>
    </row>
    <row r="1055" spans="8:29" ht="12.75"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/>
      <c r="AB1055" s="145"/>
      <c r="AC1055" s="145"/>
    </row>
    <row r="1056" spans="8:29" ht="12.75"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</row>
    <row r="1057" spans="8:29" ht="12.75"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</row>
    <row r="1058" spans="8:29" ht="12.75"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</row>
    <row r="1059" spans="8:29" ht="12.75"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</row>
    <row r="1060" spans="8:29" ht="12.75"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</row>
    <row r="1061" spans="8:29" ht="12.75"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</row>
    <row r="1062" spans="8:29" ht="12.75"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  <c r="AA1062" s="145"/>
      <c r="AB1062" s="145"/>
      <c r="AC1062" s="145"/>
    </row>
    <row r="1063" spans="8:29" ht="12.75"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  <c r="AA1063" s="145"/>
      <c r="AB1063" s="145"/>
      <c r="AC1063" s="145"/>
    </row>
    <row r="1064" spans="8:29" ht="12.75"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/>
      <c r="AB1064" s="145"/>
      <c r="AC1064" s="145"/>
    </row>
    <row r="1065" spans="8:29" ht="12.75">
      <c r="H1065" s="145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/>
      <c r="AB1065" s="145"/>
      <c r="AC1065" s="145"/>
    </row>
    <row r="1066" spans="8:29" ht="12.75"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/>
      <c r="AB1066" s="145"/>
      <c r="AC1066" s="145"/>
    </row>
    <row r="1067" spans="8:29" ht="12.75">
      <c r="H1067" s="145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/>
      <c r="AB1067" s="145"/>
      <c r="AC1067" s="145"/>
    </row>
    <row r="1068" spans="8:29" ht="12.75"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</row>
    <row r="1069" spans="8:29" ht="12.75">
      <c r="H1069" s="145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</row>
    <row r="1070" spans="8:29" ht="12.75"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/>
      <c r="AB1070" s="145"/>
      <c r="AC1070" s="145"/>
    </row>
    <row r="1071" spans="8:29" ht="12.75">
      <c r="H1071" s="145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</row>
    <row r="1072" spans="8:29" ht="12.75"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/>
      <c r="AB1072" s="145"/>
      <c r="AC1072" s="145"/>
    </row>
    <row r="1073" spans="8:29" ht="12.75">
      <c r="H1073" s="145"/>
      <c r="I1073" s="145"/>
      <c r="J1073" s="145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/>
      <c r="AB1073" s="145"/>
      <c r="AC1073" s="145"/>
    </row>
    <row r="1074" spans="8:29" ht="12.75"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</row>
    <row r="1075" spans="8:29" ht="12.75">
      <c r="H1075" s="145"/>
      <c r="I1075" s="145"/>
      <c r="J1075" s="145"/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/>
      <c r="AB1075" s="145"/>
      <c r="AC1075" s="145"/>
    </row>
    <row r="1076" spans="8:29" ht="12.75"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/>
      <c r="AB1076" s="145"/>
      <c r="AC1076" s="145"/>
    </row>
    <row r="1077" spans="8:29" ht="12.75">
      <c r="H1077" s="145"/>
      <c r="I1077" s="145"/>
      <c r="J1077" s="145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</row>
    <row r="1078" spans="8:29" ht="12.75"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45"/>
      <c r="U1078" s="145"/>
      <c r="V1078" s="145"/>
      <c r="W1078" s="145"/>
      <c r="X1078" s="145"/>
      <c r="Y1078" s="145"/>
      <c r="Z1078" s="145"/>
      <c r="AA1078" s="145"/>
      <c r="AB1078" s="145"/>
      <c r="AC1078" s="145"/>
    </row>
    <row r="1079" spans="8:29" ht="12.75">
      <c r="H1079" s="145"/>
      <c r="I1079" s="145"/>
      <c r="J1079" s="145"/>
      <c r="K1079" s="145"/>
      <c r="L1079" s="145"/>
      <c r="M1079" s="145"/>
      <c r="N1079" s="145"/>
      <c r="O1079" s="145"/>
      <c r="P1079" s="145"/>
      <c r="Q1079" s="145"/>
      <c r="R1079" s="145"/>
      <c r="S1079" s="145"/>
      <c r="T1079" s="145"/>
      <c r="U1079" s="145"/>
      <c r="V1079" s="145"/>
      <c r="W1079" s="145"/>
      <c r="X1079" s="145"/>
      <c r="Y1079" s="145"/>
      <c r="Z1079" s="145"/>
      <c r="AA1079" s="145"/>
      <c r="AB1079" s="145"/>
      <c r="AC1079" s="145"/>
    </row>
    <row r="1080" spans="8:29" ht="12.75"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</row>
    <row r="1081" spans="8:29" ht="12.75">
      <c r="H1081" s="145"/>
      <c r="I1081" s="145"/>
      <c r="J1081" s="145"/>
      <c r="K1081" s="145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  <c r="Y1081" s="145"/>
      <c r="Z1081" s="145"/>
      <c r="AA1081" s="145"/>
      <c r="AB1081" s="145"/>
      <c r="AC1081" s="145"/>
    </row>
    <row r="1082" spans="8:29" ht="12.75"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45"/>
      <c r="U1082" s="145"/>
      <c r="V1082" s="145"/>
      <c r="W1082" s="145"/>
      <c r="X1082" s="145"/>
      <c r="Y1082" s="145"/>
      <c r="Z1082" s="145"/>
      <c r="AA1082" s="145"/>
      <c r="AB1082" s="145"/>
      <c r="AC1082" s="145"/>
    </row>
    <row r="1083" spans="8:29" ht="12.75">
      <c r="H1083" s="145"/>
      <c r="I1083" s="145"/>
      <c r="J1083" s="145"/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/>
      <c r="AB1083" s="145"/>
      <c r="AC1083" s="145"/>
    </row>
    <row r="1084" spans="8:29" ht="12.75"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</row>
    <row r="1085" spans="8:29" ht="12.75">
      <c r="H1085" s="145"/>
      <c r="I1085" s="145"/>
      <c r="J1085" s="145"/>
      <c r="K1085" s="145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/>
      <c r="AB1085" s="145"/>
      <c r="AC1085" s="145"/>
    </row>
    <row r="1086" spans="8:29" ht="12.75"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/>
      <c r="AB1086" s="145"/>
      <c r="AC1086" s="145"/>
    </row>
    <row r="1087" spans="8:29" ht="12.75">
      <c r="H1087" s="145"/>
      <c r="I1087" s="145"/>
      <c r="J1087" s="145"/>
      <c r="K1087" s="145"/>
      <c r="L1087" s="145"/>
      <c r="M1087" s="145"/>
      <c r="N1087" s="145"/>
      <c r="O1087" s="145"/>
      <c r="P1087" s="145"/>
      <c r="Q1087" s="145"/>
      <c r="R1087" s="145"/>
      <c r="S1087" s="145"/>
      <c r="T1087" s="145"/>
      <c r="U1087" s="145"/>
      <c r="V1087" s="145"/>
      <c r="W1087" s="145"/>
      <c r="X1087" s="145"/>
      <c r="Y1087" s="145"/>
      <c r="Z1087" s="145"/>
      <c r="AA1087" s="145"/>
      <c r="AB1087" s="145"/>
      <c r="AC1087" s="145"/>
    </row>
    <row r="1088" spans="8:29" ht="12.75">
      <c r="H1088" s="145"/>
      <c r="I1088" s="145"/>
      <c r="J1088" s="145"/>
      <c r="K1088" s="145"/>
      <c r="L1088" s="145"/>
      <c r="M1088" s="145"/>
      <c r="N1088" s="145"/>
      <c r="O1088" s="145"/>
      <c r="P1088" s="145"/>
      <c r="Q1088" s="145"/>
      <c r="R1088" s="145"/>
      <c r="S1088" s="145"/>
      <c r="T1088" s="145"/>
      <c r="U1088" s="145"/>
      <c r="V1088" s="145"/>
      <c r="W1088" s="145"/>
      <c r="X1088" s="145"/>
      <c r="Y1088" s="145"/>
      <c r="Z1088" s="145"/>
      <c r="AA1088" s="145"/>
      <c r="AB1088" s="145"/>
      <c r="AC1088" s="145"/>
    </row>
    <row r="1089" spans="8:29" ht="12.75">
      <c r="H1089" s="145"/>
      <c r="I1089" s="145"/>
      <c r="J1089" s="145"/>
      <c r="K1089" s="145"/>
      <c r="L1089" s="145"/>
      <c r="M1089" s="145"/>
      <c r="N1089" s="145"/>
      <c r="O1089" s="145"/>
      <c r="P1089" s="145"/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/>
      <c r="AB1089" s="145"/>
      <c r="AC1089" s="145"/>
    </row>
    <row r="1090" spans="8:29" ht="12.75">
      <c r="H1090" s="145"/>
      <c r="I1090" s="145"/>
      <c r="J1090" s="145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</row>
    <row r="1091" spans="8:29" ht="12.75">
      <c r="H1091" s="145"/>
      <c r="I1091" s="145"/>
      <c r="J1091" s="145"/>
      <c r="K1091" s="145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145"/>
      <c r="AC1091" s="145"/>
    </row>
    <row r="1092" spans="8:29" ht="12.75">
      <c r="H1092" s="145"/>
      <c r="I1092" s="145"/>
      <c r="J1092" s="145"/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</row>
    <row r="1093" spans="8:29" ht="12.75">
      <c r="H1093" s="145"/>
      <c r="I1093" s="145"/>
      <c r="J1093" s="145"/>
      <c r="K1093" s="145"/>
      <c r="L1093" s="145"/>
      <c r="M1093" s="145"/>
      <c r="N1093" s="145"/>
      <c r="O1093" s="145"/>
      <c r="P1093" s="145"/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145"/>
      <c r="AC1093" s="145"/>
    </row>
    <row r="1094" spans="8:29" ht="12.75">
      <c r="H1094" s="145"/>
      <c r="I1094" s="145"/>
      <c r="J1094" s="145"/>
      <c r="K1094" s="145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145"/>
      <c r="AC1094" s="145"/>
    </row>
    <row r="1095" spans="8:29" ht="12.75">
      <c r="H1095" s="145"/>
      <c r="I1095" s="145"/>
      <c r="J1095" s="145"/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</row>
    <row r="1096" spans="8:29" ht="12.75">
      <c r="H1096" s="145"/>
      <c r="I1096" s="145"/>
      <c r="J1096" s="145"/>
      <c r="K1096" s="145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</row>
    <row r="1097" spans="8:29" ht="12.75">
      <c r="H1097" s="145"/>
      <c r="I1097" s="145"/>
      <c r="J1097" s="145"/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</row>
    <row r="1098" spans="8:29" ht="12.75">
      <c r="H1098" s="145"/>
      <c r="I1098" s="145"/>
      <c r="J1098" s="145"/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</row>
    <row r="1099" spans="8:29" ht="12.75">
      <c r="H1099" s="145"/>
      <c r="I1099" s="145"/>
      <c r="J1099" s="145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</row>
    <row r="1100" spans="8:29" ht="12.75">
      <c r="H1100" s="145"/>
      <c r="I1100" s="145"/>
      <c r="J1100" s="145"/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</row>
    <row r="1101" spans="8:29" ht="12.75">
      <c r="H1101" s="145"/>
      <c r="I1101" s="145"/>
      <c r="J1101" s="145"/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</row>
    <row r="1102" spans="8:29" ht="12.75">
      <c r="H1102" s="145"/>
      <c r="I1102" s="145"/>
      <c r="J1102" s="145"/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</row>
    <row r="1103" spans="8:29" ht="12.75">
      <c r="H1103" s="145"/>
      <c r="I1103" s="145"/>
      <c r="J1103" s="145"/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</row>
    <row r="1104" spans="8:29" ht="12.75">
      <c r="H1104" s="145"/>
      <c r="I1104" s="145"/>
      <c r="J1104" s="145"/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  <c r="Y1104" s="145"/>
      <c r="Z1104" s="145"/>
      <c r="AA1104" s="145"/>
      <c r="AB1104" s="145"/>
      <c r="AC1104" s="145"/>
    </row>
    <row r="1105" spans="8:29" ht="12.75">
      <c r="H1105" s="145"/>
      <c r="I1105" s="145"/>
      <c r="J1105" s="145"/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/>
      <c r="AB1105" s="145"/>
      <c r="AC1105" s="145"/>
    </row>
    <row r="1106" spans="8:29" ht="12.75">
      <c r="H1106" s="145"/>
      <c r="I1106" s="145"/>
      <c r="J1106" s="145"/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/>
      <c r="AB1106" s="145"/>
      <c r="AC1106" s="145"/>
    </row>
    <row r="1107" spans="8:29" ht="12.75">
      <c r="H1107" s="145"/>
      <c r="I1107" s="145"/>
      <c r="J1107" s="145"/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/>
      <c r="AB1107" s="145"/>
      <c r="AC1107" s="145"/>
    </row>
    <row r="1108" spans="8:29" ht="12.75">
      <c r="H1108" s="145"/>
      <c r="I1108" s="145"/>
      <c r="J1108" s="145"/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/>
      <c r="AB1108" s="145"/>
      <c r="AC1108" s="145"/>
    </row>
    <row r="1109" spans="8:29" ht="12.75">
      <c r="H1109" s="145"/>
      <c r="I1109" s="145"/>
      <c r="J1109" s="145"/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/>
      <c r="AB1109" s="145"/>
      <c r="AC1109" s="145"/>
    </row>
    <row r="1110" spans="8:29" ht="12.75">
      <c r="H1110" s="145"/>
      <c r="I1110" s="145"/>
      <c r="J1110" s="145"/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  <c r="Y1110" s="145"/>
      <c r="Z1110" s="145"/>
      <c r="AA1110" s="145"/>
      <c r="AB1110" s="145"/>
      <c r="AC1110" s="145"/>
    </row>
    <row r="1111" spans="8:29" ht="12.75">
      <c r="H1111" s="145"/>
      <c r="I1111" s="145"/>
      <c r="J1111" s="145"/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/>
      <c r="AB1111" s="145"/>
      <c r="AC1111" s="145"/>
    </row>
    <row r="1112" spans="8:29" ht="12.75">
      <c r="H1112" s="145"/>
      <c r="I1112" s="145"/>
      <c r="J1112" s="145"/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/>
      <c r="AB1112" s="145"/>
      <c r="AC1112" s="145"/>
    </row>
    <row r="1113" spans="8:29" ht="12.75">
      <c r="H1113" s="145"/>
      <c r="I1113" s="145"/>
      <c r="J1113" s="145"/>
      <c r="K1113" s="145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/>
      <c r="V1113" s="145"/>
      <c r="W1113" s="145"/>
      <c r="X1113" s="145"/>
      <c r="Y1113" s="145"/>
      <c r="Z1113" s="145"/>
      <c r="AA1113" s="145"/>
      <c r="AB1113" s="145"/>
      <c r="AC1113" s="145"/>
    </row>
    <row r="1114" spans="8:29" ht="12.75">
      <c r="H1114" s="145"/>
      <c r="I1114" s="145"/>
      <c r="J1114" s="145"/>
      <c r="K1114" s="145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  <c r="Y1114" s="145"/>
      <c r="Z1114" s="145"/>
      <c r="AA1114" s="145"/>
      <c r="AB1114" s="145"/>
      <c r="AC1114" s="145"/>
    </row>
    <row r="1115" spans="8:29" ht="12.75">
      <c r="H1115" s="145"/>
      <c r="I1115" s="145"/>
      <c r="J1115" s="145"/>
      <c r="K1115" s="145"/>
      <c r="L1115" s="145"/>
      <c r="M1115" s="145"/>
      <c r="N1115" s="145"/>
      <c r="O1115" s="145"/>
      <c r="P1115" s="145"/>
      <c r="Q1115" s="145"/>
      <c r="R1115" s="145"/>
      <c r="S1115" s="145"/>
      <c r="T1115" s="145"/>
      <c r="U1115" s="145"/>
      <c r="V1115" s="145"/>
      <c r="W1115" s="145"/>
      <c r="X1115" s="145"/>
      <c r="Y1115" s="145"/>
      <c r="Z1115" s="145"/>
      <c r="AA1115" s="145"/>
      <c r="AB1115" s="145"/>
      <c r="AC1115" s="145"/>
    </row>
    <row r="1116" spans="8:29" ht="12.75">
      <c r="H1116" s="145"/>
      <c r="I1116" s="145"/>
      <c r="J1116" s="145"/>
      <c r="K1116" s="145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  <c r="Y1116" s="145"/>
      <c r="Z1116" s="145"/>
      <c r="AA1116" s="145"/>
      <c r="AB1116" s="145"/>
      <c r="AC1116" s="145"/>
    </row>
    <row r="1117" spans="8:29" ht="12.75">
      <c r="H1117" s="145"/>
      <c r="I1117" s="145"/>
      <c r="J1117" s="145"/>
      <c r="K1117" s="145"/>
      <c r="L1117" s="145"/>
      <c r="M1117" s="145"/>
      <c r="N1117" s="145"/>
      <c r="O1117" s="145"/>
      <c r="P1117" s="145"/>
      <c r="Q1117" s="145"/>
      <c r="R1117" s="145"/>
      <c r="S1117" s="145"/>
      <c r="T1117" s="145"/>
      <c r="U1117" s="145"/>
      <c r="V1117" s="145"/>
      <c r="W1117" s="145"/>
      <c r="X1117" s="145"/>
      <c r="Y1117" s="145"/>
      <c r="Z1117" s="145"/>
      <c r="AA1117" s="145"/>
      <c r="AB1117" s="145"/>
      <c r="AC1117" s="145"/>
    </row>
    <row r="1118" spans="8:29" ht="12.75">
      <c r="H1118" s="145"/>
      <c r="I1118" s="145"/>
      <c r="J1118" s="145"/>
      <c r="K1118" s="145"/>
      <c r="L1118" s="145"/>
      <c r="M1118" s="145"/>
      <c r="N1118" s="145"/>
      <c r="O1118" s="145"/>
      <c r="P1118" s="145"/>
      <c r="Q1118" s="145"/>
      <c r="R1118" s="145"/>
      <c r="S1118" s="145"/>
      <c r="T1118" s="145"/>
      <c r="U1118" s="145"/>
      <c r="V1118" s="145"/>
      <c r="W1118" s="145"/>
      <c r="X1118" s="145"/>
      <c r="Y1118" s="145"/>
      <c r="Z1118" s="145"/>
      <c r="AA1118" s="145"/>
      <c r="AB1118" s="145"/>
      <c r="AC1118" s="145"/>
    </row>
    <row r="1119" spans="8:29" ht="12.75">
      <c r="H1119" s="145"/>
      <c r="I1119" s="145"/>
      <c r="J1119" s="145"/>
      <c r="K1119" s="145"/>
      <c r="L1119" s="145"/>
      <c r="M1119" s="145"/>
      <c r="N1119" s="145"/>
      <c r="O1119" s="145"/>
      <c r="P1119" s="145"/>
      <c r="Q1119" s="145"/>
      <c r="R1119" s="145"/>
      <c r="S1119" s="145"/>
      <c r="T1119" s="145"/>
      <c r="U1119" s="145"/>
      <c r="V1119" s="145"/>
      <c r="W1119" s="145"/>
      <c r="X1119" s="145"/>
      <c r="Y1119" s="145"/>
      <c r="Z1119" s="145"/>
      <c r="AA1119" s="145"/>
      <c r="AB1119" s="145"/>
      <c r="AC1119" s="145"/>
    </row>
    <row r="1120" spans="8:29" ht="12.75">
      <c r="H1120" s="145"/>
      <c r="I1120" s="145"/>
      <c r="J1120" s="145"/>
      <c r="K1120" s="145"/>
      <c r="L1120" s="145"/>
      <c r="M1120" s="145"/>
      <c r="N1120" s="145"/>
      <c r="O1120" s="145"/>
      <c r="P1120" s="145"/>
      <c r="Q1120" s="145"/>
      <c r="R1120" s="145"/>
      <c r="S1120" s="145"/>
      <c r="T1120" s="145"/>
      <c r="U1120" s="145"/>
      <c r="V1120" s="145"/>
      <c r="W1120" s="145"/>
      <c r="X1120" s="145"/>
      <c r="Y1120" s="145"/>
      <c r="Z1120" s="145"/>
      <c r="AA1120" s="145"/>
      <c r="AB1120" s="145"/>
      <c r="AC1120" s="145"/>
    </row>
    <row r="1121" spans="8:29" ht="12.75">
      <c r="H1121" s="145"/>
      <c r="I1121" s="145"/>
      <c r="J1121" s="145"/>
      <c r="K1121" s="145"/>
      <c r="L1121" s="145"/>
      <c r="M1121" s="145"/>
      <c r="N1121" s="145"/>
      <c r="O1121" s="145"/>
      <c r="P1121" s="145"/>
      <c r="Q1121" s="145"/>
      <c r="R1121" s="145"/>
      <c r="S1121" s="145"/>
      <c r="T1121" s="145"/>
      <c r="U1121" s="145"/>
      <c r="V1121" s="145"/>
      <c r="W1121" s="145"/>
      <c r="X1121" s="145"/>
      <c r="Y1121" s="145"/>
      <c r="Z1121" s="145"/>
      <c r="AA1121" s="145"/>
      <c r="AB1121" s="145"/>
      <c r="AC1121" s="145"/>
    </row>
    <row r="1122" spans="8:29" ht="12.75">
      <c r="H1122" s="145"/>
      <c r="I1122" s="145"/>
      <c r="J1122" s="145"/>
      <c r="K1122" s="145"/>
      <c r="L1122" s="145"/>
      <c r="M1122" s="145"/>
      <c r="N1122" s="145"/>
      <c r="O1122" s="145"/>
      <c r="P1122" s="145"/>
      <c r="Q1122" s="145"/>
      <c r="R1122" s="145"/>
      <c r="S1122" s="145"/>
      <c r="T1122" s="145"/>
      <c r="U1122" s="145"/>
      <c r="V1122" s="145"/>
      <c r="W1122" s="145"/>
      <c r="X1122" s="145"/>
      <c r="Y1122" s="145"/>
      <c r="Z1122" s="145"/>
      <c r="AA1122" s="145"/>
      <c r="AB1122" s="145"/>
      <c r="AC1122" s="145"/>
    </row>
    <row r="1123" spans="8:29" ht="12.75">
      <c r="H1123" s="145"/>
      <c r="I1123" s="145"/>
      <c r="J1123" s="145"/>
      <c r="K1123" s="145"/>
      <c r="L1123" s="145"/>
      <c r="M1123" s="145"/>
      <c r="N1123" s="145"/>
      <c r="O1123" s="145"/>
      <c r="P1123" s="145"/>
      <c r="Q1123" s="145"/>
      <c r="R1123" s="145"/>
      <c r="S1123" s="145"/>
      <c r="T1123" s="145"/>
      <c r="U1123" s="145"/>
      <c r="V1123" s="145"/>
      <c r="W1123" s="145"/>
      <c r="X1123" s="145"/>
      <c r="Y1123" s="145"/>
      <c r="Z1123" s="145"/>
      <c r="AA1123" s="145"/>
      <c r="AB1123" s="145"/>
      <c r="AC1123" s="145"/>
    </row>
    <row r="1124" spans="8:29" ht="12.75">
      <c r="H1124" s="145"/>
      <c r="I1124" s="145"/>
      <c r="J1124" s="145"/>
      <c r="K1124" s="145"/>
      <c r="L1124" s="145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145"/>
      <c r="X1124" s="145"/>
      <c r="Y1124" s="145"/>
      <c r="Z1124" s="145"/>
      <c r="AA1124" s="145"/>
      <c r="AB1124" s="145"/>
      <c r="AC1124" s="145"/>
    </row>
    <row r="1125" spans="8:29" ht="12.75">
      <c r="H1125" s="145"/>
      <c r="I1125" s="145"/>
      <c r="J1125" s="145"/>
      <c r="K1125" s="145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/>
      <c r="AB1125" s="145"/>
      <c r="AC1125" s="145"/>
    </row>
    <row r="1126" spans="8:29" ht="12.75">
      <c r="H1126" s="145"/>
      <c r="I1126" s="145"/>
      <c r="J1126" s="145"/>
      <c r="K1126" s="145"/>
      <c r="L1126" s="145"/>
      <c r="M1126" s="145"/>
      <c r="N1126" s="145"/>
      <c r="O1126" s="145"/>
      <c r="P1126" s="145"/>
      <c r="Q1126" s="145"/>
      <c r="R1126" s="145"/>
      <c r="S1126" s="145"/>
      <c r="T1126" s="145"/>
      <c r="U1126" s="145"/>
      <c r="V1126" s="145"/>
      <c r="W1126" s="145"/>
      <c r="X1126" s="145"/>
      <c r="Y1126" s="145"/>
      <c r="Z1126" s="145"/>
      <c r="AA1126" s="145"/>
      <c r="AB1126" s="145"/>
      <c r="AC1126" s="145"/>
    </row>
    <row r="1127" spans="8:29" ht="12.75">
      <c r="H1127" s="145"/>
      <c r="I1127" s="145"/>
      <c r="J1127" s="145"/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145"/>
      <c r="AC1127" s="145"/>
    </row>
    <row r="1128" spans="8:29" ht="12.75">
      <c r="H1128" s="145"/>
      <c r="I1128" s="145"/>
      <c r="J1128" s="145"/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145"/>
      <c r="AC1128" s="145"/>
    </row>
    <row r="1129" spans="8:29" ht="12.75">
      <c r="H1129" s="145"/>
      <c r="I1129" s="145"/>
      <c r="J1129" s="145"/>
      <c r="K1129" s="145"/>
      <c r="L1129" s="145"/>
      <c r="M1129" s="145"/>
      <c r="N1129" s="145"/>
      <c r="O1129" s="145"/>
      <c r="P1129" s="145"/>
      <c r="Q1129" s="145"/>
      <c r="R1129" s="145"/>
      <c r="S1129" s="145"/>
      <c r="T1129" s="145"/>
      <c r="U1129" s="145"/>
      <c r="V1129" s="145"/>
      <c r="W1129" s="145"/>
      <c r="X1129" s="145"/>
      <c r="Y1129" s="145"/>
      <c r="Z1129" s="145"/>
      <c r="AA1129" s="145"/>
      <c r="AB1129" s="145"/>
      <c r="AC1129" s="145"/>
    </row>
    <row r="1130" spans="8:29" ht="12.75">
      <c r="H1130" s="145"/>
      <c r="I1130" s="145"/>
      <c r="J1130" s="145"/>
      <c r="K1130" s="145"/>
      <c r="L1130" s="145"/>
      <c r="M1130" s="145"/>
      <c r="N1130" s="145"/>
      <c r="O1130" s="145"/>
      <c r="P1130" s="145"/>
      <c r="Q1130" s="145"/>
      <c r="R1130" s="145"/>
      <c r="S1130" s="145"/>
      <c r="T1130" s="145"/>
      <c r="U1130" s="145"/>
      <c r="V1130" s="145"/>
      <c r="W1130" s="145"/>
      <c r="X1130" s="145"/>
      <c r="Y1130" s="145"/>
      <c r="Z1130" s="145"/>
      <c r="AA1130" s="145"/>
      <c r="AB1130" s="145"/>
      <c r="AC1130" s="145"/>
    </row>
    <row r="1131" spans="8:29" ht="12.75">
      <c r="H1131" s="145"/>
      <c r="I1131" s="145"/>
      <c r="J1131" s="145"/>
      <c r="K1131" s="145"/>
      <c r="L1131" s="145"/>
      <c r="M1131" s="145"/>
      <c r="N1131" s="145"/>
      <c r="O1131" s="145"/>
      <c r="P1131" s="145"/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/>
      <c r="AB1131" s="145"/>
      <c r="AC1131" s="145"/>
    </row>
    <row r="1132" spans="8:29" ht="12.75">
      <c r="H1132" s="145"/>
      <c r="I1132" s="145"/>
      <c r="J1132" s="145"/>
      <c r="K1132" s="145"/>
      <c r="L1132" s="145"/>
      <c r="M1132" s="145"/>
      <c r="N1132" s="145"/>
      <c r="O1132" s="145"/>
      <c r="P1132" s="145"/>
      <c r="Q1132" s="145"/>
      <c r="R1132" s="145"/>
      <c r="S1132" s="145"/>
      <c r="T1132" s="145"/>
      <c r="U1132" s="145"/>
      <c r="V1132" s="145"/>
      <c r="W1132" s="145"/>
      <c r="X1132" s="145"/>
      <c r="Y1132" s="145"/>
      <c r="Z1132" s="145"/>
      <c r="AA1132" s="145"/>
      <c r="AB1132" s="145"/>
      <c r="AC1132" s="145"/>
    </row>
    <row r="1133" spans="8:29" ht="12.75">
      <c r="H1133" s="145"/>
      <c r="I1133" s="145"/>
      <c r="J1133" s="145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</row>
    <row r="1134" spans="8:29" ht="12.75">
      <c r="H1134" s="145"/>
      <c r="I1134" s="145"/>
      <c r="J1134" s="145"/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</row>
    <row r="1135" spans="8:29" ht="12.75">
      <c r="H1135" s="145"/>
      <c r="I1135" s="145"/>
      <c r="J1135" s="145"/>
      <c r="K1135" s="145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145"/>
      <c r="AC1135" s="145"/>
    </row>
    <row r="1136" spans="8:29" ht="12.75">
      <c r="H1136" s="145"/>
      <c r="I1136" s="145"/>
      <c r="J1136" s="145"/>
      <c r="K1136" s="145"/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145"/>
      <c r="AC1136" s="145"/>
    </row>
    <row r="1137" spans="8:29" ht="12.75">
      <c r="H1137" s="145"/>
      <c r="I1137" s="145"/>
      <c r="J1137" s="145"/>
      <c r="K1137" s="145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145"/>
      <c r="AC1137" s="145"/>
    </row>
    <row r="1138" spans="8:29" ht="12.75">
      <c r="H1138" s="145"/>
      <c r="I1138" s="145"/>
      <c r="J1138" s="145"/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/>
      <c r="AB1138" s="145"/>
      <c r="AC1138" s="145"/>
    </row>
    <row r="1139" spans="8:29" ht="12.75">
      <c r="H1139" s="145"/>
      <c r="I1139" s="145"/>
      <c r="J1139" s="145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</row>
    <row r="1140" spans="8:29" ht="12.75">
      <c r="H1140" s="145"/>
      <c r="I1140" s="145"/>
      <c r="J1140" s="145"/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/>
      <c r="AB1140" s="145"/>
      <c r="AC1140" s="145"/>
    </row>
    <row r="1141" spans="8:29" ht="12.75">
      <c r="H1141" s="145"/>
      <c r="I1141" s="145"/>
      <c r="J1141" s="145"/>
      <c r="K1141" s="145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/>
      <c r="W1141" s="145"/>
      <c r="X1141" s="145"/>
      <c r="Y1141" s="145"/>
      <c r="Z1141" s="145"/>
      <c r="AA1141" s="145"/>
      <c r="AB1141" s="145"/>
      <c r="AC1141" s="145"/>
    </row>
    <row r="1142" spans="8:29" ht="12.75">
      <c r="H1142" s="145"/>
      <c r="I1142" s="145"/>
      <c r="J1142" s="145"/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/>
      <c r="AB1142" s="145"/>
      <c r="AC1142" s="145"/>
    </row>
    <row r="1143" spans="8:29" ht="12.75">
      <c r="H1143" s="145"/>
      <c r="I1143" s="145"/>
      <c r="J1143" s="145"/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/>
      <c r="AB1143" s="145"/>
      <c r="AC1143" s="145"/>
    </row>
    <row r="1144" spans="8:29" ht="12.75">
      <c r="H1144" s="145"/>
      <c r="I1144" s="145"/>
      <c r="J1144" s="145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</row>
    <row r="1145" spans="8:29" ht="12.75">
      <c r="H1145" s="145"/>
      <c r="I1145" s="145"/>
      <c r="J1145" s="145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</row>
    <row r="1146" spans="8:29" ht="12.75">
      <c r="H1146" s="145"/>
      <c r="I1146" s="145"/>
      <c r="J1146" s="145"/>
      <c r="K1146" s="145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/>
      <c r="AB1146" s="145"/>
      <c r="AC1146" s="145"/>
    </row>
    <row r="1147" spans="8:29" ht="12.75">
      <c r="H1147" s="145"/>
      <c r="I1147" s="145"/>
      <c r="J1147" s="145"/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/>
      <c r="AB1147" s="145"/>
      <c r="AC1147" s="145"/>
    </row>
    <row r="1148" spans="8:29" ht="12.75">
      <c r="H1148" s="145"/>
      <c r="I1148" s="145"/>
      <c r="J1148" s="145"/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</row>
    <row r="1149" spans="8:29" ht="12.75">
      <c r="H1149" s="145"/>
      <c r="I1149" s="145"/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</row>
    <row r="1150" spans="8:29" ht="12.75">
      <c r="H1150" s="145"/>
      <c r="I1150" s="145"/>
      <c r="J1150" s="145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</row>
    <row r="1151" spans="8:29" ht="12.75">
      <c r="H1151" s="145"/>
      <c r="I1151" s="145"/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</row>
    <row r="1152" spans="8:29" ht="12.75">
      <c r="H1152" s="145"/>
      <c r="I1152" s="145"/>
      <c r="J1152" s="145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</row>
    <row r="1153" spans="8:29" ht="12.75">
      <c r="H1153" s="145"/>
      <c r="I1153" s="145"/>
      <c r="J1153" s="145"/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/>
      <c r="AB1153" s="145"/>
      <c r="AC1153" s="145"/>
    </row>
    <row r="1154" spans="8:29" ht="12.75">
      <c r="H1154" s="145"/>
      <c r="I1154" s="145"/>
      <c r="J1154" s="145"/>
      <c r="K1154" s="145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/>
      <c r="AB1154" s="145"/>
      <c r="AC1154" s="145"/>
    </row>
    <row r="1155" spans="8:29" ht="12.75">
      <c r="H1155" s="145"/>
      <c r="I1155" s="145"/>
      <c r="J1155" s="145"/>
      <c r="K1155" s="145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/>
      <c r="AB1155" s="145"/>
      <c r="AC1155" s="145"/>
    </row>
    <row r="1156" spans="8:29" ht="12.75">
      <c r="H1156" s="145"/>
      <c r="I1156" s="145"/>
      <c r="J1156" s="145"/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</row>
    <row r="1157" spans="8:29" ht="12.75">
      <c r="H1157" s="145"/>
      <c r="I1157" s="145"/>
      <c r="J1157" s="145"/>
      <c r="K1157" s="145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/>
      <c r="AB1157" s="145"/>
      <c r="AC1157" s="145"/>
    </row>
    <row r="1158" spans="8:29" ht="12.75">
      <c r="H1158" s="145"/>
      <c r="I1158" s="145"/>
      <c r="J1158" s="145"/>
      <c r="K1158" s="145"/>
      <c r="L1158" s="145"/>
      <c r="M1158" s="145"/>
      <c r="N1158" s="145"/>
      <c r="O1158" s="145"/>
      <c r="P1158" s="145"/>
      <c r="Q1158" s="145"/>
      <c r="R1158" s="145"/>
      <c r="S1158" s="145"/>
      <c r="T1158" s="145"/>
      <c r="U1158" s="145"/>
      <c r="V1158" s="145"/>
      <c r="W1158" s="145"/>
      <c r="X1158" s="145"/>
      <c r="Y1158" s="145"/>
      <c r="Z1158" s="145"/>
      <c r="AA1158" s="145"/>
      <c r="AB1158" s="145"/>
      <c r="AC1158" s="145"/>
    </row>
    <row r="1159" spans="8:29" ht="12.75">
      <c r="H1159" s="145"/>
      <c r="I1159" s="145"/>
      <c r="J1159" s="145"/>
      <c r="K1159" s="145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/>
      <c r="AB1159" s="145"/>
      <c r="AC1159" s="145"/>
    </row>
    <row r="1160" spans="8:29" ht="12.75">
      <c r="H1160" s="145"/>
      <c r="I1160" s="145"/>
      <c r="J1160" s="145"/>
      <c r="K1160" s="145"/>
      <c r="L1160" s="145"/>
      <c r="M1160" s="145"/>
      <c r="N1160" s="145"/>
      <c r="O1160" s="145"/>
      <c r="P1160" s="145"/>
      <c r="Q1160" s="145"/>
      <c r="R1160" s="145"/>
      <c r="S1160" s="145"/>
      <c r="T1160" s="145"/>
      <c r="U1160" s="145"/>
      <c r="V1160" s="145"/>
      <c r="W1160" s="145"/>
      <c r="X1160" s="145"/>
      <c r="Y1160" s="145"/>
      <c r="Z1160" s="145"/>
      <c r="AA1160" s="145"/>
      <c r="AB1160" s="145"/>
      <c r="AC1160" s="145"/>
    </row>
    <row r="1161" spans="8:29" ht="12.75">
      <c r="H1161" s="145"/>
      <c r="I1161" s="145"/>
      <c r="J1161" s="145"/>
      <c r="K1161" s="145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/>
      <c r="AB1161" s="145"/>
      <c r="AC1161" s="145"/>
    </row>
    <row r="1162" spans="8:29" ht="12.75">
      <c r="H1162" s="145"/>
      <c r="I1162" s="145"/>
      <c r="J1162" s="145"/>
      <c r="K1162" s="145"/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/>
      <c r="AB1162" s="145"/>
      <c r="AC1162" s="145"/>
    </row>
    <row r="1163" spans="8:29" ht="12.75">
      <c r="H1163" s="145"/>
      <c r="I1163" s="145"/>
      <c r="J1163" s="145"/>
      <c r="K1163" s="145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/>
      <c r="AB1163" s="145"/>
      <c r="AC1163" s="145"/>
    </row>
    <row r="1164" spans="8:29" ht="12.75">
      <c r="H1164" s="145"/>
      <c r="I1164" s="145"/>
      <c r="J1164" s="145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</row>
    <row r="1165" spans="8:29" ht="12.75">
      <c r="H1165" s="145"/>
      <c r="I1165" s="145"/>
      <c r="J1165" s="145"/>
      <c r="K1165" s="145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/>
      <c r="AB1165" s="145"/>
      <c r="AC1165" s="145"/>
    </row>
    <row r="1166" spans="8:29" ht="12.75">
      <c r="H1166" s="145"/>
      <c r="I1166" s="145"/>
      <c r="J1166" s="145"/>
      <c r="K1166" s="145"/>
      <c r="L1166" s="145"/>
      <c r="M1166" s="145"/>
      <c r="N1166" s="145"/>
      <c r="O1166" s="145"/>
      <c r="P1166" s="145"/>
      <c r="Q1166" s="145"/>
      <c r="R1166" s="145"/>
      <c r="S1166" s="145"/>
      <c r="T1166" s="145"/>
      <c r="U1166" s="145"/>
      <c r="V1166" s="145"/>
      <c r="W1166" s="145"/>
      <c r="X1166" s="145"/>
      <c r="Y1166" s="145"/>
      <c r="Z1166" s="145"/>
      <c r="AA1166" s="145"/>
      <c r="AB1166" s="145"/>
      <c r="AC1166" s="145"/>
    </row>
    <row r="1167" spans="8:29" ht="12.75">
      <c r="H1167" s="145"/>
      <c r="I1167" s="145"/>
      <c r="J1167" s="145"/>
      <c r="K1167" s="145"/>
      <c r="L1167" s="145"/>
      <c r="M1167" s="145"/>
      <c r="N1167" s="145"/>
      <c r="O1167" s="145"/>
      <c r="P1167" s="145"/>
      <c r="Q1167" s="145"/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/>
      <c r="AB1167" s="145"/>
      <c r="AC1167" s="145"/>
    </row>
    <row r="1168" spans="8:29" ht="12.75">
      <c r="H1168" s="145"/>
      <c r="I1168" s="145"/>
      <c r="J1168" s="145"/>
      <c r="K1168" s="145"/>
      <c r="L1168" s="145"/>
      <c r="M1168" s="145"/>
      <c r="N1168" s="145"/>
      <c r="O1168" s="145"/>
      <c r="P1168" s="145"/>
      <c r="Q1168" s="145"/>
      <c r="R1168" s="145"/>
      <c r="S1168" s="145"/>
      <c r="T1168" s="145"/>
      <c r="U1168" s="145"/>
      <c r="V1168" s="145"/>
      <c r="W1168" s="145"/>
      <c r="X1168" s="145"/>
      <c r="Y1168" s="145"/>
      <c r="Z1168" s="145"/>
      <c r="AA1168" s="145"/>
      <c r="AB1168" s="145"/>
      <c r="AC1168" s="145"/>
    </row>
    <row r="1169" spans="8:29" ht="12.75">
      <c r="H1169" s="145"/>
      <c r="I1169" s="145"/>
      <c r="J1169" s="145"/>
      <c r="K1169" s="145"/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/>
      <c r="AB1169" s="145"/>
      <c r="AC1169" s="145"/>
    </row>
    <row r="1170" spans="8:29" ht="12.75">
      <c r="H1170" s="145"/>
      <c r="I1170" s="145"/>
      <c r="J1170" s="145"/>
      <c r="K1170" s="145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</row>
    <row r="1171" spans="8:29" ht="12.75">
      <c r="H1171" s="145"/>
      <c r="I1171" s="145"/>
      <c r="J1171" s="145"/>
      <c r="K1171" s="145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</row>
    <row r="1172" spans="8:29" ht="12.75">
      <c r="H1172" s="145"/>
      <c r="I1172" s="145"/>
      <c r="J1172" s="145"/>
      <c r="K1172" s="145"/>
      <c r="L1172" s="145"/>
      <c r="M1172" s="145"/>
      <c r="N1172" s="145"/>
      <c r="O1172" s="145"/>
      <c r="P1172" s="145"/>
      <c r="Q1172" s="145"/>
      <c r="R1172" s="145"/>
      <c r="S1172" s="145"/>
      <c r="T1172" s="145"/>
      <c r="U1172" s="145"/>
      <c r="V1172" s="145"/>
      <c r="W1172" s="145"/>
      <c r="X1172" s="145"/>
      <c r="Y1172" s="145"/>
      <c r="Z1172" s="145"/>
      <c r="AA1172" s="145"/>
      <c r="AB1172" s="145"/>
      <c r="AC1172" s="145"/>
    </row>
    <row r="1173" spans="8:29" ht="12.75">
      <c r="H1173" s="145"/>
      <c r="I1173" s="145"/>
      <c r="J1173" s="145"/>
      <c r="K1173" s="145"/>
      <c r="L1173" s="145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145"/>
      <c r="X1173" s="145"/>
      <c r="Y1173" s="145"/>
      <c r="Z1173" s="145"/>
      <c r="AA1173" s="145"/>
      <c r="AB1173" s="145"/>
      <c r="AC1173" s="145"/>
    </row>
    <row r="1174" spans="8:29" ht="12.75">
      <c r="H1174" s="145"/>
      <c r="I1174" s="145"/>
      <c r="J1174" s="145"/>
      <c r="K1174" s="145"/>
      <c r="L1174" s="145"/>
      <c r="M1174" s="145"/>
      <c r="N1174" s="145"/>
      <c r="O1174" s="145"/>
      <c r="P1174" s="145"/>
      <c r="Q1174" s="145"/>
      <c r="R1174" s="145"/>
      <c r="S1174" s="145"/>
      <c r="T1174" s="145"/>
      <c r="U1174" s="145"/>
      <c r="V1174" s="145"/>
      <c r="W1174" s="145"/>
      <c r="X1174" s="145"/>
      <c r="Y1174" s="145"/>
      <c r="Z1174" s="145"/>
      <c r="AA1174" s="145"/>
      <c r="AB1174" s="145"/>
      <c r="AC1174" s="145"/>
    </row>
    <row r="1175" spans="8:29" ht="12.75">
      <c r="H1175" s="145"/>
      <c r="I1175" s="145"/>
      <c r="J1175" s="145"/>
      <c r="K1175" s="145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  <c r="Y1175" s="145"/>
      <c r="Z1175" s="145"/>
      <c r="AA1175" s="145"/>
      <c r="AB1175" s="145"/>
      <c r="AC1175" s="145"/>
    </row>
    <row r="1176" spans="8:29" ht="12.75">
      <c r="H1176" s="145"/>
      <c r="I1176" s="145"/>
      <c r="J1176" s="145"/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/>
      <c r="AB1176" s="145"/>
      <c r="AC1176" s="145"/>
    </row>
    <row r="1177" spans="8:29" ht="12.75">
      <c r="H1177" s="145"/>
      <c r="I1177" s="145"/>
      <c r="J1177" s="145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/>
      <c r="AB1177" s="145"/>
      <c r="AC1177" s="145"/>
    </row>
    <row r="1178" spans="8:29" ht="12.75">
      <c r="H1178" s="145"/>
      <c r="I1178" s="145"/>
      <c r="J1178" s="145"/>
      <c r="K1178" s="145"/>
      <c r="L1178" s="145"/>
      <c r="M1178" s="145"/>
      <c r="N1178" s="145"/>
      <c r="O1178" s="145"/>
      <c r="P1178" s="145"/>
      <c r="Q1178" s="145"/>
      <c r="R1178" s="145"/>
      <c r="S1178" s="145"/>
      <c r="T1178" s="145"/>
      <c r="U1178" s="145"/>
      <c r="V1178" s="145"/>
      <c r="W1178" s="145"/>
      <c r="X1178" s="145"/>
      <c r="Y1178" s="145"/>
      <c r="Z1178" s="145"/>
      <c r="AA1178" s="145"/>
      <c r="AB1178" s="145"/>
      <c r="AC1178" s="145"/>
    </row>
    <row r="1179" spans="8:29" ht="12.75">
      <c r="H1179" s="145"/>
      <c r="I1179" s="145"/>
      <c r="J1179" s="145"/>
      <c r="K1179" s="145"/>
      <c r="L1179" s="145"/>
      <c r="M1179" s="145"/>
      <c r="N1179" s="145"/>
      <c r="O1179" s="145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/>
      <c r="AB1179" s="145"/>
      <c r="AC1179" s="145"/>
    </row>
    <row r="1180" spans="8:29" ht="12.75">
      <c r="H1180" s="145"/>
      <c r="I1180" s="145"/>
      <c r="J1180" s="145"/>
      <c r="K1180" s="145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/>
      <c r="V1180" s="145"/>
      <c r="W1180" s="145"/>
      <c r="X1180" s="145"/>
      <c r="Y1180" s="145"/>
      <c r="Z1180" s="145"/>
      <c r="AA1180" s="145"/>
      <c r="AB1180" s="145"/>
      <c r="AC1180" s="145"/>
    </row>
    <row r="1181" spans="8:29" ht="12.75">
      <c r="H1181" s="145"/>
      <c r="I1181" s="145"/>
      <c r="J1181" s="145"/>
      <c r="K1181" s="145"/>
      <c r="L1181" s="145"/>
      <c r="M1181" s="145"/>
      <c r="N1181" s="145"/>
      <c r="O1181" s="145"/>
      <c r="P1181" s="145"/>
      <c r="Q1181" s="145"/>
      <c r="R1181" s="145"/>
      <c r="S1181" s="145"/>
      <c r="T1181" s="145"/>
      <c r="U1181" s="145"/>
      <c r="V1181" s="145"/>
      <c r="W1181" s="145"/>
      <c r="X1181" s="145"/>
      <c r="Y1181" s="145"/>
      <c r="Z1181" s="145"/>
      <c r="AA1181" s="145"/>
      <c r="AB1181" s="145"/>
      <c r="AC1181" s="145"/>
    </row>
    <row r="1182" spans="8:29" ht="12.75">
      <c r="H1182" s="145"/>
      <c r="I1182" s="145"/>
      <c r="J1182" s="145"/>
      <c r="K1182" s="145"/>
      <c r="L1182" s="145"/>
      <c r="M1182" s="145"/>
      <c r="N1182" s="145"/>
      <c r="O1182" s="145"/>
      <c r="P1182" s="145"/>
      <c r="Q1182" s="145"/>
      <c r="R1182" s="145"/>
      <c r="S1182" s="145"/>
      <c r="T1182" s="145"/>
      <c r="U1182" s="145"/>
      <c r="V1182" s="145"/>
      <c r="W1182" s="145"/>
      <c r="X1182" s="145"/>
      <c r="Y1182" s="145"/>
      <c r="Z1182" s="145"/>
      <c r="AA1182" s="145"/>
      <c r="AB1182" s="145"/>
      <c r="AC1182" s="145"/>
    </row>
    <row r="1183" spans="8:29" ht="12.75">
      <c r="H1183" s="145"/>
      <c r="I1183" s="145"/>
      <c r="J1183" s="145"/>
      <c r="K1183" s="145"/>
      <c r="L1183" s="145"/>
      <c r="M1183" s="145"/>
      <c r="N1183" s="145"/>
      <c r="O1183" s="145"/>
      <c r="P1183" s="145"/>
      <c r="Q1183" s="145"/>
      <c r="R1183" s="145"/>
      <c r="S1183" s="145"/>
      <c r="T1183" s="145"/>
      <c r="U1183" s="145"/>
      <c r="V1183" s="145"/>
      <c r="W1183" s="145"/>
      <c r="X1183" s="145"/>
      <c r="Y1183" s="145"/>
      <c r="Z1183" s="145"/>
      <c r="AA1183" s="145"/>
      <c r="AB1183" s="145"/>
      <c r="AC1183" s="145"/>
    </row>
    <row r="1184" spans="8:29" ht="12.75">
      <c r="H1184" s="145"/>
      <c r="I1184" s="145"/>
      <c r="J1184" s="145"/>
      <c r="K1184" s="145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5"/>
      <c r="AB1184" s="145"/>
      <c r="AC1184" s="145"/>
    </row>
    <row r="1185" spans="8:29" ht="12.75">
      <c r="H1185" s="145"/>
      <c r="I1185" s="145"/>
      <c r="J1185" s="145"/>
      <c r="K1185" s="145"/>
      <c r="L1185" s="145"/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5"/>
      <c r="AB1185" s="145"/>
      <c r="AC1185" s="145"/>
    </row>
    <row r="1186" spans="8:29" ht="12.75">
      <c r="H1186" s="145"/>
      <c r="I1186" s="145"/>
      <c r="J1186" s="145"/>
      <c r="K1186" s="145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5"/>
      <c r="AB1186" s="145"/>
      <c r="AC1186" s="145"/>
    </row>
    <row r="1187" spans="8:29" ht="12.75">
      <c r="H1187" s="145"/>
      <c r="I1187" s="145"/>
      <c r="J1187" s="145"/>
      <c r="K1187" s="145"/>
      <c r="L1187" s="145"/>
      <c r="M1187" s="145"/>
      <c r="N1187" s="145"/>
      <c r="O1187" s="145"/>
      <c r="P1187" s="145"/>
      <c r="Q1187" s="145"/>
      <c r="R1187" s="145"/>
      <c r="S1187" s="145"/>
      <c r="T1187" s="145"/>
      <c r="U1187" s="145"/>
      <c r="V1187" s="145"/>
      <c r="W1187" s="145"/>
      <c r="X1187" s="145"/>
      <c r="Y1187" s="145"/>
      <c r="Z1187" s="145"/>
      <c r="AA1187" s="145"/>
      <c r="AB1187" s="145"/>
      <c r="AC1187" s="145"/>
    </row>
    <row r="1188" spans="8:29" ht="12.75">
      <c r="H1188" s="145"/>
      <c r="I1188" s="145"/>
      <c r="J1188" s="145"/>
      <c r="K1188" s="145"/>
      <c r="L1188" s="145"/>
      <c r="M1188" s="145"/>
      <c r="N1188" s="145"/>
      <c r="O1188" s="145"/>
      <c r="P1188" s="145"/>
      <c r="Q1188" s="145"/>
      <c r="R1188" s="145"/>
      <c r="S1188" s="145"/>
      <c r="T1188" s="145"/>
      <c r="U1188" s="145"/>
      <c r="V1188" s="145"/>
      <c r="W1188" s="145"/>
      <c r="X1188" s="145"/>
      <c r="Y1188" s="145"/>
      <c r="Z1188" s="145"/>
      <c r="AA1188" s="145"/>
      <c r="AB1188" s="145"/>
      <c r="AC1188" s="145"/>
    </row>
    <row r="1189" spans="8:29" ht="12.75">
      <c r="H1189" s="145"/>
      <c r="I1189" s="145"/>
      <c r="J1189" s="145"/>
      <c r="K1189" s="145"/>
      <c r="L1189" s="145"/>
      <c r="M1189" s="145"/>
      <c r="N1189" s="145"/>
      <c r="O1189" s="145"/>
      <c r="P1189" s="145"/>
      <c r="Q1189" s="145"/>
      <c r="R1189" s="145"/>
      <c r="S1189" s="145"/>
      <c r="T1189" s="145"/>
      <c r="U1189" s="145"/>
      <c r="V1189" s="145"/>
      <c r="W1189" s="145"/>
      <c r="X1189" s="145"/>
      <c r="Y1189" s="145"/>
      <c r="Z1189" s="145"/>
      <c r="AA1189" s="145"/>
      <c r="AB1189" s="145"/>
      <c r="AC1189" s="145"/>
    </row>
    <row r="1190" spans="8:29" ht="12.75">
      <c r="H1190" s="145"/>
      <c r="I1190" s="145"/>
      <c r="J1190" s="145"/>
      <c r="K1190" s="145"/>
      <c r="L1190" s="145"/>
      <c r="M1190" s="145"/>
      <c r="N1190" s="145"/>
      <c r="O1190" s="145"/>
      <c r="P1190" s="145"/>
      <c r="Q1190" s="145"/>
      <c r="R1190" s="145"/>
      <c r="S1190" s="145"/>
      <c r="T1190" s="145"/>
      <c r="U1190" s="145"/>
      <c r="V1190" s="145"/>
      <c r="W1190" s="145"/>
      <c r="X1190" s="145"/>
      <c r="Y1190" s="145"/>
      <c r="Z1190" s="145"/>
      <c r="AA1190" s="145"/>
      <c r="AB1190" s="145"/>
      <c r="AC1190" s="145"/>
    </row>
    <row r="1191" spans="8:29" ht="12.75">
      <c r="H1191" s="145"/>
      <c r="I1191" s="145"/>
      <c r="J1191" s="145"/>
      <c r="K1191" s="145"/>
      <c r="L1191" s="145"/>
      <c r="M1191" s="145"/>
      <c r="N1191" s="145"/>
      <c r="O1191" s="145"/>
      <c r="P1191" s="145"/>
      <c r="Q1191" s="145"/>
      <c r="R1191" s="145"/>
      <c r="S1191" s="145"/>
      <c r="T1191" s="145"/>
      <c r="U1191" s="145"/>
      <c r="V1191" s="145"/>
      <c r="W1191" s="145"/>
      <c r="X1191" s="145"/>
      <c r="Y1191" s="145"/>
      <c r="Z1191" s="145"/>
      <c r="AA1191" s="145"/>
      <c r="AB1191" s="145"/>
      <c r="AC1191" s="145"/>
    </row>
    <row r="1192" spans="8:29" ht="12.75">
      <c r="H1192" s="145"/>
      <c r="I1192" s="145"/>
      <c r="J1192" s="145"/>
      <c r="K1192" s="145"/>
      <c r="L1192" s="145"/>
      <c r="M1192" s="145"/>
      <c r="N1192" s="145"/>
      <c r="O1192" s="145"/>
      <c r="P1192" s="145"/>
      <c r="Q1192" s="145"/>
      <c r="R1192" s="145"/>
      <c r="S1192" s="145"/>
      <c r="T1192" s="145"/>
      <c r="U1192" s="145"/>
      <c r="V1192" s="145"/>
      <c r="W1192" s="145"/>
      <c r="X1192" s="145"/>
      <c r="Y1192" s="145"/>
      <c r="Z1192" s="145"/>
      <c r="AA1192" s="145"/>
      <c r="AB1192" s="145"/>
      <c r="AC1192" s="145"/>
    </row>
    <row r="1193" spans="8:29" ht="12.75">
      <c r="H1193" s="145"/>
      <c r="I1193" s="145"/>
      <c r="J1193" s="145"/>
      <c r="K1193" s="145"/>
      <c r="L1193" s="145"/>
      <c r="M1193" s="145"/>
      <c r="N1193" s="145"/>
      <c r="O1193" s="145"/>
      <c r="P1193" s="145"/>
      <c r="Q1193" s="145"/>
      <c r="R1193" s="145"/>
      <c r="S1193" s="145"/>
      <c r="T1193" s="145"/>
      <c r="U1193" s="145"/>
      <c r="V1193" s="145"/>
      <c r="W1193" s="145"/>
      <c r="X1193" s="145"/>
      <c r="Y1193" s="145"/>
      <c r="Z1193" s="145"/>
      <c r="AA1193" s="145"/>
      <c r="AB1193" s="145"/>
      <c r="AC1193" s="145"/>
    </row>
    <row r="1194" spans="8:29" ht="12.75">
      <c r="H1194" s="145"/>
      <c r="I1194" s="145"/>
      <c r="J1194" s="145"/>
      <c r="K1194" s="145"/>
      <c r="L1194" s="145"/>
      <c r="M1194" s="145"/>
      <c r="N1194" s="145"/>
      <c r="O1194" s="145"/>
      <c r="P1194" s="145"/>
      <c r="Q1194" s="145"/>
      <c r="R1194" s="145"/>
      <c r="S1194" s="145"/>
      <c r="T1194" s="145"/>
      <c r="U1194" s="145"/>
      <c r="V1194" s="145"/>
      <c r="W1194" s="145"/>
      <c r="X1194" s="145"/>
      <c r="Y1194" s="145"/>
      <c r="Z1194" s="145"/>
      <c r="AA1194" s="145"/>
      <c r="AB1194" s="145"/>
      <c r="AC1194" s="145"/>
    </row>
    <row r="1195" spans="8:29" ht="12.75">
      <c r="H1195" s="145"/>
      <c r="I1195" s="145"/>
      <c r="J1195" s="145"/>
      <c r="K1195" s="145"/>
      <c r="L1195" s="145"/>
      <c r="M1195" s="145"/>
      <c r="N1195" s="145"/>
      <c r="O1195" s="145"/>
      <c r="P1195" s="145"/>
      <c r="Q1195" s="145"/>
      <c r="R1195" s="145"/>
      <c r="S1195" s="145"/>
      <c r="T1195" s="145"/>
      <c r="U1195" s="145"/>
      <c r="V1195" s="145"/>
      <c r="W1195" s="145"/>
      <c r="X1195" s="145"/>
      <c r="Y1195" s="145"/>
      <c r="Z1195" s="145"/>
      <c r="AA1195" s="145"/>
      <c r="AB1195" s="145"/>
      <c r="AC1195" s="145"/>
    </row>
    <row r="1196" spans="8:29" ht="12.75">
      <c r="H1196" s="145"/>
      <c r="I1196" s="145"/>
      <c r="J1196" s="145"/>
      <c r="K1196" s="145"/>
      <c r="L1196" s="145"/>
      <c r="M1196" s="145"/>
      <c r="N1196" s="145"/>
      <c r="O1196" s="145"/>
      <c r="P1196" s="145"/>
      <c r="Q1196" s="145"/>
      <c r="R1196" s="145"/>
      <c r="S1196" s="145"/>
      <c r="T1196" s="145"/>
      <c r="U1196" s="145"/>
      <c r="V1196" s="145"/>
      <c r="W1196" s="145"/>
      <c r="X1196" s="145"/>
      <c r="Y1196" s="145"/>
      <c r="Z1196" s="145"/>
      <c r="AA1196" s="145"/>
      <c r="AB1196" s="145"/>
      <c r="AC1196" s="145"/>
    </row>
    <row r="1197" spans="8:29" ht="12.75">
      <c r="H1197" s="145"/>
      <c r="I1197" s="145"/>
      <c r="J1197" s="145"/>
      <c r="K1197" s="145"/>
      <c r="L1197" s="145"/>
      <c r="M1197" s="145"/>
      <c r="N1197" s="145"/>
      <c r="O1197" s="145"/>
      <c r="P1197" s="145"/>
      <c r="Q1197" s="145"/>
      <c r="R1197" s="145"/>
      <c r="S1197" s="145"/>
      <c r="T1197" s="145"/>
      <c r="U1197" s="145"/>
      <c r="V1197" s="145"/>
      <c r="W1197" s="145"/>
      <c r="X1197" s="145"/>
      <c r="Y1197" s="145"/>
      <c r="Z1197" s="145"/>
      <c r="AA1197" s="145"/>
      <c r="AB1197" s="145"/>
      <c r="AC1197" s="145"/>
    </row>
    <row r="1198" spans="8:29" ht="12.75">
      <c r="H1198" s="145"/>
      <c r="I1198" s="145"/>
      <c r="J1198" s="145"/>
      <c r="K1198" s="145"/>
      <c r="L1198" s="145"/>
      <c r="M1198" s="145"/>
      <c r="N1198" s="145"/>
      <c r="O1198" s="145"/>
      <c r="P1198" s="145"/>
      <c r="Q1198" s="145"/>
      <c r="R1198" s="145"/>
      <c r="S1198" s="145"/>
      <c r="T1198" s="145"/>
      <c r="U1198" s="145"/>
      <c r="V1198" s="145"/>
      <c r="W1198" s="145"/>
      <c r="X1198" s="145"/>
      <c r="Y1198" s="145"/>
      <c r="Z1198" s="145"/>
      <c r="AA1198" s="145"/>
      <c r="AB1198" s="145"/>
      <c r="AC1198" s="145"/>
    </row>
    <row r="1199" spans="8:29" ht="12.75">
      <c r="H1199" s="145"/>
      <c r="I1199" s="145"/>
      <c r="J1199" s="145"/>
      <c r="K1199" s="145"/>
      <c r="L1199" s="145"/>
      <c r="M1199" s="145"/>
      <c r="N1199" s="145"/>
      <c r="O1199" s="145"/>
      <c r="P1199" s="145"/>
      <c r="Q1199" s="145"/>
      <c r="R1199" s="145"/>
      <c r="S1199" s="145"/>
      <c r="T1199" s="145"/>
      <c r="U1199" s="145"/>
      <c r="V1199" s="145"/>
      <c r="W1199" s="145"/>
      <c r="X1199" s="145"/>
      <c r="Y1199" s="145"/>
      <c r="Z1199" s="145"/>
      <c r="AA1199" s="145"/>
      <c r="AB1199" s="145"/>
      <c r="AC1199" s="145"/>
    </row>
    <row r="1200" spans="8:29" ht="12.75">
      <c r="H1200" s="145"/>
      <c r="I1200" s="145"/>
      <c r="J1200" s="145"/>
      <c r="K1200" s="145"/>
      <c r="L1200" s="145"/>
      <c r="M1200" s="145"/>
      <c r="N1200" s="145"/>
      <c r="O1200" s="145"/>
      <c r="P1200" s="145"/>
      <c r="Q1200" s="145"/>
      <c r="R1200" s="145"/>
      <c r="S1200" s="145"/>
      <c r="T1200" s="145"/>
      <c r="U1200" s="145"/>
      <c r="V1200" s="145"/>
      <c r="W1200" s="145"/>
      <c r="X1200" s="145"/>
      <c r="Y1200" s="145"/>
      <c r="Z1200" s="145"/>
      <c r="AA1200" s="145"/>
      <c r="AB1200" s="145"/>
      <c r="AC1200" s="145"/>
    </row>
    <row r="1201" spans="8:29" ht="12.75">
      <c r="H1201" s="145"/>
      <c r="I1201" s="145"/>
      <c r="J1201" s="145"/>
      <c r="K1201" s="145"/>
      <c r="L1201" s="145"/>
      <c r="M1201" s="145"/>
      <c r="N1201" s="145"/>
      <c r="O1201" s="145"/>
      <c r="P1201" s="145"/>
      <c r="Q1201" s="145"/>
      <c r="R1201" s="145"/>
      <c r="S1201" s="145"/>
      <c r="T1201" s="145"/>
      <c r="U1201" s="145"/>
      <c r="V1201" s="145"/>
      <c r="W1201" s="145"/>
      <c r="X1201" s="145"/>
      <c r="Y1201" s="145"/>
      <c r="Z1201" s="145"/>
      <c r="AA1201" s="145"/>
      <c r="AB1201" s="145"/>
      <c r="AC1201" s="145"/>
    </row>
    <row r="1202" spans="8:29" ht="12.75">
      <c r="H1202" s="145"/>
      <c r="I1202" s="145"/>
      <c r="J1202" s="145"/>
      <c r="K1202" s="145"/>
      <c r="L1202" s="145"/>
      <c r="M1202" s="145"/>
      <c r="N1202" s="145"/>
      <c r="O1202" s="145"/>
      <c r="P1202" s="145"/>
      <c r="Q1202" s="145"/>
      <c r="R1202" s="145"/>
      <c r="S1202" s="145"/>
      <c r="T1202" s="145"/>
      <c r="U1202" s="145"/>
      <c r="V1202" s="145"/>
      <c r="W1202" s="145"/>
      <c r="X1202" s="145"/>
      <c r="Y1202" s="145"/>
      <c r="Z1202" s="145"/>
      <c r="AA1202" s="145"/>
      <c r="AB1202" s="145"/>
      <c r="AC1202" s="145"/>
    </row>
    <row r="1203" spans="8:29" ht="12.75">
      <c r="H1203" s="145"/>
      <c r="I1203" s="145"/>
      <c r="J1203" s="145"/>
      <c r="K1203" s="145"/>
      <c r="L1203" s="145"/>
      <c r="M1203" s="145"/>
      <c r="N1203" s="145"/>
      <c r="O1203" s="145"/>
      <c r="P1203" s="145"/>
      <c r="Q1203" s="145"/>
      <c r="R1203" s="145"/>
      <c r="S1203" s="145"/>
      <c r="T1203" s="145"/>
      <c r="U1203" s="145"/>
      <c r="V1203" s="145"/>
      <c r="W1203" s="145"/>
      <c r="X1203" s="145"/>
      <c r="Y1203" s="145"/>
      <c r="Z1203" s="145"/>
      <c r="AA1203" s="145"/>
      <c r="AB1203" s="145"/>
      <c r="AC1203" s="145"/>
    </row>
    <row r="1204" spans="8:29" ht="12.75">
      <c r="H1204" s="145"/>
      <c r="I1204" s="145"/>
      <c r="J1204" s="145"/>
      <c r="K1204" s="145"/>
      <c r="L1204" s="145"/>
      <c r="M1204" s="145"/>
      <c r="N1204" s="145"/>
      <c r="O1204" s="145"/>
      <c r="P1204" s="145"/>
      <c r="Q1204" s="145"/>
      <c r="R1204" s="145"/>
      <c r="S1204" s="145"/>
      <c r="T1204" s="145"/>
      <c r="U1204" s="145"/>
      <c r="V1204" s="145"/>
      <c r="W1204" s="145"/>
      <c r="X1204" s="145"/>
      <c r="Y1204" s="145"/>
      <c r="Z1204" s="145"/>
      <c r="AA1204" s="145"/>
      <c r="AB1204" s="145"/>
      <c r="AC1204" s="145"/>
    </row>
    <row r="1205" spans="8:29" ht="12.75">
      <c r="H1205" s="145"/>
      <c r="I1205" s="145"/>
      <c r="J1205" s="145"/>
      <c r="K1205" s="145"/>
      <c r="L1205" s="145"/>
      <c r="M1205" s="145"/>
      <c r="N1205" s="145"/>
      <c r="O1205" s="145"/>
      <c r="P1205" s="145"/>
      <c r="Q1205" s="145"/>
      <c r="R1205" s="145"/>
      <c r="S1205" s="145"/>
      <c r="T1205" s="145"/>
      <c r="U1205" s="145"/>
      <c r="V1205" s="145"/>
      <c r="W1205" s="145"/>
      <c r="X1205" s="145"/>
      <c r="Y1205" s="145"/>
      <c r="Z1205" s="145"/>
      <c r="AA1205" s="145"/>
      <c r="AB1205" s="145"/>
      <c r="AC1205" s="145"/>
    </row>
    <row r="1206" spans="8:29" ht="12.75">
      <c r="H1206" s="145"/>
      <c r="I1206" s="145"/>
      <c r="J1206" s="145"/>
      <c r="K1206" s="145"/>
      <c r="L1206" s="145"/>
      <c r="M1206" s="145"/>
      <c r="N1206" s="145"/>
      <c r="O1206" s="145"/>
      <c r="P1206" s="145"/>
      <c r="Q1206" s="145"/>
      <c r="R1206" s="145"/>
      <c r="S1206" s="145"/>
      <c r="T1206" s="145"/>
      <c r="U1206" s="145"/>
      <c r="V1206" s="145"/>
      <c r="W1206" s="145"/>
      <c r="X1206" s="145"/>
      <c r="Y1206" s="145"/>
      <c r="Z1206" s="145"/>
      <c r="AA1206" s="145"/>
      <c r="AB1206" s="145"/>
      <c r="AC1206" s="145"/>
    </row>
    <row r="1207" spans="8:29" ht="12.75">
      <c r="H1207" s="145"/>
      <c r="I1207" s="145"/>
      <c r="J1207" s="145"/>
      <c r="K1207" s="145"/>
      <c r="L1207" s="145"/>
      <c r="M1207" s="145"/>
      <c r="N1207" s="145"/>
      <c r="O1207" s="145"/>
      <c r="P1207" s="145"/>
      <c r="Q1207" s="145"/>
      <c r="R1207" s="145"/>
      <c r="S1207" s="145"/>
      <c r="T1207" s="145"/>
      <c r="U1207" s="145"/>
      <c r="V1207" s="145"/>
      <c r="W1207" s="145"/>
      <c r="X1207" s="145"/>
      <c r="Y1207" s="145"/>
      <c r="Z1207" s="145"/>
      <c r="AA1207" s="145"/>
      <c r="AB1207" s="145"/>
      <c r="AC1207" s="145"/>
    </row>
    <row r="1208" spans="8:29" ht="12.75">
      <c r="H1208" s="145"/>
      <c r="I1208" s="145"/>
      <c r="J1208" s="145"/>
      <c r="K1208" s="145"/>
      <c r="L1208" s="145"/>
      <c r="M1208" s="145"/>
      <c r="N1208" s="145"/>
      <c r="O1208" s="145"/>
      <c r="P1208" s="145"/>
      <c r="Q1208" s="145"/>
      <c r="R1208" s="145"/>
      <c r="S1208" s="145"/>
      <c r="T1208" s="145"/>
      <c r="U1208" s="145"/>
      <c r="V1208" s="145"/>
      <c r="W1208" s="145"/>
      <c r="X1208" s="145"/>
      <c r="Y1208" s="145"/>
      <c r="Z1208" s="145"/>
      <c r="AA1208" s="145"/>
      <c r="AB1208" s="145"/>
      <c r="AC1208" s="145"/>
    </row>
    <row r="1209" spans="8:29" ht="12.75">
      <c r="H1209" s="145"/>
      <c r="I1209" s="145"/>
      <c r="J1209" s="145"/>
      <c r="K1209" s="145"/>
      <c r="L1209" s="145"/>
      <c r="M1209" s="145"/>
      <c r="N1209" s="145"/>
      <c r="O1209" s="145"/>
      <c r="P1209" s="145"/>
      <c r="Q1209" s="145"/>
      <c r="R1209" s="145"/>
      <c r="S1209" s="145"/>
      <c r="T1209" s="145"/>
      <c r="U1209" s="145"/>
      <c r="V1209" s="145"/>
      <c r="W1209" s="145"/>
      <c r="X1209" s="145"/>
      <c r="Y1209" s="145"/>
      <c r="Z1209" s="145"/>
      <c r="AA1209" s="145"/>
      <c r="AB1209" s="145"/>
      <c r="AC1209" s="145"/>
    </row>
    <row r="1210" spans="8:29" ht="12.75">
      <c r="H1210" s="145"/>
      <c r="I1210" s="145"/>
      <c r="J1210" s="145"/>
      <c r="K1210" s="145"/>
      <c r="L1210" s="145"/>
      <c r="M1210" s="145"/>
      <c r="N1210" s="145"/>
      <c r="O1210" s="145"/>
      <c r="P1210" s="145"/>
      <c r="Q1210" s="145"/>
      <c r="R1210" s="145"/>
      <c r="S1210" s="145"/>
      <c r="T1210" s="145"/>
      <c r="U1210" s="145"/>
      <c r="V1210" s="145"/>
      <c r="W1210" s="145"/>
      <c r="X1210" s="145"/>
      <c r="Y1210" s="145"/>
      <c r="Z1210" s="145"/>
      <c r="AA1210" s="145"/>
      <c r="AB1210" s="145"/>
      <c r="AC1210" s="145"/>
    </row>
    <row r="1211" spans="8:29" ht="12.75">
      <c r="H1211" s="145"/>
      <c r="I1211" s="145"/>
      <c r="J1211" s="145"/>
      <c r="K1211" s="145"/>
      <c r="L1211" s="145"/>
      <c r="M1211" s="145"/>
      <c r="N1211" s="145"/>
      <c r="O1211" s="145"/>
      <c r="P1211" s="145"/>
      <c r="Q1211" s="145"/>
      <c r="R1211" s="145"/>
      <c r="S1211" s="145"/>
      <c r="T1211" s="145"/>
      <c r="U1211" s="145"/>
      <c r="V1211" s="145"/>
      <c r="W1211" s="145"/>
      <c r="X1211" s="145"/>
      <c r="Y1211" s="145"/>
      <c r="Z1211" s="145"/>
      <c r="AA1211" s="145"/>
      <c r="AB1211" s="145"/>
      <c r="AC1211" s="145"/>
    </row>
    <row r="1212" spans="8:29" ht="12.75">
      <c r="H1212" s="145"/>
      <c r="I1212" s="145"/>
      <c r="J1212" s="145"/>
      <c r="K1212" s="145"/>
      <c r="L1212" s="145"/>
      <c r="M1212" s="145"/>
      <c r="N1212" s="145"/>
      <c r="O1212" s="145"/>
      <c r="P1212" s="145"/>
      <c r="Q1212" s="145"/>
      <c r="R1212" s="145"/>
      <c r="S1212" s="145"/>
      <c r="T1212" s="145"/>
      <c r="U1212" s="145"/>
      <c r="V1212" s="145"/>
      <c r="W1212" s="145"/>
      <c r="X1212" s="145"/>
      <c r="Y1212" s="145"/>
      <c r="Z1212" s="145"/>
      <c r="AA1212" s="145"/>
      <c r="AB1212" s="145"/>
      <c r="AC1212" s="145"/>
    </row>
    <row r="1213" spans="8:29" ht="12.75">
      <c r="H1213" s="145"/>
      <c r="I1213" s="145"/>
      <c r="J1213" s="145"/>
      <c r="K1213" s="145"/>
      <c r="L1213" s="145"/>
      <c r="M1213" s="145"/>
      <c r="N1213" s="145"/>
      <c r="O1213" s="145"/>
      <c r="P1213" s="145"/>
      <c r="Q1213" s="145"/>
      <c r="R1213" s="145"/>
      <c r="S1213" s="145"/>
      <c r="T1213" s="145"/>
      <c r="U1213" s="145"/>
      <c r="V1213" s="145"/>
      <c r="W1213" s="145"/>
      <c r="X1213" s="145"/>
      <c r="Y1213" s="145"/>
      <c r="Z1213" s="145"/>
      <c r="AA1213" s="145"/>
      <c r="AB1213" s="145"/>
      <c r="AC1213" s="145"/>
    </row>
    <row r="1214" spans="8:29" ht="12.75">
      <c r="H1214" s="145"/>
      <c r="I1214" s="145"/>
      <c r="J1214" s="145"/>
      <c r="K1214" s="145"/>
      <c r="L1214" s="145"/>
      <c r="M1214" s="145"/>
      <c r="N1214" s="145"/>
      <c r="O1214" s="145"/>
      <c r="P1214" s="145"/>
      <c r="Q1214" s="145"/>
      <c r="R1214" s="145"/>
      <c r="S1214" s="145"/>
      <c r="T1214" s="145"/>
      <c r="U1214" s="145"/>
      <c r="V1214" s="145"/>
      <c r="W1214" s="145"/>
      <c r="X1214" s="145"/>
      <c r="Y1214" s="145"/>
      <c r="Z1214" s="145"/>
      <c r="AA1214" s="145"/>
      <c r="AB1214" s="145"/>
      <c r="AC1214" s="145"/>
    </row>
    <row r="1215" spans="8:29" ht="12.75">
      <c r="H1215" s="145"/>
      <c r="I1215" s="145"/>
      <c r="J1215" s="145"/>
      <c r="K1215" s="145"/>
      <c r="L1215" s="145"/>
      <c r="M1215" s="145"/>
      <c r="N1215" s="145"/>
      <c r="O1215" s="145"/>
      <c r="P1215" s="145"/>
      <c r="Q1215" s="145"/>
      <c r="R1215" s="145"/>
      <c r="S1215" s="145"/>
      <c r="T1215" s="145"/>
      <c r="U1215" s="145"/>
      <c r="V1215" s="145"/>
      <c r="W1215" s="145"/>
      <c r="X1215" s="145"/>
      <c r="Y1215" s="145"/>
      <c r="Z1215" s="145"/>
      <c r="AA1215" s="145"/>
      <c r="AB1215" s="145"/>
      <c r="AC1215" s="145"/>
    </row>
    <row r="1216" spans="8:29" ht="12.75">
      <c r="H1216" s="145"/>
      <c r="I1216" s="145"/>
      <c r="J1216" s="145"/>
      <c r="K1216" s="145"/>
      <c r="L1216" s="145"/>
      <c r="M1216" s="145"/>
      <c r="N1216" s="145"/>
      <c r="O1216" s="145"/>
      <c r="P1216" s="145"/>
      <c r="Q1216" s="145"/>
      <c r="R1216" s="145"/>
      <c r="S1216" s="145"/>
      <c r="T1216" s="145"/>
      <c r="U1216" s="145"/>
      <c r="V1216" s="145"/>
      <c r="W1216" s="145"/>
      <c r="X1216" s="145"/>
      <c r="Y1216" s="145"/>
      <c r="Z1216" s="145"/>
      <c r="AA1216" s="145"/>
      <c r="AB1216" s="145"/>
      <c r="AC1216" s="145"/>
    </row>
    <row r="1217" spans="8:29" ht="12.75">
      <c r="H1217" s="145"/>
      <c r="I1217" s="145"/>
      <c r="J1217" s="145"/>
      <c r="K1217" s="145"/>
      <c r="L1217" s="145"/>
      <c r="M1217" s="145"/>
      <c r="N1217" s="145"/>
      <c r="O1217" s="145"/>
      <c r="P1217" s="145"/>
      <c r="Q1217" s="145"/>
      <c r="R1217" s="145"/>
      <c r="S1217" s="145"/>
      <c r="T1217" s="145"/>
      <c r="U1217" s="145"/>
      <c r="V1217" s="145"/>
      <c r="W1217" s="145"/>
      <c r="X1217" s="145"/>
      <c r="Y1217" s="145"/>
      <c r="Z1217" s="145"/>
      <c r="AA1217" s="145"/>
      <c r="AB1217" s="145"/>
      <c r="AC1217" s="145"/>
    </row>
    <row r="1218" spans="8:29" ht="12.75">
      <c r="H1218" s="145"/>
      <c r="I1218" s="145"/>
      <c r="J1218" s="145"/>
      <c r="K1218" s="145"/>
      <c r="L1218" s="145"/>
      <c r="M1218" s="145"/>
      <c r="N1218" s="145"/>
      <c r="O1218" s="145"/>
      <c r="P1218" s="145"/>
      <c r="Q1218" s="145"/>
      <c r="R1218" s="145"/>
      <c r="S1218" s="145"/>
      <c r="T1218" s="145"/>
      <c r="U1218" s="145"/>
      <c r="V1218" s="145"/>
      <c r="W1218" s="145"/>
      <c r="X1218" s="145"/>
      <c r="Y1218" s="145"/>
      <c r="Z1218" s="145"/>
      <c r="AA1218" s="145"/>
      <c r="AB1218" s="145"/>
      <c r="AC1218" s="145"/>
    </row>
    <row r="1219" spans="8:29" ht="12.75">
      <c r="H1219" s="145"/>
      <c r="I1219" s="145"/>
      <c r="J1219" s="145"/>
      <c r="K1219" s="145"/>
      <c r="L1219" s="145"/>
      <c r="M1219" s="145"/>
      <c r="N1219" s="145"/>
      <c r="O1219" s="145"/>
      <c r="P1219" s="145"/>
      <c r="Q1219" s="145"/>
      <c r="R1219" s="145"/>
      <c r="S1219" s="145"/>
      <c r="T1219" s="145"/>
      <c r="U1219" s="145"/>
      <c r="V1219" s="145"/>
      <c r="W1219" s="145"/>
      <c r="X1219" s="145"/>
      <c r="Y1219" s="145"/>
      <c r="Z1219" s="145"/>
      <c r="AA1219" s="145"/>
      <c r="AB1219" s="145"/>
      <c r="AC1219" s="145"/>
    </row>
    <row r="1220" spans="8:29" ht="12.75">
      <c r="H1220" s="145"/>
      <c r="I1220" s="145"/>
      <c r="J1220" s="145"/>
      <c r="K1220" s="145"/>
      <c r="L1220" s="145"/>
      <c r="M1220" s="145"/>
      <c r="N1220" s="145"/>
      <c r="O1220" s="145"/>
      <c r="P1220" s="145"/>
      <c r="Q1220" s="145"/>
      <c r="R1220" s="145"/>
      <c r="S1220" s="145"/>
      <c r="T1220" s="145"/>
      <c r="U1220" s="145"/>
      <c r="V1220" s="145"/>
      <c r="W1220" s="145"/>
      <c r="X1220" s="145"/>
      <c r="Y1220" s="145"/>
      <c r="Z1220" s="145"/>
      <c r="AA1220" s="145"/>
      <c r="AB1220" s="145"/>
      <c r="AC1220" s="145"/>
    </row>
    <row r="1221" spans="8:29" ht="12.75">
      <c r="H1221" s="145"/>
      <c r="I1221" s="145"/>
      <c r="J1221" s="145"/>
      <c r="K1221" s="145"/>
      <c r="L1221" s="145"/>
      <c r="M1221" s="145"/>
      <c r="N1221" s="145"/>
      <c r="O1221" s="145"/>
      <c r="P1221" s="145"/>
      <c r="Q1221" s="145"/>
      <c r="R1221" s="145"/>
      <c r="S1221" s="145"/>
      <c r="T1221" s="145"/>
      <c r="U1221" s="145"/>
      <c r="V1221" s="145"/>
      <c r="W1221" s="145"/>
      <c r="X1221" s="145"/>
      <c r="Y1221" s="145"/>
      <c r="Z1221" s="145"/>
      <c r="AA1221" s="145"/>
      <c r="AB1221" s="145"/>
      <c r="AC1221" s="145"/>
    </row>
    <row r="1222" spans="8:29" ht="12.75">
      <c r="H1222" s="145"/>
      <c r="I1222" s="145"/>
      <c r="J1222" s="145"/>
      <c r="K1222" s="145"/>
      <c r="L1222" s="145"/>
      <c r="M1222" s="145"/>
      <c r="N1222" s="145"/>
      <c r="O1222" s="145"/>
      <c r="P1222" s="145"/>
      <c r="Q1222" s="145"/>
      <c r="R1222" s="145"/>
      <c r="S1222" s="145"/>
      <c r="T1222" s="145"/>
      <c r="U1222" s="145"/>
      <c r="V1222" s="145"/>
      <c r="W1222" s="145"/>
      <c r="X1222" s="145"/>
      <c r="Y1222" s="145"/>
      <c r="Z1222" s="145"/>
      <c r="AA1222" s="145"/>
      <c r="AB1222" s="145"/>
      <c r="AC1222" s="145"/>
    </row>
    <row r="1223" spans="8:29" ht="12.75">
      <c r="H1223" s="145"/>
      <c r="I1223" s="145"/>
      <c r="J1223" s="145"/>
      <c r="K1223" s="145"/>
      <c r="L1223" s="145"/>
      <c r="M1223" s="145"/>
      <c r="N1223" s="145"/>
      <c r="O1223" s="145"/>
      <c r="P1223" s="145"/>
      <c r="Q1223" s="145"/>
      <c r="R1223" s="145"/>
      <c r="S1223" s="145"/>
      <c r="T1223" s="145"/>
      <c r="U1223" s="145"/>
      <c r="V1223" s="145"/>
      <c r="W1223" s="145"/>
      <c r="X1223" s="145"/>
      <c r="Y1223" s="145"/>
      <c r="Z1223" s="145"/>
      <c r="AA1223" s="145"/>
      <c r="AB1223" s="145"/>
      <c r="AC1223" s="145"/>
    </row>
    <row r="1224" spans="8:29" ht="12.75">
      <c r="H1224" s="145"/>
      <c r="I1224" s="145"/>
      <c r="J1224" s="145"/>
      <c r="K1224" s="145"/>
      <c r="L1224" s="145"/>
      <c r="M1224" s="145"/>
      <c r="N1224" s="145"/>
      <c r="O1224" s="145"/>
      <c r="P1224" s="145"/>
      <c r="Q1224" s="145"/>
      <c r="R1224" s="145"/>
      <c r="S1224" s="145"/>
      <c r="T1224" s="145"/>
      <c r="U1224" s="145"/>
      <c r="V1224" s="145"/>
      <c r="W1224" s="145"/>
      <c r="X1224" s="145"/>
      <c r="Y1224" s="145"/>
      <c r="Z1224" s="145"/>
      <c r="AA1224" s="145"/>
      <c r="AB1224" s="145"/>
      <c r="AC1224" s="145"/>
    </row>
    <row r="1225" spans="8:29" ht="12.75">
      <c r="H1225" s="145"/>
      <c r="I1225" s="145"/>
      <c r="J1225" s="145"/>
      <c r="K1225" s="145"/>
      <c r="L1225" s="145"/>
      <c r="M1225" s="145"/>
      <c r="N1225" s="145"/>
      <c r="O1225" s="145"/>
      <c r="P1225" s="145"/>
      <c r="Q1225" s="145"/>
      <c r="R1225" s="145"/>
      <c r="S1225" s="145"/>
      <c r="T1225" s="145"/>
      <c r="U1225" s="145"/>
      <c r="V1225" s="145"/>
      <c r="W1225" s="145"/>
      <c r="X1225" s="145"/>
      <c r="Y1225" s="145"/>
      <c r="Z1225" s="145"/>
      <c r="AA1225" s="145"/>
      <c r="AB1225" s="145"/>
      <c r="AC1225" s="145"/>
    </row>
    <row r="1226" spans="8:29" ht="12.75">
      <c r="H1226" s="145"/>
      <c r="I1226" s="145"/>
      <c r="J1226" s="145"/>
      <c r="K1226" s="145"/>
      <c r="L1226" s="145"/>
      <c r="M1226" s="145"/>
      <c r="N1226" s="145"/>
      <c r="O1226" s="145"/>
      <c r="P1226" s="145"/>
      <c r="Q1226" s="145"/>
      <c r="R1226" s="145"/>
      <c r="S1226" s="145"/>
      <c r="T1226" s="145"/>
      <c r="U1226" s="145"/>
      <c r="V1226" s="145"/>
      <c r="W1226" s="145"/>
      <c r="X1226" s="145"/>
      <c r="Y1226" s="145"/>
      <c r="Z1226" s="145"/>
      <c r="AA1226" s="145"/>
      <c r="AB1226" s="145"/>
      <c r="AC1226" s="145"/>
    </row>
    <row r="1227" spans="8:29" ht="12.75">
      <c r="H1227" s="145"/>
      <c r="I1227" s="145"/>
      <c r="J1227" s="145"/>
      <c r="K1227" s="145"/>
      <c r="L1227" s="145"/>
      <c r="M1227" s="145"/>
      <c r="N1227" s="145"/>
      <c r="O1227" s="145"/>
      <c r="P1227" s="145"/>
      <c r="Q1227" s="145"/>
      <c r="R1227" s="145"/>
      <c r="S1227" s="145"/>
      <c r="T1227" s="145"/>
      <c r="U1227" s="145"/>
      <c r="V1227" s="145"/>
      <c r="W1227" s="145"/>
      <c r="X1227" s="145"/>
      <c r="Y1227" s="145"/>
      <c r="Z1227" s="145"/>
      <c r="AA1227" s="145"/>
      <c r="AB1227" s="145"/>
      <c r="AC1227" s="145"/>
    </row>
    <row r="1228" spans="8:29" ht="12.75">
      <c r="H1228" s="145"/>
      <c r="I1228" s="145"/>
      <c r="J1228" s="145"/>
      <c r="K1228" s="145"/>
      <c r="L1228" s="145"/>
      <c r="M1228" s="145"/>
      <c r="N1228" s="145"/>
      <c r="O1228" s="145"/>
      <c r="P1228" s="145"/>
      <c r="Q1228" s="145"/>
      <c r="R1228" s="145"/>
      <c r="S1228" s="145"/>
      <c r="T1228" s="145"/>
      <c r="U1228" s="145"/>
      <c r="V1228" s="145"/>
      <c r="W1228" s="145"/>
      <c r="X1228" s="145"/>
      <c r="Y1228" s="145"/>
      <c r="Z1228" s="145"/>
      <c r="AA1228" s="145"/>
      <c r="AB1228" s="145"/>
      <c r="AC1228" s="145"/>
    </row>
    <row r="1229" spans="8:29" ht="12.75">
      <c r="H1229" s="145"/>
      <c r="I1229" s="145"/>
      <c r="J1229" s="145"/>
      <c r="K1229" s="145"/>
      <c r="L1229" s="145"/>
      <c r="M1229" s="145"/>
      <c r="N1229" s="145"/>
      <c r="O1229" s="145"/>
      <c r="P1229" s="145"/>
      <c r="Q1229" s="145"/>
      <c r="R1229" s="145"/>
      <c r="S1229" s="145"/>
      <c r="T1229" s="145"/>
      <c r="U1229" s="145"/>
      <c r="V1229" s="145"/>
      <c r="W1229" s="145"/>
      <c r="X1229" s="145"/>
      <c r="Y1229" s="145"/>
      <c r="Z1229" s="145"/>
      <c r="AA1229" s="145"/>
      <c r="AB1229" s="145"/>
      <c r="AC1229" s="145"/>
    </row>
    <row r="1230" spans="8:29" ht="12.75">
      <c r="H1230" s="145"/>
      <c r="I1230" s="145"/>
      <c r="J1230" s="145"/>
      <c r="K1230" s="145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/>
      <c r="V1230" s="145"/>
      <c r="W1230" s="145"/>
      <c r="X1230" s="145"/>
      <c r="Y1230" s="145"/>
      <c r="Z1230" s="145"/>
      <c r="AA1230" s="145"/>
      <c r="AB1230" s="145"/>
      <c r="AC1230" s="145"/>
    </row>
    <row r="1231" spans="8:29" ht="12.75">
      <c r="H1231" s="145"/>
      <c r="I1231" s="145"/>
      <c r="J1231" s="145"/>
      <c r="K1231" s="145"/>
      <c r="L1231" s="145"/>
      <c r="M1231" s="145"/>
      <c r="N1231" s="145"/>
      <c r="O1231" s="145"/>
      <c r="P1231" s="145"/>
      <c r="Q1231" s="145"/>
      <c r="R1231" s="145"/>
      <c r="S1231" s="145"/>
      <c r="T1231" s="145"/>
      <c r="U1231" s="145"/>
      <c r="V1231" s="145"/>
      <c r="W1231" s="145"/>
      <c r="X1231" s="145"/>
      <c r="Y1231" s="145"/>
      <c r="Z1231" s="145"/>
      <c r="AA1231" s="145"/>
      <c r="AB1231" s="145"/>
      <c r="AC1231" s="145"/>
    </row>
    <row r="1232" spans="8:29" ht="12.75">
      <c r="H1232" s="145"/>
      <c r="I1232" s="145"/>
      <c r="J1232" s="145"/>
      <c r="K1232" s="145"/>
      <c r="L1232" s="145"/>
      <c r="M1232" s="145"/>
      <c r="N1232" s="145"/>
      <c r="O1232" s="145"/>
      <c r="P1232" s="145"/>
      <c r="Q1232" s="145"/>
      <c r="R1232" s="145"/>
      <c r="S1232" s="145"/>
      <c r="T1232" s="145"/>
      <c r="U1232" s="145"/>
      <c r="V1232" s="145"/>
      <c r="W1232" s="145"/>
      <c r="X1232" s="145"/>
      <c r="Y1232" s="145"/>
      <c r="Z1232" s="145"/>
      <c r="AA1232" s="145"/>
      <c r="AB1232" s="145"/>
      <c r="AC1232" s="145"/>
    </row>
    <row r="1233" spans="8:29" ht="12.75">
      <c r="H1233" s="145"/>
      <c r="I1233" s="145"/>
      <c r="J1233" s="145"/>
      <c r="K1233" s="145"/>
      <c r="L1233" s="145"/>
      <c r="M1233" s="145"/>
      <c r="N1233" s="145"/>
      <c r="O1233" s="145"/>
      <c r="P1233" s="145"/>
      <c r="Q1233" s="145"/>
      <c r="R1233" s="145"/>
      <c r="S1233" s="145"/>
      <c r="T1233" s="145"/>
      <c r="U1233" s="145"/>
      <c r="V1233" s="145"/>
      <c r="W1233" s="145"/>
      <c r="X1233" s="145"/>
      <c r="Y1233" s="145"/>
      <c r="Z1233" s="145"/>
      <c r="AA1233" s="145"/>
      <c r="AB1233" s="145"/>
      <c r="AC1233" s="145"/>
    </row>
    <row r="1234" spans="8:29" ht="12.75">
      <c r="H1234" s="145"/>
      <c r="I1234" s="145"/>
      <c r="J1234" s="145"/>
      <c r="K1234" s="145"/>
      <c r="L1234" s="145"/>
      <c r="M1234" s="145"/>
      <c r="N1234" s="145"/>
      <c r="O1234" s="145"/>
      <c r="P1234" s="145"/>
      <c r="Q1234" s="145"/>
      <c r="R1234" s="145"/>
      <c r="S1234" s="145"/>
      <c r="T1234" s="145"/>
      <c r="U1234" s="145"/>
      <c r="V1234" s="145"/>
      <c r="W1234" s="145"/>
      <c r="X1234" s="145"/>
      <c r="Y1234" s="145"/>
      <c r="Z1234" s="145"/>
      <c r="AA1234" s="145"/>
      <c r="AB1234" s="145"/>
      <c r="AC1234" s="145"/>
    </row>
    <row r="1235" spans="8:29" ht="12.75">
      <c r="H1235" s="145"/>
      <c r="I1235" s="145"/>
      <c r="J1235" s="145"/>
      <c r="K1235" s="145"/>
      <c r="L1235" s="145"/>
      <c r="M1235" s="145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/>
      <c r="AB1235" s="145"/>
      <c r="AC1235" s="145"/>
    </row>
    <row r="1236" spans="8:29" ht="12.75">
      <c r="H1236" s="145"/>
      <c r="I1236" s="145"/>
      <c r="J1236" s="145"/>
      <c r="K1236" s="145"/>
      <c r="L1236" s="145"/>
      <c r="M1236" s="145"/>
      <c r="N1236" s="145"/>
      <c r="O1236" s="145"/>
      <c r="P1236" s="145"/>
      <c r="Q1236" s="145"/>
      <c r="R1236" s="145"/>
      <c r="S1236" s="145"/>
      <c r="T1236" s="145"/>
      <c r="U1236" s="145"/>
      <c r="V1236" s="145"/>
      <c r="W1236" s="145"/>
      <c r="X1236" s="145"/>
      <c r="Y1236" s="145"/>
      <c r="Z1236" s="145"/>
      <c r="AA1236" s="145"/>
      <c r="AB1236" s="145"/>
      <c r="AC1236" s="145"/>
    </row>
    <row r="1237" spans="8:29" ht="12.75">
      <c r="H1237" s="145"/>
      <c r="I1237" s="145"/>
      <c r="J1237" s="145"/>
      <c r="K1237" s="145"/>
      <c r="L1237" s="145"/>
      <c r="M1237" s="145"/>
      <c r="N1237" s="145"/>
      <c r="O1237" s="145"/>
      <c r="P1237" s="145"/>
      <c r="Q1237" s="145"/>
      <c r="R1237" s="145"/>
      <c r="S1237" s="145"/>
      <c r="T1237" s="145"/>
      <c r="U1237" s="145"/>
      <c r="V1237" s="145"/>
      <c r="W1237" s="145"/>
      <c r="X1237" s="145"/>
      <c r="Y1237" s="145"/>
      <c r="Z1237" s="145"/>
      <c r="AA1237" s="145"/>
      <c r="AB1237" s="145"/>
      <c r="AC1237" s="145"/>
    </row>
    <row r="1238" spans="8:29" ht="12.75">
      <c r="H1238" s="145"/>
      <c r="I1238" s="145"/>
      <c r="J1238" s="145"/>
      <c r="K1238" s="145"/>
      <c r="L1238" s="145"/>
      <c r="M1238" s="145"/>
      <c r="N1238" s="145"/>
      <c r="O1238" s="145"/>
      <c r="P1238" s="145"/>
      <c r="Q1238" s="145"/>
      <c r="R1238" s="145"/>
      <c r="S1238" s="145"/>
      <c r="T1238" s="145"/>
      <c r="U1238" s="145"/>
      <c r="V1238" s="145"/>
      <c r="W1238" s="145"/>
      <c r="X1238" s="145"/>
      <c r="Y1238" s="145"/>
      <c r="Z1238" s="145"/>
      <c r="AA1238" s="145"/>
      <c r="AB1238" s="145"/>
      <c r="AC1238" s="145"/>
    </row>
    <row r="1239" spans="8:29" ht="12.75">
      <c r="H1239" s="145"/>
      <c r="I1239" s="145"/>
      <c r="J1239" s="145"/>
      <c r="K1239" s="145"/>
      <c r="L1239" s="145"/>
      <c r="M1239" s="145"/>
      <c r="N1239" s="145"/>
      <c r="O1239" s="145"/>
      <c r="P1239" s="145"/>
      <c r="Q1239" s="145"/>
      <c r="R1239" s="145"/>
      <c r="S1239" s="145"/>
      <c r="T1239" s="145"/>
      <c r="U1239" s="145"/>
      <c r="V1239" s="145"/>
      <c r="W1239" s="145"/>
      <c r="X1239" s="145"/>
      <c r="Y1239" s="145"/>
      <c r="Z1239" s="145"/>
      <c r="AA1239" s="145"/>
      <c r="AB1239" s="145"/>
      <c r="AC1239" s="145"/>
    </row>
    <row r="1240" spans="8:29" ht="12.75">
      <c r="H1240" s="145"/>
      <c r="I1240" s="145"/>
      <c r="J1240" s="145"/>
      <c r="K1240" s="145"/>
      <c r="L1240" s="145"/>
      <c r="M1240" s="145"/>
      <c r="N1240" s="145"/>
      <c r="O1240" s="145"/>
      <c r="P1240" s="145"/>
      <c r="Q1240" s="145"/>
      <c r="R1240" s="145"/>
      <c r="S1240" s="145"/>
      <c r="T1240" s="145"/>
      <c r="U1240" s="145"/>
      <c r="V1240" s="145"/>
      <c r="W1240" s="145"/>
      <c r="X1240" s="145"/>
      <c r="Y1240" s="145"/>
      <c r="Z1240" s="145"/>
      <c r="AA1240" s="145"/>
      <c r="AB1240" s="145"/>
      <c r="AC1240" s="145"/>
    </row>
    <row r="1241" spans="8:29" ht="12.75">
      <c r="H1241" s="145"/>
      <c r="I1241" s="145"/>
      <c r="J1241" s="145"/>
      <c r="K1241" s="145"/>
      <c r="L1241" s="145"/>
      <c r="M1241" s="145"/>
      <c r="N1241" s="145"/>
      <c r="O1241" s="145"/>
      <c r="P1241" s="145"/>
      <c r="Q1241" s="145"/>
      <c r="R1241" s="145"/>
      <c r="S1241" s="145"/>
      <c r="T1241" s="145"/>
      <c r="U1241" s="145"/>
      <c r="V1241" s="145"/>
      <c r="W1241" s="145"/>
      <c r="X1241" s="145"/>
      <c r="Y1241" s="145"/>
      <c r="Z1241" s="145"/>
      <c r="AA1241" s="145"/>
      <c r="AB1241" s="145"/>
      <c r="AC1241" s="145"/>
    </row>
    <row r="1242" spans="8:29" ht="12.75">
      <c r="H1242" s="145"/>
      <c r="I1242" s="145"/>
      <c r="J1242" s="145"/>
      <c r="K1242" s="145"/>
      <c r="L1242" s="145"/>
      <c r="M1242" s="145"/>
      <c r="N1242" s="145"/>
      <c r="O1242" s="145"/>
      <c r="P1242" s="145"/>
      <c r="Q1242" s="145"/>
      <c r="R1242" s="145"/>
      <c r="S1242" s="145"/>
      <c r="T1242" s="145"/>
      <c r="U1242" s="145"/>
      <c r="V1242" s="145"/>
      <c r="W1242" s="145"/>
      <c r="X1242" s="145"/>
      <c r="Y1242" s="145"/>
      <c r="Z1242" s="145"/>
      <c r="AA1242" s="145"/>
      <c r="AB1242" s="145"/>
      <c r="AC1242" s="145"/>
    </row>
    <row r="1243" spans="8:29" ht="12.75">
      <c r="H1243" s="145"/>
      <c r="I1243" s="145"/>
      <c r="J1243" s="145"/>
      <c r="K1243" s="145"/>
      <c r="L1243" s="145"/>
      <c r="M1243" s="145"/>
      <c r="N1243" s="145"/>
      <c r="O1243" s="145"/>
      <c r="P1243" s="145"/>
      <c r="Q1243" s="145"/>
      <c r="R1243" s="145"/>
      <c r="S1243" s="145"/>
      <c r="T1243" s="145"/>
      <c r="U1243" s="145"/>
      <c r="V1243" s="145"/>
      <c r="W1243" s="145"/>
      <c r="X1243" s="145"/>
      <c r="Y1243" s="145"/>
      <c r="Z1243" s="145"/>
      <c r="AA1243" s="145"/>
      <c r="AB1243" s="145"/>
      <c r="AC1243" s="145"/>
    </row>
    <row r="1244" spans="8:29" ht="12.75">
      <c r="H1244" s="145"/>
      <c r="I1244" s="145"/>
      <c r="J1244" s="145"/>
      <c r="K1244" s="145"/>
      <c r="L1244" s="145"/>
      <c r="M1244" s="145"/>
      <c r="N1244" s="145"/>
      <c r="O1244" s="145"/>
      <c r="P1244" s="145"/>
      <c r="Q1244" s="145"/>
      <c r="R1244" s="145"/>
      <c r="S1244" s="145"/>
      <c r="T1244" s="145"/>
      <c r="U1244" s="145"/>
      <c r="V1244" s="145"/>
      <c r="W1244" s="145"/>
      <c r="X1244" s="145"/>
      <c r="Y1244" s="145"/>
      <c r="Z1244" s="145"/>
      <c r="AA1244" s="145"/>
      <c r="AB1244" s="145"/>
      <c r="AC1244" s="145"/>
    </row>
    <row r="1245" spans="8:29" ht="12.75">
      <c r="H1245" s="145"/>
      <c r="I1245" s="145"/>
      <c r="J1245" s="145"/>
      <c r="K1245" s="145"/>
      <c r="L1245" s="145"/>
      <c r="M1245" s="145"/>
      <c r="N1245" s="145"/>
      <c r="O1245" s="145"/>
      <c r="P1245" s="145"/>
      <c r="Q1245" s="145"/>
      <c r="R1245" s="145"/>
      <c r="S1245" s="145"/>
      <c r="T1245" s="145"/>
      <c r="U1245" s="145"/>
      <c r="V1245" s="145"/>
      <c r="W1245" s="145"/>
      <c r="X1245" s="145"/>
      <c r="Y1245" s="145"/>
      <c r="Z1245" s="145"/>
      <c r="AA1245" s="145"/>
      <c r="AB1245" s="145"/>
      <c r="AC1245" s="145"/>
    </row>
    <row r="1246" spans="8:29" ht="12.75">
      <c r="H1246" s="145"/>
      <c r="I1246" s="145"/>
      <c r="J1246" s="145"/>
      <c r="K1246" s="145"/>
      <c r="L1246" s="145"/>
      <c r="M1246" s="145"/>
      <c r="N1246" s="145"/>
      <c r="O1246" s="145"/>
      <c r="P1246" s="145"/>
      <c r="Q1246" s="145"/>
      <c r="R1246" s="145"/>
      <c r="S1246" s="145"/>
      <c r="T1246" s="145"/>
      <c r="U1246" s="145"/>
      <c r="V1246" s="145"/>
      <c r="W1246" s="145"/>
      <c r="X1246" s="145"/>
      <c r="Y1246" s="145"/>
      <c r="Z1246" s="145"/>
      <c r="AA1246" s="145"/>
      <c r="AB1246" s="145"/>
      <c r="AC1246" s="145"/>
    </row>
    <row r="1247" spans="8:29" ht="12.75">
      <c r="H1247" s="145"/>
      <c r="I1247" s="145"/>
      <c r="J1247" s="145"/>
      <c r="K1247" s="145"/>
      <c r="L1247" s="145"/>
      <c r="M1247" s="145"/>
      <c r="N1247" s="145"/>
      <c r="O1247" s="145"/>
      <c r="P1247" s="145"/>
      <c r="Q1247" s="145"/>
      <c r="R1247" s="145"/>
      <c r="S1247" s="145"/>
      <c r="T1247" s="145"/>
      <c r="U1247" s="145"/>
      <c r="V1247" s="145"/>
      <c r="W1247" s="145"/>
      <c r="X1247" s="145"/>
      <c r="Y1247" s="145"/>
      <c r="Z1247" s="145"/>
      <c r="AA1247" s="145"/>
      <c r="AB1247" s="145"/>
      <c r="AC1247" s="145"/>
    </row>
    <row r="1248" spans="8:29" ht="12.75">
      <c r="H1248" s="145"/>
      <c r="I1248" s="145"/>
      <c r="J1248" s="145"/>
      <c r="K1248" s="145"/>
      <c r="L1248" s="145"/>
      <c r="M1248" s="145"/>
      <c r="N1248" s="145"/>
      <c r="O1248" s="145"/>
      <c r="P1248" s="145"/>
      <c r="Q1248" s="145"/>
      <c r="R1248" s="145"/>
      <c r="S1248" s="145"/>
      <c r="T1248" s="145"/>
      <c r="U1248" s="145"/>
      <c r="V1248" s="145"/>
      <c r="W1248" s="145"/>
      <c r="X1248" s="145"/>
      <c r="Y1248" s="145"/>
      <c r="Z1248" s="145"/>
      <c r="AA1248" s="145"/>
      <c r="AB1248" s="145"/>
      <c r="AC1248" s="145"/>
    </row>
    <row r="1249" spans="8:29" ht="12.75">
      <c r="H1249" s="145"/>
      <c r="I1249" s="145"/>
      <c r="J1249" s="145"/>
      <c r="K1249" s="145"/>
      <c r="L1249" s="145"/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  <c r="Y1249" s="145"/>
      <c r="Z1249" s="145"/>
      <c r="AA1249" s="145"/>
      <c r="AB1249" s="145"/>
      <c r="AC1249" s="145"/>
    </row>
    <row r="1250" spans="8:29" ht="12.75">
      <c r="H1250" s="145"/>
      <c r="I1250" s="145"/>
      <c r="J1250" s="145"/>
      <c r="K1250" s="145"/>
      <c r="L1250" s="145"/>
      <c r="M1250" s="145"/>
      <c r="N1250" s="145"/>
      <c r="O1250" s="145"/>
      <c r="P1250" s="145"/>
      <c r="Q1250" s="145"/>
      <c r="R1250" s="145"/>
      <c r="S1250" s="145"/>
      <c r="T1250" s="145"/>
      <c r="U1250" s="145"/>
      <c r="V1250" s="145"/>
      <c r="W1250" s="145"/>
      <c r="X1250" s="145"/>
      <c r="Y1250" s="145"/>
      <c r="Z1250" s="145"/>
      <c r="AA1250" s="145"/>
      <c r="AB1250" s="145"/>
      <c r="AC1250" s="145"/>
    </row>
    <row r="1251" spans="8:29" ht="12.75">
      <c r="H1251" s="145"/>
      <c r="I1251" s="145"/>
      <c r="J1251" s="145"/>
      <c r="K1251" s="145"/>
      <c r="L1251" s="145"/>
      <c r="M1251" s="145"/>
      <c r="N1251" s="145"/>
      <c r="O1251" s="145"/>
      <c r="P1251" s="145"/>
      <c r="Q1251" s="145"/>
      <c r="R1251" s="145"/>
      <c r="S1251" s="145"/>
      <c r="T1251" s="145"/>
      <c r="U1251" s="145"/>
      <c r="V1251" s="145"/>
      <c r="W1251" s="145"/>
      <c r="X1251" s="145"/>
      <c r="Y1251" s="145"/>
      <c r="Z1251" s="145"/>
      <c r="AA1251" s="145"/>
      <c r="AB1251" s="145"/>
      <c r="AC1251" s="145"/>
    </row>
    <row r="1252" spans="8:29" ht="12.75">
      <c r="H1252" s="145"/>
      <c r="I1252" s="145"/>
      <c r="J1252" s="145"/>
      <c r="K1252" s="145"/>
      <c r="L1252" s="145"/>
      <c r="M1252" s="145"/>
      <c r="N1252" s="145"/>
      <c r="O1252" s="145"/>
      <c r="P1252" s="145"/>
      <c r="Q1252" s="145"/>
      <c r="R1252" s="145"/>
      <c r="S1252" s="145"/>
      <c r="T1252" s="145"/>
      <c r="U1252" s="145"/>
      <c r="V1252" s="145"/>
      <c r="W1252" s="145"/>
      <c r="X1252" s="145"/>
      <c r="Y1252" s="145"/>
      <c r="Z1252" s="145"/>
      <c r="AA1252" s="145"/>
      <c r="AB1252" s="145"/>
      <c r="AC1252" s="145"/>
    </row>
    <row r="1253" spans="8:29" ht="12.75">
      <c r="H1253" s="145"/>
      <c r="I1253" s="145"/>
      <c r="J1253" s="145"/>
      <c r="K1253" s="145"/>
      <c r="L1253" s="145"/>
      <c r="M1253" s="145"/>
      <c r="N1253" s="145"/>
      <c r="O1253" s="145"/>
      <c r="P1253" s="145"/>
      <c r="Q1253" s="145"/>
      <c r="R1253" s="145"/>
      <c r="S1253" s="145"/>
      <c r="T1253" s="145"/>
      <c r="U1253" s="145"/>
      <c r="V1253" s="145"/>
      <c r="W1253" s="145"/>
      <c r="X1253" s="145"/>
      <c r="Y1253" s="145"/>
      <c r="Z1253" s="145"/>
      <c r="AA1253" s="145"/>
      <c r="AB1253" s="145"/>
      <c r="AC1253" s="145"/>
    </row>
    <row r="1254" spans="8:29" ht="12.75">
      <c r="H1254" s="145"/>
      <c r="I1254" s="145"/>
      <c r="J1254" s="145"/>
      <c r="K1254" s="145"/>
      <c r="L1254" s="145"/>
      <c r="M1254" s="145"/>
      <c r="N1254" s="145"/>
      <c r="O1254" s="145"/>
      <c r="P1254" s="145"/>
      <c r="Q1254" s="145"/>
      <c r="R1254" s="145"/>
      <c r="S1254" s="145"/>
      <c r="T1254" s="145"/>
      <c r="U1254" s="145"/>
      <c r="V1254" s="145"/>
      <c r="W1254" s="145"/>
      <c r="X1254" s="145"/>
      <c r="Y1254" s="145"/>
      <c r="Z1254" s="145"/>
      <c r="AA1254" s="145"/>
      <c r="AB1254" s="145"/>
      <c r="AC1254" s="145"/>
    </row>
    <row r="1255" spans="8:29" ht="12.75">
      <c r="H1255" s="145"/>
      <c r="I1255" s="145"/>
      <c r="J1255" s="145"/>
      <c r="K1255" s="145"/>
      <c r="L1255" s="145"/>
      <c r="M1255" s="145"/>
      <c r="N1255" s="145"/>
      <c r="O1255" s="145"/>
      <c r="P1255" s="145"/>
      <c r="Q1255" s="145"/>
      <c r="R1255" s="145"/>
      <c r="S1255" s="145"/>
      <c r="T1255" s="145"/>
      <c r="U1255" s="145"/>
      <c r="V1255" s="145"/>
      <c r="W1255" s="145"/>
      <c r="X1255" s="145"/>
      <c r="Y1255" s="145"/>
      <c r="Z1255" s="145"/>
      <c r="AA1255" s="145"/>
      <c r="AB1255" s="145"/>
      <c r="AC1255" s="145"/>
    </row>
    <row r="1256" spans="8:29" ht="12.75">
      <c r="H1256" s="145"/>
      <c r="I1256" s="145"/>
      <c r="J1256" s="145"/>
      <c r="K1256" s="145"/>
      <c r="L1256" s="145"/>
      <c r="M1256" s="145"/>
      <c r="N1256" s="145"/>
      <c r="O1256" s="145"/>
      <c r="P1256" s="145"/>
      <c r="Q1256" s="145"/>
      <c r="R1256" s="145"/>
      <c r="S1256" s="145"/>
      <c r="T1256" s="145"/>
      <c r="U1256" s="145"/>
      <c r="V1256" s="145"/>
      <c r="W1256" s="145"/>
      <c r="X1256" s="145"/>
      <c r="Y1256" s="145"/>
      <c r="Z1256" s="145"/>
      <c r="AA1256" s="145"/>
      <c r="AB1256" s="145"/>
      <c r="AC1256" s="145"/>
    </row>
    <row r="1257" spans="8:29" ht="12.75">
      <c r="H1257" s="145"/>
      <c r="I1257" s="145"/>
      <c r="J1257" s="145"/>
      <c r="K1257" s="145"/>
      <c r="L1257" s="145"/>
      <c r="M1257" s="145"/>
      <c r="N1257" s="145"/>
      <c r="O1257" s="145"/>
      <c r="P1257" s="145"/>
      <c r="Q1257" s="145"/>
      <c r="R1257" s="145"/>
      <c r="S1257" s="145"/>
      <c r="T1257" s="145"/>
      <c r="U1257" s="145"/>
      <c r="V1257" s="145"/>
      <c r="W1257" s="145"/>
      <c r="X1257" s="145"/>
      <c r="Y1257" s="145"/>
      <c r="Z1257" s="145"/>
      <c r="AA1257" s="145"/>
      <c r="AB1257" s="145"/>
      <c r="AC1257" s="145"/>
    </row>
    <row r="1258" spans="8:29" ht="12.75">
      <c r="H1258" s="145"/>
      <c r="I1258" s="145"/>
      <c r="J1258" s="145"/>
      <c r="K1258" s="145"/>
      <c r="L1258" s="145"/>
      <c r="M1258" s="145"/>
      <c r="N1258" s="145"/>
      <c r="O1258" s="145"/>
      <c r="P1258" s="145"/>
      <c r="Q1258" s="145"/>
      <c r="R1258" s="145"/>
      <c r="S1258" s="145"/>
      <c r="T1258" s="145"/>
      <c r="U1258" s="145"/>
      <c r="V1258" s="145"/>
      <c r="W1258" s="145"/>
      <c r="X1258" s="145"/>
      <c r="Y1258" s="145"/>
      <c r="Z1258" s="145"/>
      <c r="AA1258" s="145"/>
      <c r="AB1258" s="145"/>
      <c r="AC1258" s="145"/>
    </row>
    <row r="1259" spans="8:29" ht="12.75">
      <c r="H1259" s="145"/>
      <c r="I1259" s="145"/>
      <c r="J1259" s="145"/>
      <c r="K1259" s="145"/>
      <c r="L1259" s="145"/>
      <c r="M1259" s="145"/>
      <c r="N1259" s="145"/>
      <c r="O1259" s="145"/>
      <c r="P1259" s="145"/>
      <c r="Q1259" s="145"/>
      <c r="R1259" s="145"/>
      <c r="S1259" s="145"/>
      <c r="T1259" s="145"/>
      <c r="U1259" s="145"/>
      <c r="V1259" s="145"/>
      <c r="W1259" s="145"/>
      <c r="X1259" s="145"/>
      <c r="Y1259" s="145"/>
      <c r="Z1259" s="145"/>
      <c r="AA1259" s="145"/>
      <c r="AB1259" s="145"/>
      <c r="AC1259" s="145"/>
    </row>
    <row r="1260" spans="8:29" ht="12.75">
      <c r="H1260" s="145"/>
      <c r="I1260" s="145"/>
      <c r="J1260" s="145"/>
      <c r="K1260" s="145"/>
      <c r="L1260" s="145"/>
      <c r="M1260" s="145"/>
      <c r="N1260" s="145"/>
      <c r="O1260" s="145"/>
      <c r="P1260" s="145"/>
      <c r="Q1260" s="145"/>
      <c r="R1260" s="145"/>
      <c r="S1260" s="145"/>
      <c r="T1260" s="145"/>
      <c r="U1260" s="145"/>
      <c r="V1260" s="145"/>
      <c r="W1260" s="145"/>
      <c r="X1260" s="145"/>
      <c r="Y1260" s="145"/>
      <c r="Z1260" s="145"/>
      <c r="AA1260" s="145"/>
      <c r="AB1260" s="145"/>
      <c r="AC1260" s="145"/>
    </row>
    <row r="1261" spans="8:29" ht="12.75">
      <c r="H1261" s="145"/>
      <c r="I1261" s="145"/>
      <c r="J1261" s="145"/>
      <c r="K1261" s="145"/>
      <c r="L1261" s="145"/>
      <c r="M1261" s="145"/>
      <c r="N1261" s="145"/>
      <c r="O1261" s="145"/>
      <c r="P1261" s="145"/>
      <c r="Q1261" s="145"/>
      <c r="R1261" s="145"/>
      <c r="S1261" s="145"/>
      <c r="T1261" s="145"/>
      <c r="U1261" s="145"/>
      <c r="V1261" s="145"/>
      <c r="W1261" s="145"/>
      <c r="X1261" s="145"/>
      <c r="Y1261" s="145"/>
      <c r="Z1261" s="145"/>
      <c r="AA1261" s="145"/>
      <c r="AB1261" s="145"/>
      <c r="AC1261" s="145"/>
    </row>
    <row r="1262" spans="8:29" ht="12.75">
      <c r="H1262" s="145"/>
      <c r="I1262" s="145"/>
      <c r="J1262" s="145"/>
      <c r="K1262" s="145"/>
      <c r="L1262" s="145"/>
      <c r="M1262" s="145"/>
      <c r="N1262" s="145"/>
      <c r="O1262" s="145"/>
      <c r="P1262" s="145"/>
      <c r="Q1262" s="145"/>
      <c r="R1262" s="145"/>
      <c r="S1262" s="145"/>
      <c r="T1262" s="145"/>
      <c r="U1262" s="145"/>
      <c r="V1262" s="145"/>
      <c r="W1262" s="145"/>
      <c r="X1262" s="145"/>
      <c r="Y1262" s="145"/>
      <c r="Z1262" s="145"/>
      <c r="AA1262" s="145"/>
      <c r="AB1262" s="145"/>
      <c r="AC1262" s="145"/>
    </row>
    <row r="1263" spans="8:29" ht="12.75">
      <c r="H1263" s="145"/>
      <c r="I1263" s="145"/>
      <c r="J1263" s="145"/>
      <c r="K1263" s="145"/>
      <c r="L1263" s="145"/>
      <c r="M1263" s="145"/>
      <c r="N1263" s="145"/>
      <c r="O1263" s="145"/>
      <c r="P1263" s="145"/>
      <c r="Q1263" s="145"/>
      <c r="R1263" s="145"/>
      <c r="S1263" s="145"/>
      <c r="T1263" s="145"/>
      <c r="U1263" s="145"/>
      <c r="V1263" s="145"/>
      <c r="W1263" s="145"/>
      <c r="X1263" s="145"/>
      <c r="Y1263" s="145"/>
      <c r="Z1263" s="145"/>
      <c r="AA1263" s="145"/>
      <c r="AB1263" s="145"/>
      <c r="AC1263" s="145"/>
    </row>
    <row r="1264" spans="8:29" ht="12.75">
      <c r="H1264" s="145"/>
      <c r="I1264" s="145"/>
      <c r="J1264" s="145"/>
      <c r="K1264" s="145"/>
      <c r="L1264" s="145"/>
      <c r="M1264" s="145"/>
      <c r="N1264" s="145"/>
      <c r="O1264" s="145"/>
      <c r="P1264" s="145"/>
      <c r="Q1264" s="145"/>
      <c r="R1264" s="145"/>
      <c r="S1264" s="145"/>
      <c r="T1264" s="145"/>
      <c r="U1264" s="145"/>
      <c r="V1264" s="145"/>
      <c r="W1264" s="145"/>
      <c r="X1264" s="145"/>
      <c r="Y1264" s="145"/>
      <c r="Z1264" s="145"/>
      <c r="AA1264" s="145"/>
      <c r="AB1264" s="145"/>
      <c r="AC1264" s="145"/>
    </row>
    <row r="1265" spans="8:29" ht="12.75">
      <c r="H1265" s="145"/>
      <c r="I1265" s="145"/>
      <c r="J1265" s="145"/>
      <c r="K1265" s="145"/>
      <c r="L1265" s="145"/>
      <c r="M1265" s="145"/>
      <c r="N1265" s="145"/>
      <c r="O1265" s="145"/>
      <c r="P1265" s="145"/>
      <c r="Q1265" s="145"/>
      <c r="R1265" s="145"/>
      <c r="S1265" s="145"/>
      <c r="T1265" s="145"/>
      <c r="U1265" s="145"/>
      <c r="V1265" s="145"/>
      <c r="W1265" s="145"/>
      <c r="X1265" s="145"/>
      <c r="Y1265" s="145"/>
      <c r="Z1265" s="145"/>
      <c r="AA1265" s="145"/>
      <c r="AB1265" s="145"/>
      <c r="AC1265" s="145"/>
    </row>
    <row r="1266" spans="8:29" ht="12.75">
      <c r="H1266" s="145"/>
      <c r="I1266" s="145"/>
      <c r="J1266" s="145"/>
      <c r="K1266" s="145"/>
      <c r="L1266" s="145"/>
      <c r="M1266" s="145"/>
      <c r="N1266" s="145"/>
      <c r="O1266" s="145"/>
      <c r="P1266" s="145"/>
      <c r="Q1266" s="145"/>
      <c r="R1266" s="145"/>
      <c r="S1266" s="145"/>
      <c r="T1266" s="145"/>
      <c r="U1266" s="145"/>
      <c r="V1266" s="145"/>
      <c r="W1266" s="145"/>
      <c r="X1266" s="145"/>
      <c r="Y1266" s="145"/>
      <c r="Z1266" s="145"/>
      <c r="AA1266" s="145"/>
      <c r="AB1266" s="145"/>
      <c r="AC1266" s="145"/>
    </row>
    <row r="1267" spans="8:29" ht="12.75">
      <c r="H1267" s="145"/>
      <c r="I1267" s="145"/>
      <c r="J1267" s="145"/>
      <c r="K1267" s="145"/>
      <c r="L1267" s="145"/>
      <c r="M1267" s="145"/>
      <c r="N1267" s="145"/>
      <c r="O1267" s="145"/>
      <c r="P1267" s="145"/>
      <c r="Q1267" s="145"/>
      <c r="R1267" s="145"/>
      <c r="S1267" s="145"/>
      <c r="T1267" s="145"/>
      <c r="U1267" s="145"/>
      <c r="V1267" s="145"/>
      <c r="W1267" s="145"/>
      <c r="X1267" s="145"/>
      <c r="Y1267" s="145"/>
      <c r="Z1267" s="145"/>
      <c r="AA1267" s="145"/>
      <c r="AB1267" s="145"/>
      <c r="AC1267" s="145"/>
    </row>
    <row r="1268" spans="8:29" ht="12.75">
      <c r="H1268" s="145"/>
      <c r="I1268" s="145"/>
      <c r="J1268" s="145"/>
      <c r="K1268" s="145"/>
      <c r="L1268" s="145"/>
      <c r="M1268" s="145"/>
      <c r="N1268" s="145"/>
      <c r="O1268" s="145"/>
      <c r="P1268" s="145"/>
      <c r="Q1268" s="145"/>
      <c r="R1268" s="145"/>
      <c r="S1268" s="145"/>
      <c r="T1268" s="145"/>
      <c r="U1268" s="145"/>
      <c r="V1268" s="145"/>
      <c r="W1268" s="145"/>
      <c r="X1268" s="145"/>
      <c r="Y1268" s="145"/>
      <c r="Z1268" s="145"/>
      <c r="AA1268" s="145"/>
      <c r="AB1268" s="145"/>
      <c r="AC1268" s="145"/>
    </row>
    <row r="1269" spans="8:29" ht="12.75">
      <c r="H1269" s="145"/>
      <c r="I1269" s="145"/>
      <c r="J1269" s="145"/>
      <c r="K1269" s="145"/>
      <c r="L1269" s="145"/>
      <c r="M1269" s="145"/>
      <c r="N1269" s="145"/>
      <c r="O1269" s="145"/>
      <c r="P1269" s="145"/>
      <c r="Q1269" s="145"/>
      <c r="R1269" s="145"/>
      <c r="S1269" s="145"/>
      <c r="T1269" s="145"/>
      <c r="U1269" s="145"/>
      <c r="V1269" s="145"/>
      <c r="W1269" s="145"/>
      <c r="X1269" s="145"/>
      <c r="Y1269" s="145"/>
      <c r="Z1269" s="145"/>
      <c r="AA1269" s="145"/>
      <c r="AB1269" s="145"/>
      <c r="AC1269" s="145"/>
    </row>
    <row r="1270" spans="8:29" ht="12.75">
      <c r="H1270" s="145"/>
      <c r="I1270" s="145"/>
      <c r="J1270" s="145"/>
      <c r="K1270" s="145"/>
      <c r="L1270" s="145"/>
      <c r="M1270" s="145"/>
      <c r="N1270" s="145"/>
      <c r="O1270" s="145"/>
      <c r="P1270" s="145"/>
      <c r="Q1270" s="145"/>
      <c r="R1270" s="145"/>
      <c r="S1270" s="145"/>
      <c r="T1270" s="145"/>
      <c r="U1270" s="145"/>
      <c r="V1270" s="145"/>
      <c r="W1270" s="145"/>
      <c r="X1270" s="145"/>
      <c r="Y1270" s="145"/>
      <c r="Z1270" s="145"/>
      <c r="AA1270" s="145"/>
      <c r="AB1270" s="145"/>
      <c r="AC1270" s="145"/>
    </row>
    <row r="1271" spans="8:29" ht="12.75">
      <c r="H1271" s="145"/>
      <c r="I1271" s="145"/>
      <c r="J1271" s="145"/>
      <c r="K1271" s="145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/>
      <c r="AB1271" s="145"/>
      <c r="AC1271" s="145"/>
    </row>
    <row r="1272" spans="8:29" ht="12.75">
      <c r="H1272" s="145"/>
      <c r="I1272" s="145"/>
      <c r="J1272" s="145"/>
      <c r="K1272" s="145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/>
      <c r="AB1272" s="145"/>
      <c r="AC1272" s="145"/>
    </row>
    <row r="1273" spans="8:29" ht="12.75">
      <c r="H1273" s="145"/>
      <c r="I1273" s="145"/>
      <c r="J1273" s="145"/>
      <c r="K1273" s="145"/>
      <c r="L1273" s="145"/>
      <c r="M1273" s="145"/>
      <c r="N1273" s="145"/>
      <c r="O1273" s="145"/>
      <c r="P1273" s="145"/>
      <c r="Q1273" s="145"/>
      <c r="R1273" s="145"/>
      <c r="S1273" s="145"/>
      <c r="T1273" s="145"/>
      <c r="U1273" s="145"/>
      <c r="V1273" s="145"/>
      <c r="W1273" s="145"/>
      <c r="X1273" s="145"/>
      <c r="Y1273" s="145"/>
      <c r="Z1273" s="145"/>
      <c r="AA1273" s="145"/>
      <c r="AB1273" s="145"/>
      <c r="AC1273" s="145"/>
    </row>
    <row r="1274" spans="8:29" ht="12.75">
      <c r="H1274" s="145"/>
      <c r="I1274" s="145"/>
      <c r="J1274" s="145"/>
      <c r="K1274" s="145"/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  <c r="Y1274" s="145"/>
      <c r="Z1274" s="145"/>
      <c r="AA1274" s="145"/>
      <c r="AB1274" s="145"/>
      <c r="AC1274" s="145"/>
    </row>
    <row r="1275" spans="8:29" ht="12.75">
      <c r="H1275" s="145"/>
      <c r="I1275" s="145"/>
      <c r="J1275" s="145"/>
      <c r="K1275" s="145"/>
      <c r="L1275" s="145"/>
      <c r="M1275" s="145"/>
      <c r="N1275" s="145"/>
      <c r="O1275" s="145"/>
      <c r="P1275" s="145"/>
      <c r="Q1275" s="145"/>
      <c r="R1275" s="145"/>
      <c r="S1275" s="145"/>
      <c r="T1275" s="145"/>
      <c r="U1275" s="145"/>
      <c r="V1275" s="145"/>
      <c r="W1275" s="145"/>
      <c r="X1275" s="145"/>
      <c r="Y1275" s="145"/>
      <c r="Z1275" s="145"/>
      <c r="AA1275" s="145"/>
      <c r="AB1275" s="145"/>
      <c r="AC1275" s="145"/>
    </row>
    <row r="1276" spans="8:29" ht="12.75">
      <c r="H1276" s="145"/>
      <c r="I1276" s="145"/>
      <c r="J1276" s="145"/>
      <c r="K1276" s="145"/>
      <c r="L1276" s="145"/>
      <c r="M1276" s="145"/>
      <c r="N1276" s="145"/>
      <c r="O1276" s="145"/>
      <c r="P1276" s="145"/>
      <c r="Q1276" s="145"/>
      <c r="R1276" s="145"/>
      <c r="S1276" s="145"/>
      <c r="T1276" s="145"/>
      <c r="U1276" s="145"/>
      <c r="V1276" s="145"/>
      <c r="W1276" s="145"/>
      <c r="X1276" s="145"/>
      <c r="Y1276" s="145"/>
      <c r="Z1276" s="145"/>
      <c r="AA1276" s="145"/>
      <c r="AB1276" s="145"/>
      <c r="AC1276" s="145"/>
    </row>
    <row r="1277" spans="8:29" ht="12.75">
      <c r="H1277" s="145"/>
      <c r="I1277" s="145"/>
      <c r="J1277" s="145"/>
      <c r="K1277" s="145"/>
      <c r="L1277" s="145"/>
      <c r="M1277" s="145"/>
      <c r="N1277" s="145"/>
      <c r="O1277" s="145"/>
      <c r="P1277" s="145"/>
      <c r="Q1277" s="145"/>
      <c r="R1277" s="145"/>
      <c r="S1277" s="145"/>
      <c r="T1277" s="145"/>
      <c r="U1277" s="145"/>
      <c r="V1277" s="145"/>
      <c r="W1277" s="145"/>
      <c r="X1277" s="145"/>
      <c r="Y1277" s="145"/>
      <c r="Z1277" s="145"/>
      <c r="AA1277" s="145"/>
      <c r="AB1277" s="145"/>
      <c r="AC1277" s="145"/>
    </row>
    <row r="1278" spans="8:29" ht="12.75">
      <c r="H1278" s="145"/>
      <c r="I1278" s="145"/>
      <c r="J1278" s="145"/>
      <c r="K1278" s="145"/>
      <c r="L1278" s="145"/>
      <c r="M1278" s="145"/>
      <c r="N1278" s="145"/>
      <c r="O1278" s="145"/>
      <c r="P1278" s="145"/>
      <c r="Q1278" s="145"/>
      <c r="R1278" s="145"/>
      <c r="S1278" s="145"/>
      <c r="T1278" s="145"/>
      <c r="U1278" s="145"/>
      <c r="V1278" s="145"/>
      <c r="W1278" s="145"/>
      <c r="X1278" s="145"/>
      <c r="Y1278" s="145"/>
      <c r="Z1278" s="145"/>
      <c r="AA1278" s="145"/>
      <c r="AB1278" s="145"/>
      <c r="AC1278" s="145"/>
    </row>
    <row r="1279" spans="8:29" ht="12.75">
      <c r="H1279" s="145"/>
      <c r="I1279" s="145"/>
      <c r="J1279" s="145"/>
      <c r="K1279" s="145"/>
      <c r="L1279" s="145"/>
      <c r="M1279" s="145"/>
      <c r="N1279" s="145"/>
      <c r="O1279" s="145"/>
      <c r="P1279" s="145"/>
      <c r="Q1279" s="145"/>
      <c r="R1279" s="145"/>
      <c r="S1279" s="145"/>
      <c r="T1279" s="145"/>
      <c r="U1279" s="145"/>
      <c r="V1279" s="145"/>
      <c r="W1279" s="145"/>
      <c r="X1279" s="145"/>
      <c r="Y1279" s="145"/>
      <c r="Z1279" s="145"/>
      <c r="AA1279" s="145"/>
      <c r="AB1279" s="145"/>
      <c r="AC1279" s="145"/>
    </row>
    <row r="1280" spans="8:29" ht="12.75">
      <c r="H1280" s="145"/>
      <c r="I1280" s="145"/>
      <c r="J1280" s="145"/>
      <c r="K1280" s="145"/>
      <c r="L1280" s="145"/>
      <c r="M1280" s="145"/>
      <c r="N1280" s="145"/>
      <c r="O1280" s="145"/>
      <c r="P1280" s="145"/>
      <c r="Q1280" s="145"/>
      <c r="R1280" s="145"/>
      <c r="S1280" s="145"/>
      <c r="T1280" s="145"/>
      <c r="U1280" s="145"/>
      <c r="V1280" s="145"/>
      <c r="W1280" s="145"/>
      <c r="X1280" s="145"/>
      <c r="Y1280" s="145"/>
      <c r="Z1280" s="145"/>
      <c r="AA1280" s="145"/>
      <c r="AB1280" s="145"/>
      <c r="AC1280" s="145"/>
    </row>
    <row r="1281" spans="8:29" ht="12.75">
      <c r="H1281" s="145"/>
      <c r="I1281" s="145"/>
      <c r="J1281" s="145"/>
      <c r="K1281" s="145"/>
      <c r="L1281" s="145"/>
      <c r="M1281" s="145"/>
      <c r="N1281" s="145"/>
      <c r="O1281" s="145"/>
      <c r="P1281" s="145"/>
      <c r="Q1281" s="145"/>
      <c r="R1281" s="145"/>
      <c r="S1281" s="145"/>
      <c r="T1281" s="145"/>
      <c r="U1281" s="145"/>
      <c r="V1281" s="145"/>
      <c r="W1281" s="145"/>
      <c r="X1281" s="145"/>
      <c r="Y1281" s="145"/>
      <c r="Z1281" s="145"/>
      <c r="AA1281" s="145"/>
      <c r="AB1281" s="145"/>
      <c r="AC1281" s="145"/>
    </row>
    <row r="1282" spans="8:29" ht="12.75">
      <c r="H1282" s="145"/>
      <c r="I1282" s="145"/>
      <c r="J1282" s="145"/>
      <c r="K1282" s="145"/>
      <c r="L1282" s="145"/>
      <c r="M1282" s="145"/>
      <c r="N1282" s="145"/>
      <c r="O1282" s="145"/>
      <c r="P1282" s="145"/>
      <c r="Q1282" s="145"/>
      <c r="R1282" s="145"/>
      <c r="S1282" s="145"/>
      <c r="T1282" s="145"/>
      <c r="U1282" s="145"/>
      <c r="V1282" s="145"/>
      <c r="W1282" s="145"/>
      <c r="X1282" s="145"/>
      <c r="Y1282" s="145"/>
      <c r="Z1282" s="145"/>
      <c r="AA1282" s="145"/>
      <c r="AB1282" s="145"/>
      <c r="AC1282" s="145"/>
    </row>
    <row r="1283" spans="8:29" ht="12.75">
      <c r="H1283" s="145"/>
      <c r="I1283" s="145"/>
      <c r="J1283" s="145"/>
      <c r="K1283" s="145"/>
      <c r="L1283" s="145"/>
      <c r="M1283" s="145"/>
      <c r="N1283" s="145"/>
      <c r="O1283" s="145"/>
      <c r="P1283" s="145"/>
      <c r="Q1283" s="145"/>
      <c r="R1283" s="145"/>
      <c r="S1283" s="145"/>
      <c r="T1283" s="145"/>
      <c r="U1283" s="145"/>
      <c r="V1283" s="145"/>
      <c r="W1283" s="145"/>
      <c r="X1283" s="145"/>
      <c r="Y1283" s="145"/>
      <c r="Z1283" s="145"/>
      <c r="AA1283" s="145"/>
      <c r="AB1283" s="145"/>
      <c r="AC1283" s="145"/>
    </row>
    <row r="1284" spans="8:29" ht="12.75">
      <c r="H1284" s="145"/>
      <c r="I1284" s="145"/>
      <c r="J1284" s="145"/>
      <c r="K1284" s="145"/>
      <c r="L1284" s="145"/>
      <c r="M1284" s="145"/>
      <c r="N1284" s="145"/>
      <c r="O1284" s="145"/>
      <c r="P1284" s="145"/>
      <c r="Q1284" s="145"/>
      <c r="R1284" s="145"/>
      <c r="S1284" s="145"/>
      <c r="T1284" s="145"/>
      <c r="U1284" s="145"/>
      <c r="V1284" s="145"/>
      <c r="W1284" s="145"/>
      <c r="X1284" s="145"/>
      <c r="Y1284" s="145"/>
      <c r="Z1284" s="145"/>
      <c r="AA1284" s="145"/>
      <c r="AB1284" s="145"/>
      <c r="AC1284" s="145"/>
    </row>
    <row r="1285" spans="8:29" ht="12.75">
      <c r="H1285" s="145"/>
      <c r="I1285" s="145"/>
      <c r="J1285" s="145"/>
      <c r="K1285" s="145"/>
      <c r="L1285" s="145"/>
      <c r="M1285" s="145"/>
      <c r="N1285" s="145"/>
      <c r="O1285" s="145"/>
      <c r="P1285" s="145"/>
      <c r="Q1285" s="145"/>
      <c r="R1285" s="145"/>
      <c r="S1285" s="145"/>
      <c r="T1285" s="145"/>
      <c r="U1285" s="145"/>
      <c r="V1285" s="145"/>
      <c r="W1285" s="145"/>
      <c r="X1285" s="145"/>
      <c r="Y1285" s="145"/>
      <c r="Z1285" s="145"/>
      <c r="AA1285" s="145"/>
      <c r="AB1285" s="145"/>
      <c r="AC1285" s="145"/>
    </row>
    <row r="1286" spans="8:29" ht="12.75">
      <c r="H1286" s="145"/>
      <c r="I1286" s="145"/>
      <c r="J1286" s="145"/>
      <c r="K1286" s="145"/>
      <c r="L1286" s="145"/>
      <c r="M1286" s="145"/>
      <c r="N1286" s="145"/>
      <c r="O1286" s="145"/>
      <c r="P1286" s="145"/>
      <c r="Q1286" s="145"/>
      <c r="R1286" s="145"/>
      <c r="S1286" s="145"/>
      <c r="T1286" s="145"/>
      <c r="U1286" s="145"/>
      <c r="V1286" s="145"/>
      <c r="W1286" s="145"/>
      <c r="X1286" s="145"/>
      <c r="Y1286" s="145"/>
      <c r="Z1286" s="145"/>
      <c r="AA1286" s="145"/>
      <c r="AB1286" s="145"/>
      <c r="AC1286" s="145"/>
    </row>
    <row r="1287" spans="8:29" ht="12.75">
      <c r="H1287" s="145"/>
      <c r="I1287" s="145"/>
      <c r="J1287" s="145"/>
      <c r="K1287" s="145"/>
      <c r="L1287" s="145"/>
      <c r="M1287" s="145"/>
      <c r="N1287" s="145"/>
      <c r="O1287" s="145"/>
      <c r="P1287" s="145"/>
      <c r="Q1287" s="145"/>
      <c r="R1287" s="145"/>
      <c r="S1287" s="145"/>
      <c r="T1287" s="145"/>
      <c r="U1287" s="145"/>
      <c r="V1287" s="145"/>
      <c r="W1287" s="145"/>
      <c r="X1287" s="145"/>
      <c r="Y1287" s="145"/>
      <c r="Z1287" s="145"/>
      <c r="AA1287" s="145"/>
      <c r="AB1287" s="145"/>
      <c r="AC1287" s="145"/>
    </row>
    <row r="1288" spans="8:29" ht="12.75">
      <c r="H1288" s="145"/>
      <c r="I1288" s="145"/>
      <c r="J1288" s="145"/>
      <c r="K1288" s="145"/>
      <c r="L1288" s="145"/>
      <c r="M1288" s="145"/>
      <c r="N1288" s="145"/>
      <c r="O1288" s="145"/>
      <c r="P1288" s="145"/>
      <c r="Q1288" s="145"/>
      <c r="R1288" s="145"/>
      <c r="S1288" s="145"/>
      <c r="T1288" s="145"/>
      <c r="U1288" s="145"/>
      <c r="V1288" s="145"/>
      <c r="W1288" s="145"/>
      <c r="X1288" s="145"/>
      <c r="Y1288" s="145"/>
      <c r="Z1288" s="145"/>
      <c r="AA1288" s="145"/>
      <c r="AB1288" s="145"/>
      <c r="AC1288" s="145"/>
    </row>
    <row r="1289" spans="8:29" ht="12.75">
      <c r="H1289" s="145"/>
      <c r="I1289" s="145"/>
      <c r="J1289" s="145"/>
      <c r="K1289" s="145"/>
      <c r="L1289" s="145"/>
      <c r="M1289" s="145"/>
      <c r="N1289" s="145"/>
      <c r="O1289" s="145"/>
      <c r="P1289" s="145"/>
      <c r="Q1289" s="145"/>
      <c r="R1289" s="145"/>
      <c r="S1289" s="145"/>
      <c r="T1289" s="145"/>
      <c r="U1289" s="145"/>
      <c r="V1289" s="145"/>
      <c r="W1289" s="145"/>
      <c r="X1289" s="145"/>
      <c r="Y1289" s="145"/>
      <c r="Z1289" s="145"/>
      <c r="AA1289" s="145"/>
      <c r="AB1289" s="145"/>
      <c r="AC1289" s="145"/>
    </row>
    <row r="1290" spans="8:29" ht="12.75">
      <c r="H1290" s="145"/>
      <c r="I1290" s="145"/>
      <c r="J1290" s="145"/>
      <c r="K1290" s="145"/>
      <c r="L1290" s="145"/>
      <c r="M1290" s="145"/>
      <c r="N1290" s="145"/>
      <c r="O1290" s="145"/>
      <c r="P1290" s="145"/>
      <c r="Q1290" s="145"/>
      <c r="R1290" s="145"/>
      <c r="S1290" s="145"/>
      <c r="T1290" s="145"/>
      <c r="U1290" s="145"/>
      <c r="V1290" s="145"/>
      <c r="W1290" s="145"/>
      <c r="X1290" s="145"/>
      <c r="Y1290" s="145"/>
      <c r="Z1290" s="145"/>
      <c r="AA1290" s="145"/>
      <c r="AB1290" s="145"/>
      <c r="AC1290" s="145"/>
    </row>
    <row r="1291" spans="8:29" ht="12.75">
      <c r="H1291" s="145"/>
      <c r="I1291" s="145"/>
      <c r="J1291" s="145"/>
      <c r="K1291" s="145"/>
      <c r="L1291" s="145"/>
      <c r="M1291" s="145"/>
      <c r="N1291" s="145"/>
      <c r="O1291" s="145"/>
      <c r="P1291" s="145"/>
      <c r="Q1291" s="145"/>
      <c r="R1291" s="145"/>
      <c r="S1291" s="145"/>
      <c r="T1291" s="145"/>
      <c r="U1291" s="145"/>
      <c r="V1291" s="145"/>
      <c r="W1291" s="145"/>
      <c r="X1291" s="145"/>
      <c r="Y1291" s="145"/>
      <c r="Z1291" s="145"/>
      <c r="AA1291" s="145"/>
      <c r="AB1291" s="145"/>
      <c r="AC1291" s="145"/>
    </row>
    <row r="1292" spans="8:29" ht="12.75">
      <c r="H1292" s="145"/>
      <c r="I1292" s="145"/>
      <c r="J1292" s="145"/>
      <c r="K1292" s="145"/>
      <c r="L1292" s="145"/>
      <c r="M1292" s="145"/>
      <c r="N1292" s="145"/>
      <c r="O1292" s="145"/>
      <c r="P1292" s="145"/>
      <c r="Q1292" s="145"/>
      <c r="R1292" s="145"/>
      <c r="S1292" s="145"/>
      <c r="T1292" s="145"/>
      <c r="U1292" s="145"/>
      <c r="V1292" s="145"/>
      <c r="W1292" s="145"/>
      <c r="X1292" s="145"/>
      <c r="Y1292" s="145"/>
      <c r="Z1292" s="145"/>
      <c r="AA1292" s="145"/>
      <c r="AB1292" s="145"/>
      <c r="AC1292" s="145"/>
    </row>
    <row r="1293" spans="8:29" ht="12.75">
      <c r="H1293" s="145"/>
      <c r="I1293" s="145"/>
      <c r="J1293" s="145"/>
      <c r="K1293" s="145"/>
      <c r="L1293" s="145"/>
      <c r="M1293" s="145"/>
      <c r="N1293" s="145"/>
      <c r="O1293" s="145"/>
      <c r="P1293" s="145"/>
      <c r="Q1293" s="145"/>
      <c r="R1293" s="145"/>
      <c r="S1293" s="145"/>
      <c r="T1293" s="145"/>
      <c r="U1293" s="145"/>
      <c r="V1293" s="145"/>
      <c r="W1293" s="145"/>
      <c r="X1293" s="145"/>
      <c r="Y1293" s="145"/>
      <c r="Z1293" s="145"/>
      <c r="AA1293" s="145"/>
      <c r="AB1293" s="145"/>
      <c r="AC1293" s="145"/>
    </row>
    <row r="1294" spans="8:29" ht="12.75">
      <c r="H1294" s="145"/>
      <c r="I1294" s="145"/>
      <c r="J1294" s="145"/>
      <c r="K1294" s="145"/>
      <c r="L1294" s="145"/>
      <c r="M1294" s="145"/>
      <c r="N1294" s="145"/>
      <c r="O1294" s="145"/>
      <c r="P1294" s="145"/>
      <c r="Q1294" s="145"/>
      <c r="R1294" s="145"/>
      <c r="S1294" s="145"/>
      <c r="T1294" s="145"/>
      <c r="U1294" s="145"/>
      <c r="V1294" s="145"/>
      <c r="W1294" s="145"/>
      <c r="X1294" s="145"/>
      <c r="Y1294" s="145"/>
      <c r="Z1294" s="145"/>
      <c r="AA1294" s="145"/>
      <c r="AB1294" s="145"/>
      <c r="AC1294" s="145"/>
    </row>
    <row r="1295" spans="8:29" ht="12.75">
      <c r="H1295" s="145"/>
      <c r="I1295" s="145"/>
      <c r="J1295" s="145"/>
      <c r="K1295" s="145"/>
      <c r="L1295" s="145"/>
      <c r="M1295" s="145"/>
      <c r="N1295" s="145"/>
      <c r="O1295" s="145"/>
      <c r="P1295" s="145"/>
      <c r="Q1295" s="145"/>
      <c r="R1295" s="145"/>
      <c r="S1295" s="145"/>
      <c r="T1295" s="145"/>
      <c r="U1295" s="145"/>
      <c r="V1295" s="145"/>
      <c r="W1295" s="145"/>
      <c r="X1295" s="145"/>
      <c r="Y1295" s="145"/>
      <c r="Z1295" s="145"/>
      <c r="AA1295" s="145"/>
      <c r="AB1295" s="145"/>
      <c r="AC1295" s="145"/>
    </row>
    <row r="1296" spans="8:29" ht="12.75">
      <c r="H1296" s="145"/>
      <c r="I1296" s="145"/>
      <c r="J1296" s="145"/>
      <c r="K1296" s="145"/>
      <c r="L1296" s="145"/>
      <c r="M1296" s="145"/>
      <c r="N1296" s="145"/>
      <c r="O1296" s="145"/>
      <c r="P1296" s="145"/>
      <c r="Q1296" s="145"/>
      <c r="R1296" s="145"/>
      <c r="S1296" s="145"/>
      <c r="T1296" s="145"/>
      <c r="U1296" s="145"/>
      <c r="V1296" s="145"/>
      <c r="W1296" s="145"/>
      <c r="X1296" s="145"/>
      <c r="Y1296" s="145"/>
      <c r="Z1296" s="145"/>
      <c r="AA1296" s="145"/>
      <c r="AB1296" s="145"/>
      <c r="AC1296" s="145"/>
    </row>
    <row r="1297" spans="8:29" ht="12.75">
      <c r="H1297" s="145"/>
      <c r="I1297" s="145"/>
      <c r="J1297" s="145"/>
      <c r="K1297" s="145"/>
      <c r="L1297" s="145"/>
      <c r="M1297" s="145"/>
      <c r="N1297" s="145"/>
      <c r="O1297" s="145"/>
      <c r="P1297" s="145"/>
      <c r="Q1297" s="145"/>
      <c r="R1297" s="145"/>
      <c r="S1297" s="145"/>
      <c r="T1297" s="145"/>
      <c r="U1297" s="145"/>
      <c r="V1297" s="145"/>
      <c r="W1297" s="145"/>
      <c r="X1297" s="145"/>
      <c r="Y1297" s="145"/>
      <c r="Z1297" s="145"/>
      <c r="AA1297" s="145"/>
      <c r="AB1297" s="145"/>
      <c r="AC1297" s="145"/>
    </row>
    <row r="1298" spans="8:29" ht="12.75">
      <c r="H1298" s="145"/>
      <c r="I1298" s="145"/>
      <c r="J1298" s="145"/>
      <c r="K1298" s="145"/>
      <c r="L1298" s="145"/>
      <c r="M1298" s="145"/>
      <c r="N1298" s="145"/>
      <c r="O1298" s="145"/>
      <c r="P1298" s="145"/>
      <c r="Q1298" s="145"/>
      <c r="R1298" s="145"/>
      <c r="S1298" s="145"/>
      <c r="T1298" s="145"/>
      <c r="U1298" s="145"/>
      <c r="V1298" s="145"/>
      <c r="W1298" s="145"/>
      <c r="X1298" s="145"/>
      <c r="Y1298" s="145"/>
      <c r="Z1298" s="145"/>
      <c r="AA1298" s="145"/>
      <c r="AB1298" s="145"/>
      <c r="AC1298" s="145"/>
    </row>
    <row r="1299" spans="8:29" ht="12.75">
      <c r="H1299" s="145"/>
      <c r="I1299" s="145"/>
      <c r="J1299" s="145"/>
      <c r="K1299" s="145"/>
      <c r="L1299" s="145"/>
      <c r="M1299" s="145"/>
      <c r="N1299" s="145"/>
      <c r="O1299" s="145"/>
      <c r="P1299" s="145"/>
      <c r="Q1299" s="145"/>
      <c r="R1299" s="145"/>
      <c r="S1299" s="145"/>
      <c r="T1299" s="145"/>
      <c r="U1299" s="145"/>
      <c r="V1299" s="145"/>
      <c r="W1299" s="145"/>
      <c r="X1299" s="145"/>
      <c r="Y1299" s="145"/>
      <c r="Z1299" s="145"/>
      <c r="AA1299" s="145"/>
      <c r="AB1299" s="145"/>
      <c r="AC1299" s="145"/>
    </row>
    <row r="1300" spans="8:29" ht="12.75">
      <c r="H1300" s="145"/>
      <c r="I1300" s="145"/>
      <c r="J1300" s="145"/>
      <c r="K1300" s="145"/>
      <c r="L1300" s="145"/>
      <c r="M1300" s="145"/>
      <c r="N1300" s="145"/>
      <c r="O1300" s="145"/>
      <c r="P1300" s="145"/>
      <c r="Q1300" s="145"/>
      <c r="R1300" s="145"/>
      <c r="S1300" s="145"/>
      <c r="T1300" s="145"/>
      <c r="U1300" s="145"/>
      <c r="V1300" s="145"/>
      <c r="W1300" s="145"/>
      <c r="X1300" s="145"/>
      <c r="Y1300" s="145"/>
      <c r="Z1300" s="145"/>
      <c r="AA1300" s="145"/>
      <c r="AB1300" s="145"/>
      <c r="AC1300" s="145"/>
    </row>
    <row r="1301" spans="8:29" ht="12.75">
      <c r="H1301" s="145"/>
      <c r="I1301" s="145"/>
      <c r="J1301" s="145"/>
      <c r="K1301" s="145"/>
      <c r="L1301" s="145"/>
      <c r="M1301" s="145"/>
      <c r="N1301" s="145"/>
      <c r="O1301" s="145"/>
      <c r="P1301" s="145"/>
      <c r="Q1301" s="145"/>
      <c r="R1301" s="145"/>
      <c r="S1301" s="145"/>
      <c r="T1301" s="145"/>
      <c r="U1301" s="145"/>
      <c r="V1301" s="145"/>
      <c r="W1301" s="145"/>
      <c r="X1301" s="145"/>
      <c r="Y1301" s="145"/>
      <c r="Z1301" s="145"/>
      <c r="AA1301" s="145"/>
      <c r="AB1301" s="145"/>
      <c r="AC1301" s="145"/>
    </row>
    <row r="1302" spans="8:29" ht="12.75">
      <c r="H1302" s="145"/>
      <c r="I1302" s="145"/>
      <c r="J1302" s="145"/>
      <c r="K1302" s="145"/>
      <c r="L1302" s="145"/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145"/>
      <c r="X1302" s="145"/>
      <c r="Y1302" s="145"/>
      <c r="Z1302" s="145"/>
      <c r="AA1302" s="145"/>
      <c r="AB1302" s="145"/>
      <c r="AC1302" s="145"/>
    </row>
    <row r="1303" spans="8:29" ht="12.75">
      <c r="H1303" s="145"/>
      <c r="I1303" s="145"/>
      <c r="J1303" s="145"/>
      <c r="K1303" s="145"/>
      <c r="L1303" s="145"/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145"/>
      <c r="X1303" s="145"/>
      <c r="Y1303" s="145"/>
      <c r="Z1303" s="145"/>
      <c r="AA1303" s="145"/>
      <c r="AB1303" s="145"/>
      <c r="AC1303" s="145"/>
    </row>
    <row r="1304" spans="8:29" ht="12.75">
      <c r="H1304" s="145"/>
      <c r="I1304" s="145"/>
      <c r="J1304" s="145"/>
      <c r="K1304" s="145"/>
      <c r="L1304" s="145"/>
      <c r="M1304" s="145"/>
      <c r="N1304" s="145"/>
      <c r="O1304" s="145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45"/>
      <c r="Z1304" s="145"/>
      <c r="AA1304" s="145"/>
      <c r="AB1304" s="145"/>
      <c r="AC1304" s="145"/>
    </row>
    <row r="1305" spans="8:29" ht="12.75">
      <c r="H1305" s="145"/>
      <c r="I1305" s="145"/>
      <c r="J1305" s="145"/>
      <c r="K1305" s="145"/>
      <c r="L1305" s="145"/>
      <c r="M1305" s="145"/>
      <c r="N1305" s="145"/>
      <c r="O1305" s="145"/>
      <c r="P1305" s="145"/>
      <c r="Q1305" s="145"/>
      <c r="R1305" s="145"/>
      <c r="S1305" s="145"/>
      <c r="T1305" s="145"/>
      <c r="U1305" s="145"/>
      <c r="V1305" s="145"/>
      <c r="W1305" s="145"/>
      <c r="X1305" s="145"/>
      <c r="Y1305" s="145"/>
      <c r="Z1305" s="145"/>
      <c r="AA1305" s="145"/>
      <c r="AB1305" s="145"/>
      <c r="AC1305" s="145"/>
    </row>
    <row r="1306" spans="8:29" ht="12.75">
      <c r="H1306" s="145"/>
      <c r="I1306" s="145"/>
      <c r="J1306" s="145"/>
      <c r="K1306" s="145"/>
      <c r="L1306" s="145"/>
      <c r="M1306" s="145"/>
      <c r="N1306" s="145"/>
      <c r="O1306" s="145"/>
      <c r="P1306" s="145"/>
      <c r="Q1306" s="145"/>
      <c r="R1306" s="145"/>
      <c r="S1306" s="145"/>
      <c r="T1306" s="145"/>
      <c r="U1306" s="145"/>
      <c r="V1306" s="145"/>
      <c r="W1306" s="145"/>
      <c r="X1306" s="145"/>
      <c r="Y1306" s="145"/>
      <c r="Z1306" s="145"/>
      <c r="AA1306" s="145"/>
      <c r="AB1306" s="145"/>
      <c r="AC1306" s="145"/>
    </row>
    <row r="1307" spans="8:29" ht="12.75">
      <c r="H1307" s="145"/>
      <c r="I1307" s="145"/>
      <c r="J1307" s="145"/>
      <c r="K1307" s="145"/>
      <c r="L1307" s="145"/>
      <c r="M1307" s="145"/>
      <c r="N1307" s="145"/>
      <c r="O1307" s="145"/>
      <c r="P1307" s="145"/>
      <c r="Q1307" s="145"/>
      <c r="R1307" s="145"/>
      <c r="S1307" s="145"/>
      <c r="T1307" s="145"/>
      <c r="U1307" s="145"/>
      <c r="V1307" s="145"/>
      <c r="W1307" s="145"/>
      <c r="X1307" s="145"/>
      <c r="Y1307" s="145"/>
      <c r="Z1307" s="145"/>
      <c r="AA1307" s="145"/>
      <c r="AB1307" s="145"/>
      <c r="AC1307" s="145"/>
    </row>
    <row r="1308" spans="8:29" ht="12.75">
      <c r="H1308" s="145"/>
      <c r="I1308" s="145"/>
      <c r="J1308" s="145"/>
      <c r="K1308" s="145"/>
      <c r="L1308" s="145"/>
      <c r="M1308" s="145"/>
      <c r="N1308" s="145"/>
      <c r="O1308" s="145"/>
      <c r="P1308" s="145"/>
      <c r="Q1308" s="145"/>
      <c r="R1308" s="145"/>
      <c r="S1308" s="145"/>
      <c r="T1308" s="145"/>
      <c r="U1308" s="145"/>
      <c r="V1308" s="145"/>
      <c r="W1308" s="145"/>
      <c r="X1308" s="145"/>
      <c r="Y1308" s="145"/>
      <c r="Z1308" s="145"/>
      <c r="AA1308" s="145"/>
      <c r="AB1308" s="145"/>
      <c r="AC1308" s="145"/>
    </row>
    <row r="1309" spans="8:29" ht="12.75">
      <c r="H1309" s="145"/>
      <c r="I1309" s="145"/>
      <c r="J1309" s="145"/>
      <c r="K1309" s="145"/>
      <c r="L1309" s="145"/>
      <c r="M1309" s="145"/>
      <c r="N1309" s="145"/>
      <c r="O1309" s="145"/>
      <c r="P1309" s="145"/>
      <c r="Q1309" s="145"/>
      <c r="R1309" s="145"/>
      <c r="S1309" s="145"/>
      <c r="T1309" s="145"/>
      <c r="U1309" s="145"/>
      <c r="V1309" s="145"/>
      <c r="W1309" s="145"/>
      <c r="X1309" s="145"/>
      <c r="Y1309" s="145"/>
      <c r="Z1309" s="145"/>
      <c r="AA1309" s="145"/>
      <c r="AB1309" s="145"/>
      <c r="AC1309" s="145"/>
    </row>
    <row r="1310" spans="8:29" ht="12.75">
      <c r="H1310" s="145"/>
      <c r="I1310" s="145"/>
      <c r="J1310" s="145"/>
      <c r="K1310" s="145"/>
      <c r="L1310" s="145"/>
      <c r="M1310" s="145"/>
      <c r="N1310" s="145"/>
      <c r="O1310" s="145"/>
      <c r="P1310" s="145"/>
      <c r="Q1310" s="145"/>
      <c r="R1310" s="145"/>
      <c r="S1310" s="145"/>
      <c r="T1310" s="145"/>
      <c r="U1310" s="145"/>
      <c r="V1310" s="145"/>
      <c r="W1310" s="145"/>
      <c r="X1310" s="145"/>
      <c r="Y1310" s="145"/>
      <c r="Z1310" s="145"/>
      <c r="AA1310" s="145"/>
      <c r="AB1310" s="145"/>
      <c r="AC1310" s="145"/>
    </row>
    <row r="1311" spans="8:29" ht="12.75">
      <c r="H1311" s="145"/>
      <c r="I1311" s="145"/>
      <c r="J1311" s="145"/>
      <c r="K1311" s="145"/>
      <c r="L1311" s="145"/>
      <c r="M1311" s="145"/>
      <c r="N1311" s="145"/>
      <c r="O1311" s="145"/>
      <c r="P1311" s="145"/>
      <c r="Q1311" s="145"/>
      <c r="R1311" s="145"/>
      <c r="S1311" s="145"/>
      <c r="T1311" s="145"/>
      <c r="U1311" s="145"/>
      <c r="V1311" s="145"/>
      <c r="W1311" s="145"/>
      <c r="X1311" s="145"/>
      <c r="Y1311" s="145"/>
      <c r="Z1311" s="145"/>
      <c r="AA1311" s="145"/>
      <c r="AB1311" s="145"/>
      <c r="AC1311" s="145"/>
    </row>
    <row r="1312" spans="8:29" ht="12.75">
      <c r="H1312" s="145"/>
      <c r="I1312" s="145"/>
      <c r="J1312" s="145"/>
      <c r="K1312" s="145"/>
      <c r="L1312" s="145"/>
      <c r="M1312" s="145"/>
      <c r="N1312" s="145"/>
      <c r="O1312" s="145"/>
      <c r="P1312" s="145"/>
      <c r="Q1312" s="145"/>
      <c r="R1312" s="145"/>
      <c r="S1312" s="145"/>
      <c r="T1312" s="145"/>
      <c r="U1312" s="145"/>
      <c r="V1312" s="145"/>
      <c r="W1312" s="145"/>
      <c r="X1312" s="145"/>
      <c r="Y1312" s="145"/>
      <c r="Z1312" s="145"/>
      <c r="AA1312" s="145"/>
      <c r="AB1312" s="145"/>
      <c r="AC1312" s="145"/>
    </row>
    <row r="1313" spans="8:29" ht="12.75">
      <c r="H1313" s="145"/>
      <c r="I1313" s="145"/>
      <c r="J1313" s="145"/>
      <c r="K1313" s="145"/>
      <c r="L1313" s="145"/>
      <c r="M1313" s="145"/>
      <c r="N1313" s="145"/>
      <c r="O1313" s="145"/>
      <c r="P1313" s="145"/>
      <c r="Q1313" s="145"/>
      <c r="R1313" s="145"/>
      <c r="S1313" s="145"/>
      <c r="T1313" s="145"/>
      <c r="U1313" s="145"/>
      <c r="V1313" s="145"/>
      <c r="W1313" s="145"/>
      <c r="X1313" s="145"/>
      <c r="Y1313" s="145"/>
      <c r="Z1313" s="145"/>
      <c r="AA1313" s="145"/>
      <c r="AB1313" s="145"/>
      <c r="AC1313" s="145"/>
    </row>
    <row r="1314" spans="8:29" ht="12.75">
      <c r="H1314" s="145"/>
      <c r="I1314" s="145"/>
      <c r="J1314" s="145"/>
      <c r="K1314" s="145"/>
      <c r="L1314" s="145"/>
      <c r="M1314" s="145"/>
      <c r="N1314" s="145"/>
      <c r="O1314" s="145"/>
      <c r="P1314" s="145"/>
      <c r="Q1314" s="145"/>
      <c r="R1314" s="145"/>
      <c r="S1314" s="145"/>
      <c r="T1314" s="145"/>
      <c r="U1314" s="145"/>
      <c r="V1314" s="145"/>
      <c r="W1314" s="145"/>
      <c r="X1314" s="145"/>
      <c r="Y1314" s="145"/>
      <c r="Z1314" s="145"/>
      <c r="AA1314" s="145"/>
      <c r="AB1314" s="145"/>
      <c r="AC1314" s="145"/>
    </row>
    <row r="1315" spans="8:29" ht="12.75">
      <c r="H1315" s="145"/>
      <c r="I1315" s="145"/>
      <c r="J1315" s="145"/>
      <c r="K1315" s="145"/>
      <c r="L1315" s="145"/>
      <c r="M1315" s="145"/>
      <c r="N1315" s="145"/>
      <c r="O1315" s="145"/>
      <c r="P1315" s="145"/>
      <c r="Q1315" s="145"/>
      <c r="R1315" s="145"/>
      <c r="S1315" s="145"/>
      <c r="T1315" s="145"/>
      <c r="U1315" s="145"/>
      <c r="V1315" s="145"/>
      <c r="W1315" s="145"/>
      <c r="X1315" s="145"/>
      <c r="Y1315" s="145"/>
      <c r="Z1315" s="145"/>
      <c r="AA1315" s="145"/>
      <c r="AB1315" s="145"/>
      <c r="AC1315" s="145"/>
    </row>
    <row r="1316" spans="8:29" ht="12.75">
      <c r="H1316" s="145"/>
      <c r="I1316" s="145"/>
      <c r="J1316" s="145"/>
      <c r="K1316" s="145"/>
      <c r="L1316" s="145"/>
      <c r="M1316" s="145"/>
      <c r="N1316" s="145"/>
      <c r="O1316" s="145"/>
      <c r="P1316" s="145"/>
      <c r="Q1316" s="145"/>
      <c r="R1316" s="145"/>
      <c r="S1316" s="145"/>
      <c r="T1316" s="145"/>
      <c r="U1316" s="145"/>
      <c r="V1316" s="145"/>
      <c r="W1316" s="145"/>
      <c r="X1316" s="145"/>
      <c r="Y1316" s="145"/>
      <c r="Z1316" s="145"/>
      <c r="AA1316" s="145"/>
      <c r="AB1316" s="145"/>
      <c r="AC1316" s="145"/>
    </row>
    <row r="1317" spans="8:29" ht="12.75">
      <c r="H1317" s="145"/>
      <c r="I1317" s="145"/>
      <c r="J1317" s="145"/>
      <c r="K1317" s="145"/>
      <c r="L1317" s="145"/>
      <c r="M1317" s="145"/>
      <c r="N1317" s="145"/>
      <c r="O1317" s="145"/>
      <c r="P1317" s="145"/>
      <c r="Q1317" s="145"/>
      <c r="R1317" s="145"/>
      <c r="S1317" s="145"/>
      <c r="T1317" s="145"/>
      <c r="U1317" s="145"/>
      <c r="V1317" s="145"/>
      <c r="W1317" s="145"/>
      <c r="X1317" s="145"/>
      <c r="Y1317" s="145"/>
      <c r="Z1317" s="145"/>
      <c r="AA1317" s="145"/>
      <c r="AB1317" s="145"/>
      <c r="AC1317" s="145"/>
    </row>
    <row r="1318" spans="8:29" ht="12.75">
      <c r="H1318" s="145"/>
      <c r="I1318" s="145"/>
      <c r="J1318" s="145"/>
      <c r="K1318" s="145"/>
      <c r="L1318" s="145"/>
      <c r="M1318" s="145"/>
      <c r="N1318" s="145"/>
      <c r="O1318" s="145"/>
      <c r="P1318" s="145"/>
      <c r="Q1318" s="145"/>
      <c r="R1318" s="145"/>
      <c r="S1318" s="145"/>
      <c r="T1318" s="145"/>
      <c r="U1318" s="145"/>
      <c r="V1318" s="145"/>
      <c r="W1318" s="145"/>
      <c r="X1318" s="145"/>
      <c r="Y1318" s="145"/>
      <c r="Z1318" s="145"/>
      <c r="AA1318" s="145"/>
      <c r="AB1318" s="145"/>
      <c r="AC1318" s="145"/>
    </row>
    <row r="1319" spans="8:29" ht="12.75">
      <c r="H1319" s="145"/>
      <c r="I1319" s="145"/>
      <c r="J1319" s="145"/>
      <c r="K1319" s="145"/>
      <c r="L1319" s="145"/>
      <c r="M1319" s="145"/>
      <c r="N1319" s="145"/>
      <c r="O1319" s="145"/>
      <c r="P1319" s="145"/>
      <c r="Q1319" s="145"/>
      <c r="R1319" s="145"/>
      <c r="S1319" s="145"/>
      <c r="T1319" s="145"/>
      <c r="U1319" s="145"/>
      <c r="V1319" s="145"/>
      <c r="W1319" s="145"/>
      <c r="X1319" s="145"/>
      <c r="Y1319" s="145"/>
      <c r="Z1319" s="145"/>
      <c r="AA1319" s="145"/>
      <c r="AB1319" s="145"/>
      <c r="AC1319" s="145"/>
    </row>
    <row r="1320" spans="8:29" ht="12.75">
      <c r="H1320" s="145"/>
      <c r="I1320" s="145"/>
      <c r="J1320" s="145"/>
      <c r="K1320" s="145"/>
      <c r="L1320" s="145"/>
      <c r="M1320" s="145"/>
      <c r="N1320" s="145"/>
      <c r="O1320" s="145"/>
      <c r="P1320" s="145"/>
      <c r="Q1320" s="145"/>
      <c r="R1320" s="145"/>
      <c r="S1320" s="145"/>
      <c r="T1320" s="145"/>
      <c r="U1320" s="145"/>
      <c r="V1320" s="145"/>
      <c r="W1320" s="145"/>
      <c r="X1320" s="145"/>
      <c r="Y1320" s="145"/>
      <c r="Z1320" s="145"/>
      <c r="AA1320" s="145"/>
      <c r="AB1320" s="145"/>
      <c r="AC1320" s="145"/>
    </row>
    <row r="1321" spans="8:29" ht="12.75">
      <c r="H1321" s="145"/>
      <c r="I1321" s="145"/>
      <c r="J1321" s="145"/>
      <c r="K1321" s="145"/>
      <c r="L1321" s="145"/>
      <c r="M1321" s="145"/>
      <c r="N1321" s="145"/>
      <c r="O1321" s="145"/>
      <c r="P1321" s="145"/>
      <c r="Q1321" s="145"/>
      <c r="R1321" s="145"/>
      <c r="S1321" s="145"/>
      <c r="T1321" s="145"/>
      <c r="U1321" s="145"/>
      <c r="V1321" s="145"/>
      <c r="W1321" s="145"/>
      <c r="X1321" s="145"/>
      <c r="Y1321" s="145"/>
      <c r="Z1321" s="145"/>
      <c r="AA1321" s="145"/>
      <c r="AB1321" s="145"/>
      <c r="AC1321" s="145"/>
    </row>
    <row r="1322" spans="8:29" ht="12.75">
      <c r="H1322" s="145"/>
      <c r="I1322" s="145"/>
      <c r="J1322" s="145"/>
      <c r="K1322" s="145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145"/>
      <c r="V1322" s="145"/>
      <c r="W1322" s="145"/>
      <c r="X1322" s="145"/>
      <c r="Y1322" s="145"/>
      <c r="Z1322" s="145"/>
      <c r="AA1322" s="145"/>
      <c r="AB1322" s="145"/>
      <c r="AC1322" s="145"/>
    </row>
    <row r="1323" spans="8:29" ht="12.75">
      <c r="H1323" s="145"/>
      <c r="I1323" s="145"/>
      <c r="J1323" s="145"/>
      <c r="K1323" s="145"/>
      <c r="L1323" s="145"/>
      <c r="M1323" s="145"/>
      <c r="N1323" s="145"/>
      <c r="O1323" s="145"/>
      <c r="P1323" s="145"/>
      <c r="Q1323" s="145"/>
      <c r="R1323" s="145"/>
      <c r="S1323" s="145"/>
      <c r="T1323" s="145"/>
      <c r="U1323" s="145"/>
      <c r="V1323" s="145"/>
      <c r="W1323" s="145"/>
      <c r="X1323" s="145"/>
      <c r="Y1323" s="145"/>
      <c r="Z1323" s="145"/>
      <c r="AA1323" s="145"/>
      <c r="AB1323" s="145"/>
      <c r="AC1323" s="145"/>
    </row>
    <row r="1324" spans="8:29" ht="12.75">
      <c r="H1324" s="145"/>
      <c r="I1324" s="145"/>
      <c r="J1324" s="145"/>
      <c r="K1324" s="145"/>
      <c r="L1324" s="145"/>
      <c r="M1324" s="145"/>
      <c r="N1324" s="145"/>
      <c r="O1324" s="145"/>
      <c r="P1324" s="145"/>
      <c r="Q1324" s="145"/>
      <c r="R1324" s="145"/>
      <c r="S1324" s="145"/>
      <c r="T1324" s="145"/>
      <c r="U1324" s="145"/>
      <c r="V1324" s="145"/>
      <c r="W1324" s="145"/>
      <c r="X1324" s="145"/>
      <c r="Y1324" s="145"/>
      <c r="Z1324" s="145"/>
      <c r="AA1324" s="145"/>
      <c r="AB1324" s="145"/>
      <c r="AC1324" s="145"/>
    </row>
    <row r="1325" spans="8:29" ht="12.75">
      <c r="H1325" s="145"/>
      <c r="I1325" s="145"/>
      <c r="J1325" s="145"/>
      <c r="K1325" s="145"/>
      <c r="L1325" s="145"/>
      <c r="M1325" s="145"/>
      <c r="N1325" s="145"/>
      <c r="O1325" s="145"/>
      <c r="P1325" s="145"/>
      <c r="Q1325" s="145"/>
      <c r="R1325" s="145"/>
      <c r="S1325" s="145"/>
      <c r="T1325" s="145"/>
      <c r="U1325" s="145"/>
      <c r="V1325" s="145"/>
      <c r="W1325" s="145"/>
      <c r="X1325" s="145"/>
      <c r="Y1325" s="145"/>
      <c r="Z1325" s="145"/>
      <c r="AA1325" s="145"/>
      <c r="AB1325" s="145"/>
      <c r="AC1325" s="145"/>
    </row>
    <row r="1326" spans="8:29" ht="12.75">
      <c r="H1326" s="145"/>
      <c r="I1326" s="145"/>
      <c r="J1326" s="145"/>
      <c r="K1326" s="145"/>
      <c r="L1326" s="145"/>
      <c r="M1326" s="145"/>
      <c r="N1326" s="145"/>
      <c r="O1326" s="145"/>
      <c r="P1326" s="145"/>
      <c r="Q1326" s="145"/>
      <c r="R1326" s="145"/>
      <c r="S1326" s="145"/>
      <c r="T1326" s="145"/>
      <c r="U1326" s="145"/>
      <c r="V1326" s="145"/>
      <c r="W1326" s="145"/>
      <c r="X1326" s="145"/>
      <c r="Y1326" s="145"/>
      <c r="Z1326" s="145"/>
      <c r="AA1326" s="145"/>
      <c r="AB1326" s="145"/>
      <c r="AC1326" s="145"/>
    </row>
    <row r="1327" spans="8:29" ht="12.75">
      <c r="H1327" s="145"/>
      <c r="I1327" s="145"/>
      <c r="J1327" s="145"/>
      <c r="K1327" s="145"/>
      <c r="L1327" s="145"/>
      <c r="M1327" s="145"/>
      <c r="N1327" s="145"/>
      <c r="O1327" s="145"/>
      <c r="P1327" s="145"/>
      <c r="Q1327" s="145"/>
      <c r="R1327" s="145"/>
      <c r="S1327" s="145"/>
      <c r="T1327" s="145"/>
      <c r="U1327" s="145"/>
      <c r="V1327" s="145"/>
      <c r="W1327" s="145"/>
      <c r="X1327" s="145"/>
      <c r="Y1327" s="145"/>
      <c r="Z1327" s="145"/>
      <c r="AA1327" s="145"/>
      <c r="AB1327" s="145"/>
      <c r="AC1327" s="145"/>
    </row>
    <row r="1328" spans="8:29" ht="12.75">
      <c r="H1328" s="145"/>
      <c r="I1328" s="145"/>
      <c r="J1328" s="145"/>
      <c r="K1328" s="145"/>
      <c r="L1328" s="145"/>
      <c r="M1328" s="145"/>
      <c r="N1328" s="145"/>
      <c r="O1328" s="145"/>
      <c r="P1328" s="145"/>
      <c r="Q1328" s="145"/>
      <c r="R1328" s="145"/>
      <c r="S1328" s="145"/>
      <c r="T1328" s="145"/>
      <c r="U1328" s="145"/>
      <c r="V1328" s="145"/>
      <c r="W1328" s="145"/>
      <c r="X1328" s="145"/>
      <c r="Y1328" s="145"/>
      <c r="Z1328" s="145"/>
      <c r="AA1328" s="145"/>
      <c r="AB1328" s="145"/>
      <c r="AC1328" s="145"/>
    </row>
    <row r="1329" spans="8:29" ht="12.75">
      <c r="H1329" s="145"/>
      <c r="I1329" s="145"/>
      <c r="J1329" s="145"/>
      <c r="K1329" s="145"/>
      <c r="L1329" s="145"/>
      <c r="M1329" s="145"/>
      <c r="N1329" s="145"/>
      <c r="O1329" s="145"/>
      <c r="P1329" s="145"/>
      <c r="Q1329" s="145"/>
      <c r="R1329" s="145"/>
      <c r="S1329" s="145"/>
      <c r="T1329" s="145"/>
      <c r="U1329" s="145"/>
      <c r="V1329" s="145"/>
      <c r="W1329" s="145"/>
      <c r="X1329" s="145"/>
      <c r="Y1329" s="145"/>
      <c r="Z1329" s="145"/>
      <c r="AA1329" s="145"/>
      <c r="AB1329" s="145"/>
      <c r="AC1329" s="145"/>
    </row>
    <row r="1330" spans="8:29" ht="12.75">
      <c r="H1330" s="145"/>
      <c r="I1330" s="145"/>
      <c r="J1330" s="145"/>
      <c r="K1330" s="145"/>
      <c r="L1330" s="145"/>
      <c r="M1330" s="145"/>
      <c r="N1330" s="145"/>
      <c r="O1330" s="145"/>
      <c r="P1330" s="145"/>
      <c r="Q1330" s="145"/>
      <c r="R1330" s="145"/>
      <c r="S1330" s="145"/>
      <c r="T1330" s="145"/>
      <c r="U1330" s="145"/>
      <c r="V1330" s="145"/>
      <c r="W1330" s="145"/>
      <c r="X1330" s="145"/>
      <c r="Y1330" s="145"/>
      <c r="Z1330" s="145"/>
      <c r="AA1330" s="145"/>
      <c r="AB1330" s="145"/>
      <c r="AC1330" s="145"/>
    </row>
    <row r="1331" spans="8:29" ht="12.75">
      <c r="H1331" s="145"/>
      <c r="I1331" s="145"/>
      <c r="J1331" s="145"/>
      <c r="K1331" s="145"/>
      <c r="L1331" s="145"/>
      <c r="M1331" s="145"/>
      <c r="N1331" s="145"/>
      <c r="O1331" s="145"/>
      <c r="P1331" s="145"/>
      <c r="Q1331" s="145"/>
      <c r="R1331" s="145"/>
      <c r="S1331" s="145"/>
      <c r="T1331" s="145"/>
      <c r="U1331" s="145"/>
      <c r="V1331" s="145"/>
      <c r="W1331" s="145"/>
      <c r="X1331" s="145"/>
      <c r="Y1331" s="145"/>
      <c r="Z1331" s="145"/>
      <c r="AA1331" s="145"/>
      <c r="AB1331" s="145"/>
      <c r="AC1331" s="145"/>
    </row>
    <row r="1332" spans="8:29" ht="12.75">
      <c r="H1332" s="145"/>
      <c r="I1332" s="145"/>
      <c r="J1332" s="145"/>
      <c r="K1332" s="145"/>
      <c r="L1332" s="145"/>
      <c r="M1332" s="145"/>
      <c r="N1332" s="145"/>
      <c r="O1332" s="145"/>
      <c r="P1332" s="145"/>
      <c r="Q1332" s="145"/>
      <c r="R1332" s="145"/>
      <c r="S1332" s="145"/>
      <c r="T1332" s="145"/>
      <c r="U1332" s="145"/>
      <c r="V1332" s="145"/>
      <c r="W1332" s="145"/>
      <c r="X1332" s="145"/>
      <c r="Y1332" s="145"/>
      <c r="Z1332" s="145"/>
      <c r="AA1332" s="145"/>
      <c r="AB1332" s="145"/>
      <c r="AC1332" s="145"/>
    </row>
    <row r="1333" spans="8:29" ht="12.75">
      <c r="H1333" s="145"/>
      <c r="I1333" s="145"/>
      <c r="J1333" s="145"/>
      <c r="K1333" s="145"/>
      <c r="L1333" s="145"/>
      <c r="M1333" s="145"/>
      <c r="N1333" s="145"/>
      <c r="O1333" s="145"/>
      <c r="P1333" s="145"/>
      <c r="Q1333" s="145"/>
      <c r="R1333" s="145"/>
      <c r="S1333" s="145"/>
      <c r="T1333" s="145"/>
      <c r="U1333" s="145"/>
      <c r="V1333" s="145"/>
      <c r="W1333" s="145"/>
      <c r="X1333" s="145"/>
      <c r="Y1333" s="145"/>
      <c r="Z1333" s="145"/>
      <c r="AA1333" s="145"/>
      <c r="AB1333" s="145"/>
      <c r="AC1333" s="145"/>
    </row>
    <row r="1334" spans="8:29" ht="12.75">
      <c r="H1334" s="145"/>
      <c r="I1334" s="145"/>
      <c r="J1334" s="145"/>
      <c r="K1334" s="145"/>
      <c r="L1334" s="145"/>
      <c r="M1334" s="145"/>
      <c r="N1334" s="145"/>
      <c r="O1334" s="145"/>
      <c r="P1334" s="145"/>
      <c r="Q1334" s="145"/>
      <c r="R1334" s="145"/>
      <c r="S1334" s="145"/>
      <c r="T1334" s="145"/>
      <c r="U1334" s="145"/>
      <c r="V1334" s="145"/>
      <c r="W1334" s="145"/>
      <c r="X1334" s="145"/>
      <c r="Y1334" s="145"/>
      <c r="Z1334" s="145"/>
      <c r="AA1334" s="145"/>
      <c r="AB1334" s="145"/>
      <c r="AC1334" s="145"/>
    </row>
    <row r="1335" spans="8:29" ht="12.75">
      <c r="H1335" s="145"/>
      <c r="I1335" s="145"/>
      <c r="J1335" s="145"/>
      <c r="K1335" s="145"/>
      <c r="L1335" s="145"/>
      <c r="M1335" s="145"/>
      <c r="N1335" s="145"/>
      <c r="O1335" s="145"/>
      <c r="P1335" s="145"/>
      <c r="Q1335" s="145"/>
      <c r="R1335" s="145"/>
      <c r="S1335" s="145"/>
      <c r="T1335" s="145"/>
      <c r="U1335" s="145"/>
      <c r="V1335" s="145"/>
      <c r="W1335" s="145"/>
      <c r="X1335" s="145"/>
      <c r="Y1335" s="145"/>
      <c r="Z1335" s="145"/>
      <c r="AA1335" s="145"/>
      <c r="AB1335" s="145"/>
      <c r="AC1335" s="145"/>
    </row>
    <row r="1336" spans="8:29" ht="12.75">
      <c r="H1336" s="145"/>
      <c r="I1336" s="145"/>
      <c r="J1336" s="145"/>
      <c r="K1336" s="145"/>
      <c r="L1336" s="145"/>
      <c r="M1336" s="145"/>
      <c r="N1336" s="145"/>
      <c r="O1336" s="145"/>
      <c r="P1336" s="145"/>
      <c r="Q1336" s="145"/>
      <c r="R1336" s="145"/>
      <c r="S1336" s="145"/>
      <c r="T1336" s="145"/>
      <c r="U1336" s="145"/>
      <c r="V1336" s="145"/>
      <c r="W1336" s="145"/>
      <c r="X1336" s="145"/>
      <c r="Y1336" s="145"/>
      <c r="Z1336" s="145"/>
      <c r="AA1336" s="145"/>
      <c r="AB1336" s="145"/>
      <c r="AC1336" s="145"/>
    </row>
    <row r="1337" spans="8:29" ht="12.75">
      <c r="H1337" s="145"/>
      <c r="I1337" s="145"/>
      <c r="J1337" s="145"/>
      <c r="K1337" s="145"/>
      <c r="L1337" s="145"/>
      <c r="M1337" s="145"/>
      <c r="N1337" s="145"/>
      <c r="O1337" s="145"/>
      <c r="P1337" s="145"/>
      <c r="Q1337" s="145"/>
      <c r="R1337" s="145"/>
      <c r="S1337" s="145"/>
      <c r="T1337" s="145"/>
      <c r="U1337" s="145"/>
      <c r="V1337" s="145"/>
      <c r="W1337" s="145"/>
      <c r="X1337" s="145"/>
      <c r="Y1337" s="145"/>
      <c r="Z1337" s="145"/>
      <c r="AA1337" s="145"/>
      <c r="AB1337" s="145"/>
      <c r="AC1337" s="145"/>
    </row>
    <row r="1338" spans="8:29" ht="12.75">
      <c r="H1338" s="145"/>
      <c r="I1338" s="145"/>
      <c r="J1338" s="145"/>
      <c r="K1338" s="145"/>
      <c r="L1338" s="145"/>
      <c r="M1338" s="145"/>
      <c r="N1338" s="145"/>
      <c r="O1338" s="145"/>
      <c r="P1338" s="145"/>
      <c r="Q1338" s="145"/>
      <c r="R1338" s="145"/>
      <c r="S1338" s="145"/>
      <c r="T1338" s="145"/>
      <c r="U1338" s="145"/>
      <c r="V1338" s="145"/>
      <c r="W1338" s="145"/>
      <c r="X1338" s="145"/>
      <c r="Y1338" s="145"/>
      <c r="Z1338" s="145"/>
      <c r="AA1338" s="145"/>
      <c r="AB1338" s="145"/>
      <c r="AC1338" s="145"/>
    </row>
    <row r="1339" spans="8:29" ht="12.75">
      <c r="H1339" s="145"/>
      <c r="I1339" s="145"/>
      <c r="J1339" s="145"/>
      <c r="K1339" s="145"/>
      <c r="L1339" s="145"/>
      <c r="M1339" s="145"/>
      <c r="N1339" s="145"/>
      <c r="O1339" s="145"/>
      <c r="P1339" s="145"/>
      <c r="Q1339" s="145"/>
      <c r="R1339" s="145"/>
      <c r="S1339" s="145"/>
      <c r="T1339" s="145"/>
      <c r="U1339" s="145"/>
      <c r="V1339" s="145"/>
      <c r="W1339" s="145"/>
      <c r="X1339" s="145"/>
      <c r="Y1339" s="145"/>
      <c r="Z1339" s="145"/>
      <c r="AA1339" s="145"/>
      <c r="AB1339" s="145"/>
      <c r="AC1339" s="145"/>
    </row>
    <row r="1340" spans="8:29" ht="12.75">
      <c r="H1340" s="145"/>
      <c r="I1340" s="145"/>
      <c r="J1340" s="145"/>
      <c r="K1340" s="145"/>
      <c r="L1340" s="145"/>
      <c r="M1340" s="145"/>
      <c r="N1340" s="145"/>
      <c r="O1340" s="145"/>
      <c r="P1340" s="145"/>
      <c r="Q1340" s="145"/>
      <c r="R1340" s="145"/>
      <c r="S1340" s="145"/>
      <c r="T1340" s="145"/>
      <c r="U1340" s="145"/>
      <c r="V1340" s="145"/>
      <c r="W1340" s="145"/>
      <c r="X1340" s="145"/>
      <c r="Y1340" s="145"/>
      <c r="Z1340" s="145"/>
      <c r="AA1340" s="145"/>
      <c r="AB1340" s="145"/>
      <c r="AC1340" s="145"/>
    </row>
    <row r="1341" spans="8:29" ht="12.75">
      <c r="H1341" s="145"/>
      <c r="I1341" s="145"/>
      <c r="J1341" s="145"/>
      <c r="K1341" s="145"/>
      <c r="L1341" s="145"/>
      <c r="M1341" s="145"/>
      <c r="N1341" s="145"/>
      <c r="O1341" s="145"/>
      <c r="P1341" s="145"/>
      <c r="Q1341" s="145"/>
      <c r="R1341" s="145"/>
      <c r="S1341" s="145"/>
      <c r="T1341" s="145"/>
      <c r="U1341" s="145"/>
      <c r="V1341" s="145"/>
      <c r="W1341" s="145"/>
      <c r="X1341" s="145"/>
      <c r="Y1341" s="145"/>
      <c r="Z1341" s="145"/>
      <c r="AA1341" s="145"/>
      <c r="AB1341" s="145"/>
      <c r="AC1341" s="145"/>
    </row>
    <row r="1342" spans="8:29" ht="12.75">
      <c r="H1342" s="145"/>
      <c r="I1342" s="145"/>
      <c r="J1342" s="145"/>
      <c r="K1342" s="145"/>
      <c r="L1342" s="145"/>
      <c r="M1342" s="145"/>
      <c r="N1342" s="145"/>
      <c r="O1342" s="145"/>
      <c r="P1342" s="145"/>
      <c r="Q1342" s="145"/>
      <c r="R1342" s="145"/>
      <c r="S1342" s="145"/>
      <c r="T1342" s="145"/>
      <c r="U1342" s="145"/>
      <c r="V1342" s="145"/>
      <c r="W1342" s="145"/>
      <c r="X1342" s="145"/>
      <c r="Y1342" s="145"/>
      <c r="Z1342" s="145"/>
      <c r="AA1342" s="145"/>
      <c r="AB1342" s="145"/>
      <c r="AC1342" s="145"/>
    </row>
    <row r="1343" spans="8:29" ht="12.75">
      <c r="H1343" s="145"/>
      <c r="I1343" s="145"/>
      <c r="J1343" s="145"/>
      <c r="K1343" s="145"/>
      <c r="L1343" s="145"/>
      <c r="M1343" s="145"/>
      <c r="N1343" s="145"/>
      <c r="O1343" s="145"/>
      <c r="P1343" s="145"/>
      <c r="Q1343" s="145"/>
      <c r="R1343" s="145"/>
      <c r="S1343" s="145"/>
      <c r="T1343" s="145"/>
      <c r="U1343" s="145"/>
      <c r="V1343" s="145"/>
      <c r="W1343" s="145"/>
      <c r="X1343" s="145"/>
      <c r="Y1343" s="145"/>
      <c r="Z1343" s="145"/>
      <c r="AA1343" s="145"/>
      <c r="AB1343" s="145"/>
      <c r="AC1343" s="145"/>
    </row>
    <row r="1344" spans="8:29" ht="12.75">
      <c r="H1344" s="145"/>
      <c r="I1344" s="145"/>
      <c r="J1344" s="145"/>
      <c r="K1344" s="145"/>
      <c r="L1344" s="145"/>
      <c r="M1344" s="145"/>
      <c r="N1344" s="145"/>
      <c r="O1344" s="145"/>
      <c r="P1344" s="145"/>
      <c r="Q1344" s="145"/>
      <c r="R1344" s="145"/>
      <c r="S1344" s="145"/>
      <c r="T1344" s="145"/>
      <c r="U1344" s="145"/>
      <c r="V1344" s="145"/>
      <c r="W1344" s="145"/>
      <c r="X1344" s="145"/>
      <c r="Y1344" s="145"/>
      <c r="Z1344" s="145"/>
      <c r="AA1344" s="145"/>
      <c r="AB1344" s="145"/>
      <c r="AC1344" s="145"/>
    </row>
    <row r="1345" spans="8:29" ht="12.75">
      <c r="H1345" s="145"/>
      <c r="I1345" s="145"/>
      <c r="J1345" s="145"/>
      <c r="K1345" s="145"/>
      <c r="L1345" s="145"/>
      <c r="M1345" s="145"/>
      <c r="N1345" s="145"/>
      <c r="O1345" s="145"/>
      <c r="P1345" s="145"/>
      <c r="Q1345" s="145"/>
      <c r="R1345" s="145"/>
      <c r="S1345" s="145"/>
      <c r="T1345" s="145"/>
      <c r="U1345" s="145"/>
      <c r="V1345" s="145"/>
      <c r="W1345" s="145"/>
      <c r="X1345" s="145"/>
      <c r="Y1345" s="145"/>
      <c r="Z1345" s="145"/>
      <c r="AA1345" s="145"/>
      <c r="AB1345" s="145"/>
      <c r="AC1345" s="145"/>
    </row>
    <row r="1346" spans="8:29" ht="12.75">
      <c r="H1346" s="145"/>
      <c r="I1346" s="145"/>
      <c r="J1346" s="145"/>
      <c r="K1346" s="145"/>
      <c r="L1346" s="145"/>
      <c r="M1346" s="145"/>
      <c r="N1346" s="145"/>
      <c r="O1346" s="145"/>
      <c r="P1346" s="145"/>
      <c r="Q1346" s="145"/>
      <c r="R1346" s="145"/>
      <c r="S1346" s="145"/>
      <c r="T1346" s="145"/>
      <c r="U1346" s="145"/>
      <c r="V1346" s="145"/>
      <c r="W1346" s="145"/>
      <c r="X1346" s="145"/>
      <c r="Y1346" s="145"/>
      <c r="Z1346" s="145"/>
      <c r="AA1346" s="145"/>
      <c r="AB1346" s="145"/>
      <c r="AC1346" s="145"/>
    </row>
    <row r="1347" spans="8:29" ht="12.75">
      <c r="H1347" s="145"/>
      <c r="I1347" s="145"/>
      <c r="J1347" s="145"/>
      <c r="K1347" s="145"/>
      <c r="L1347" s="145"/>
      <c r="M1347" s="145"/>
      <c r="N1347" s="145"/>
      <c r="O1347" s="145"/>
      <c r="P1347" s="145"/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/>
      <c r="AB1347" s="145"/>
      <c r="AC1347" s="145"/>
    </row>
    <row r="1348" spans="8:29" ht="12.75">
      <c r="H1348" s="145"/>
      <c r="I1348" s="145"/>
      <c r="J1348" s="145"/>
      <c r="K1348" s="145"/>
      <c r="L1348" s="145"/>
      <c r="M1348" s="145"/>
      <c r="N1348" s="145"/>
      <c r="O1348" s="145"/>
      <c r="P1348" s="145"/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/>
      <c r="AB1348" s="145"/>
      <c r="AC1348" s="145"/>
    </row>
    <row r="1349" spans="8:29" ht="12.75">
      <c r="H1349" s="145"/>
      <c r="I1349" s="145"/>
      <c r="J1349" s="145"/>
      <c r="K1349" s="145"/>
      <c r="L1349" s="145"/>
      <c r="M1349" s="145"/>
      <c r="N1349" s="145"/>
      <c r="O1349" s="145"/>
      <c r="P1349" s="145"/>
      <c r="Q1349" s="145"/>
      <c r="R1349" s="145"/>
      <c r="S1349" s="145"/>
      <c r="T1349" s="145"/>
      <c r="U1349" s="145"/>
      <c r="V1349" s="145"/>
      <c r="W1349" s="145"/>
      <c r="X1349" s="145"/>
      <c r="Y1349" s="145"/>
      <c r="Z1349" s="145"/>
      <c r="AA1349" s="145"/>
      <c r="AB1349" s="145"/>
      <c r="AC1349" s="145"/>
    </row>
    <row r="1350" spans="8:29" ht="12.75">
      <c r="H1350" s="145"/>
      <c r="I1350" s="145"/>
      <c r="J1350" s="145"/>
      <c r="K1350" s="145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145"/>
      <c r="V1350" s="145"/>
      <c r="W1350" s="145"/>
      <c r="X1350" s="145"/>
      <c r="Y1350" s="145"/>
      <c r="Z1350" s="145"/>
      <c r="AA1350" s="145"/>
      <c r="AB1350" s="145"/>
      <c r="AC1350" s="145"/>
    </row>
    <row r="1351" spans="8:29" ht="12.75">
      <c r="H1351" s="145"/>
      <c r="I1351" s="145"/>
      <c r="J1351" s="145"/>
      <c r="K1351" s="145"/>
      <c r="L1351" s="145"/>
      <c r="M1351" s="145"/>
      <c r="N1351" s="145"/>
      <c r="O1351" s="145"/>
      <c r="P1351" s="145"/>
      <c r="Q1351" s="145"/>
      <c r="R1351" s="145"/>
      <c r="S1351" s="145"/>
      <c r="T1351" s="145"/>
      <c r="U1351" s="145"/>
      <c r="V1351" s="145"/>
      <c r="W1351" s="145"/>
      <c r="X1351" s="145"/>
      <c r="Y1351" s="145"/>
      <c r="Z1351" s="145"/>
      <c r="AA1351" s="145"/>
      <c r="AB1351" s="145"/>
      <c r="AC1351" s="145"/>
    </row>
    <row r="1352" spans="8:29" ht="12.75">
      <c r="H1352" s="145"/>
      <c r="I1352" s="145"/>
      <c r="J1352" s="145"/>
      <c r="K1352" s="145"/>
      <c r="L1352" s="145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145"/>
      <c r="X1352" s="145"/>
      <c r="Y1352" s="145"/>
      <c r="Z1352" s="145"/>
      <c r="AA1352" s="145"/>
      <c r="AB1352" s="145"/>
      <c r="AC1352" s="145"/>
    </row>
    <row r="1353" spans="8:29" ht="12.75">
      <c r="H1353" s="145"/>
      <c r="I1353" s="145"/>
      <c r="J1353" s="145"/>
      <c r="K1353" s="145"/>
      <c r="L1353" s="145"/>
      <c r="M1353" s="145"/>
      <c r="N1353" s="145"/>
      <c r="O1353" s="145"/>
      <c r="P1353" s="145"/>
      <c r="Q1353" s="145"/>
      <c r="R1353" s="145"/>
      <c r="S1353" s="145"/>
      <c r="T1353" s="145"/>
      <c r="U1353" s="145"/>
      <c r="V1353" s="145"/>
      <c r="W1353" s="145"/>
      <c r="X1353" s="145"/>
      <c r="Y1353" s="145"/>
      <c r="Z1353" s="145"/>
      <c r="AA1353" s="145"/>
      <c r="AB1353" s="145"/>
      <c r="AC1353" s="145"/>
    </row>
    <row r="1354" spans="8:29" ht="12.75">
      <c r="H1354" s="145"/>
      <c r="I1354" s="145"/>
      <c r="J1354" s="145"/>
      <c r="K1354" s="145"/>
      <c r="L1354" s="145"/>
      <c r="M1354" s="145"/>
      <c r="N1354" s="145"/>
      <c r="O1354" s="145"/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/>
      <c r="AB1354" s="145"/>
      <c r="AC1354" s="145"/>
    </row>
    <row r="1355" spans="8:29" ht="12.75">
      <c r="H1355" s="145"/>
      <c r="I1355" s="145"/>
      <c r="J1355" s="145"/>
      <c r="K1355" s="145"/>
      <c r="L1355" s="145"/>
      <c r="M1355" s="145"/>
      <c r="N1355" s="145"/>
      <c r="O1355" s="145"/>
      <c r="P1355" s="145"/>
      <c r="Q1355" s="145"/>
      <c r="R1355" s="145"/>
      <c r="S1355" s="145"/>
      <c r="T1355" s="145"/>
      <c r="U1355" s="145"/>
      <c r="V1355" s="145"/>
      <c r="W1355" s="145"/>
      <c r="X1355" s="145"/>
      <c r="Y1355" s="145"/>
      <c r="Z1355" s="145"/>
      <c r="AA1355" s="145"/>
      <c r="AB1355" s="145"/>
      <c r="AC1355" s="145"/>
    </row>
    <row r="1356" spans="8:29" ht="12.75">
      <c r="H1356" s="145"/>
      <c r="I1356" s="145"/>
      <c r="J1356" s="145"/>
      <c r="K1356" s="145"/>
      <c r="L1356" s="145"/>
      <c r="M1356" s="145"/>
      <c r="N1356" s="145"/>
      <c r="O1356" s="145"/>
      <c r="P1356" s="145"/>
      <c r="Q1356" s="145"/>
      <c r="R1356" s="145"/>
      <c r="S1356" s="145"/>
      <c r="T1356" s="145"/>
      <c r="U1356" s="145"/>
      <c r="V1356" s="145"/>
      <c r="W1356" s="145"/>
      <c r="X1356" s="145"/>
      <c r="Y1356" s="145"/>
      <c r="Z1356" s="145"/>
      <c r="AA1356" s="145"/>
      <c r="AB1356" s="145"/>
      <c r="AC1356" s="145"/>
    </row>
    <row r="1357" spans="8:29" ht="12.75">
      <c r="H1357" s="145"/>
      <c r="I1357" s="145"/>
      <c r="J1357" s="145"/>
      <c r="K1357" s="145"/>
      <c r="L1357" s="145"/>
      <c r="M1357" s="145"/>
      <c r="N1357" s="145"/>
      <c r="O1357" s="145"/>
      <c r="P1357" s="145"/>
      <c r="Q1357" s="145"/>
      <c r="R1357" s="145"/>
      <c r="S1357" s="145"/>
      <c r="T1357" s="145"/>
      <c r="U1357" s="145"/>
      <c r="V1357" s="145"/>
      <c r="W1357" s="145"/>
      <c r="X1357" s="145"/>
      <c r="Y1357" s="145"/>
      <c r="Z1357" s="145"/>
      <c r="AA1357" s="145"/>
      <c r="AB1357" s="145"/>
      <c r="AC1357" s="145"/>
    </row>
    <row r="1358" spans="8:29" ht="12.75">
      <c r="H1358" s="145"/>
      <c r="I1358" s="145"/>
      <c r="J1358" s="145"/>
      <c r="K1358" s="145"/>
      <c r="L1358" s="145"/>
      <c r="M1358" s="145"/>
      <c r="N1358" s="145"/>
      <c r="O1358" s="145"/>
      <c r="P1358" s="145"/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/>
      <c r="AB1358" s="145"/>
      <c r="AC1358" s="145"/>
    </row>
    <row r="1359" spans="8:29" ht="12.75">
      <c r="H1359" s="145"/>
      <c r="I1359" s="145"/>
      <c r="J1359" s="145"/>
      <c r="K1359" s="145"/>
      <c r="L1359" s="145"/>
      <c r="M1359" s="145"/>
      <c r="N1359" s="145"/>
      <c r="O1359" s="145"/>
      <c r="P1359" s="145"/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/>
      <c r="AB1359" s="145"/>
      <c r="AC1359" s="145"/>
    </row>
    <row r="1360" spans="8:29" ht="12.75">
      <c r="H1360" s="145"/>
      <c r="I1360" s="145"/>
      <c r="J1360" s="145"/>
      <c r="K1360" s="145"/>
      <c r="L1360" s="145"/>
      <c r="M1360" s="145"/>
      <c r="N1360" s="145"/>
      <c r="O1360" s="145"/>
      <c r="P1360" s="145"/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/>
      <c r="AB1360" s="145"/>
      <c r="AC1360" s="145"/>
    </row>
    <row r="1361" spans="8:29" ht="12.75">
      <c r="H1361" s="145"/>
      <c r="I1361" s="145"/>
      <c r="J1361" s="145"/>
      <c r="K1361" s="145"/>
      <c r="L1361" s="145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/>
      <c r="AB1361" s="145"/>
      <c r="AC1361" s="145"/>
    </row>
    <row r="1362" spans="8:29" ht="12.75">
      <c r="H1362" s="145"/>
      <c r="I1362" s="145"/>
      <c r="J1362" s="145"/>
      <c r="K1362" s="145"/>
      <c r="L1362" s="145"/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/>
      <c r="AB1362" s="145"/>
      <c r="AC1362" s="145"/>
    </row>
    <row r="1363" spans="8:29" ht="12.75">
      <c r="H1363" s="145"/>
      <c r="I1363" s="145"/>
      <c r="J1363" s="145"/>
      <c r="K1363" s="145"/>
      <c r="L1363" s="145"/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/>
      <c r="AB1363" s="145"/>
      <c r="AC1363" s="145"/>
    </row>
    <row r="1364" spans="8:29" ht="12.75">
      <c r="H1364" s="145"/>
      <c r="I1364" s="145"/>
      <c r="J1364" s="145"/>
      <c r="K1364" s="145"/>
      <c r="L1364" s="145"/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/>
      <c r="AB1364" s="145"/>
      <c r="AC1364" s="145"/>
    </row>
    <row r="1365" spans="8:29" ht="12.75">
      <c r="H1365" s="145"/>
      <c r="I1365" s="145"/>
      <c r="J1365" s="145"/>
      <c r="K1365" s="145"/>
      <c r="L1365" s="145"/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/>
      <c r="AB1365" s="145"/>
      <c r="AC1365" s="145"/>
    </row>
    <row r="1366" spans="8:29" ht="12.75">
      <c r="H1366" s="145"/>
      <c r="I1366" s="145"/>
      <c r="J1366" s="145"/>
      <c r="K1366" s="145"/>
      <c r="L1366" s="145"/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/>
      <c r="AB1366" s="145"/>
      <c r="AC1366" s="145"/>
    </row>
    <row r="1367" spans="8:29" ht="12.75">
      <c r="H1367" s="145"/>
      <c r="I1367" s="145"/>
      <c r="J1367" s="145"/>
      <c r="K1367" s="145"/>
      <c r="L1367" s="145"/>
      <c r="M1367" s="145"/>
      <c r="N1367" s="145"/>
      <c r="O1367" s="145"/>
      <c r="P1367" s="145"/>
      <c r="Q1367" s="145"/>
      <c r="R1367" s="145"/>
      <c r="S1367" s="145"/>
      <c r="T1367" s="145"/>
      <c r="U1367" s="145"/>
      <c r="V1367" s="145"/>
      <c r="W1367" s="145"/>
      <c r="X1367" s="145"/>
      <c r="Y1367" s="145"/>
      <c r="Z1367" s="145"/>
      <c r="AA1367" s="145"/>
      <c r="AB1367" s="145"/>
      <c r="AC1367" s="145"/>
    </row>
    <row r="1368" spans="8:29" ht="12.75">
      <c r="H1368" s="145"/>
      <c r="I1368" s="145"/>
      <c r="J1368" s="145"/>
      <c r="K1368" s="145"/>
      <c r="L1368" s="145"/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145"/>
      <c r="X1368" s="145"/>
      <c r="Y1368" s="145"/>
      <c r="Z1368" s="145"/>
      <c r="AA1368" s="145"/>
      <c r="AB1368" s="145"/>
      <c r="AC1368" s="145"/>
    </row>
    <row r="1369" spans="8:29" ht="12.75">
      <c r="H1369" s="145"/>
      <c r="I1369" s="145"/>
      <c r="J1369" s="145"/>
      <c r="K1369" s="145"/>
      <c r="L1369" s="145"/>
      <c r="M1369" s="145"/>
      <c r="N1369" s="145"/>
      <c r="O1369" s="145"/>
      <c r="P1369" s="145"/>
      <c r="Q1369" s="145"/>
      <c r="R1369" s="145"/>
      <c r="S1369" s="145"/>
      <c r="T1369" s="145"/>
      <c r="U1369" s="145"/>
      <c r="V1369" s="145"/>
      <c r="W1369" s="145"/>
      <c r="X1369" s="145"/>
      <c r="Y1369" s="145"/>
      <c r="Z1369" s="145"/>
      <c r="AA1369" s="145"/>
      <c r="AB1369" s="145"/>
      <c r="AC1369" s="145"/>
    </row>
    <row r="1370" spans="8:29" ht="12.75">
      <c r="H1370" s="145"/>
      <c r="I1370" s="145"/>
      <c r="J1370" s="145"/>
      <c r="K1370" s="145"/>
      <c r="L1370" s="145"/>
      <c r="M1370" s="145"/>
      <c r="N1370" s="145"/>
      <c r="O1370" s="145"/>
      <c r="P1370" s="145"/>
      <c r="Q1370" s="145"/>
      <c r="R1370" s="145"/>
      <c r="S1370" s="145"/>
      <c r="T1370" s="145"/>
      <c r="U1370" s="145"/>
      <c r="V1370" s="145"/>
      <c r="W1370" s="145"/>
      <c r="X1370" s="145"/>
      <c r="Y1370" s="145"/>
      <c r="Z1370" s="145"/>
      <c r="AA1370" s="145"/>
      <c r="AB1370" s="145"/>
      <c r="AC1370" s="145"/>
    </row>
    <row r="1371" spans="8:29" ht="12.75">
      <c r="H1371" s="145"/>
      <c r="I1371" s="145"/>
      <c r="J1371" s="145"/>
      <c r="K1371" s="145"/>
      <c r="L1371" s="145"/>
      <c r="M1371" s="145"/>
      <c r="N1371" s="145"/>
      <c r="O1371" s="145"/>
      <c r="P1371" s="145"/>
      <c r="Q1371" s="145"/>
      <c r="R1371" s="145"/>
      <c r="S1371" s="145"/>
      <c r="T1371" s="145"/>
      <c r="U1371" s="145"/>
      <c r="V1371" s="145"/>
      <c r="W1371" s="145"/>
      <c r="X1371" s="145"/>
      <c r="Y1371" s="145"/>
      <c r="Z1371" s="145"/>
      <c r="AA1371" s="145"/>
      <c r="AB1371" s="145"/>
      <c r="AC1371" s="145"/>
    </row>
    <row r="1372" spans="8:29" ht="12.75">
      <c r="H1372" s="145"/>
      <c r="I1372" s="145"/>
      <c r="J1372" s="145"/>
      <c r="K1372" s="145"/>
      <c r="L1372" s="145"/>
      <c r="M1372" s="145"/>
      <c r="N1372" s="145"/>
      <c r="O1372" s="145"/>
      <c r="P1372" s="145"/>
      <c r="Q1372" s="145"/>
      <c r="R1372" s="145"/>
      <c r="S1372" s="145"/>
      <c r="T1372" s="145"/>
      <c r="U1372" s="145"/>
      <c r="V1372" s="145"/>
      <c r="W1372" s="145"/>
      <c r="X1372" s="145"/>
      <c r="Y1372" s="145"/>
      <c r="Z1372" s="145"/>
      <c r="AA1372" s="145"/>
      <c r="AB1372" s="145"/>
      <c r="AC1372" s="145"/>
    </row>
    <row r="1373" spans="8:29" ht="12.75">
      <c r="H1373" s="145"/>
      <c r="I1373" s="145"/>
      <c r="J1373" s="145"/>
      <c r="K1373" s="145"/>
      <c r="L1373" s="145"/>
      <c r="M1373" s="145"/>
      <c r="N1373" s="145"/>
      <c r="O1373" s="145"/>
      <c r="P1373" s="145"/>
      <c r="Q1373" s="145"/>
      <c r="R1373" s="145"/>
      <c r="S1373" s="145"/>
      <c r="T1373" s="145"/>
      <c r="U1373" s="145"/>
      <c r="V1373" s="145"/>
      <c r="W1373" s="145"/>
      <c r="X1373" s="145"/>
      <c r="Y1373" s="145"/>
      <c r="Z1373" s="145"/>
      <c r="AA1373" s="145"/>
      <c r="AB1373" s="145"/>
      <c r="AC1373" s="145"/>
    </row>
    <row r="1374" spans="8:29" ht="12.75">
      <c r="H1374" s="145"/>
      <c r="I1374" s="145"/>
      <c r="J1374" s="145"/>
      <c r="K1374" s="145"/>
      <c r="L1374" s="145"/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145"/>
      <c r="X1374" s="145"/>
      <c r="Y1374" s="145"/>
      <c r="Z1374" s="145"/>
      <c r="AA1374" s="145"/>
      <c r="AB1374" s="145"/>
      <c r="AC1374" s="145"/>
    </row>
    <row r="1375" spans="8:29" ht="12.75">
      <c r="H1375" s="145"/>
      <c r="I1375" s="145"/>
      <c r="J1375" s="145"/>
      <c r="K1375" s="145"/>
      <c r="L1375" s="145"/>
      <c r="M1375" s="145"/>
      <c r="N1375" s="145"/>
      <c r="O1375" s="145"/>
      <c r="P1375" s="145"/>
      <c r="Q1375" s="145"/>
      <c r="R1375" s="145"/>
      <c r="S1375" s="145"/>
      <c r="T1375" s="145"/>
      <c r="U1375" s="145"/>
      <c r="V1375" s="145"/>
      <c r="W1375" s="145"/>
      <c r="X1375" s="145"/>
      <c r="Y1375" s="145"/>
      <c r="Z1375" s="145"/>
      <c r="AA1375" s="145"/>
      <c r="AB1375" s="145"/>
      <c r="AC1375" s="145"/>
    </row>
    <row r="1376" spans="8:29" ht="12.75">
      <c r="H1376" s="145"/>
      <c r="I1376" s="145"/>
      <c r="J1376" s="145"/>
      <c r="K1376" s="145"/>
      <c r="L1376" s="145"/>
      <c r="M1376" s="145"/>
      <c r="N1376" s="145"/>
      <c r="O1376" s="145"/>
      <c r="P1376" s="145"/>
      <c r="Q1376" s="145"/>
      <c r="R1376" s="145"/>
      <c r="S1376" s="145"/>
      <c r="T1376" s="145"/>
      <c r="U1376" s="145"/>
      <c r="V1376" s="145"/>
      <c r="W1376" s="145"/>
      <c r="X1376" s="145"/>
      <c r="Y1376" s="145"/>
      <c r="Z1376" s="145"/>
      <c r="AA1376" s="145"/>
      <c r="AB1376" s="145"/>
      <c r="AC1376" s="145"/>
    </row>
    <row r="1377" spans="8:29" ht="12.75">
      <c r="H1377" s="145"/>
      <c r="I1377" s="145"/>
      <c r="J1377" s="145"/>
      <c r="K1377" s="145"/>
      <c r="L1377" s="145"/>
      <c r="M1377" s="145"/>
      <c r="N1377" s="145"/>
      <c r="O1377" s="145"/>
      <c r="P1377" s="145"/>
      <c r="Q1377" s="145"/>
      <c r="R1377" s="145"/>
      <c r="S1377" s="145"/>
      <c r="T1377" s="145"/>
      <c r="U1377" s="145"/>
      <c r="V1377" s="145"/>
      <c r="W1377" s="145"/>
      <c r="X1377" s="145"/>
      <c r="Y1377" s="145"/>
      <c r="Z1377" s="145"/>
      <c r="AA1377" s="145"/>
      <c r="AB1377" s="145"/>
      <c r="AC1377" s="145"/>
    </row>
    <row r="1378" spans="8:29" ht="12.75">
      <c r="H1378" s="145"/>
      <c r="I1378" s="145"/>
      <c r="J1378" s="145"/>
      <c r="K1378" s="145"/>
      <c r="L1378" s="145"/>
      <c r="M1378" s="145"/>
      <c r="N1378" s="145"/>
      <c r="O1378" s="145"/>
      <c r="P1378" s="145"/>
      <c r="Q1378" s="145"/>
      <c r="R1378" s="145"/>
      <c r="S1378" s="145"/>
      <c r="T1378" s="145"/>
      <c r="U1378" s="145"/>
      <c r="V1378" s="145"/>
      <c r="W1378" s="145"/>
      <c r="X1378" s="145"/>
      <c r="Y1378" s="145"/>
      <c r="Z1378" s="145"/>
      <c r="AA1378" s="145"/>
      <c r="AB1378" s="145"/>
      <c r="AC1378" s="145"/>
    </row>
    <row r="1379" spans="8:29" ht="12.75">
      <c r="H1379" s="145"/>
      <c r="I1379" s="145"/>
      <c r="J1379" s="145"/>
      <c r="K1379" s="145"/>
      <c r="L1379" s="145"/>
      <c r="M1379" s="145"/>
      <c r="N1379" s="145"/>
      <c r="O1379" s="145"/>
      <c r="P1379" s="145"/>
      <c r="Q1379" s="145"/>
      <c r="R1379" s="145"/>
      <c r="S1379" s="145"/>
      <c r="T1379" s="145"/>
      <c r="U1379" s="145"/>
      <c r="V1379" s="145"/>
      <c r="W1379" s="145"/>
      <c r="X1379" s="145"/>
      <c r="Y1379" s="145"/>
      <c r="Z1379" s="145"/>
      <c r="AA1379" s="145"/>
      <c r="AB1379" s="145"/>
      <c r="AC1379" s="145"/>
    </row>
    <row r="1380" spans="8:29" ht="12.75">
      <c r="H1380" s="145"/>
      <c r="I1380" s="145"/>
      <c r="J1380" s="145"/>
      <c r="K1380" s="145"/>
      <c r="L1380" s="145"/>
      <c r="M1380" s="145"/>
      <c r="N1380" s="145"/>
      <c r="O1380" s="145"/>
      <c r="P1380" s="145"/>
      <c r="Q1380" s="145"/>
      <c r="R1380" s="145"/>
      <c r="S1380" s="145"/>
      <c r="T1380" s="145"/>
      <c r="U1380" s="145"/>
      <c r="V1380" s="145"/>
      <c r="W1380" s="145"/>
      <c r="X1380" s="145"/>
      <c r="Y1380" s="145"/>
      <c r="Z1380" s="145"/>
      <c r="AA1380" s="145"/>
      <c r="AB1380" s="145"/>
      <c r="AC1380" s="145"/>
    </row>
    <row r="1381" spans="8:29" ht="12.75">
      <c r="H1381" s="145"/>
      <c r="I1381" s="145"/>
      <c r="J1381" s="145"/>
      <c r="K1381" s="145"/>
      <c r="L1381" s="145"/>
      <c r="M1381" s="145"/>
      <c r="N1381" s="145"/>
      <c r="O1381" s="145"/>
      <c r="P1381" s="145"/>
      <c r="Q1381" s="145"/>
      <c r="R1381" s="145"/>
      <c r="S1381" s="145"/>
      <c r="T1381" s="145"/>
      <c r="U1381" s="145"/>
      <c r="V1381" s="145"/>
      <c r="W1381" s="145"/>
      <c r="X1381" s="145"/>
      <c r="Y1381" s="145"/>
      <c r="Z1381" s="145"/>
      <c r="AA1381" s="145"/>
      <c r="AB1381" s="145"/>
      <c r="AC1381" s="145"/>
    </row>
    <row r="1382" spans="8:29" ht="12.75">
      <c r="H1382" s="145"/>
      <c r="I1382" s="145"/>
      <c r="J1382" s="145"/>
      <c r="K1382" s="145"/>
      <c r="L1382" s="145"/>
      <c r="M1382" s="145"/>
      <c r="N1382" s="145"/>
      <c r="O1382" s="145"/>
      <c r="P1382" s="145"/>
      <c r="Q1382" s="145"/>
      <c r="R1382" s="145"/>
      <c r="S1382" s="145"/>
      <c r="T1382" s="145"/>
      <c r="U1382" s="145"/>
      <c r="V1382" s="145"/>
      <c r="W1382" s="145"/>
      <c r="X1382" s="145"/>
      <c r="Y1382" s="145"/>
      <c r="Z1382" s="145"/>
      <c r="AA1382" s="145"/>
      <c r="AB1382" s="145"/>
      <c r="AC1382" s="145"/>
    </row>
    <row r="1383" spans="8:29" ht="12.75">
      <c r="H1383" s="145"/>
      <c r="I1383" s="145"/>
      <c r="J1383" s="145"/>
      <c r="K1383" s="145"/>
      <c r="L1383" s="145"/>
      <c r="M1383" s="145"/>
      <c r="N1383" s="145"/>
      <c r="O1383" s="145"/>
      <c r="P1383" s="145"/>
      <c r="Q1383" s="145"/>
      <c r="R1383" s="145"/>
      <c r="S1383" s="145"/>
      <c r="T1383" s="145"/>
      <c r="U1383" s="145"/>
      <c r="V1383" s="145"/>
      <c r="W1383" s="145"/>
      <c r="X1383" s="145"/>
      <c r="Y1383" s="145"/>
      <c r="Z1383" s="145"/>
      <c r="AA1383" s="145"/>
      <c r="AB1383" s="145"/>
      <c r="AC1383" s="145"/>
    </row>
    <row r="1384" spans="8:29" ht="12.75">
      <c r="H1384" s="145"/>
      <c r="I1384" s="145"/>
      <c r="J1384" s="145"/>
      <c r="K1384" s="145"/>
      <c r="L1384" s="145"/>
      <c r="M1384" s="145"/>
      <c r="N1384" s="145"/>
      <c r="O1384" s="145"/>
      <c r="P1384" s="145"/>
      <c r="Q1384" s="145"/>
      <c r="R1384" s="145"/>
      <c r="S1384" s="145"/>
      <c r="T1384" s="145"/>
      <c r="U1384" s="145"/>
      <c r="V1384" s="145"/>
      <c r="W1384" s="145"/>
      <c r="X1384" s="145"/>
      <c r="Y1384" s="145"/>
      <c r="Z1384" s="145"/>
      <c r="AA1384" s="145"/>
      <c r="AB1384" s="145"/>
      <c r="AC1384" s="145"/>
    </row>
    <row r="1385" spans="8:29" ht="12.75">
      <c r="H1385" s="145"/>
      <c r="I1385" s="145"/>
      <c r="J1385" s="145"/>
      <c r="K1385" s="145"/>
      <c r="L1385" s="145"/>
      <c r="M1385" s="145"/>
      <c r="N1385" s="145"/>
      <c r="O1385" s="145"/>
      <c r="P1385" s="145"/>
      <c r="Q1385" s="145"/>
      <c r="R1385" s="145"/>
      <c r="S1385" s="145"/>
      <c r="T1385" s="145"/>
      <c r="U1385" s="145"/>
      <c r="V1385" s="145"/>
      <c r="W1385" s="145"/>
      <c r="X1385" s="145"/>
      <c r="Y1385" s="145"/>
      <c r="Z1385" s="145"/>
      <c r="AA1385" s="145"/>
      <c r="AB1385" s="145"/>
      <c r="AC1385" s="145"/>
    </row>
    <row r="1386" spans="8:29" ht="12.75">
      <c r="H1386" s="145"/>
      <c r="I1386" s="145"/>
      <c r="J1386" s="145"/>
      <c r="K1386" s="145"/>
      <c r="L1386" s="145"/>
      <c r="M1386" s="145"/>
      <c r="N1386" s="145"/>
      <c r="O1386" s="145"/>
      <c r="P1386" s="145"/>
      <c r="Q1386" s="145"/>
      <c r="R1386" s="145"/>
      <c r="S1386" s="145"/>
      <c r="T1386" s="145"/>
      <c r="U1386" s="145"/>
      <c r="V1386" s="145"/>
      <c r="W1386" s="145"/>
      <c r="X1386" s="145"/>
      <c r="Y1386" s="145"/>
      <c r="Z1386" s="145"/>
      <c r="AA1386" s="145"/>
      <c r="AB1386" s="145"/>
      <c r="AC1386" s="145"/>
    </row>
    <row r="1387" spans="8:29" ht="12.75">
      <c r="H1387" s="145"/>
      <c r="I1387" s="145"/>
      <c r="J1387" s="145"/>
      <c r="K1387" s="145"/>
      <c r="L1387" s="145"/>
      <c r="M1387" s="145"/>
      <c r="N1387" s="145"/>
      <c r="O1387" s="145"/>
      <c r="P1387" s="145"/>
      <c r="Q1387" s="145"/>
      <c r="R1387" s="145"/>
      <c r="S1387" s="145"/>
      <c r="T1387" s="145"/>
      <c r="U1387" s="145"/>
      <c r="V1387" s="145"/>
      <c r="W1387" s="145"/>
      <c r="X1387" s="145"/>
      <c r="Y1387" s="145"/>
      <c r="Z1387" s="145"/>
      <c r="AA1387" s="145"/>
      <c r="AB1387" s="145"/>
      <c r="AC1387" s="145"/>
    </row>
    <row r="1388" spans="8:29" ht="12.75">
      <c r="H1388" s="145"/>
      <c r="I1388" s="145"/>
      <c r="J1388" s="145"/>
      <c r="K1388" s="145"/>
      <c r="L1388" s="145"/>
      <c r="M1388" s="145"/>
      <c r="N1388" s="145"/>
      <c r="O1388" s="145"/>
      <c r="P1388" s="145"/>
      <c r="Q1388" s="145"/>
      <c r="R1388" s="145"/>
      <c r="S1388" s="145"/>
      <c r="T1388" s="145"/>
      <c r="U1388" s="145"/>
      <c r="V1388" s="145"/>
      <c r="W1388" s="145"/>
      <c r="X1388" s="145"/>
      <c r="Y1388" s="145"/>
      <c r="Z1388" s="145"/>
      <c r="AA1388" s="145"/>
      <c r="AB1388" s="145"/>
      <c r="AC1388" s="145"/>
    </row>
    <row r="1389" spans="8:29" ht="12.75">
      <c r="H1389" s="145"/>
      <c r="I1389" s="145"/>
      <c r="J1389" s="145"/>
      <c r="K1389" s="145"/>
      <c r="L1389" s="145"/>
      <c r="M1389" s="145"/>
      <c r="N1389" s="145"/>
      <c r="O1389" s="145"/>
      <c r="P1389" s="145"/>
      <c r="Q1389" s="145"/>
      <c r="R1389" s="145"/>
      <c r="S1389" s="145"/>
      <c r="T1389" s="145"/>
      <c r="U1389" s="145"/>
      <c r="V1389" s="145"/>
      <c r="W1389" s="145"/>
      <c r="X1389" s="145"/>
      <c r="Y1389" s="145"/>
      <c r="Z1389" s="145"/>
      <c r="AA1389" s="145"/>
      <c r="AB1389" s="145"/>
      <c r="AC1389" s="145"/>
    </row>
    <row r="1390" spans="8:29" ht="12.75">
      <c r="H1390" s="145"/>
      <c r="I1390" s="145"/>
      <c r="J1390" s="145"/>
      <c r="K1390" s="145"/>
      <c r="L1390" s="145"/>
      <c r="M1390" s="145"/>
      <c r="N1390" s="145"/>
      <c r="O1390" s="145"/>
      <c r="P1390" s="145"/>
      <c r="Q1390" s="145"/>
      <c r="R1390" s="145"/>
      <c r="S1390" s="145"/>
      <c r="T1390" s="145"/>
      <c r="U1390" s="145"/>
      <c r="V1390" s="145"/>
      <c r="W1390" s="145"/>
      <c r="X1390" s="145"/>
      <c r="Y1390" s="145"/>
      <c r="Z1390" s="145"/>
      <c r="AA1390" s="145"/>
      <c r="AB1390" s="145"/>
      <c r="AC1390" s="145"/>
    </row>
    <row r="1391" spans="8:29" ht="12.75">
      <c r="H1391" s="145"/>
      <c r="I1391" s="145"/>
      <c r="J1391" s="145"/>
      <c r="K1391" s="145"/>
      <c r="L1391" s="145"/>
      <c r="M1391" s="145"/>
      <c r="N1391" s="145"/>
      <c r="O1391" s="145"/>
      <c r="P1391" s="145"/>
      <c r="Q1391" s="145"/>
      <c r="R1391" s="145"/>
      <c r="S1391" s="145"/>
      <c r="T1391" s="145"/>
      <c r="U1391" s="145"/>
      <c r="V1391" s="145"/>
      <c r="W1391" s="145"/>
      <c r="X1391" s="145"/>
      <c r="Y1391" s="145"/>
      <c r="Z1391" s="145"/>
      <c r="AA1391" s="145"/>
      <c r="AB1391" s="145"/>
      <c r="AC1391" s="145"/>
    </row>
    <row r="1392" spans="8:29" ht="12.75">
      <c r="H1392" s="145"/>
      <c r="I1392" s="145"/>
      <c r="J1392" s="145"/>
      <c r="K1392" s="145"/>
      <c r="L1392" s="145"/>
      <c r="M1392" s="145"/>
      <c r="N1392" s="145"/>
      <c r="O1392" s="145"/>
      <c r="P1392" s="145"/>
      <c r="Q1392" s="145"/>
      <c r="R1392" s="145"/>
      <c r="S1392" s="145"/>
      <c r="T1392" s="145"/>
      <c r="U1392" s="145"/>
      <c r="V1392" s="145"/>
      <c r="W1392" s="145"/>
      <c r="X1392" s="145"/>
      <c r="Y1392" s="145"/>
      <c r="Z1392" s="145"/>
      <c r="AA1392" s="145"/>
      <c r="AB1392" s="145"/>
      <c r="AC1392" s="145"/>
    </row>
    <row r="1393" spans="8:29" ht="12.75">
      <c r="H1393" s="145"/>
      <c r="I1393" s="145"/>
      <c r="J1393" s="145"/>
      <c r="K1393" s="145"/>
      <c r="L1393" s="145"/>
      <c r="M1393" s="145"/>
      <c r="N1393" s="145"/>
      <c r="O1393" s="145"/>
      <c r="P1393" s="145"/>
      <c r="Q1393" s="145"/>
      <c r="R1393" s="145"/>
      <c r="S1393" s="145"/>
      <c r="T1393" s="145"/>
      <c r="U1393" s="145"/>
      <c r="V1393" s="145"/>
      <c r="W1393" s="145"/>
      <c r="X1393" s="145"/>
      <c r="Y1393" s="145"/>
      <c r="Z1393" s="145"/>
      <c r="AA1393" s="145"/>
      <c r="AB1393" s="145"/>
      <c r="AC1393" s="145"/>
    </row>
    <row r="1394" spans="8:29" ht="12.75">
      <c r="H1394" s="145"/>
      <c r="I1394" s="145"/>
      <c r="J1394" s="145"/>
      <c r="K1394" s="145"/>
      <c r="L1394" s="145"/>
      <c r="M1394" s="145"/>
      <c r="N1394" s="145"/>
      <c r="O1394" s="145"/>
      <c r="P1394" s="145"/>
      <c r="Q1394" s="145"/>
      <c r="R1394" s="145"/>
      <c r="S1394" s="145"/>
      <c r="T1394" s="145"/>
      <c r="U1394" s="145"/>
      <c r="V1394" s="145"/>
      <c r="W1394" s="145"/>
      <c r="X1394" s="145"/>
      <c r="Y1394" s="145"/>
      <c r="Z1394" s="145"/>
      <c r="AA1394" s="145"/>
      <c r="AB1394" s="145"/>
      <c r="AC1394" s="145"/>
    </row>
    <row r="1395" spans="8:29" ht="12.75">
      <c r="H1395" s="145"/>
      <c r="I1395" s="145"/>
      <c r="J1395" s="145"/>
      <c r="K1395" s="145"/>
      <c r="L1395" s="145"/>
      <c r="M1395" s="145"/>
      <c r="N1395" s="145"/>
      <c r="O1395" s="145"/>
      <c r="P1395" s="145"/>
      <c r="Q1395" s="145"/>
      <c r="R1395" s="145"/>
      <c r="S1395" s="145"/>
      <c r="T1395" s="145"/>
      <c r="U1395" s="145"/>
      <c r="V1395" s="145"/>
      <c r="W1395" s="145"/>
      <c r="X1395" s="145"/>
      <c r="Y1395" s="145"/>
      <c r="Z1395" s="145"/>
      <c r="AA1395" s="145"/>
      <c r="AB1395" s="145"/>
      <c r="AC1395" s="145"/>
    </row>
    <row r="1396" spans="8:29" ht="12.75">
      <c r="H1396" s="145"/>
      <c r="I1396" s="145"/>
      <c r="J1396" s="145"/>
      <c r="K1396" s="145"/>
      <c r="L1396" s="145"/>
      <c r="M1396" s="145"/>
      <c r="N1396" s="145"/>
      <c r="O1396" s="145"/>
      <c r="P1396" s="145"/>
      <c r="Q1396" s="145"/>
      <c r="R1396" s="145"/>
      <c r="S1396" s="145"/>
      <c r="T1396" s="145"/>
      <c r="U1396" s="145"/>
      <c r="V1396" s="145"/>
      <c r="W1396" s="145"/>
      <c r="X1396" s="145"/>
      <c r="Y1396" s="145"/>
      <c r="Z1396" s="145"/>
      <c r="AA1396" s="145"/>
      <c r="AB1396" s="145"/>
      <c r="AC1396" s="145"/>
    </row>
    <row r="1397" spans="8:29" ht="12.75">
      <c r="H1397" s="145"/>
      <c r="I1397" s="145"/>
      <c r="J1397" s="145"/>
      <c r="K1397" s="145"/>
      <c r="L1397" s="145"/>
      <c r="M1397" s="145"/>
      <c r="N1397" s="145"/>
      <c r="O1397" s="145"/>
      <c r="P1397" s="145"/>
      <c r="Q1397" s="145"/>
      <c r="R1397" s="145"/>
      <c r="S1397" s="145"/>
      <c r="T1397" s="145"/>
      <c r="U1397" s="145"/>
      <c r="V1397" s="145"/>
      <c r="W1397" s="145"/>
      <c r="X1397" s="145"/>
      <c r="Y1397" s="145"/>
      <c r="Z1397" s="145"/>
      <c r="AA1397" s="145"/>
      <c r="AB1397" s="145"/>
      <c r="AC1397" s="145"/>
    </row>
    <row r="1398" spans="8:29" ht="12.75">
      <c r="H1398" s="145"/>
      <c r="I1398" s="145"/>
      <c r="J1398" s="145"/>
      <c r="K1398" s="145"/>
      <c r="L1398" s="145"/>
      <c r="M1398" s="145"/>
      <c r="N1398" s="145"/>
      <c r="O1398" s="145"/>
      <c r="P1398" s="145"/>
      <c r="Q1398" s="145"/>
      <c r="R1398" s="145"/>
      <c r="S1398" s="145"/>
      <c r="T1398" s="145"/>
      <c r="U1398" s="145"/>
      <c r="V1398" s="145"/>
      <c r="W1398" s="145"/>
      <c r="X1398" s="145"/>
      <c r="Y1398" s="145"/>
      <c r="Z1398" s="145"/>
      <c r="AA1398" s="145"/>
      <c r="AB1398" s="145"/>
      <c r="AC1398" s="145"/>
    </row>
    <row r="1399" spans="8:29" ht="12.75">
      <c r="H1399" s="145"/>
      <c r="I1399" s="145"/>
      <c r="J1399" s="145"/>
      <c r="K1399" s="145"/>
      <c r="L1399" s="145"/>
      <c r="M1399" s="145"/>
      <c r="N1399" s="145"/>
      <c r="O1399" s="145"/>
      <c r="P1399" s="145"/>
      <c r="Q1399" s="145"/>
      <c r="R1399" s="145"/>
      <c r="S1399" s="145"/>
      <c r="T1399" s="145"/>
      <c r="U1399" s="145"/>
      <c r="V1399" s="145"/>
      <c r="W1399" s="145"/>
      <c r="X1399" s="145"/>
      <c r="Y1399" s="145"/>
      <c r="Z1399" s="145"/>
      <c r="AA1399" s="145"/>
      <c r="AB1399" s="145"/>
      <c r="AC1399" s="145"/>
    </row>
    <row r="1400" spans="8:29" ht="12.75">
      <c r="H1400" s="145"/>
      <c r="I1400" s="145"/>
      <c r="J1400" s="145"/>
      <c r="K1400" s="145"/>
      <c r="L1400" s="145"/>
      <c r="M1400" s="145"/>
      <c r="N1400" s="145"/>
      <c r="O1400" s="145"/>
      <c r="P1400" s="145"/>
      <c r="Q1400" s="145"/>
      <c r="R1400" s="145"/>
      <c r="S1400" s="145"/>
      <c r="T1400" s="145"/>
      <c r="U1400" s="145"/>
      <c r="V1400" s="145"/>
      <c r="W1400" s="145"/>
      <c r="X1400" s="145"/>
      <c r="Y1400" s="145"/>
      <c r="Z1400" s="145"/>
      <c r="AA1400" s="145"/>
      <c r="AB1400" s="145"/>
      <c r="AC1400" s="145"/>
    </row>
    <row r="1401" spans="8:29" ht="12.75">
      <c r="H1401" s="145"/>
      <c r="I1401" s="145"/>
      <c r="J1401" s="145"/>
      <c r="K1401" s="145"/>
      <c r="L1401" s="145"/>
      <c r="M1401" s="145"/>
      <c r="N1401" s="145"/>
      <c r="O1401" s="145"/>
      <c r="P1401" s="145"/>
      <c r="Q1401" s="145"/>
      <c r="R1401" s="145"/>
      <c r="S1401" s="145"/>
      <c r="T1401" s="145"/>
      <c r="U1401" s="145"/>
      <c r="V1401" s="145"/>
      <c r="W1401" s="145"/>
      <c r="X1401" s="145"/>
      <c r="Y1401" s="145"/>
      <c r="Z1401" s="145"/>
      <c r="AA1401" s="145"/>
      <c r="AB1401" s="145"/>
      <c r="AC1401" s="145"/>
    </row>
    <row r="1402" spans="8:29" ht="12.75">
      <c r="H1402" s="145"/>
      <c r="I1402" s="145"/>
      <c r="J1402" s="145"/>
      <c r="K1402" s="145"/>
      <c r="L1402" s="145"/>
      <c r="M1402" s="145"/>
      <c r="N1402" s="145"/>
      <c r="O1402" s="145"/>
      <c r="P1402" s="145"/>
      <c r="Q1402" s="145"/>
      <c r="R1402" s="145"/>
      <c r="S1402" s="145"/>
      <c r="T1402" s="145"/>
      <c r="U1402" s="145"/>
      <c r="V1402" s="145"/>
      <c r="W1402" s="145"/>
      <c r="X1402" s="145"/>
      <c r="Y1402" s="145"/>
      <c r="Z1402" s="145"/>
      <c r="AA1402" s="145"/>
      <c r="AB1402" s="145"/>
      <c r="AC1402" s="145"/>
    </row>
    <row r="1403" spans="8:29" ht="12.75">
      <c r="H1403" s="145"/>
      <c r="I1403" s="145"/>
      <c r="J1403" s="145"/>
      <c r="K1403" s="145"/>
      <c r="L1403" s="145"/>
      <c r="M1403" s="145"/>
      <c r="N1403" s="145"/>
      <c r="O1403" s="145"/>
      <c r="P1403" s="145"/>
      <c r="Q1403" s="145"/>
      <c r="R1403" s="145"/>
      <c r="S1403" s="145"/>
      <c r="T1403" s="145"/>
      <c r="U1403" s="145"/>
      <c r="V1403" s="145"/>
      <c r="W1403" s="145"/>
      <c r="X1403" s="145"/>
      <c r="Y1403" s="145"/>
      <c r="Z1403" s="145"/>
      <c r="AA1403" s="145"/>
      <c r="AB1403" s="145"/>
      <c r="AC1403" s="145"/>
    </row>
    <row r="1404" spans="8:29" ht="12.75">
      <c r="H1404" s="145"/>
      <c r="I1404" s="145"/>
      <c r="J1404" s="145"/>
      <c r="K1404" s="145"/>
      <c r="L1404" s="145"/>
      <c r="M1404" s="145"/>
      <c r="N1404" s="145"/>
      <c r="O1404" s="145"/>
      <c r="P1404" s="145"/>
      <c r="Q1404" s="145"/>
      <c r="R1404" s="145"/>
      <c r="S1404" s="145"/>
      <c r="T1404" s="145"/>
      <c r="U1404" s="145"/>
      <c r="V1404" s="145"/>
      <c r="W1404" s="145"/>
      <c r="X1404" s="145"/>
      <c r="Y1404" s="145"/>
      <c r="Z1404" s="145"/>
      <c r="AA1404" s="145"/>
      <c r="AB1404" s="145"/>
      <c r="AC1404" s="145"/>
    </row>
    <row r="1405" spans="8:29" ht="12.75">
      <c r="H1405" s="145"/>
      <c r="I1405" s="145"/>
      <c r="J1405" s="145"/>
      <c r="K1405" s="145"/>
      <c r="L1405" s="145"/>
      <c r="M1405" s="145"/>
      <c r="N1405" s="145"/>
      <c r="O1405" s="145"/>
      <c r="P1405" s="145"/>
      <c r="Q1405" s="145"/>
      <c r="R1405" s="145"/>
      <c r="S1405" s="145"/>
      <c r="T1405" s="145"/>
      <c r="U1405" s="145"/>
      <c r="V1405" s="145"/>
      <c r="W1405" s="145"/>
      <c r="X1405" s="145"/>
      <c r="Y1405" s="145"/>
      <c r="Z1405" s="145"/>
      <c r="AA1405" s="145"/>
      <c r="AB1405" s="145"/>
      <c r="AC1405" s="145"/>
    </row>
    <row r="1406" spans="8:29" ht="12.75">
      <c r="H1406" s="145"/>
      <c r="I1406" s="145"/>
      <c r="J1406" s="145"/>
      <c r="K1406" s="145"/>
      <c r="L1406" s="145"/>
      <c r="M1406" s="145"/>
      <c r="N1406" s="145"/>
      <c r="O1406" s="145"/>
      <c r="P1406" s="145"/>
      <c r="Q1406" s="145"/>
      <c r="R1406" s="145"/>
      <c r="S1406" s="145"/>
      <c r="T1406" s="145"/>
      <c r="U1406" s="145"/>
      <c r="V1406" s="145"/>
      <c r="W1406" s="145"/>
      <c r="X1406" s="145"/>
      <c r="Y1406" s="145"/>
      <c r="Z1406" s="145"/>
      <c r="AA1406" s="145"/>
      <c r="AB1406" s="145"/>
      <c r="AC1406" s="145"/>
    </row>
    <row r="1407" spans="8:29" ht="12.75">
      <c r="H1407" s="145"/>
      <c r="I1407" s="145"/>
      <c r="J1407" s="145"/>
      <c r="K1407" s="145"/>
      <c r="L1407" s="145"/>
      <c r="M1407" s="145"/>
      <c r="N1407" s="145"/>
      <c r="O1407" s="145"/>
      <c r="P1407" s="145"/>
      <c r="Q1407" s="145"/>
      <c r="R1407" s="145"/>
      <c r="S1407" s="145"/>
      <c r="T1407" s="145"/>
      <c r="U1407" s="145"/>
      <c r="V1407" s="145"/>
      <c r="W1407" s="145"/>
      <c r="X1407" s="145"/>
      <c r="Y1407" s="145"/>
      <c r="Z1407" s="145"/>
      <c r="AA1407" s="145"/>
      <c r="AB1407" s="145"/>
      <c r="AC1407" s="145"/>
    </row>
    <row r="1408" spans="8:29" ht="12.75">
      <c r="H1408" s="145"/>
      <c r="I1408" s="145"/>
      <c r="J1408" s="145"/>
      <c r="K1408" s="145"/>
      <c r="L1408" s="145"/>
      <c r="M1408" s="145"/>
      <c r="N1408" s="145"/>
      <c r="O1408" s="145"/>
      <c r="P1408" s="145"/>
      <c r="Q1408" s="145"/>
      <c r="R1408" s="145"/>
      <c r="S1408" s="145"/>
      <c r="T1408" s="145"/>
      <c r="U1408" s="145"/>
      <c r="V1408" s="145"/>
      <c r="W1408" s="145"/>
      <c r="X1408" s="145"/>
      <c r="Y1408" s="145"/>
      <c r="Z1408" s="145"/>
      <c r="AA1408" s="145"/>
      <c r="AB1408" s="145"/>
      <c r="AC1408" s="145"/>
    </row>
    <row r="1409" spans="8:29" ht="12.75">
      <c r="H1409" s="145"/>
      <c r="I1409" s="145"/>
      <c r="J1409" s="145"/>
      <c r="K1409" s="145"/>
      <c r="L1409" s="145"/>
      <c r="M1409" s="145"/>
      <c r="N1409" s="145"/>
      <c r="O1409" s="145"/>
      <c r="P1409" s="145"/>
      <c r="Q1409" s="145"/>
      <c r="R1409" s="145"/>
      <c r="S1409" s="145"/>
      <c r="T1409" s="145"/>
      <c r="U1409" s="145"/>
      <c r="V1409" s="145"/>
      <c r="W1409" s="145"/>
      <c r="X1409" s="145"/>
      <c r="Y1409" s="145"/>
      <c r="Z1409" s="145"/>
      <c r="AA1409" s="145"/>
      <c r="AB1409" s="145"/>
      <c r="AC1409" s="145"/>
    </row>
    <row r="1410" spans="8:29" ht="12.75">
      <c r="H1410" s="145"/>
      <c r="I1410" s="145"/>
      <c r="J1410" s="145"/>
      <c r="K1410" s="145"/>
      <c r="L1410" s="145"/>
      <c r="M1410" s="145"/>
      <c r="N1410" s="145"/>
      <c r="O1410" s="145"/>
      <c r="P1410" s="145"/>
      <c r="Q1410" s="145"/>
      <c r="R1410" s="145"/>
      <c r="S1410" s="145"/>
      <c r="T1410" s="145"/>
      <c r="U1410" s="145"/>
      <c r="V1410" s="145"/>
      <c r="W1410" s="145"/>
      <c r="X1410" s="145"/>
      <c r="Y1410" s="145"/>
      <c r="Z1410" s="145"/>
      <c r="AA1410" s="145"/>
      <c r="AB1410" s="145"/>
      <c r="AC1410" s="145"/>
    </row>
    <row r="1411" spans="8:29" ht="12.75">
      <c r="H1411" s="145"/>
      <c r="I1411" s="145"/>
      <c r="J1411" s="145"/>
      <c r="K1411" s="145"/>
      <c r="L1411" s="145"/>
      <c r="M1411" s="145"/>
      <c r="N1411" s="145"/>
      <c r="O1411" s="145"/>
      <c r="P1411" s="145"/>
      <c r="Q1411" s="145"/>
      <c r="R1411" s="145"/>
      <c r="S1411" s="145"/>
      <c r="T1411" s="145"/>
      <c r="U1411" s="145"/>
      <c r="V1411" s="145"/>
      <c r="W1411" s="145"/>
      <c r="X1411" s="145"/>
      <c r="Y1411" s="145"/>
      <c r="Z1411" s="145"/>
      <c r="AA1411" s="145"/>
      <c r="AB1411" s="145"/>
      <c r="AC1411" s="145"/>
    </row>
    <row r="1412" spans="8:29" ht="12.75">
      <c r="H1412" s="145"/>
      <c r="I1412" s="145"/>
      <c r="J1412" s="145"/>
      <c r="K1412" s="145"/>
      <c r="L1412" s="145"/>
      <c r="M1412" s="145"/>
      <c r="N1412" s="145"/>
      <c r="O1412" s="145"/>
      <c r="P1412" s="145"/>
      <c r="Q1412" s="145"/>
      <c r="R1412" s="145"/>
      <c r="S1412" s="145"/>
      <c r="T1412" s="145"/>
      <c r="U1412" s="145"/>
      <c r="V1412" s="145"/>
      <c r="W1412" s="145"/>
      <c r="X1412" s="145"/>
      <c r="Y1412" s="145"/>
      <c r="Z1412" s="145"/>
      <c r="AA1412" s="145"/>
      <c r="AB1412" s="145"/>
      <c r="AC1412" s="145"/>
    </row>
    <row r="1413" spans="8:29" ht="12.75">
      <c r="H1413" s="145"/>
      <c r="I1413" s="145"/>
      <c r="J1413" s="145"/>
      <c r="K1413" s="145"/>
      <c r="L1413" s="145"/>
      <c r="M1413" s="145"/>
      <c r="N1413" s="145"/>
      <c r="O1413" s="145"/>
      <c r="P1413" s="145"/>
      <c r="Q1413" s="145"/>
      <c r="R1413" s="145"/>
      <c r="S1413" s="145"/>
      <c r="T1413" s="145"/>
      <c r="U1413" s="145"/>
      <c r="V1413" s="145"/>
      <c r="W1413" s="145"/>
      <c r="X1413" s="145"/>
      <c r="Y1413" s="145"/>
      <c r="Z1413" s="145"/>
      <c r="AA1413" s="145"/>
      <c r="AB1413" s="145"/>
      <c r="AC1413" s="145"/>
    </row>
    <row r="1414" spans="8:29" ht="12.75">
      <c r="H1414" s="145"/>
      <c r="I1414" s="145"/>
      <c r="J1414" s="145"/>
      <c r="K1414" s="145"/>
      <c r="L1414" s="145"/>
      <c r="M1414" s="145"/>
      <c r="N1414" s="145"/>
      <c r="O1414" s="145"/>
      <c r="P1414" s="145"/>
      <c r="Q1414" s="145"/>
      <c r="R1414" s="145"/>
      <c r="S1414" s="145"/>
      <c r="T1414" s="145"/>
      <c r="U1414" s="145"/>
      <c r="V1414" s="145"/>
      <c r="W1414" s="145"/>
      <c r="X1414" s="145"/>
      <c r="Y1414" s="145"/>
      <c r="Z1414" s="145"/>
      <c r="AA1414" s="145"/>
      <c r="AB1414" s="145"/>
      <c r="AC1414" s="145"/>
    </row>
    <row r="1415" spans="8:29" ht="12.75">
      <c r="H1415" s="145"/>
      <c r="I1415" s="145"/>
      <c r="J1415" s="145"/>
      <c r="K1415" s="145"/>
      <c r="L1415" s="145"/>
      <c r="M1415" s="145"/>
      <c r="N1415" s="145"/>
      <c r="O1415" s="145"/>
      <c r="P1415" s="145"/>
      <c r="Q1415" s="145"/>
      <c r="R1415" s="145"/>
      <c r="S1415" s="145"/>
      <c r="T1415" s="145"/>
      <c r="U1415" s="145"/>
      <c r="V1415" s="145"/>
      <c r="W1415" s="145"/>
      <c r="X1415" s="145"/>
      <c r="Y1415" s="145"/>
      <c r="Z1415" s="145"/>
      <c r="AA1415" s="145"/>
      <c r="AB1415" s="145"/>
      <c r="AC1415" s="145"/>
    </row>
    <row r="1416" spans="8:29" ht="12.75">
      <c r="H1416" s="145"/>
      <c r="I1416" s="145"/>
      <c r="J1416" s="145"/>
      <c r="K1416" s="145"/>
      <c r="L1416" s="145"/>
      <c r="M1416" s="145"/>
      <c r="N1416" s="145"/>
      <c r="O1416" s="145"/>
      <c r="P1416" s="145"/>
      <c r="Q1416" s="145"/>
      <c r="R1416" s="145"/>
      <c r="S1416" s="145"/>
      <c r="T1416" s="145"/>
      <c r="U1416" s="145"/>
      <c r="V1416" s="145"/>
      <c r="W1416" s="145"/>
      <c r="X1416" s="145"/>
      <c r="Y1416" s="145"/>
      <c r="Z1416" s="145"/>
      <c r="AA1416" s="145"/>
      <c r="AB1416" s="145"/>
      <c r="AC1416" s="145"/>
    </row>
    <row r="1417" spans="8:29" ht="12.75">
      <c r="H1417" s="145"/>
      <c r="I1417" s="145"/>
      <c r="J1417" s="145"/>
      <c r="K1417" s="145"/>
      <c r="L1417" s="145"/>
      <c r="M1417" s="145"/>
      <c r="N1417" s="145"/>
      <c r="O1417" s="145"/>
      <c r="P1417" s="145"/>
      <c r="Q1417" s="145"/>
      <c r="R1417" s="145"/>
      <c r="S1417" s="145"/>
      <c r="T1417" s="145"/>
      <c r="U1417" s="145"/>
      <c r="V1417" s="145"/>
      <c r="W1417" s="145"/>
      <c r="X1417" s="145"/>
      <c r="Y1417" s="145"/>
      <c r="Z1417" s="145"/>
      <c r="AA1417" s="145"/>
      <c r="AB1417" s="145"/>
      <c r="AC1417" s="145"/>
    </row>
    <row r="1418" spans="8:29" ht="12.75">
      <c r="H1418" s="145"/>
      <c r="I1418" s="145"/>
      <c r="J1418" s="145"/>
      <c r="K1418" s="145"/>
      <c r="L1418" s="145"/>
      <c r="M1418" s="145"/>
      <c r="N1418" s="145"/>
      <c r="O1418" s="145"/>
      <c r="P1418" s="145"/>
      <c r="Q1418" s="145"/>
      <c r="R1418" s="145"/>
      <c r="S1418" s="145"/>
      <c r="T1418" s="145"/>
      <c r="U1418" s="145"/>
      <c r="V1418" s="145"/>
      <c r="W1418" s="145"/>
      <c r="X1418" s="145"/>
      <c r="Y1418" s="145"/>
      <c r="Z1418" s="145"/>
      <c r="AA1418" s="145"/>
      <c r="AB1418" s="145"/>
      <c r="AC1418" s="145"/>
    </row>
    <row r="1419" spans="8:29" ht="12.75">
      <c r="H1419" s="145"/>
      <c r="I1419" s="145"/>
      <c r="J1419" s="145"/>
      <c r="K1419" s="145"/>
      <c r="L1419" s="145"/>
      <c r="M1419" s="145"/>
      <c r="N1419" s="145"/>
      <c r="O1419" s="145"/>
      <c r="P1419" s="145"/>
      <c r="Q1419" s="145"/>
      <c r="R1419" s="145"/>
      <c r="S1419" s="145"/>
      <c r="T1419" s="145"/>
      <c r="U1419" s="145"/>
      <c r="V1419" s="145"/>
      <c r="W1419" s="145"/>
      <c r="X1419" s="145"/>
      <c r="Y1419" s="145"/>
      <c r="Z1419" s="145"/>
      <c r="AA1419" s="145"/>
      <c r="AB1419" s="145"/>
      <c r="AC1419" s="145"/>
    </row>
    <row r="1420" spans="8:29" ht="12.75">
      <c r="H1420" s="145"/>
      <c r="I1420" s="145"/>
      <c r="J1420" s="145"/>
      <c r="K1420" s="145"/>
      <c r="L1420" s="145"/>
      <c r="M1420" s="145"/>
      <c r="N1420" s="145"/>
      <c r="O1420" s="145"/>
      <c r="P1420" s="145"/>
      <c r="Q1420" s="145"/>
      <c r="R1420" s="145"/>
      <c r="S1420" s="145"/>
      <c r="T1420" s="145"/>
      <c r="U1420" s="145"/>
      <c r="V1420" s="145"/>
      <c r="W1420" s="145"/>
      <c r="X1420" s="145"/>
      <c r="Y1420" s="145"/>
      <c r="Z1420" s="145"/>
      <c r="AA1420" s="145"/>
      <c r="AB1420" s="145"/>
      <c r="AC1420" s="145"/>
    </row>
    <row r="1421" spans="8:29" ht="12.75">
      <c r="H1421" s="145"/>
      <c r="I1421" s="145"/>
      <c r="J1421" s="145"/>
      <c r="K1421" s="145"/>
      <c r="L1421" s="145"/>
      <c r="M1421" s="145"/>
      <c r="N1421" s="145"/>
      <c r="O1421" s="145"/>
      <c r="P1421" s="145"/>
      <c r="Q1421" s="145"/>
      <c r="R1421" s="145"/>
      <c r="S1421" s="145"/>
      <c r="T1421" s="145"/>
      <c r="U1421" s="145"/>
      <c r="V1421" s="145"/>
      <c r="W1421" s="145"/>
      <c r="X1421" s="145"/>
      <c r="Y1421" s="145"/>
      <c r="Z1421" s="145"/>
      <c r="AA1421" s="145"/>
      <c r="AB1421" s="145"/>
      <c r="AC1421" s="145"/>
    </row>
    <row r="1422" spans="8:29" ht="12.75">
      <c r="H1422" s="145"/>
      <c r="I1422" s="145"/>
      <c r="J1422" s="145"/>
      <c r="K1422" s="145"/>
      <c r="L1422" s="145"/>
      <c r="M1422" s="145"/>
      <c r="N1422" s="145"/>
      <c r="O1422" s="145"/>
      <c r="P1422" s="145"/>
      <c r="Q1422" s="145"/>
      <c r="R1422" s="145"/>
      <c r="S1422" s="145"/>
      <c r="T1422" s="145"/>
      <c r="U1422" s="145"/>
      <c r="V1422" s="145"/>
      <c r="W1422" s="145"/>
      <c r="X1422" s="145"/>
      <c r="Y1422" s="145"/>
      <c r="Z1422" s="145"/>
      <c r="AA1422" s="145"/>
      <c r="AB1422" s="145"/>
      <c r="AC1422" s="145"/>
    </row>
    <row r="1423" spans="8:29" ht="12.75">
      <c r="H1423" s="145"/>
      <c r="I1423" s="145"/>
      <c r="J1423" s="145"/>
      <c r="K1423" s="145"/>
      <c r="L1423" s="145"/>
      <c r="M1423" s="145"/>
      <c r="N1423" s="145"/>
      <c r="O1423" s="145"/>
      <c r="P1423" s="145"/>
      <c r="Q1423" s="145"/>
      <c r="R1423" s="145"/>
      <c r="S1423" s="145"/>
      <c r="T1423" s="145"/>
      <c r="U1423" s="145"/>
      <c r="V1423" s="145"/>
      <c r="W1423" s="145"/>
      <c r="X1423" s="145"/>
      <c r="Y1423" s="145"/>
      <c r="Z1423" s="145"/>
      <c r="AA1423" s="145"/>
      <c r="AB1423" s="145"/>
      <c r="AC1423" s="145"/>
    </row>
    <row r="1424" spans="8:29" ht="12.75">
      <c r="H1424" s="145"/>
      <c r="I1424" s="145"/>
      <c r="J1424" s="145"/>
      <c r="K1424" s="145"/>
      <c r="L1424" s="145"/>
      <c r="M1424" s="145"/>
      <c r="N1424" s="145"/>
      <c r="O1424" s="145"/>
      <c r="P1424" s="145"/>
      <c r="Q1424" s="145"/>
      <c r="R1424" s="145"/>
      <c r="S1424" s="145"/>
      <c r="T1424" s="145"/>
      <c r="U1424" s="145"/>
      <c r="V1424" s="145"/>
      <c r="W1424" s="145"/>
      <c r="X1424" s="145"/>
      <c r="Y1424" s="145"/>
      <c r="Z1424" s="145"/>
      <c r="AA1424" s="145"/>
      <c r="AB1424" s="145"/>
      <c r="AC1424" s="145"/>
    </row>
    <row r="1425" spans="8:29" ht="12.75">
      <c r="H1425" s="145"/>
      <c r="I1425" s="145"/>
      <c r="J1425" s="145"/>
      <c r="K1425" s="145"/>
      <c r="L1425" s="145"/>
      <c r="M1425" s="145"/>
      <c r="N1425" s="145"/>
      <c r="O1425" s="145"/>
      <c r="P1425" s="145"/>
      <c r="Q1425" s="145"/>
      <c r="R1425" s="145"/>
      <c r="S1425" s="145"/>
      <c r="T1425" s="145"/>
      <c r="U1425" s="145"/>
      <c r="V1425" s="145"/>
      <c r="W1425" s="145"/>
      <c r="X1425" s="145"/>
      <c r="Y1425" s="145"/>
      <c r="Z1425" s="145"/>
      <c r="AA1425" s="145"/>
      <c r="AB1425" s="145"/>
      <c r="AC1425" s="145"/>
    </row>
    <row r="1426" spans="8:29" ht="12.75">
      <c r="H1426" s="145"/>
      <c r="I1426" s="145"/>
      <c r="J1426" s="145"/>
      <c r="K1426" s="145"/>
      <c r="L1426" s="145"/>
      <c r="M1426" s="145"/>
      <c r="N1426" s="145"/>
      <c r="O1426" s="145"/>
      <c r="P1426" s="145"/>
      <c r="Q1426" s="145"/>
      <c r="R1426" s="145"/>
      <c r="S1426" s="145"/>
      <c r="T1426" s="145"/>
      <c r="U1426" s="145"/>
      <c r="V1426" s="145"/>
      <c r="W1426" s="145"/>
      <c r="X1426" s="145"/>
      <c r="Y1426" s="145"/>
      <c r="Z1426" s="145"/>
      <c r="AA1426" s="145"/>
      <c r="AB1426" s="145"/>
      <c r="AC1426" s="145"/>
    </row>
    <row r="1427" spans="8:29" ht="12.75">
      <c r="H1427" s="145"/>
      <c r="I1427" s="145"/>
      <c r="J1427" s="145"/>
      <c r="K1427" s="145"/>
      <c r="L1427" s="145"/>
      <c r="M1427" s="145"/>
      <c r="N1427" s="145"/>
      <c r="O1427" s="145"/>
      <c r="P1427" s="145"/>
      <c r="Q1427" s="145"/>
      <c r="R1427" s="145"/>
      <c r="S1427" s="145"/>
      <c r="T1427" s="145"/>
      <c r="U1427" s="145"/>
      <c r="V1427" s="145"/>
      <c r="W1427" s="145"/>
      <c r="X1427" s="145"/>
      <c r="Y1427" s="145"/>
      <c r="Z1427" s="145"/>
      <c r="AA1427" s="145"/>
      <c r="AB1427" s="145"/>
      <c r="AC1427" s="145"/>
    </row>
    <row r="1428" spans="8:29" ht="12.75">
      <c r="H1428" s="145"/>
      <c r="I1428" s="145"/>
      <c r="J1428" s="145"/>
      <c r="K1428" s="145"/>
      <c r="L1428" s="145"/>
      <c r="M1428" s="145"/>
      <c r="N1428" s="145"/>
      <c r="O1428" s="145"/>
      <c r="P1428" s="145"/>
      <c r="Q1428" s="145"/>
      <c r="R1428" s="145"/>
      <c r="S1428" s="145"/>
      <c r="T1428" s="145"/>
      <c r="U1428" s="145"/>
      <c r="V1428" s="145"/>
      <c r="W1428" s="145"/>
      <c r="X1428" s="145"/>
      <c r="Y1428" s="145"/>
      <c r="Z1428" s="145"/>
      <c r="AA1428" s="145"/>
      <c r="AB1428" s="145"/>
      <c r="AC1428" s="145"/>
    </row>
    <row r="1429" spans="8:29" ht="12.75">
      <c r="H1429" s="145"/>
      <c r="I1429" s="145"/>
      <c r="J1429" s="145"/>
      <c r="K1429" s="145"/>
      <c r="L1429" s="145"/>
      <c r="M1429" s="145"/>
      <c r="N1429" s="145"/>
      <c r="O1429" s="145"/>
      <c r="P1429" s="145"/>
      <c r="Q1429" s="145"/>
      <c r="R1429" s="145"/>
      <c r="S1429" s="145"/>
      <c r="T1429" s="145"/>
      <c r="U1429" s="145"/>
      <c r="V1429" s="145"/>
      <c r="W1429" s="145"/>
      <c r="X1429" s="145"/>
      <c r="Y1429" s="145"/>
      <c r="Z1429" s="145"/>
      <c r="AA1429" s="145"/>
      <c r="AB1429" s="145"/>
      <c r="AC1429" s="145"/>
    </row>
    <row r="1430" spans="8:29" ht="12.75">
      <c r="H1430" s="145"/>
      <c r="I1430" s="145"/>
      <c r="J1430" s="145"/>
      <c r="K1430" s="145"/>
      <c r="L1430" s="145"/>
      <c r="M1430" s="145"/>
      <c r="N1430" s="145"/>
      <c r="O1430" s="145"/>
      <c r="P1430" s="145"/>
      <c r="Q1430" s="145"/>
      <c r="R1430" s="145"/>
      <c r="S1430" s="145"/>
      <c r="T1430" s="145"/>
      <c r="U1430" s="145"/>
      <c r="V1430" s="145"/>
      <c r="W1430" s="145"/>
      <c r="X1430" s="145"/>
      <c r="Y1430" s="145"/>
      <c r="Z1430" s="145"/>
      <c r="AA1430" s="145"/>
      <c r="AB1430" s="145"/>
      <c r="AC1430" s="145"/>
    </row>
    <row r="1431" spans="8:29" ht="12.75">
      <c r="H1431" s="145"/>
      <c r="I1431" s="145"/>
      <c r="J1431" s="145"/>
      <c r="K1431" s="145"/>
      <c r="L1431" s="145"/>
      <c r="M1431" s="145"/>
      <c r="N1431" s="145"/>
      <c r="O1431" s="145"/>
      <c r="P1431" s="145"/>
      <c r="Q1431" s="145"/>
      <c r="R1431" s="145"/>
      <c r="S1431" s="145"/>
      <c r="T1431" s="145"/>
      <c r="U1431" s="145"/>
      <c r="V1431" s="145"/>
      <c r="W1431" s="145"/>
      <c r="X1431" s="145"/>
      <c r="Y1431" s="145"/>
      <c r="Z1431" s="145"/>
      <c r="AA1431" s="145"/>
      <c r="AB1431" s="145"/>
      <c r="AC1431" s="145"/>
    </row>
    <row r="1432" spans="8:29" ht="12.75">
      <c r="H1432" s="145"/>
      <c r="I1432" s="145"/>
      <c r="J1432" s="145"/>
      <c r="K1432" s="145"/>
      <c r="L1432" s="145"/>
      <c r="M1432" s="145"/>
      <c r="N1432" s="145"/>
      <c r="O1432" s="145"/>
      <c r="P1432" s="145"/>
      <c r="Q1432" s="145"/>
      <c r="R1432" s="145"/>
      <c r="S1432" s="145"/>
      <c r="T1432" s="145"/>
      <c r="U1432" s="145"/>
      <c r="V1432" s="145"/>
      <c r="W1432" s="145"/>
      <c r="X1432" s="145"/>
      <c r="Y1432" s="145"/>
      <c r="Z1432" s="145"/>
      <c r="AA1432" s="145"/>
      <c r="AB1432" s="145"/>
      <c r="AC1432" s="145"/>
    </row>
    <row r="1433" spans="8:29" ht="12.75">
      <c r="H1433" s="145"/>
      <c r="I1433" s="145"/>
      <c r="J1433" s="145"/>
      <c r="K1433" s="145"/>
      <c r="L1433" s="145"/>
      <c r="M1433" s="145"/>
      <c r="N1433" s="145"/>
      <c r="O1433" s="145"/>
      <c r="P1433" s="145"/>
      <c r="Q1433" s="145"/>
      <c r="R1433" s="145"/>
      <c r="S1433" s="145"/>
      <c r="T1433" s="145"/>
      <c r="U1433" s="145"/>
      <c r="V1433" s="145"/>
      <c r="W1433" s="145"/>
      <c r="X1433" s="145"/>
      <c r="Y1433" s="145"/>
      <c r="Z1433" s="145"/>
      <c r="AA1433" s="145"/>
      <c r="AB1433" s="145"/>
      <c r="AC1433" s="145"/>
    </row>
    <row r="1434" spans="8:29" ht="12.75">
      <c r="H1434" s="145"/>
      <c r="I1434" s="145"/>
      <c r="J1434" s="145"/>
      <c r="K1434" s="145"/>
      <c r="L1434" s="145"/>
      <c r="M1434" s="145"/>
      <c r="N1434" s="145"/>
      <c r="O1434" s="145"/>
      <c r="P1434" s="145"/>
      <c r="Q1434" s="145"/>
      <c r="R1434" s="145"/>
      <c r="S1434" s="145"/>
      <c r="T1434" s="145"/>
      <c r="U1434" s="145"/>
      <c r="V1434" s="145"/>
      <c r="W1434" s="145"/>
      <c r="X1434" s="145"/>
      <c r="Y1434" s="145"/>
      <c r="Z1434" s="145"/>
      <c r="AA1434" s="145"/>
      <c r="AB1434" s="145"/>
      <c r="AC1434" s="145"/>
    </row>
    <row r="1435" spans="8:29" ht="12.75">
      <c r="H1435" s="145"/>
      <c r="I1435" s="145"/>
      <c r="J1435" s="145"/>
      <c r="K1435" s="145"/>
      <c r="L1435" s="145"/>
      <c r="M1435" s="145"/>
      <c r="N1435" s="145"/>
      <c r="O1435" s="145"/>
      <c r="P1435" s="145"/>
      <c r="Q1435" s="145"/>
      <c r="R1435" s="145"/>
      <c r="S1435" s="145"/>
      <c r="T1435" s="145"/>
      <c r="U1435" s="145"/>
      <c r="V1435" s="145"/>
      <c r="W1435" s="145"/>
      <c r="X1435" s="145"/>
      <c r="Y1435" s="145"/>
      <c r="Z1435" s="145"/>
      <c r="AA1435" s="145"/>
      <c r="AB1435" s="145"/>
      <c r="AC1435" s="145"/>
    </row>
    <row r="1436" spans="8:29" ht="12.75">
      <c r="H1436" s="145"/>
      <c r="I1436" s="145"/>
      <c r="J1436" s="145"/>
      <c r="K1436" s="145"/>
      <c r="L1436" s="145"/>
      <c r="M1436" s="145"/>
      <c r="N1436" s="145"/>
      <c r="O1436" s="145"/>
      <c r="P1436" s="145"/>
      <c r="Q1436" s="145"/>
      <c r="R1436" s="145"/>
      <c r="S1436" s="145"/>
      <c r="T1436" s="145"/>
      <c r="U1436" s="145"/>
      <c r="V1436" s="145"/>
      <c r="W1436" s="145"/>
      <c r="X1436" s="145"/>
      <c r="Y1436" s="145"/>
      <c r="Z1436" s="145"/>
      <c r="AA1436" s="145"/>
      <c r="AB1436" s="145"/>
      <c r="AC1436" s="145"/>
    </row>
    <row r="1437" spans="8:29" ht="12.75">
      <c r="H1437" s="145"/>
      <c r="I1437" s="145"/>
      <c r="J1437" s="145"/>
      <c r="K1437" s="145"/>
      <c r="L1437" s="145"/>
      <c r="M1437" s="145"/>
      <c r="N1437" s="145"/>
      <c r="O1437" s="145"/>
      <c r="P1437" s="145"/>
      <c r="Q1437" s="145"/>
      <c r="R1437" s="145"/>
      <c r="S1437" s="145"/>
      <c r="T1437" s="145"/>
      <c r="U1437" s="145"/>
      <c r="V1437" s="145"/>
      <c r="W1437" s="145"/>
      <c r="X1437" s="145"/>
      <c r="Y1437" s="145"/>
      <c r="Z1437" s="145"/>
      <c r="AA1437" s="145"/>
      <c r="AB1437" s="145"/>
      <c r="AC1437" s="145"/>
    </row>
    <row r="1438" spans="8:29" ht="12.75">
      <c r="H1438" s="145"/>
      <c r="I1438" s="145"/>
      <c r="J1438" s="145"/>
      <c r="K1438" s="145"/>
      <c r="L1438" s="145"/>
      <c r="M1438" s="145"/>
      <c r="N1438" s="145"/>
      <c r="O1438" s="145"/>
      <c r="P1438" s="145"/>
      <c r="Q1438" s="145"/>
      <c r="R1438" s="145"/>
      <c r="S1438" s="145"/>
      <c r="T1438" s="145"/>
      <c r="U1438" s="145"/>
      <c r="V1438" s="145"/>
      <c r="W1438" s="145"/>
      <c r="X1438" s="145"/>
      <c r="Y1438" s="145"/>
      <c r="Z1438" s="145"/>
      <c r="AA1438" s="145"/>
      <c r="AB1438" s="145"/>
      <c r="AC1438" s="145"/>
    </row>
    <row r="1439" spans="8:29" ht="12.75">
      <c r="H1439" s="145"/>
      <c r="I1439" s="145"/>
      <c r="J1439" s="145"/>
      <c r="K1439" s="145"/>
      <c r="L1439" s="145"/>
      <c r="M1439" s="145"/>
      <c r="N1439" s="145"/>
      <c r="O1439" s="145"/>
      <c r="P1439" s="145"/>
      <c r="Q1439" s="145"/>
      <c r="R1439" s="145"/>
      <c r="S1439" s="145"/>
      <c r="T1439" s="145"/>
      <c r="U1439" s="145"/>
      <c r="V1439" s="145"/>
      <c r="W1439" s="145"/>
      <c r="X1439" s="145"/>
      <c r="Y1439" s="145"/>
      <c r="Z1439" s="145"/>
      <c r="AA1439" s="145"/>
      <c r="AB1439" s="145"/>
      <c r="AC1439" s="145"/>
    </row>
    <row r="1440" spans="8:29" ht="12.75">
      <c r="H1440" s="145"/>
      <c r="I1440" s="145"/>
      <c r="J1440" s="145"/>
      <c r="K1440" s="145"/>
      <c r="L1440" s="145"/>
      <c r="M1440" s="145"/>
      <c r="N1440" s="145"/>
      <c r="O1440" s="145"/>
      <c r="P1440" s="145"/>
      <c r="Q1440" s="145"/>
      <c r="R1440" s="145"/>
      <c r="S1440" s="145"/>
      <c r="T1440" s="145"/>
      <c r="U1440" s="145"/>
      <c r="V1440" s="145"/>
      <c r="W1440" s="145"/>
      <c r="X1440" s="145"/>
      <c r="Y1440" s="145"/>
      <c r="Z1440" s="145"/>
      <c r="AA1440" s="145"/>
      <c r="AB1440" s="145"/>
      <c r="AC1440" s="145"/>
    </row>
    <row r="1441" spans="8:29" ht="12.75">
      <c r="H1441" s="145"/>
      <c r="I1441" s="145"/>
      <c r="J1441" s="145"/>
      <c r="K1441" s="145"/>
      <c r="L1441" s="145"/>
      <c r="M1441" s="145"/>
      <c r="N1441" s="145"/>
      <c r="O1441" s="145"/>
      <c r="P1441" s="145"/>
      <c r="Q1441" s="145"/>
      <c r="R1441" s="145"/>
      <c r="S1441" s="145"/>
      <c r="T1441" s="145"/>
      <c r="U1441" s="145"/>
      <c r="V1441" s="145"/>
      <c r="W1441" s="145"/>
      <c r="X1441" s="145"/>
      <c r="Y1441" s="145"/>
      <c r="Z1441" s="145"/>
      <c r="AA1441" s="145"/>
      <c r="AB1441" s="145"/>
      <c r="AC1441" s="145"/>
    </row>
    <row r="1442" spans="8:29" ht="12.75">
      <c r="H1442" s="145"/>
      <c r="I1442" s="145"/>
      <c r="J1442" s="145"/>
      <c r="K1442" s="145"/>
      <c r="L1442" s="145"/>
      <c r="M1442" s="145"/>
      <c r="N1442" s="145"/>
      <c r="O1442" s="145"/>
      <c r="P1442" s="145"/>
      <c r="Q1442" s="145"/>
      <c r="R1442" s="145"/>
      <c r="S1442" s="145"/>
      <c r="T1442" s="145"/>
      <c r="U1442" s="145"/>
      <c r="V1442" s="145"/>
      <c r="W1442" s="145"/>
      <c r="X1442" s="145"/>
      <c r="Y1442" s="145"/>
      <c r="Z1442" s="145"/>
      <c r="AA1442" s="145"/>
      <c r="AB1442" s="145"/>
      <c r="AC1442" s="145"/>
    </row>
    <row r="1443" spans="8:29" ht="12.75">
      <c r="H1443" s="145"/>
      <c r="I1443" s="145"/>
      <c r="J1443" s="145"/>
      <c r="K1443" s="145"/>
      <c r="L1443" s="145"/>
      <c r="M1443" s="145"/>
      <c r="N1443" s="145"/>
      <c r="O1443" s="145"/>
      <c r="P1443" s="145"/>
      <c r="Q1443" s="145"/>
      <c r="R1443" s="145"/>
      <c r="S1443" s="145"/>
      <c r="T1443" s="145"/>
      <c r="U1443" s="145"/>
      <c r="V1443" s="145"/>
      <c r="W1443" s="145"/>
      <c r="X1443" s="145"/>
      <c r="Y1443" s="145"/>
      <c r="Z1443" s="145"/>
      <c r="AA1443" s="145"/>
      <c r="AB1443" s="145"/>
      <c r="AC1443" s="145"/>
    </row>
    <row r="1444" spans="8:29" ht="12.75">
      <c r="H1444" s="145"/>
      <c r="I1444" s="145"/>
      <c r="J1444" s="145"/>
      <c r="K1444" s="145"/>
      <c r="L1444" s="145"/>
      <c r="M1444" s="145"/>
      <c r="N1444" s="145"/>
      <c r="O1444" s="145"/>
      <c r="P1444" s="145"/>
      <c r="Q1444" s="145"/>
      <c r="R1444" s="145"/>
      <c r="S1444" s="145"/>
      <c r="T1444" s="145"/>
      <c r="U1444" s="145"/>
      <c r="V1444" s="145"/>
      <c r="W1444" s="145"/>
      <c r="X1444" s="145"/>
      <c r="Y1444" s="145"/>
      <c r="Z1444" s="145"/>
      <c r="AA1444" s="145"/>
      <c r="AB1444" s="145"/>
      <c r="AC1444" s="145"/>
    </row>
    <row r="1445" spans="8:29" ht="12.75">
      <c r="H1445" s="145"/>
      <c r="I1445" s="145"/>
      <c r="J1445" s="145"/>
      <c r="K1445" s="145"/>
      <c r="L1445" s="145"/>
      <c r="M1445" s="145"/>
      <c r="N1445" s="145"/>
      <c r="O1445" s="145"/>
      <c r="P1445" s="145"/>
      <c r="Q1445" s="145"/>
      <c r="R1445" s="145"/>
      <c r="S1445" s="145"/>
      <c r="T1445" s="145"/>
      <c r="U1445" s="145"/>
      <c r="V1445" s="145"/>
      <c r="W1445" s="145"/>
      <c r="X1445" s="145"/>
      <c r="Y1445" s="145"/>
      <c r="Z1445" s="145"/>
      <c r="AA1445" s="145"/>
      <c r="AB1445" s="145"/>
      <c r="AC1445" s="145"/>
    </row>
    <row r="1446" spans="8:29" ht="12.75">
      <c r="H1446" s="145"/>
      <c r="I1446" s="145"/>
      <c r="J1446" s="145"/>
      <c r="K1446" s="145"/>
      <c r="L1446" s="145"/>
      <c r="M1446" s="145"/>
      <c r="N1446" s="145"/>
      <c r="O1446" s="145"/>
      <c r="P1446" s="145"/>
      <c r="Q1446" s="145"/>
      <c r="R1446" s="145"/>
      <c r="S1446" s="145"/>
      <c r="T1446" s="145"/>
      <c r="U1446" s="145"/>
      <c r="V1446" s="145"/>
      <c r="W1446" s="145"/>
      <c r="X1446" s="145"/>
      <c r="Y1446" s="145"/>
      <c r="Z1446" s="145"/>
      <c r="AA1446" s="145"/>
      <c r="AB1446" s="145"/>
      <c r="AC1446" s="145"/>
    </row>
    <row r="1447" spans="8:29" ht="12.75">
      <c r="H1447" s="145"/>
      <c r="I1447" s="145"/>
      <c r="J1447" s="145"/>
      <c r="K1447" s="145"/>
      <c r="L1447" s="145"/>
      <c r="M1447" s="145"/>
      <c r="N1447" s="145"/>
      <c r="O1447" s="145"/>
      <c r="P1447" s="145"/>
      <c r="Q1447" s="145"/>
      <c r="R1447" s="145"/>
      <c r="S1447" s="145"/>
      <c r="T1447" s="145"/>
      <c r="U1447" s="145"/>
      <c r="V1447" s="145"/>
      <c r="W1447" s="145"/>
      <c r="X1447" s="145"/>
      <c r="Y1447" s="145"/>
      <c r="Z1447" s="145"/>
      <c r="AA1447" s="145"/>
      <c r="AB1447" s="145"/>
      <c r="AC1447" s="145"/>
    </row>
    <row r="1448" spans="8:29" ht="12.75">
      <c r="H1448" s="145"/>
      <c r="I1448" s="145"/>
      <c r="J1448" s="145"/>
      <c r="K1448" s="145"/>
      <c r="L1448" s="145"/>
      <c r="M1448" s="145"/>
      <c r="N1448" s="145"/>
      <c r="O1448" s="145"/>
      <c r="P1448" s="145"/>
      <c r="Q1448" s="145"/>
      <c r="R1448" s="145"/>
      <c r="S1448" s="145"/>
      <c r="T1448" s="145"/>
      <c r="U1448" s="145"/>
      <c r="V1448" s="145"/>
      <c r="W1448" s="145"/>
      <c r="X1448" s="145"/>
      <c r="Y1448" s="145"/>
      <c r="Z1448" s="145"/>
      <c r="AA1448" s="145"/>
      <c r="AB1448" s="145"/>
      <c r="AC1448" s="145"/>
    </row>
    <row r="1449" spans="8:29" ht="12.75">
      <c r="H1449" s="145"/>
      <c r="I1449" s="145"/>
      <c r="J1449" s="145"/>
      <c r="K1449" s="145"/>
      <c r="L1449" s="145"/>
      <c r="M1449" s="145"/>
      <c r="N1449" s="145"/>
      <c r="O1449" s="145"/>
      <c r="P1449" s="145"/>
      <c r="Q1449" s="145"/>
      <c r="R1449" s="145"/>
      <c r="S1449" s="145"/>
      <c r="T1449" s="145"/>
      <c r="U1449" s="145"/>
      <c r="V1449" s="145"/>
      <c r="W1449" s="145"/>
      <c r="X1449" s="145"/>
      <c r="Y1449" s="145"/>
      <c r="Z1449" s="145"/>
      <c r="AA1449" s="145"/>
      <c r="AB1449" s="145"/>
      <c r="AC1449" s="145"/>
    </row>
    <row r="1450" spans="8:29" ht="12.75">
      <c r="H1450" s="145"/>
      <c r="I1450" s="145"/>
      <c r="J1450" s="145"/>
      <c r="K1450" s="145"/>
      <c r="L1450" s="145"/>
      <c r="M1450" s="145"/>
      <c r="N1450" s="145"/>
      <c r="O1450" s="145"/>
      <c r="P1450" s="145"/>
      <c r="Q1450" s="145"/>
      <c r="R1450" s="145"/>
      <c r="S1450" s="145"/>
      <c r="T1450" s="145"/>
      <c r="U1450" s="145"/>
      <c r="V1450" s="145"/>
      <c r="W1450" s="145"/>
      <c r="X1450" s="145"/>
      <c r="Y1450" s="145"/>
      <c r="Z1450" s="145"/>
      <c r="AA1450" s="145"/>
      <c r="AB1450" s="145"/>
      <c r="AC1450" s="145"/>
    </row>
    <row r="1451" spans="8:29" ht="12.75">
      <c r="H1451" s="145"/>
      <c r="I1451" s="145"/>
      <c r="J1451" s="145"/>
      <c r="K1451" s="145"/>
      <c r="L1451" s="145"/>
      <c r="M1451" s="145"/>
      <c r="N1451" s="145"/>
      <c r="O1451" s="145"/>
      <c r="P1451" s="145"/>
      <c r="Q1451" s="145"/>
      <c r="R1451" s="145"/>
      <c r="S1451" s="145"/>
      <c r="T1451" s="145"/>
      <c r="U1451" s="145"/>
      <c r="V1451" s="145"/>
      <c r="W1451" s="145"/>
      <c r="X1451" s="145"/>
      <c r="Y1451" s="145"/>
      <c r="Z1451" s="145"/>
      <c r="AA1451" s="145"/>
      <c r="AB1451" s="145"/>
      <c r="AC1451" s="145"/>
    </row>
    <row r="1452" spans="8:29" ht="12.75">
      <c r="H1452" s="145"/>
      <c r="I1452" s="145"/>
      <c r="J1452" s="145"/>
      <c r="K1452" s="145"/>
      <c r="L1452" s="145"/>
      <c r="M1452" s="145"/>
      <c r="N1452" s="145"/>
      <c r="O1452" s="145"/>
      <c r="P1452" s="145"/>
      <c r="Q1452" s="145"/>
      <c r="R1452" s="145"/>
      <c r="S1452" s="145"/>
      <c r="T1452" s="145"/>
      <c r="U1452" s="145"/>
      <c r="V1452" s="145"/>
      <c r="W1452" s="145"/>
      <c r="X1452" s="145"/>
      <c r="Y1452" s="145"/>
      <c r="Z1452" s="145"/>
      <c r="AA1452" s="145"/>
      <c r="AB1452" s="145"/>
      <c r="AC1452" s="145"/>
    </row>
    <row r="1453" spans="8:29" ht="12.75">
      <c r="H1453" s="145"/>
      <c r="I1453" s="145"/>
      <c r="J1453" s="145"/>
      <c r="K1453" s="145"/>
      <c r="L1453" s="145"/>
      <c r="M1453" s="145"/>
      <c r="N1453" s="145"/>
      <c r="O1453" s="145"/>
      <c r="P1453" s="145"/>
      <c r="Q1453" s="145"/>
      <c r="R1453" s="145"/>
      <c r="S1453" s="145"/>
      <c r="T1453" s="145"/>
      <c r="U1453" s="145"/>
      <c r="V1453" s="145"/>
      <c r="W1453" s="145"/>
      <c r="X1453" s="145"/>
      <c r="Y1453" s="145"/>
      <c r="Z1453" s="145"/>
      <c r="AA1453" s="145"/>
      <c r="AB1453" s="145"/>
      <c r="AC1453" s="145"/>
    </row>
    <row r="1454" spans="8:29" ht="12.75">
      <c r="H1454" s="145"/>
      <c r="I1454" s="145"/>
      <c r="J1454" s="145"/>
      <c r="K1454" s="145"/>
      <c r="L1454" s="145"/>
      <c r="M1454" s="145"/>
      <c r="N1454" s="145"/>
      <c r="O1454" s="145"/>
      <c r="P1454" s="145"/>
      <c r="Q1454" s="145"/>
      <c r="R1454" s="145"/>
      <c r="S1454" s="145"/>
      <c r="T1454" s="145"/>
      <c r="U1454" s="145"/>
      <c r="V1454" s="145"/>
      <c r="W1454" s="145"/>
      <c r="X1454" s="145"/>
      <c r="Y1454" s="145"/>
      <c r="Z1454" s="145"/>
      <c r="AA1454" s="145"/>
      <c r="AB1454" s="145"/>
      <c r="AC1454" s="145"/>
    </row>
    <row r="1455" spans="8:29" ht="12.75">
      <c r="H1455" s="145"/>
      <c r="I1455" s="145"/>
      <c r="J1455" s="145"/>
      <c r="K1455" s="145"/>
      <c r="L1455" s="145"/>
      <c r="M1455" s="145"/>
      <c r="N1455" s="145"/>
      <c r="O1455" s="145"/>
      <c r="P1455" s="145"/>
      <c r="Q1455" s="145"/>
      <c r="R1455" s="145"/>
      <c r="S1455" s="145"/>
      <c r="T1455" s="145"/>
      <c r="U1455" s="145"/>
      <c r="V1455" s="145"/>
      <c r="W1455" s="145"/>
      <c r="X1455" s="145"/>
      <c r="Y1455" s="145"/>
      <c r="Z1455" s="145"/>
      <c r="AA1455" s="145"/>
      <c r="AB1455" s="145"/>
      <c r="AC1455" s="145"/>
    </row>
    <row r="1456" spans="8:29" ht="12.75">
      <c r="H1456" s="145"/>
      <c r="I1456" s="145"/>
      <c r="J1456" s="145"/>
      <c r="K1456" s="145"/>
      <c r="L1456" s="145"/>
      <c r="M1456" s="145"/>
      <c r="N1456" s="145"/>
      <c r="O1456" s="145"/>
      <c r="P1456" s="145"/>
      <c r="Q1456" s="145"/>
      <c r="R1456" s="145"/>
      <c r="S1456" s="145"/>
      <c r="T1456" s="145"/>
      <c r="U1456" s="145"/>
      <c r="V1456" s="145"/>
      <c r="W1456" s="145"/>
      <c r="X1456" s="145"/>
      <c r="Y1456" s="145"/>
      <c r="Z1456" s="145"/>
      <c r="AA1456" s="145"/>
      <c r="AB1456" s="145"/>
      <c r="AC1456" s="145"/>
    </row>
    <row r="1457" spans="8:29" ht="12.75">
      <c r="H1457" s="145"/>
      <c r="I1457" s="145"/>
      <c r="J1457" s="145"/>
      <c r="K1457" s="145"/>
      <c r="L1457" s="145"/>
      <c r="M1457" s="145"/>
      <c r="N1457" s="145"/>
      <c r="O1457" s="145"/>
      <c r="P1457" s="145"/>
      <c r="Q1457" s="145"/>
      <c r="R1457" s="145"/>
      <c r="S1457" s="145"/>
      <c r="T1457" s="145"/>
      <c r="U1457" s="145"/>
      <c r="V1457" s="145"/>
      <c r="W1457" s="145"/>
      <c r="X1457" s="145"/>
      <c r="Y1457" s="145"/>
      <c r="Z1457" s="145"/>
      <c r="AA1457" s="145"/>
      <c r="AB1457" s="145"/>
      <c r="AC1457" s="145"/>
    </row>
    <row r="1458" spans="8:29" ht="12.75">
      <c r="H1458" s="145"/>
      <c r="I1458" s="145"/>
      <c r="J1458" s="145"/>
      <c r="K1458" s="145"/>
      <c r="L1458" s="145"/>
      <c r="M1458" s="145"/>
      <c r="N1458" s="145"/>
      <c r="O1458" s="145"/>
      <c r="P1458" s="145"/>
      <c r="Q1458" s="145"/>
      <c r="R1458" s="145"/>
      <c r="S1458" s="145"/>
      <c r="T1458" s="145"/>
      <c r="U1458" s="145"/>
      <c r="V1458" s="145"/>
      <c r="W1458" s="145"/>
      <c r="X1458" s="145"/>
      <c r="Y1458" s="145"/>
      <c r="Z1458" s="145"/>
      <c r="AA1458" s="145"/>
      <c r="AB1458" s="145"/>
      <c r="AC1458" s="145"/>
    </row>
    <row r="1459" spans="8:29" ht="12.75">
      <c r="H1459" s="145"/>
      <c r="I1459" s="145"/>
      <c r="J1459" s="145"/>
      <c r="K1459" s="145"/>
      <c r="L1459" s="145"/>
      <c r="M1459" s="145"/>
      <c r="N1459" s="145"/>
      <c r="O1459" s="145"/>
      <c r="P1459" s="145"/>
      <c r="Q1459" s="145"/>
      <c r="R1459" s="145"/>
      <c r="S1459" s="145"/>
      <c r="T1459" s="145"/>
      <c r="U1459" s="145"/>
      <c r="V1459" s="145"/>
      <c r="W1459" s="145"/>
      <c r="X1459" s="145"/>
      <c r="Y1459" s="145"/>
      <c r="Z1459" s="145"/>
      <c r="AA1459" s="145"/>
      <c r="AB1459" s="145"/>
      <c r="AC1459" s="145"/>
    </row>
    <row r="1460" spans="8:29" ht="12.75">
      <c r="H1460" s="145"/>
      <c r="I1460" s="145"/>
      <c r="J1460" s="145"/>
      <c r="K1460" s="145"/>
      <c r="L1460" s="145"/>
      <c r="M1460" s="145"/>
      <c r="N1460" s="145"/>
      <c r="O1460" s="145"/>
      <c r="P1460" s="145"/>
      <c r="Q1460" s="145"/>
      <c r="R1460" s="145"/>
      <c r="S1460" s="145"/>
      <c r="T1460" s="145"/>
      <c r="U1460" s="145"/>
      <c r="V1460" s="145"/>
      <c r="W1460" s="145"/>
      <c r="X1460" s="145"/>
      <c r="Y1460" s="145"/>
      <c r="Z1460" s="145"/>
      <c r="AA1460" s="145"/>
      <c r="AB1460" s="145"/>
      <c r="AC1460" s="145"/>
    </row>
    <row r="1461" spans="8:29" ht="12.75">
      <c r="H1461" s="145"/>
      <c r="I1461" s="145"/>
      <c r="J1461" s="145"/>
      <c r="K1461" s="145"/>
      <c r="L1461" s="145"/>
      <c r="M1461" s="145"/>
      <c r="N1461" s="145"/>
      <c r="O1461" s="145"/>
      <c r="P1461" s="145"/>
      <c r="Q1461" s="145"/>
      <c r="R1461" s="145"/>
      <c r="S1461" s="145"/>
      <c r="T1461" s="145"/>
      <c r="U1461" s="145"/>
      <c r="V1461" s="145"/>
      <c r="W1461" s="145"/>
      <c r="X1461" s="145"/>
      <c r="Y1461" s="145"/>
      <c r="Z1461" s="145"/>
      <c r="AA1461" s="145"/>
      <c r="AB1461" s="145"/>
      <c r="AC1461" s="145"/>
    </row>
    <row r="1462" spans="8:29" ht="12.75">
      <c r="H1462" s="145"/>
      <c r="I1462" s="145"/>
      <c r="J1462" s="145"/>
      <c r="K1462" s="145"/>
      <c r="L1462" s="145"/>
      <c r="M1462" s="145"/>
      <c r="N1462" s="145"/>
      <c r="O1462" s="145"/>
      <c r="P1462" s="145"/>
      <c r="Q1462" s="145"/>
      <c r="R1462" s="145"/>
      <c r="S1462" s="145"/>
      <c r="T1462" s="145"/>
      <c r="U1462" s="145"/>
      <c r="V1462" s="145"/>
      <c r="W1462" s="145"/>
      <c r="X1462" s="145"/>
      <c r="Y1462" s="145"/>
      <c r="Z1462" s="145"/>
      <c r="AA1462" s="145"/>
      <c r="AB1462" s="145"/>
      <c r="AC1462" s="145"/>
    </row>
    <row r="1463" spans="8:29" ht="12.75">
      <c r="H1463" s="145"/>
      <c r="I1463" s="145"/>
      <c r="J1463" s="145"/>
      <c r="K1463" s="145"/>
      <c r="L1463" s="145"/>
      <c r="M1463" s="145"/>
      <c r="N1463" s="145"/>
      <c r="O1463" s="145"/>
      <c r="P1463" s="145"/>
      <c r="Q1463" s="145"/>
      <c r="R1463" s="145"/>
      <c r="S1463" s="145"/>
      <c r="T1463" s="145"/>
      <c r="U1463" s="145"/>
      <c r="V1463" s="145"/>
      <c r="W1463" s="145"/>
      <c r="X1463" s="145"/>
      <c r="Y1463" s="145"/>
      <c r="Z1463" s="145"/>
      <c r="AA1463" s="145"/>
      <c r="AB1463" s="145"/>
      <c r="AC1463" s="145"/>
    </row>
    <row r="1464" spans="8:29" ht="12.75">
      <c r="H1464" s="145"/>
      <c r="I1464" s="145"/>
      <c r="J1464" s="145"/>
      <c r="K1464" s="145"/>
      <c r="L1464" s="145"/>
      <c r="M1464" s="145"/>
      <c r="N1464" s="145"/>
      <c r="O1464" s="145"/>
      <c r="P1464" s="145"/>
      <c r="Q1464" s="145"/>
      <c r="R1464" s="145"/>
      <c r="S1464" s="145"/>
      <c r="T1464" s="145"/>
      <c r="U1464" s="145"/>
      <c r="V1464" s="145"/>
      <c r="W1464" s="145"/>
      <c r="X1464" s="145"/>
      <c r="Y1464" s="145"/>
      <c r="Z1464" s="145"/>
      <c r="AA1464" s="145"/>
      <c r="AB1464" s="145"/>
      <c r="AC1464" s="145"/>
    </row>
    <row r="1465" spans="8:29" ht="12.75">
      <c r="H1465" s="145"/>
      <c r="I1465" s="145"/>
      <c r="J1465" s="145"/>
      <c r="K1465" s="145"/>
      <c r="L1465" s="145"/>
      <c r="M1465" s="145"/>
      <c r="N1465" s="145"/>
      <c r="O1465" s="145"/>
      <c r="P1465" s="145"/>
      <c r="Q1465" s="145"/>
      <c r="R1465" s="145"/>
      <c r="S1465" s="145"/>
      <c r="T1465" s="145"/>
      <c r="U1465" s="145"/>
      <c r="V1465" s="145"/>
      <c r="W1465" s="145"/>
      <c r="X1465" s="145"/>
      <c r="Y1465" s="145"/>
      <c r="Z1465" s="145"/>
      <c r="AA1465" s="145"/>
      <c r="AB1465" s="145"/>
      <c r="AC1465" s="145"/>
    </row>
    <row r="1466" spans="8:29" ht="12.75">
      <c r="H1466" s="145"/>
      <c r="I1466" s="145"/>
      <c r="J1466" s="145"/>
      <c r="K1466" s="145"/>
      <c r="L1466" s="145"/>
      <c r="M1466" s="145"/>
      <c r="N1466" s="145"/>
      <c r="O1466" s="145"/>
      <c r="P1466" s="145"/>
      <c r="Q1466" s="145"/>
      <c r="R1466" s="145"/>
      <c r="S1466" s="145"/>
      <c r="T1466" s="145"/>
      <c r="U1466" s="145"/>
      <c r="V1466" s="145"/>
      <c r="W1466" s="145"/>
      <c r="X1466" s="145"/>
      <c r="Y1466" s="145"/>
      <c r="Z1466" s="145"/>
      <c r="AA1466" s="145"/>
      <c r="AB1466" s="145"/>
      <c r="AC1466" s="145"/>
    </row>
    <row r="1467" spans="8:29" ht="12.75">
      <c r="H1467" s="145"/>
      <c r="I1467" s="145"/>
      <c r="J1467" s="145"/>
      <c r="K1467" s="145"/>
      <c r="L1467" s="145"/>
      <c r="M1467" s="145"/>
      <c r="N1467" s="145"/>
      <c r="O1467" s="145"/>
      <c r="P1467" s="145"/>
      <c r="Q1467" s="145"/>
      <c r="R1467" s="145"/>
      <c r="S1467" s="145"/>
      <c r="T1467" s="145"/>
      <c r="U1467" s="145"/>
      <c r="V1467" s="145"/>
      <c r="W1467" s="145"/>
      <c r="X1467" s="145"/>
      <c r="Y1467" s="145"/>
      <c r="Z1467" s="145"/>
      <c r="AA1467" s="145"/>
      <c r="AB1467" s="145"/>
      <c r="AC1467" s="145"/>
    </row>
    <row r="1468" spans="8:29" ht="12.75">
      <c r="H1468" s="145"/>
      <c r="I1468" s="145"/>
      <c r="J1468" s="145"/>
      <c r="K1468" s="145"/>
      <c r="L1468" s="145"/>
      <c r="M1468" s="145"/>
      <c r="N1468" s="145"/>
      <c r="O1468" s="145"/>
      <c r="P1468" s="145"/>
      <c r="Q1468" s="145"/>
      <c r="R1468" s="145"/>
      <c r="S1468" s="145"/>
      <c r="T1468" s="145"/>
      <c r="U1468" s="145"/>
      <c r="V1468" s="145"/>
      <c r="W1468" s="145"/>
      <c r="X1468" s="145"/>
      <c r="Y1468" s="145"/>
      <c r="Z1468" s="145"/>
      <c r="AA1468" s="145"/>
      <c r="AB1468" s="145"/>
      <c r="AC1468" s="145"/>
    </row>
    <row r="1469" spans="8:29" ht="12.75">
      <c r="H1469" s="145"/>
      <c r="I1469" s="145"/>
      <c r="J1469" s="145"/>
      <c r="K1469" s="145"/>
      <c r="L1469" s="145"/>
      <c r="M1469" s="145"/>
      <c r="N1469" s="145"/>
      <c r="O1469" s="145"/>
      <c r="P1469" s="145"/>
      <c r="Q1469" s="145"/>
      <c r="R1469" s="145"/>
      <c r="S1469" s="145"/>
      <c r="T1469" s="145"/>
      <c r="U1469" s="145"/>
      <c r="V1469" s="145"/>
      <c r="W1469" s="145"/>
      <c r="X1469" s="145"/>
      <c r="Y1469" s="145"/>
      <c r="Z1469" s="145"/>
      <c r="AA1469" s="145"/>
      <c r="AB1469" s="145"/>
      <c r="AC1469" s="145"/>
    </row>
    <row r="1470" spans="8:29" ht="12.75">
      <c r="H1470" s="145"/>
      <c r="I1470" s="145"/>
      <c r="J1470" s="145"/>
      <c r="K1470" s="145"/>
      <c r="L1470" s="145"/>
      <c r="M1470" s="145"/>
      <c r="N1470" s="145"/>
      <c r="O1470" s="145"/>
      <c r="P1470" s="145"/>
      <c r="Q1470" s="145"/>
      <c r="R1470" s="145"/>
      <c r="S1470" s="145"/>
      <c r="T1470" s="145"/>
      <c r="U1470" s="145"/>
      <c r="V1470" s="145"/>
      <c r="W1470" s="145"/>
      <c r="X1470" s="145"/>
      <c r="Y1470" s="145"/>
      <c r="Z1470" s="145"/>
      <c r="AA1470" s="145"/>
      <c r="AB1470" s="145"/>
      <c r="AC1470" s="145"/>
    </row>
    <row r="1471" spans="8:29" ht="12.75">
      <c r="H1471" s="145"/>
      <c r="I1471" s="145"/>
      <c r="J1471" s="145"/>
      <c r="K1471" s="145"/>
      <c r="L1471" s="145"/>
      <c r="M1471" s="145"/>
      <c r="N1471" s="145"/>
      <c r="O1471" s="145"/>
      <c r="P1471" s="145"/>
      <c r="Q1471" s="145"/>
      <c r="R1471" s="145"/>
      <c r="S1471" s="145"/>
      <c r="T1471" s="145"/>
      <c r="U1471" s="145"/>
      <c r="V1471" s="145"/>
      <c r="W1471" s="145"/>
      <c r="X1471" s="145"/>
      <c r="Y1471" s="145"/>
      <c r="Z1471" s="145"/>
      <c r="AA1471" s="145"/>
      <c r="AB1471" s="145"/>
      <c r="AC1471" s="145"/>
    </row>
    <row r="1472" spans="8:29" ht="12.75">
      <c r="H1472" s="145"/>
      <c r="I1472" s="145"/>
      <c r="J1472" s="145"/>
      <c r="K1472" s="145"/>
      <c r="L1472" s="145"/>
      <c r="M1472" s="145"/>
      <c r="N1472" s="145"/>
      <c r="O1472" s="145"/>
      <c r="P1472" s="145"/>
      <c r="Q1472" s="145"/>
      <c r="R1472" s="145"/>
      <c r="S1472" s="145"/>
      <c r="T1472" s="145"/>
      <c r="U1472" s="145"/>
      <c r="V1472" s="145"/>
      <c r="W1472" s="145"/>
      <c r="X1472" s="145"/>
      <c r="Y1472" s="145"/>
      <c r="Z1472" s="145"/>
      <c r="AA1472" s="145"/>
      <c r="AB1472" s="145"/>
      <c r="AC1472" s="145"/>
    </row>
    <row r="1473" spans="8:29" ht="12.75">
      <c r="H1473" s="145"/>
      <c r="I1473" s="145"/>
      <c r="J1473" s="145"/>
      <c r="K1473" s="145"/>
      <c r="L1473" s="145"/>
      <c r="M1473" s="145"/>
      <c r="N1473" s="145"/>
      <c r="O1473" s="145"/>
      <c r="P1473" s="145"/>
      <c r="Q1473" s="145"/>
      <c r="R1473" s="145"/>
      <c r="S1473" s="145"/>
      <c r="T1473" s="145"/>
      <c r="U1473" s="145"/>
      <c r="V1473" s="145"/>
      <c r="W1473" s="145"/>
      <c r="X1473" s="145"/>
      <c r="Y1473" s="145"/>
      <c r="Z1473" s="145"/>
      <c r="AA1473" s="145"/>
      <c r="AB1473" s="145"/>
      <c r="AC1473" s="145"/>
    </row>
    <row r="1474" spans="8:29" ht="12.75">
      <c r="H1474" s="145"/>
      <c r="I1474" s="145"/>
      <c r="J1474" s="145"/>
      <c r="K1474" s="145"/>
      <c r="L1474" s="145"/>
      <c r="M1474" s="145"/>
      <c r="N1474" s="145"/>
      <c r="O1474" s="145"/>
      <c r="P1474" s="145"/>
      <c r="Q1474" s="145"/>
      <c r="R1474" s="145"/>
      <c r="S1474" s="145"/>
      <c r="T1474" s="145"/>
      <c r="U1474" s="145"/>
      <c r="V1474" s="145"/>
      <c r="W1474" s="145"/>
      <c r="X1474" s="145"/>
      <c r="Y1474" s="145"/>
      <c r="Z1474" s="145"/>
      <c r="AA1474" s="145"/>
      <c r="AB1474" s="145"/>
      <c r="AC1474" s="145"/>
    </row>
    <row r="1475" spans="8:29" ht="12.75">
      <c r="H1475" s="145"/>
      <c r="I1475" s="145"/>
      <c r="J1475" s="145"/>
      <c r="K1475" s="145"/>
      <c r="L1475" s="145"/>
      <c r="M1475" s="145"/>
      <c r="N1475" s="145"/>
      <c r="O1475" s="145"/>
      <c r="P1475" s="145"/>
      <c r="Q1475" s="145"/>
      <c r="R1475" s="145"/>
      <c r="S1475" s="145"/>
      <c r="T1475" s="145"/>
      <c r="U1475" s="145"/>
      <c r="V1475" s="145"/>
      <c r="W1475" s="145"/>
      <c r="X1475" s="145"/>
      <c r="Y1475" s="145"/>
      <c r="Z1475" s="145"/>
      <c r="AA1475" s="145"/>
      <c r="AB1475" s="145"/>
      <c r="AC1475" s="145"/>
    </row>
    <row r="1476" spans="8:29" ht="12.75">
      <c r="H1476" s="145"/>
      <c r="I1476" s="145"/>
      <c r="J1476" s="145"/>
      <c r="K1476" s="145"/>
      <c r="L1476" s="145"/>
      <c r="M1476" s="145"/>
      <c r="N1476" s="145"/>
      <c r="O1476" s="145"/>
      <c r="P1476" s="145"/>
      <c r="Q1476" s="145"/>
      <c r="R1476" s="145"/>
      <c r="S1476" s="145"/>
      <c r="T1476" s="145"/>
      <c r="U1476" s="145"/>
      <c r="V1476" s="145"/>
      <c r="W1476" s="145"/>
      <c r="X1476" s="145"/>
      <c r="Y1476" s="145"/>
      <c r="Z1476" s="145"/>
      <c r="AA1476" s="145"/>
      <c r="AB1476" s="145"/>
      <c r="AC1476" s="145"/>
    </row>
    <row r="1477" spans="8:29" ht="12.75">
      <c r="H1477" s="145"/>
      <c r="I1477" s="145"/>
      <c r="J1477" s="145"/>
      <c r="K1477" s="145"/>
      <c r="L1477" s="145"/>
      <c r="M1477" s="145"/>
      <c r="N1477" s="145"/>
      <c r="O1477" s="145"/>
      <c r="P1477" s="145"/>
      <c r="Q1477" s="145"/>
      <c r="R1477" s="145"/>
      <c r="S1477" s="145"/>
      <c r="T1477" s="145"/>
      <c r="U1477" s="145"/>
      <c r="V1477" s="145"/>
      <c r="W1477" s="145"/>
      <c r="X1477" s="145"/>
      <c r="Y1477" s="145"/>
      <c r="Z1477" s="145"/>
      <c r="AA1477" s="145"/>
      <c r="AB1477" s="145"/>
      <c r="AC1477" s="145"/>
    </row>
    <row r="1478" spans="8:29" ht="12.75">
      <c r="H1478" s="145"/>
      <c r="I1478" s="145"/>
      <c r="J1478" s="145"/>
      <c r="K1478" s="145"/>
      <c r="L1478" s="145"/>
      <c r="M1478" s="145"/>
      <c r="N1478" s="145"/>
      <c r="O1478" s="145"/>
      <c r="P1478" s="145"/>
      <c r="Q1478" s="145"/>
      <c r="R1478" s="145"/>
      <c r="S1478" s="145"/>
      <c r="T1478" s="145"/>
      <c r="U1478" s="145"/>
      <c r="V1478" s="145"/>
      <c r="W1478" s="145"/>
      <c r="X1478" s="145"/>
      <c r="Y1478" s="145"/>
      <c r="Z1478" s="145"/>
      <c r="AA1478" s="145"/>
      <c r="AB1478" s="145"/>
      <c r="AC1478" s="145"/>
    </row>
    <row r="1479" spans="8:29" ht="12.75">
      <c r="H1479" s="145"/>
      <c r="I1479" s="145"/>
      <c r="J1479" s="145"/>
      <c r="K1479" s="145"/>
      <c r="L1479" s="145"/>
      <c r="M1479" s="145"/>
      <c r="N1479" s="145"/>
      <c r="O1479" s="145"/>
      <c r="P1479" s="145"/>
      <c r="Q1479" s="145"/>
      <c r="R1479" s="145"/>
      <c r="S1479" s="145"/>
      <c r="T1479" s="145"/>
      <c r="U1479" s="145"/>
      <c r="V1479" s="145"/>
      <c r="W1479" s="145"/>
      <c r="X1479" s="145"/>
      <c r="Y1479" s="145"/>
      <c r="Z1479" s="145"/>
      <c r="AA1479" s="145"/>
      <c r="AB1479" s="145"/>
      <c r="AC1479" s="145"/>
    </row>
    <row r="1480" spans="8:29" ht="12.75">
      <c r="H1480" s="145"/>
      <c r="I1480" s="145"/>
      <c r="J1480" s="145"/>
      <c r="K1480" s="145"/>
      <c r="L1480" s="145"/>
      <c r="M1480" s="145"/>
      <c r="N1480" s="145"/>
      <c r="O1480" s="145"/>
      <c r="P1480" s="145"/>
      <c r="Q1480" s="145"/>
      <c r="R1480" s="145"/>
      <c r="S1480" s="145"/>
      <c r="T1480" s="145"/>
      <c r="U1480" s="145"/>
      <c r="V1480" s="145"/>
      <c r="W1480" s="145"/>
      <c r="X1480" s="145"/>
      <c r="Y1480" s="145"/>
      <c r="Z1480" s="145"/>
      <c r="AA1480" s="145"/>
      <c r="AB1480" s="145"/>
      <c r="AC1480" s="145"/>
    </row>
    <row r="1481" spans="8:29" ht="12.75">
      <c r="H1481" s="145"/>
      <c r="I1481" s="145"/>
      <c r="J1481" s="145"/>
      <c r="K1481" s="145"/>
      <c r="L1481" s="145"/>
      <c r="M1481" s="145"/>
      <c r="N1481" s="145"/>
      <c r="O1481" s="145"/>
      <c r="P1481" s="145"/>
      <c r="Q1481" s="145"/>
      <c r="R1481" s="145"/>
      <c r="S1481" s="145"/>
      <c r="T1481" s="145"/>
      <c r="U1481" s="145"/>
      <c r="V1481" s="145"/>
      <c r="W1481" s="145"/>
      <c r="X1481" s="145"/>
      <c r="Y1481" s="145"/>
      <c r="Z1481" s="145"/>
      <c r="AA1481" s="145"/>
      <c r="AB1481" s="145"/>
      <c r="AC1481" s="145"/>
    </row>
    <row r="1482" spans="8:29" ht="12.75">
      <c r="H1482" s="145"/>
      <c r="I1482" s="145"/>
      <c r="J1482" s="145"/>
      <c r="K1482" s="145"/>
      <c r="L1482" s="145"/>
      <c r="M1482" s="145"/>
      <c r="N1482" s="145"/>
      <c r="O1482" s="145"/>
      <c r="P1482" s="145"/>
      <c r="Q1482" s="145"/>
      <c r="R1482" s="145"/>
      <c r="S1482" s="145"/>
      <c r="T1482" s="145"/>
      <c r="U1482" s="145"/>
      <c r="V1482" s="145"/>
      <c r="W1482" s="145"/>
      <c r="X1482" s="145"/>
      <c r="Y1482" s="145"/>
      <c r="Z1482" s="145"/>
      <c r="AA1482" s="145"/>
      <c r="AB1482" s="145"/>
      <c r="AC1482" s="145"/>
    </row>
    <row r="1483" spans="8:29" ht="12.75">
      <c r="H1483" s="145"/>
      <c r="I1483" s="145"/>
      <c r="J1483" s="145"/>
      <c r="K1483" s="145"/>
      <c r="L1483" s="145"/>
      <c r="M1483" s="145"/>
      <c r="N1483" s="145"/>
      <c r="O1483" s="145"/>
      <c r="P1483" s="145"/>
      <c r="Q1483" s="145"/>
      <c r="R1483" s="145"/>
      <c r="S1483" s="145"/>
      <c r="T1483" s="145"/>
      <c r="U1483" s="145"/>
      <c r="V1483" s="145"/>
      <c r="W1483" s="145"/>
      <c r="X1483" s="145"/>
      <c r="Y1483" s="145"/>
      <c r="Z1483" s="145"/>
      <c r="AA1483" s="145"/>
      <c r="AB1483" s="145"/>
      <c r="AC1483" s="145"/>
    </row>
    <row r="1484" spans="8:29" ht="12.75">
      <c r="H1484" s="145"/>
      <c r="I1484" s="145"/>
      <c r="J1484" s="145"/>
      <c r="K1484" s="145"/>
      <c r="L1484" s="145"/>
      <c r="M1484" s="145"/>
      <c r="N1484" s="145"/>
      <c r="O1484" s="145"/>
      <c r="P1484" s="145"/>
      <c r="Q1484" s="145"/>
      <c r="R1484" s="145"/>
      <c r="S1484" s="145"/>
      <c r="T1484" s="145"/>
      <c r="U1484" s="145"/>
      <c r="V1484" s="145"/>
      <c r="W1484" s="145"/>
      <c r="X1484" s="145"/>
      <c r="Y1484" s="145"/>
      <c r="Z1484" s="145"/>
      <c r="AA1484" s="145"/>
      <c r="AB1484" s="145"/>
      <c r="AC1484" s="145"/>
    </row>
    <row r="1485" spans="8:29" ht="12.75">
      <c r="H1485" s="145"/>
      <c r="I1485" s="145"/>
      <c r="J1485" s="145"/>
      <c r="K1485" s="145"/>
      <c r="L1485" s="145"/>
      <c r="M1485" s="145"/>
      <c r="N1485" s="145"/>
      <c r="O1485" s="145"/>
      <c r="P1485" s="145"/>
      <c r="Q1485" s="145"/>
      <c r="R1485" s="145"/>
      <c r="S1485" s="145"/>
      <c r="T1485" s="145"/>
      <c r="U1485" s="145"/>
      <c r="V1485" s="145"/>
      <c r="W1485" s="145"/>
      <c r="X1485" s="145"/>
      <c r="Y1485" s="145"/>
      <c r="Z1485" s="145"/>
      <c r="AA1485" s="145"/>
      <c r="AB1485" s="145"/>
      <c r="AC1485" s="145"/>
    </row>
    <row r="1486" spans="8:29" ht="12.75">
      <c r="H1486" s="145"/>
      <c r="I1486" s="145"/>
      <c r="J1486" s="145"/>
      <c r="K1486" s="145"/>
      <c r="L1486" s="145"/>
      <c r="M1486" s="145"/>
      <c r="N1486" s="145"/>
      <c r="O1486" s="145"/>
      <c r="P1486" s="145"/>
      <c r="Q1486" s="145"/>
      <c r="R1486" s="145"/>
      <c r="S1486" s="145"/>
      <c r="T1486" s="145"/>
      <c r="U1486" s="145"/>
      <c r="V1486" s="145"/>
      <c r="W1486" s="145"/>
      <c r="X1486" s="145"/>
      <c r="Y1486" s="145"/>
      <c r="Z1486" s="145"/>
      <c r="AA1486" s="145"/>
      <c r="AB1486" s="145"/>
      <c r="AC1486" s="145"/>
    </row>
    <row r="1487" spans="8:29" ht="12.75">
      <c r="H1487" s="145"/>
      <c r="I1487" s="145"/>
      <c r="J1487" s="145"/>
      <c r="K1487" s="145"/>
      <c r="L1487" s="145"/>
      <c r="M1487" s="145"/>
      <c r="N1487" s="145"/>
      <c r="O1487" s="145"/>
      <c r="P1487" s="145"/>
      <c r="Q1487" s="145"/>
      <c r="R1487" s="145"/>
      <c r="S1487" s="145"/>
      <c r="T1487" s="145"/>
      <c r="U1487" s="145"/>
      <c r="V1487" s="145"/>
      <c r="W1487" s="145"/>
      <c r="X1487" s="145"/>
      <c r="Y1487" s="145"/>
      <c r="Z1487" s="145"/>
      <c r="AA1487" s="145"/>
      <c r="AB1487" s="145"/>
      <c r="AC1487" s="145"/>
    </row>
    <row r="1488" spans="8:29" ht="12.75">
      <c r="H1488" s="145"/>
      <c r="I1488" s="145"/>
      <c r="J1488" s="145"/>
      <c r="K1488" s="145"/>
      <c r="L1488" s="145"/>
      <c r="M1488" s="145"/>
      <c r="N1488" s="145"/>
      <c r="O1488" s="145"/>
      <c r="P1488" s="145"/>
      <c r="Q1488" s="145"/>
      <c r="R1488" s="145"/>
      <c r="S1488" s="145"/>
      <c r="T1488" s="145"/>
      <c r="U1488" s="145"/>
      <c r="V1488" s="145"/>
      <c r="W1488" s="145"/>
      <c r="X1488" s="145"/>
      <c r="Y1488" s="145"/>
      <c r="Z1488" s="145"/>
      <c r="AA1488" s="145"/>
      <c r="AB1488" s="145"/>
      <c r="AC1488" s="145"/>
    </row>
    <row r="1489" spans="8:29" ht="12.75">
      <c r="H1489" s="145"/>
      <c r="I1489" s="145"/>
      <c r="J1489" s="145"/>
      <c r="K1489" s="145"/>
      <c r="L1489" s="145"/>
      <c r="M1489" s="145"/>
      <c r="N1489" s="145"/>
      <c r="O1489" s="145"/>
      <c r="P1489" s="145"/>
      <c r="Q1489" s="145"/>
      <c r="R1489" s="145"/>
      <c r="S1489" s="145"/>
      <c r="T1489" s="145"/>
      <c r="U1489" s="145"/>
      <c r="V1489" s="145"/>
      <c r="W1489" s="145"/>
      <c r="X1489" s="145"/>
      <c r="Y1489" s="145"/>
      <c r="Z1489" s="145"/>
      <c r="AA1489" s="145"/>
      <c r="AB1489" s="145"/>
      <c r="AC1489" s="145"/>
    </row>
    <row r="1490" spans="8:29" ht="12.75">
      <c r="H1490" s="145"/>
      <c r="I1490" s="145"/>
      <c r="J1490" s="145"/>
      <c r="K1490" s="145"/>
      <c r="L1490" s="145"/>
      <c r="M1490" s="145"/>
      <c r="N1490" s="145"/>
      <c r="O1490" s="145"/>
      <c r="P1490" s="145"/>
      <c r="Q1490" s="145"/>
      <c r="R1490" s="145"/>
      <c r="S1490" s="145"/>
      <c r="T1490" s="145"/>
      <c r="U1490" s="145"/>
      <c r="V1490" s="145"/>
      <c r="W1490" s="145"/>
      <c r="X1490" s="145"/>
      <c r="Y1490" s="145"/>
      <c r="Z1490" s="145"/>
      <c r="AA1490" s="145"/>
      <c r="AB1490" s="145"/>
      <c r="AC1490" s="145"/>
    </row>
    <row r="1491" spans="8:29" ht="12.75">
      <c r="H1491" s="145"/>
      <c r="I1491" s="145"/>
      <c r="J1491" s="145"/>
      <c r="K1491" s="145"/>
      <c r="L1491" s="145"/>
      <c r="M1491" s="145"/>
      <c r="N1491" s="145"/>
      <c r="O1491" s="145"/>
      <c r="P1491" s="145"/>
      <c r="Q1491" s="145"/>
      <c r="R1491" s="145"/>
      <c r="S1491" s="145"/>
      <c r="T1491" s="145"/>
      <c r="U1491" s="145"/>
      <c r="V1491" s="145"/>
      <c r="W1491" s="145"/>
      <c r="X1491" s="145"/>
      <c r="Y1491" s="145"/>
      <c r="Z1491" s="145"/>
      <c r="AA1491" s="145"/>
      <c r="AB1491" s="145"/>
      <c r="AC1491" s="145"/>
    </row>
    <row r="1492" spans="8:29" ht="12.75">
      <c r="H1492" s="145"/>
      <c r="I1492" s="145"/>
      <c r="J1492" s="145"/>
      <c r="K1492" s="145"/>
      <c r="L1492" s="145"/>
      <c r="M1492" s="145"/>
      <c r="N1492" s="145"/>
      <c r="O1492" s="145"/>
      <c r="P1492" s="145"/>
      <c r="Q1492" s="145"/>
      <c r="R1492" s="145"/>
      <c r="S1492" s="145"/>
      <c r="T1492" s="145"/>
      <c r="U1492" s="145"/>
      <c r="V1492" s="145"/>
      <c r="W1492" s="145"/>
      <c r="X1492" s="145"/>
      <c r="Y1492" s="145"/>
      <c r="Z1492" s="145"/>
      <c r="AA1492" s="145"/>
      <c r="AB1492" s="145"/>
      <c r="AC1492" s="145"/>
    </row>
    <row r="1493" spans="8:29" ht="12.75">
      <c r="H1493" s="145"/>
      <c r="I1493" s="145"/>
      <c r="J1493" s="145"/>
      <c r="K1493" s="145"/>
      <c r="L1493" s="145"/>
      <c r="M1493" s="145"/>
      <c r="N1493" s="145"/>
      <c r="O1493" s="145"/>
      <c r="P1493" s="145"/>
      <c r="Q1493" s="145"/>
      <c r="R1493" s="145"/>
      <c r="S1493" s="145"/>
      <c r="T1493" s="145"/>
      <c r="U1493" s="145"/>
      <c r="V1493" s="145"/>
      <c r="W1493" s="145"/>
      <c r="X1493" s="145"/>
      <c r="Y1493" s="145"/>
      <c r="Z1493" s="145"/>
      <c r="AA1493" s="145"/>
      <c r="AB1493" s="145"/>
      <c r="AC1493" s="145"/>
    </row>
    <row r="1494" spans="8:29" ht="12.75">
      <c r="H1494" s="145"/>
      <c r="I1494" s="145"/>
      <c r="J1494" s="145"/>
      <c r="K1494" s="145"/>
      <c r="L1494" s="145"/>
      <c r="M1494" s="145"/>
      <c r="N1494" s="145"/>
      <c r="O1494" s="145"/>
      <c r="P1494" s="145"/>
      <c r="Q1494" s="145"/>
      <c r="R1494" s="145"/>
      <c r="S1494" s="145"/>
      <c r="T1494" s="145"/>
      <c r="U1494" s="145"/>
      <c r="V1494" s="145"/>
      <c r="W1494" s="145"/>
      <c r="X1494" s="145"/>
      <c r="Y1494" s="145"/>
      <c r="Z1494" s="145"/>
      <c r="AA1494" s="145"/>
      <c r="AB1494" s="145"/>
      <c r="AC1494" s="145"/>
    </row>
    <row r="1495" spans="8:29" ht="12.75">
      <c r="H1495" s="145"/>
      <c r="I1495" s="145"/>
      <c r="J1495" s="145"/>
      <c r="K1495" s="145"/>
      <c r="L1495" s="145"/>
      <c r="M1495" s="145"/>
      <c r="N1495" s="145"/>
      <c r="O1495" s="145"/>
      <c r="P1495" s="145"/>
      <c r="Q1495" s="145"/>
      <c r="R1495" s="145"/>
      <c r="S1495" s="145"/>
      <c r="T1495" s="145"/>
      <c r="U1495" s="145"/>
      <c r="V1495" s="145"/>
      <c r="W1495" s="145"/>
      <c r="X1495" s="145"/>
      <c r="Y1495" s="145"/>
      <c r="Z1495" s="145"/>
      <c r="AA1495" s="145"/>
      <c r="AB1495" s="145"/>
      <c r="AC1495" s="145"/>
    </row>
    <row r="1496" spans="8:29" ht="12.75">
      <c r="H1496" s="145"/>
      <c r="I1496" s="145"/>
      <c r="J1496" s="145"/>
      <c r="K1496" s="145"/>
      <c r="L1496" s="145"/>
      <c r="M1496" s="145"/>
      <c r="N1496" s="145"/>
      <c r="O1496" s="145"/>
      <c r="P1496" s="145"/>
      <c r="Q1496" s="145"/>
      <c r="R1496" s="145"/>
      <c r="S1496" s="145"/>
      <c r="T1496" s="145"/>
      <c r="U1496" s="145"/>
      <c r="V1496" s="145"/>
      <c r="W1496" s="145"/>
      <c r="X1496" s="145"/>
      <c r="Y1496" s="145"/>
      <c r="Z1496" s="145"/>
      <c r="AA1496" s="145"/>
      <c r="AB1496" s="145"/>
      <c r="AC1496" s="145"/>
    </row>
    <row r="1497" spans="8:29" ht="12.75">
      <c r="H1497" s="145"/>
      <c r="I1497" s="145"/>
      <c r="J1497" s="145"/>
      <c r="K1497" s="145"/>
      <c r="L1497" s="145"/>
      <c r="M1497" s="145"/>
      <c r="N1497" s="145"/>
      <c r="O1497" s="145"/>
      <c r="P1497" s="145"/>
      <c r="Q1497" s="145"/>
      <c r="R1497" s="145"/>
      <c r="S1497" s="145"/>
      <c r="T1497" s="145"/>
      <c r="U1497" s="145"/>
      <c r="V1497" s="145"/>
      <c r="W1497" s="145"/>
      <c r="X1497" s="145"/>
      <c r="Y1497" s="145"/>
      <c r="Z1497" s="145"/>
      <c r="AA1497" s="145"/>
      <c r="AB1497" s="145"/>
      <c r="AC1497" s="145"/>
    </row>
    <row r="1498" spans="8:29" ht="12.75">
      <c r="H1498" s="145"/>
      <c r="I1498" s="145"/>
      <c r="J1498" s="145"/>
      <c r="K1498" s="145"/>
      <c r="L1498" s="145"/>
      <c r="M1498" s="145"/>
      <c r="N1498" s="145"/>
      <c r="O1498" s="145"/>
      <c r="P1498" s="145"/>
      <c r="Q1498" s="145"/>
      <c r="R1498" s="145"/>
      <c r="S1498" s="145"/>
      <c r="T1498" s="145"/>
      <c r="U1498" s="145"/>
      <c r="V1498" s="145"/>
      <c r="W1498" s="145"/>
      <c r="X1498" s="145"/>
      <c r="Y1498" s="145"/>
      <c r="Z1498" s="145"/>
      <c r="AA1498" s="145"/>
      <c r="AB1498" s="145"/>
      <c r="AC1498" s="145"/>
    </row>
    <row r="1499" spans="8:29" ht="12.75">
      <c r="H1499" s="145"/>
      <c r="I1499" s="145"/>
      <c r="J1499" s="145"/>
      <c r="K1499" s="145"/>
      <c r="L1499" s="145"/>
      <c r="M1499" s="145"/>
      <c r="N1499" s="145"/>
      <c r="O1499" s="145"/>
      <c r="P1499" s="145"/>
      <c r="Q1499" s="145"/>
      <c r="R1499" s="145"/>
      <c r="S1499" s="145"/>
      <c r="T1499" s="145"/>
      <c r="U1499" s="145"/>
      <c r="V1499" s="145"/>
      <c r="W1499" s="145"/>
      <c r="X1499" s="145"/>
      <c r="Y1499" s="145"/>
      <c r="Z1499" s="145"/>
      <c r="AA1499" s="145"/>
      <c r="AB1499" s="145"/>
      <c r="AC1499" s="145"/>
    </row>
    <row r="1500" spans="8:29" ht="12.75">
      <c r="H1500" s="145"/>
      <c r="I1500" s="145"/>
      <c r="J1500" s="145"/>
      <c r="K1500" s="145"/>
      <c r="L1500" s="145"/>
      <c r="M1500" s="145"/>
      <c r="N1500" s="145"/>
      <c r="O1500" s="145"/>
      <c r="P1500" s="145"/>
      <c r="Q1500" s="145"/>
      <c r="R1500" s="145"/>
      <c r="S1500" s="145"/>
      <c r="T1500" s="145"/>
      <c r="U1500" s="145"/>
      <c r="V1500" s="145"/>
      <c r="W1500" s="145"/>
      <c r="X1500" s="145"/>
      <c r="Y1500" s="145"/>
      <c r="Z1500" s="145"/>
      <c r="AA1500" s="145"/>
      <c r="AB1500" s="145"/>
      <c r="AC1500" s="145"/>
    </row>
    <row r="1501" spans="8:29" ht="12.75">
      <c r="H1501" s="145"/>
      <c r="I1501" s="145"/>
      <c r="J1501" s="145"/>
      <c r="K1501" s="145"/>
      <c r="L1501" s="145"/>
      <c r="M1501" s="145"/>
      <c r="N1501" s="145"/>
      <c r="O1501" s="145"/>
      <c r="P1501" s="145"/>
      <c r="Q1501" s="145"/>
      <c r="R1501" s="145"/>
      <c r="S1501" s="145"/>
      <c r="T1501" s="145"/>
      <c r="U1501" s="145"/>
      <c r="V1501" s="145"/>
      <c r="W1501" s="145"/>
      <c r="X1501" s="145"/>
      <c r="Y1501" s="145"/>
      <c r="Z1501" s="145"/>
      <c r="AA1501" s="145"/>
      <c r="AB1501" s="145"/>
      <c r="AC1501" s="145"/>
    </row>
    <row r="1502" spans="8:29" ht="12.75">
      <c r="H1502" s="145"/>
      <c r="I1502" s="145"/>
      <c r="J1502" s="145"/>
      <c r="K1502" s="145"/>
      <c r="L1502" s="145"/>
      <c r="M1502" s="145"/>
      <c r="N1502" s="145"/>
      <c r="O1502" s="145"/>
      <c r="P1502" s="145"/>
      <c r="Q1502" s="145"/>
      <c r="R1502" s="145"/>
      <c r="S1502" s="145"/>
      <c r="T1502" s="145"/>
      <c r="U1502" s="145"/>
      <c r="V1502" s="145"/>
      <c r="W1502" s="145"/>
      <c r="X1502" s="145"/>
      <c r="Y1502" s="145"/>
      <c r="Z1502" s="145"/>
      <c r="AA1502" s="145"/>
      <c r="AB1502" s="145"/>
      <c r="AC1502" s="145"/>
    </row>
    <row r="1503" spans="8:29" ht="12.75">
      <c r="H1503" s="145"/>
      <c r="I1503" s="145"/>
      <c r="J1503" s="145"/>
      <c r="K1503" s="145"/>
      <c r="L1503" s="145"/>
      <c r="M1503" s="145"/>
      <c r="N1503" s="145"/>
      <c r="O1503" s="145"/>
      <c r="P1503" s="145"/>
      <c r="Q1503" s="145"/>
      <c r="R1503" s="145"/>
      <c r="S1503" s="145"/>
      <c r="T1503" s="145"/>
      <c r="U1503" s="145"/>
      <c r="V1503" s="145"/>
      <c r="W1503" s="145"/>
      <c r="X1503" s="145"/>
      <c r="Y1503" s="145"/>
      <c r="Z1503" s="145"/>
      <c r="AA1503" s="145"/>
      <c r="AB1503" s="145"/>
      <c r="AC1503" s="145"/>
    </row>
    <row r="1504" spans="8:29" ht="12.75">
      <c r="H1504" s="145"/>
      <c r="I1504" s="145"/>
      <c r="J1504" s="145"/>
      <c r="K1504" s="145"/>
      <c r="L1504" s="145"/>
      <c r="M1504" s="145"/>
      <c r="N1504" s="145"/>
      <c r="O1504" s="145"/>
      <c r="P1504" s="145"/>
      <c r="Q1504" s="145"/>
      <c r="R1504" s="145"/>
      <c r="S1504" s="145"/>
      <c r="T1504" s="145"/>
      <c r="U1504" s="145"/>
      <c r="V1504" s="145"/>
      <c r="W1504" s="145"/>
      <c r="X1504" s="145"/>
      <c r="Y1504" s="145"/>
      <c r="Z1504" s="145"/>
      <c r="AA1504" s="145"/>
      <c r="AB1504" s="145"/>
      <c r="AC1504" s="145"/>
    </row>
    <row r="1505" spans="8:29" ht="12.75">
      <c r="H1505" s="145"/>
      <c r="I1505" s="145"/>
      <c r="J1505" s="145"/>
      <c r="K1505" s="145"/>
      <c r="L1505" s="145"/>
      <c r="M1505" s="145"/>
      <c r="N1505" s="145"/>
      <c r="O1505" s="145"/>
      <c r="P1505" s="145"/>
      <c r="Q1505" s="145"/>
      <c r="R1505" s="145"/>
      <c r="S1505" s="145"/>
      <c r="T1505" s="145"/>
      <c r="U1505" s="145"/>
      <c r="V1505" s="145"/>
      <c r="W1505" s="145"/>
      <c r="X1505" s="145"/>
      <c r="Y1505" s="145"/>
      <c r="Z1505" s="145"/>
      <c r="AA1505" s="145"/>
      <c r="AB1505" s="145"/>
      <c r="AC1505" s="145"/>
    </row>
    <row r="1506" spans="8:29" ht="12.75">
      <c r="H1506" s="145"/>
      <c r="I1506" s="145"/>
      <c r="J1506" s="145"/>
      <c r="K1506" s="145"/>
      <c r="L1506" s="145"/>
      <c r="M1506" s="145"/>
      <c r="N1506" s="145"/>
      <c r="O1506" s="145"/>
      <c r="P1506" s="145"/>
      <c r="Q1506" s="145"/>
      <c r="R1506" s="145"/>
      <c r="S1506" s="145"/>
      <c r="T1506" s="145"/>
      <c r="U1506" s="145"/>
      <c r="V1506" s="145"/>
      <c r="W1506" s="145"/>
      <c r="X1506" s="145"/>
      <c r="Y1506" s="145"/>
      <c r="Z1506" s="145"/>
      <c r="AA1506" s="145"/>
      <c r="AB1506" s="145"/>
      <c r="AC1506" s="145"/>
    </row>
    <row r="1507" spans="8:29" ht="12.75">
      <c r="H1507" s="145"/>
      <c r="I1507" s="145"/>
      <c r="J1507" s="145"/>
      <c r="K1507" s="145"/>
      <c r="L1507" s="145"/>
      <c r="M1507" s="145"/>
      <c r="N1507" s="145"/>
      <c r="O1507" s="145"/>
      <c r="P1507" s="145"/>
      <c r="Q1507" s="145"/>
      <c r="R1507" s="145"/>
      <c r="S1507" s="145"/>
      <c r="T1507" s="145"/>
      <c r="U1507" s="145"/>
      <c r="V1507" s="145"/>
      <c r="W1507" s="145"/>
      <c r="X1507" s="145"/>
      <c r="Y1507" s="145"/>
      <c r="Z1507" s="145"/>
      <c r="AA1507" s="145"/>
      <c r="AB1507" s="145"/>
      <c r="AC1507" s="145"/>
    </row>
    <row r="1508" spans="8:29" ht="12.75">
      <c r="H1508" s="145"/>
      <c r="I1508" s="145"/>
      <c r="J1508" s="145"/>
      <c r="K1508" s="145"/>
      <c r="L1508" s="145"/>
      <c r="M1508" s="145"/>
      <c r="N1508" s="145"/>
      <c r="O1508" s="145"/>
      <c r="P1508" s="145"/>
      <c r="Q1508" s="145"/>
      <c r="R1508" s="145"/>
      <c r="S1508" s="145"/>
      <c r="T1508" s="145"/>
      <c r="U1508" s="145"/>
      <c r="V1508" s="145"/>
      <c r="W1508" s="145"/>
      <c r="X1508" s="145"/>
      <c r="Y1508" s="145"/>
      <c r="Z1508" s="145"/>
      <c r="AA1508" s="145"/>
      <c r="AB1508" s="145"/>
      <c r="AC1508" s="145"/>
    </row>
    <row r="1509" spans="8:29" ht="12.75">
      <c r="H1509" s="145"/>
      <c r="I1509" s="145"/>
      <c r="J1509" s="145"/>
      <c r="K1509" s="145"/>
      <c r="L1509" s="145"/>
      <c r="M1509" s="145"/>
      <c r="N1509" s="145"/>
      <c r="O1509" s="145"/>
      <c r="P1509" s="145"/>
      <c r="Q1509" s="145"/>
      <c r="R1509" s="145"/>
      <c r="S1509" s="145"/>
      <c r="T1509" s="145"/>
      <c r="U1509" s="145"/>
      <c r="V1509" s="145"/>
      <c r="W1509" s="145"/>
      <c r="X1509" s="145"/>
      <c r="Y1509" s="145"/>
      <c r="Z1509" s="145"/>
      <c r="AA1509" s="145"/>
      <c r="AB1509" s="145"/>
      <c r="AC1509" s="145"/>
    </row>
    <row r="1510" spans="8:29" ht="12.75">
      <c r="H1510" s="145"/>
      <c r="I1510" s="145"/>
      <c r="J1510" s="145"/>
      <c r="K1510" s="145"/>
      <c r="L1510" s="145"/>
      <c r="M1510" s="145"/>
      <c r="N1510" s="145"/>
      <c r="O1510" s="145"/>
      <c r="P1510" s="145"/>
      <c r="Q1510" s="145"/>
      <c r="R1510" s="145"/>
      <c r="S1510" s="145"/>
      <c r="T1510" s="145"/>
      <c r="U1510" s="145"/>
      <c r="V1510" s="145"/>
      <c r="W1510" s="145"/>
      <c r="X1510" s="145"/>
      <c r="Y1510" s="145"/>
      <c r="Z1510" s="145"/>
      <c r="AA1510" s="145"/>
      <c r="AB1510" s="145"/>
      <c r="AC1510" s="145"/>
    </row>
    <row r="1511" spans="8:29" ht="12.75">
      <c r="H1511" s="145"/>
      <c r="I1511" s="145"/>
      <c r="J1511" s="145"/>
      <c r="K1511" s="145"/>
      <c r="L1511" s="145"/>
      <c r="M1511" s="145"/>
      <c r="N1511" s="145"/>
      <c r="O1511" s="145"/>
      <c r="P1511" s="145"/>
      <c r="Q1511" s="145"/>
      <c r="R1511" s="145"/>
      <c r="S1511" s="145"/>
      <c r="T1511" s="145"/>
      <c r="U1511" s="145"/>
      <c r="V1511" s="145"/>
      <c r="W1511" s="145"/>
      <c r="X1511" s="145"/>
      <c r="Y1511" s="145"/>
      <c r="Z1511" s="145"/>
      <c r="AA1511" s="145"/>
      <c r="AB1511" s="145"/>
      <c r="AC1511" s="145"/>
    </row>
    <row r="1512" spans="8:29" ht="12.75">
      <c r="H1512" s="145"/>
      <c r="I1512" s="145"/>
      <c r="J1512" s="145"/>
      <c r="K1512" s="145"/>
      <c r="L1512" s="145"/>
      <c r="M1512" s="145"/>
      <c r="N1512" s="145"/>
      <c r="O1512" s="145"/>
      <c r="P1512" s="145"/>
      <c r="Q1512" s="145"/>
      <c r="R1512" s="145"/>
      <c r="S1512" s="145"/>
      <c r="T1512" s="145"/>
      <c r="U1512" s="145"/>
      <c r="V1512" s="145"/>
      <c r="W1512" s="145"/>
      <c r="X1512" s="145"/>
      <c r="Y1512" s="145"/>
      <c r="Z1512" s="145"/>
      <c r="AA1512" s="145"/>
      <c r="AB1512" s="145"/>
      <c r="AC1512" s="145"/>
    </row>
    <row r="1513" spans="8:29" ht="12.75">
      <c r="H1513" s="145"/>
      <c r="I1513" s="145"/>
      <c r="J1513" s="145"/>
      <c r="K1513" s="145"/>
      <c r="L1513" s="145"/>
      <c r="M1513" s="145"/>
      <c r="N1513" s="145"/>
      <c r="O1513" s="145"/>
      <c r="P1513" s="145"/>
      <c r="Q1513" s="145"/>
      <c r="R1513" s="145"/>
      <c r="S1513" s="145"/>
      <c r="T1513" s="145"/>
      <c r="U1513" s="145"/>
      <c r="V1513" s="145"/>
      <c r="W1513" s="145"/>
      <c r="X1513" s="145"/>
      <c r="Y1513" s="145"/>
      <c r="Z1513" s="145"/>
      <c r="AA1513" s="145"/>
      <c r="AB1513" s="145"/>
      <c r="AC1513" s="145"/>
    </row>
    <row r="1514" spans="8:29" ht="12.75">
      <c r="H1514" s="145"/>
      <c r="I1514" s="145"/>
      <c r="J1514" s="145"/>
      <c r="K1514" s="145"/>
      <c r="L1514" s="145"/>
      <c r="M1514" s="145"/>
      <c r="N1514" s="145"/>
      <c r="O1514" s="145"/>
      <c r="P1514" s="145"/>
      <c r="Q1514" s="145"/>
      <c r="R1514" s="145"/>
      <c r="S1514" s="145"/>
      <c r="T1514" s="145"/>
      <c r="U1514" s="145"/>
      <c r="V1514" s="145"/>
      <c r="W1514" s="145"/>
      <c r="X1514" s="145"/>
      <c r="Y1514" s="145"/>
      <c r="Z1514" s="145"/>
      <c r="AA1514" s="145"/>
      <c r="AB1514" s="145"/>
      <c r="AC1514" s="145"/>
    </row>
    <row r="1515" spans="8:29" ht="12.75">
      <c r="H1515" s="145"/>
      <c r="I1515" s="145"/>
      <c r="J1515" s="145"/>
      <c r="K1515" s="145"/>
      <c r="L1515" s="145"/>
      <c r="M1515" s="145"/>
      <c r="N1515" s="145"/>
      <c r="O1515" s="145"/>
      <c r="P1515" s="145"/>
      <c r="Q1515" s="145"/>
      <c r="R1515" s="145"/>
      <c r="S1515" s="145"/>
      <c r="T1515" s="145"/>
      <c r="U1515" s="145"/>
      <c r="V1515" s="145"/>
      <c r="W1515" s="145"/>
      <c r="X1515" s="145"/>
      <c r="Y1515" s="145"/>
      <c r="Z1515" s="145"/>
      <c r="AA1515" s="145"/>
      <c r="AB1515" s="145"/>
      <c r="AC1515" s="145"/>
    </row>
    <row r="1516" spans="8:29" ht="12.75">
      <c r="H1516" s="145"/>
      <c r="I1516" s="145"/>
      <c r="J1516" s="145"/>
      <c r="K1516" s="145"/>
      <c r="L1516" s="145"/>
      <c r="M1516" s="145"/>
      <c r="N1516" s="145"/>
      <c r="O1516" s="145"/>
      <c r="P1516" s="145"/>
      <c r="Q1516" s="145"/>
      <c r="R1516" s="145"/>
      <c r="S1516" s="145"/>
      <c r="T1516" s="145"/>
      <c r="U1516" s="145"/>
      <c r="V1516" s="145"/>
      <c r="W1516" s="145"/>
      <c r="X1516" s="145"/>
      <c r="Y1516" s="145"/>
      <c r="Z1516" s="145"/>
      <c r="AA1516" s="145"/>
      <c r="AB1516" s="145"/>
      <c r="AC1516" s="145"/>
    </row>
    <row r="1517" spans="8:29" ht="12.75">
      <c r="H1517" s="145"/>
      <c r="I1517" s="145"/>
      <c r="J1517" s="145"/>
      <c r="K1517" s="145"/>
      <c r="L1517" s="145"/>
      <c r="M1517" s="145"/>
      <c r="N1517" s="145"/>
      <c r="O1517" s="145"/>
      <c r="P1517" s="145"/>
      <c r="Q1517" s="145"/>
      <c r="R1517" s="145"/>
      <c r="S1517" s="145"/>
      <c r="T1517" s="145"/>
      <c r="U1517" s="145"/>
      <c r="V1517" s="145"/>
      <c r="W1517" s="145"/>
      <c r="X1517" s="145"/>
      <c r="Y1517" s="145"/>
      <c r="Z1517" s="145"/>
      <c r="AA1517" s="145"/>
      <c r="AB1517" s="145"/>
      <c r="AC1517" s="145"/>
    </row>
    <row r="1518" spans="8:29" ht="12.75">
      <c r="H1518" s="145"/>
      <c r="I1518" s="145"/>
      <c r="J1518" s="145"/>
      <c r="K1518" s="145"/>
      <c r="L1518" s="145"/>
      <c r="M1518" s="145"/>
      <c r="N1518" s="145"/>
      <c r="O1518" s="145"/>
      <c r="P1518" s="145"/>
      <c r="Q1518" s="145"/>
      <c r="R1518" s="145"/>
      <c r="S1518" s="145"/>
      <c r="T1518" s="145"/>
      <c r="U1518" s="145"/>
      <c r="V1518" s="145"/>
      <c r="W1518" s="145"/>
      <c r="X1518" s="145"/>
      <c r="Y1518" s="145"/>
      <c r="Z1518" s="145"/>
      <c r="AA1518" s="145"/>
      <c r="AB1518" s="145"/>
      <c r="AC1518" s="145"/>
    </row>
    <row r="1519" spans="8:29" ht="12.75">
      <c r="H1519" s="145"/>
      <c r="I1519" s="145"/>
      <c r="J1519" s="145"/>
      <c r="K1519" s="145"/>
      <c r="L1519" s="145"/>
      <c r="M1519" s="145"/>
      <c r="N1519" s="145"/>
      <c r="O1519" s="145"/>
      <c r="P1519" s="145"/>
      <c r="Q1519" s="145"/>
      <c r="R1519" s="145"/>
      <c r="S1519" s="145"/>
      <c r="T1519" s="145"/>
      <c r="U1519" s="145"/>
      <c r="V1519" s="145"/>
      <c r="W1519" s="145"/>
      <c r="X1519" s="145"/>
      <c r="Y1519" s="145"/>
      <c r="Z1519" s="145"/>
      <c r="AA1519" s="145"/>
      <c r="AB1519" s="145"/>
      <c r="AC1519" s="145"/>
    </row>
    <row r="1520" spans="8:29" ht="12.75">
      <c r="H1520" s="145"/>
      <c r="I1520" s="145"/>
      <c r="J1520" s="145"/>
      <c r="K1520" s="145"/>
      <c r="L1520" s="145"/>
      <c r="M1520" s="145"/>
      <c r="N1520" s="145"/>
      <c r="O1520" s="145"/>
      <c r="P1520" s="145"/>
      <c r="Q1520" s="145"/>
      <c r="R1520" s="145"/>
      <c r="S1520" s="145"/>
      <c r="T1520" s="145"/>
      <c r="U1520" s="145"/>
      <c r="V1520" s="145"/>
      <c r="W1520" s="145"/>
      <c r="X1520" s="145"/>
      <c r="Y1520" s="145"/>
      <c r="Z1520" s="145"/>
      <c r="AA1520" s="145"/>
      <c r="AB1520" s="145"/>
      <c r="AC1520" s="145"/>
    </row>
    <row r="1521" spans="8:29" ht="12.75">
      <c r="H1521" s="145"/>
      <c r="I1521" s="145"/>
      <c r="J1521" s="145"/>
      <c r="K1521" s="145"/>
      <c r="L1521" s="145"/>
      <c r="M1521" s="145"/>
      <c r="N1521" s="145"/>
      <c r="O1521" s="145"/>
      <c r="P1521" s="145"/>
      <c r="Q1521" s="145"/>
      <c r="R1521" s="145"/>
      <c r="S1521" s="145"/>
      <c r="T1521" s="145"/>
      <c r="U1521" s="145"/>
      <c r="V1521" s="145"/>
      <c r="W1521" s="145"/>
      <c r="X1521" s="145"/>
      <c r="Y1521" s="145"/>
      <c r="Z1521" s="145"/>
      <c r="AA1521" s="145"/>
      <c r="AB1521" s="145"/>
      <c r="AC1521" s="145"/>
    </row>
    <row r="1522" spans="8:29" ht="12.75">
      <c r="H1522" s="145"/>
      <c r="I1522" s="145"/>
      <c r="J1522" s="145"/>
      <c r="K1522" s="145"/>
      <c r="L1522" s="145"/>
      <c r="M1522" s="145"/>
      <c r="N1522" s="145"/>
      <c r="O1522" s="145"/>
      <c r="P1522" s="145"/>
      <c r="Q1522" s="145"/>
      <c r="R1522" s="145"/>
      <c r="S1522" s="145"/>
      <c r="T1522" s="145"/>
      <c r="U1522" s="145"/>
      <c r="V1522" s="145"/>
      <c r="W1522" s="145"/>
      <c r="X1522" s="145"/>
      <c r="Y1522" s="145"/>
      <c r="Z1522" s="145"/>
      <c r="AA1522" s="145"/>
      <c r="AB1522" s="145"/>
      <c r="AC1522" s="145"/>
    </row>
    <row r="1523" spans="8:29" ht="12.75">
      <c r="H1523" s="145"/>
      <c r="I1523" s="145"/>
      <c r="J1523" s="145"/>
      <c r="K1523" s="145"/>
      <c r="L1523" s="145"/>
      <c r="M1523" s="145"/>
      <c r="N1523" s="145"/>
      <c r="O1523" s="145"/>
      <c r="P1523" s="145"/>
      <c r="Q1523" s="145"/>
      <c r="R1523" s="145"/>
      <c r="S1523" s="145"/>
      <c r="T1523" s="145"/>
      <c r="U1523" s="145"/>
      <c r="V1523" s="145"/>
      <c r="W1523" s="145"/>
      <c r="X1523" s="145"/>
      <c r="Y1523" s="145"/>
      <c r="Z1523" s="145"/>
      <c r="AA1523" s="145"/>
      <c r="AB1523" s="145"/>
      <c r="AC1523" s="145"/>
    </row>
    <row r="1524" spans="8:29" ht="12.75">
      <c r="H1524" s="145"/>
      <c r="I1524" s="145"/>
      <c r="J1524" s="145"/>
      <c r="K1524" s="145"/>
      <c r="L1524" s="145"/>
      <c r="M1524" s="145"/>
      <c r="N1524" s="145"/>
      <c r="O1524" s="145"/>
      <c r="P1524" s="145"/>
      <c r="Q1524" s="145"/>
      <c r="R1524" s="145"/>
      <c r="S1524" s="145"/>
      <c r="T1524" s="145"/>
      <c r="U1524" s="145"/>
      <c r="V1524" s="145"/>
      <c r="W1524" s="145"/>
      <c r="X1524" s="145"/>
      <c r="Y1524" s="145"/>
      <c r="Z1524" s="145"/>
      <c r="AA1524" s="145"/>
      <c r="AB1524" s="145"/>
      <c r="AC1524" s="145"/>
    </row>
    <row r="1525" spans="8:29" ht="12.75">
      <c r="H1525" s="145"/>
      <c r="I1525" s="145"/>
      <c r="J1525" s="145"/>
      <c r="K1525" s="145"/>
      <c r="L1525" s="145"/>
      <c r="M1525" s="145"/>
      <c r="N1525" s="145"/>
      <c r="O1525" s="145"/>
      <c r="P1525" s="145"/>
      <c r="Q1525" s="145"/>
      <c r="R1525" s="145"/>
      <c r="S1525" s="145"/>
      <c r="T1525" s="145"/>
      <c r="U1525" s="145"/>
      <c r="V1525" s="145"/>
      <c r="W1525" s="145"/>
      <c r="X1525" s="145"/>
      <c r="Y1525" s="145"/>
      <c r="Z1525" s="145"/>
      <c r="AA1525" s="145"/>
      <c r="AB1525" s="145"/>
      <c r="AC1525" s="145"/>
    </row>
    <row r="1526" spans="8:29" ht="12.75">
      <c r="H1526" s="145"/>
      <c r="I1526" s="145"/>
      <c r="J1526" s="145"/>
      <c r="K1526" s="145"/>
      <c r="L1526" s="145"/>
      <c r="M1526" s="145"/>
      <c r="N1526" s="145"/>
      <c r="O1526" s="145"/>
      <c r="P1526" s="145"/>
      <c r="Q1526" s="145"/>
      <c r="R1526" s="145"/>
      <c r="S1526" s="145"/>
      <c r="T1526" s="145"/>
      <c r="U1526" s="145"/>
      <c r="V1526" s="145"/>
      <c r="W1526" s="145"/>
      <c r="X1526" s="145"/>
      <c r="Y1526" s="145"/>
      <c r="Z1526" s="145"/>
      <c r="AA1526" s="145"/>
      <c r="AB1526" s="145"/>
      <c r="AC1526" s="145"/>
    </row>
    <row r="1527" spans="8:29" ht="12.75">
      <c r="H1527" s="145"/>
      <c r="I1527" s="145"/>
      <c r="J1527" s="145"/>
      <c r="K1527" s="145"/>
      <c r="L1527" s="145"/>
      <c r="M1527" s="145"/>
      <c r="N1527" s="145"/>
      <c r="O1527" s="145"/>
      <c r="P1527" s="145"/>
      <c r="Q1527" s="145"/>
      <c r="R1527" s="145"/>
      <c r="S1527" s="145"/>
      <c r="T1527" s="145"/>
      <c r="U1527" s="145"/>
      <c r="V1527" s="145"/>
      <c r="W1527" s="145"/>
      <c r="X1527" s="145"/>
      <c r="Y1527" s="145"/>
      <c r="Z1527" s="145"/>
      <c r="AA1527" s="145"/>
      <c r="AB1527" s="145"/>
      <c r="AC1527" s="145"/>
    </row>
    <row r="1528" spans="8:29" ht="12.75">
      <c r="H1528" s="145"/>
      <c r="I1528" s="145"/>
      <c r="J1528" s="145"/>
      <c r="K1528" s="145"/>
      <c r="L1528" s="145"/>
      <c r="M1528" s="145"/>
      <c r="N1528" s="145"/>
      <c r="O1528" s="145"/>
      <c r="P1528" s="145"/>
      <c r="Q1528" s="145"/>
      <c r="R1528" s="145"/>
      <c r="S1528" s="145"/>
      <c r="T1528" s="145"/>
      <c r="U1528" s="145"/>
      <c r="V1528" s="145"/>
      <c r="W1528" s="145"/>
      <c r="X1528" s="145"/>
      <c r="Y1528" s="145"/>
      <c r="Z1528" s="145"/>
      <c r="AA1528" s="145"/>
      <c r="AB1528" s="145"/>
      <c r="AC1528" s="145"/>
    </row>
    <row r="1529" spans="8:29" ht="12.75">
      <c r="H1529" s="145"/>
      <c r="I1529" s="145"/>
      <c r="J1529" s="145"/>
      <c r="K1529" s="145"/>
      <c r="L1529" s="145"/>
      <c r="M1529" s="145"/>
      <c r="N1529" s="145"/>
      <c r="O1529" s="145"/>
      <c r="P1529" s="145"/>
      <c r="Q1529" s="145"/>
      <c r="R1529" s="145"/>
      <c r="S1529" s="145"/>
      <c r="T1529" s="145"/>
      <c r="U1529" s="145"/>
      <c r="V1529" s="145"/>
      <c r="W1529" s="145"/>
      <c r="X1529" s="145"/>
      <c r="Y1529" s="145"/>
      <c r="Z1529" s="145"/>
      <c r="AA1529" s="145"/>
      <c r="AB1529" s="145"/>
      <c r="AC1529" s="145"/>
    </row>
    <row r="1530" spans="8:29" ht="12.75">
      <c r="H1530" s="145"/>
      <c r="I1530" s="145"/>
      <c r="J1530" s="145"/>
      <c r="K1530" s="145"/>
      <c r="L1530" s="145"/>
      <c r="M1530" s="145"/>
      <c r="N1530" s="145"/>
      <c r="O1530" s="145"/>
      <c r="P1530" s="145"/>
      <c r="Q1530" s="145"/>
      <c r="R1530" s="145"/>
      <c r="S1530" s="145"/>
      <c r="T1530" s="145"/>
      <c r="U1530" s="145"/>
      <c r="V1530" s="145"/>
      <c r="W1530" s="145"/>
      <c r="X1530" s="145"/>
      <c r="Y1530" s="145"/>
      <c r="Z1530" s="145"/>
      <c r="AA1530" s="145"/>
      <c r="AB1530" s="145"/>
      <c r="AC1530" s="145"/>
    </row>
    <row r="1531" spans="8:29" ht="12.75">
      <c r="H1531" s="145"/>
      <c r="I1531" s="145"/>
      <c r="J1531" s="145"/>
      <c r="K1531" s="145"/>
      <c r="L1531" s="145"/>
      <c r="M1531" s="145"/>
      <c r="N1531" s="145"/>
      <c r="O1531" s="145"/>
      <c r="P1531" s="145"/>
      <c r="Q1531" s="145"/>
      <c r="R1531" s="145"/>
      <c r="S1531" s="145"/>
      <c r="T1531" s="145"/>
      <c r="U1531" s="145"/>
      <c r="V1531" s="145"/>
      <c r="W1531" s="145"/>
      <c r="X1531" s="145"/>
      <c r="Y1531" s="145"/>
      <c r="Z1531" s="145"/>
      <c r="AA1531" s="145"/>
      <c r="AB1531" s="145"/>
      <c r="AC1531" s="145"/>
    </row>
    <row r="1532" spans="8:29" ht="12.75">
      <c r="H1532" s="145"/>
      <c r="I1532" s="145"/>
      <c r="J1532" s="145"/>
      <c r="K1532" s="145"/>
      <c r="L1532" s="145"/>
      <c r="M1532" s="145"/>
      <c r="N1532" s="145"/>
      <c r="O1532" s="145"/>
      <c r="P1532" s="145"/>
      <c r="Q1532" s="145"/>
      <c r="R1532" s="145"/>
      <c r="S1532" s="145"/>
      <c r="T1532" s="145"/>
      <c r="U1532" s="145"/>
      <c r="V1532" s="145"/>
      <c r="W1532" s="145"/>
      <c r="X1532" s="145"/>
      <c r="Y1532" s="145"/>
      <c r="Z1532" s="145"/>
      <c r="AA1532" s="145"/>
      <c r="AB1532" s="145"/>
      <c r="AC1532" s="145"/>
    </row>
    <row r="1533" spans="8:29" ht="12.75">
      <c r="H1533" s="145"/>
      <c r="I1533" s="145"/>
      <c r="J1533" s="145"/>
      <c r="K1533" s="145"/>
      <c r="L1533" s="145"/>
      <c r="M1533" s="145"/>
      <c r="N1533" s="145"/>
      <c r="O1533" s="145"/>
      <c r="P1533" s="145"/>
      <c r="Q1533" s="145"/>
      <c r="R1533" s="145"/>
      <c r="S1533" s="145"/>
      <c r="T1533" s="145"/>
      <c r="U1533" s="145"/>
      <c r="V1533" s="145"/>
      <c r="W1533" s="145"/>
      <c r="X1533" s="145"/>
      <c r="Y1533" s="145"/>
      <c r="Z1533" s="145"/>
      <c r="AA1533" s="145"/>
      <c r="AB1533" s="145"/>
      <c r="AC1533" s="145"/>
    </row>
    <row r="1534" spans="8:29" ht="12.75">
      <c r="H1534" s="145"/>
      <c r="I1534" s="145"/>
      <c r="J1534" s="145"/>
      <c r="K1534" s="145"/>
      <c r="L1534" s="145"/>
      <c r="M1534" s="145"/>
      <c r="N1534" s="145"/>
      <c r="O1534" s="145"/>
      <c r="P1534" s="145"/>
      <c r="Q1534" s="145"/>
      <c r="R1534" s="145"/>
      <c r="S1534" s="145"/>
      <c r="T1534" s="145"/>
      <c r="U1534" s="145"/>
      <c r="V1534" s="145"/>
      <c r="W1534" s="145"/>
      <c r="X1534" s="145"/>
      <c r="Y1534" s="145"/>
      <c r="Z1534" s="145"/>
      <c r="AA1534" s="145"/>
      <c r="AB1534" s="145"/>
      <c r="AC1534" s="145"/>
    </row>
    <row r="1535" spans="8:29" ht="12.75">
      <c r="H1535" s="145"/>
      <c r="I1535" s="145"/>
      <c r="J1535" s="145"/>
      <c r="K1535" s="145"/>
      <c r="L1535" s="145"/>
      <c r="M1535" s="145"/>
      <c r="N1535" s="145"/>
      <c r="O1535" s="145"/>
      <c r="P1535" s="145"/>
      <c r="Q1535" s="145"/>
      <c r="R1535" s="145"/>
      <c r="S1535" s="145"/>
      <c r="T1535" s="145"/>
      <c r="U1535" s="145"/>
      <c r="V1535" s="145"/>
      <c r="W1535" s="145"/>
      <c r="X1535" s="145"/>
      <c r="Y1535" s="145"/>
      <c r="Z1535" s="145"/>
      <c r="AA1535" s="145"/>
      <c r="AB1535" s="145"/>
      <c r="AC1535" s="145"/>
    </row>
    <row r="1536" spans="8:29" ht="12.75">
      <c r="H1536" s="145"/>
      <c r="I1536" s="145"/>
      <c r="J1536" s="145"/>
      <c r="K1536" s="145"/>
      <c r="L1536" s="145"/>
      <c r="M1536" s="145"/>
      <c r="N1536" s="145"/>
      <c r="O1536" s="145"/>
      <c r="P1536" s="145"/>
      <c r="Q1536" s="145"/>
      <c r="R1536" s="145"/>
      <c r="S1536" s="145"/>
      <c r="T1536" s="145"/>
      <c r="U1536" s="145"/>
      <c r="V1536" s="145"/>
      <c r="W1536" s="145"/>
      <c r="X1536" s="145"/>
      <c r="Y1536" s="145"/>
      <c r="Z1536" s="145"/>
      <c r="AA1536" s="145"/>
      <c r="AB1536" s="145"/>
      <c r="AC1536" s="145"/>
    </row>
    <row r="1537" spans="8:29" ht="12.75">
      <c r="H1537" s="145"/>
      <c r="I1537" s="145"/>
      <c r="J1537" s="145"/>
      <c r="K1537" s="145"/>
      <c r="L1537" s="145"/>
      <c r="M1537" s="145"/>
      <c r="N1537" s="145"/>
      <c r="O1537" s="145"/>
      <c r="P1537" s="145"/>
      <c r="Q1537" s="145"/>
      <c r="R1537" s="145"/>
      <c r="S1537" s="145"/>
      <c r="T1537" s="145"/>
      <c r="U1537" s="145"/>
      <c r="V1537" s="145"/>
      <c r="W1537" s="145"/>
      <c r="X1537" s="145"/>
      <c r="Y1537" s="145"/>
      <c r="Z1537" s="145"/>
      <c r="AA1537" s="145"/>
      <c r="AB1537" s="145"/>
      <c r="AC1537" s="145"/>
    </row>
    <row r="1538" spans="8:29" ht="12.75">
      <c r="H1538" s="145"/>
      <c r="I1538" s="145"/>
      <c r="J1538" s="145"/>
      <c r="K1538" s="145"/>
      <c r="L1538" s="145"/>
      <c r="M1538" s="145"/>
      <c r="N1538" s="145"/>
      <c r="O1538" s="145"/>
      <c r="P1538" s="145"/>
      <c r="Q1538" s="145"/>
      <c r="R1538" s="145"/>
      <c r="S1538" s="145"/>
      <c r="T1538" s="145"/>
      <c r="U1538" s="145"/>
      <c r="V1538" s="145"/>
      <c r="W1538" s="145"/>
      <c r="X1538" s="145"/>
      <c r="Y1538" s="145"/>
      <c r="Z1538" s="145"/>
      <c r="AA1538" s="145"/>
      <c r="AB1538" s="145"/>
      <c r="AC1538" s="145"/>
    </row>
    <row r="1539" spans="8:29" ht="12.75">
      <c r="H1539" s="145"/>
      <c r="I1539" s="145"/>
      <c r="J1539" s="145"/>
      <c r="K1539" s="145"/>
      <c r="L1539" s="145"/>
      <c r="M1539" s="145"/>
      <c r="N1539" s="145"/>
      <c r="O1539" s="145"/>
      <c r="P1539" s="145"/>
      <c r="Q1539" s="145"/>
      <c r="R1539" s="145"/>
      <c r="S1539" s="145"/>
      <c r="T1539" s="145"/>
      <c r="U1539" s="145"/>
      <c r="V1539" s="145"/>
      <c r="W1539" s="145"/>
      <c r="X1539" s="145"/>
      <c r="Y1539" s="145"/>
      <c r="Z1539" s="145"/>
      <c r="AA1539" s="145"/>
      <c r="AB1539" s="145"/>
      <c r="AC1539" s="145"/>
    </row>
    <row r="1540" spans="8:29" ht="12.75">
      <c r="H1540" s="145"/>
      <c r="I1540" s="145"/>
      <c r="J1540" s="145"/>
      <c r="K1540" s="145"/>
      <c r="L1540" s="145"/>
      <c r="M1540" s="145"/>
      <c r="N1540" s="145"/>
      <c r="O1540" s="145"/>
      <c r="P1540" s="145"/>
      <c r="Q1540" s="145"/>
      <c r="R1540" s="145"/>
      <c r="S1540" s="145"/>
      <c r="T1540" s="145"/>
      <c r="U1540" s="145"/>
      <c r="V1540" s="145"/>
      <c r="W1540" s="145"/>
      <c r="X1540" s="145"/>
      <c r="Y1540" s="145"/>
      <c r="Z1540" s="145"/>
      <c r="AA1540" s="145"/>
      <c r="AB1540" s="145"/>
      <c r="AC1540" s="145"/>
    </row>
    <row r="1541" spans="8:29" ht="12.75">
      <c r="H1541" s="145"/>
      <c r="I1541" s="145"/>
      <c r="J1541" s="145"/>
      <c r="K1541" s="145"/>
      <c r="L1541" s="145"/>
      <c r="M1541" s="145"/>
      <c r="N1541" s="145"/>
      <c r="O1541" s="145"/>
      <c r="P1541" s="145"/>
      <c r="Q1541" s="145"/>
      <c r="R1541" s="145"/>
      <c r="S1541" s="145"/>
      <c r="T1541" s="145"/>
      <c r="U1541" s="145"/>
      <c r="V1541" s="145"/>
      <c r="W1541" s="145"/>
      <c r="X1541" s="145"/>
      <c r="Y1541" s="145"/>
      <c r="Z1541" s="145"/>
      <c r="AA1541" s="145"/>
      <c r="AB1541" s="145"/>
      <c r="AC1541" s="145"/>
    </row>
    <row r="1542" spans="8:29" ht="12.75">
      <c r="H1542" s="145"/>
      <c r="I1542" s="145"/>
      <c r="J1542" s="145"/>
      <c r="K1542" s="145"/>
      <c r="L1542" s="145"/>
      <c r="M1542" s="145"/>
      <c r="N1542" s="145"/>
      <c r="O1542" s="145"/>
      <c r="P1542" s="145"/>
      <c r="Q1542" s="145"/>
      <c r="R1542" s="145"/>
      <c r="S1542" s="145"/>
      <c r="T1542" s="145"/>
      <c r="U1542" s="145"/>
      <c r="V1542" s="145"/>
      <c r="W1542" s="145"/>
      <c r="X1542" s="145"/>
      <c r="Y1542" s="145"/>
      <c r="Z1542" s="145"/>
      <c r="AA1542" s="145"/>
      <c r="AB1542" s="145"/>
      <c r="AC1542" s="145"/>
    </row>
    <row r="1543" spans="8:29" ht="12.75">
      <c r="H1543" s="145"/>
      <c r="I1543" s="145"/>
      <c r="J1543" s="145"/>
      <c r="K1543" s="145"/>
      <c r="L1543" s="145"/>
      <c r="M1543" s="145"/>
      <c r="N1543" s="145"/>
      <c r="O1543" s="145"/>
      <c r="P1543" s="145"/>
      <c r="Q1543" s="145"/>
      <c r="R1543" s="145"/>
      <c r="S1543" s="145"/>
      <c r="T1543" s="145"/>
      <c r="U1543" s="145"/>
      <c r="V1543" s="145"/>
      <c r="W1543" s="145"/>
      <c r="X1543" s="145"/>
      <c r="Y1543" s="145"/>
      <c r="Z1543" s="145"/>
      <c r="AA1543" s="145"/>
      <c r="AB1543" s="145"/>
      <c r="AC1543" s="145"/>
    </row>
    <row r="1544" spans="8:29" ht="12.75">
      <c r="H1544" s="145"/>
      <c r="I1544" s="145"/>
      <c r="J1544" s="145"/>
      <c r="K1544" s="145"/>
      <c r="L1544" s="145"/>
      <c r="M1544" s="145"/>
      <c r="N1544" s="145"/>
      <c r="O1544" s="145"/>
      <c r="P1544" s="145"/>
      <c r="Q1544" s="145"/>
      <c r="R1544" s="145"/>
      <c r="S1544" s="145"/>
      <c r="T1544" s="145"/>
      <c r="U1544" s="145"/>
      <c r="V1544" s="145"/>
      <c r="W1544" s="145"/>
      <c r="X1544" s="145"/>
      <c r="Y1544" s="145"/>
      <c r="Z1544" s="145"/>
      <c r="AA1544" s="145"/>
      <c r="AB1544" s="145"/>
      <c r="AC1544" s="145"/>
    </row>
    <row r="1545" spans="8:29" ht="12.75">
      <c r="H1545" s="145"/>
      <c r="I1545" s="145"/>
      <c r="J1545" s="145"/>
      <c r="K1545" s="145"/>
      <c r="L1545" s="145"/>
      <c r="M1545" s="145"/>
      <c r="N1545" s="145"/>
      <c r="O1545" s="145"/>
      <c r="P1545" s="145"/>
      <c r="Q1545" s="145"/>
      <c r="R1545" s="145"/>
      <c r="S1545" s="145"/>
      <c r="T1545" s="145"/>
      <c r="U1545" s="145"/>
      <c r="V1545" s="145"/>
      <c r="W1545" s="145"/>
      <c r="X1545" s="145"/>
      <c r="Y1545" s="145"/>
      <c r="Z1545" s="145"/>
      <c r="AA1545" s="145"/>
      <c r="AB1545" s="145"/>
      <c r="AC1545" s="145"/>
    </row>
    <row r="1546" spans="8:29" ht="12.75">
      <c r="H1546" s="145"/>
      <c r="I1546" s="145"/>
      <c r="J1546" s="145"/>
      <c r="K1546" s="145"/>
      <c r="L1546" s="145"/>
      <c r="M1546" s="145"/>
      <c r="N1546" s="145"/>
      <c r="O1546" s="145"/>
      <c r="P1546" s="145"/>
      <c r="Q1546" s="145"/>
      <c r="R1546" s="145"/>
      <c r="S1546" s="145"/>
      <c r="T1546" s="145"/>
      <c r="U1546" s="145"/>
      <c r="V1546" s="145"/>
      <c r="W1546" s="145"/>
      <c r="X1546" s="145"/>
      <c r="Y1546" s="145"/>
      <c r="Z1546" s="145"/>
      <c r="AA1546" s="145"/>
      <c r="AB1546" s="145"/>
      <c r="AC1546" s="145"/>
    </row>
    <row r="1547" spans="8:29" ht="12.75">
      <c r="H1547" s="145"/>
      <c r="I1547" s="145"/>
      <c r="J1547" s="145"/>
      <c r="K1547" s="145"/>
      <c r="L1547" s="145"/>
      <c r="M1547" s="145"/>
      <c r="N1547" s="145"/>
      <c r="O1547" s="145"/>
      <c r="P1547" s="145"/>
      <c r="Q1547" s="145"/>
      <c r="R1547" s="145"/>
      <c r="S1547" s="145"/>
      <c r="T1547" s="145"/>
      <c r="U1547" s="145"/>
      <c r="V1547" s="145"/>
      <c r="W1547" s="145"/>
      <c r="X1547" s="145"/>
      <c r="Y1547" s="145"/>
      <c r="Z1547" s="145"/>
      <c r="AA1547" s="145"/>
      <c r="AB1547" s="145"/>
      <c r="AC1547" s="145"/>
    </row>
    <row r="1548" spans="8:29" ht="12.75">
      <c r="H1548" s="145"/>
      <c r="I1548" s="145"/>
      <c r="J1548" s="145"/>
      <c r="K1548" s="145"/>
      <c r="L1548" s="145"/>
      <c r="M1548" s="145"/>
      <c r="N1548" s="145"/>
      <c r="O1548" s="145"/>
      <c r="P1548" s="145"/>
      <c r="Q1548" s="145"/>
      <c r="R1548" s="145"/>
      <c r="S1548" s="145"/>
      <c r="T1548" s="145"/>
      <c r="U1548" s="145"/>
      <c r="V1548" s="145"/>
      <c r="W1548" s="145"/>
      <c r="X1548" s="145"/>
      <c r="Y1548" s="145"/>
      <c r="Z1548" s="145"/>
      <c r="AA1548" s="145"/>
      <c r="AB1548" s="145"/>
      <c r="AC1548" s="145"/>
    </row>
    <row r="1549" spans="8:29" ht="12.75">
      <c r="H1549" s="145"/>
      <c r="I1549" s="145"/>
      <c r="J1549" s="145"/>
      <c r="K1549" s="145"/>
      <c r="L1549" s="145"/>
      <c r="M1549" s="145"/>
      <c r="N1549" s="145"/>
      <c r="O1549" s="145"/>
      <c r="P1549" s="145"/>
      <c r="Q1549" s="145"/>
      <c r="R1549" s="145"/>
      <c r="S1549" s="145"/>
      <c r="T1549" s="145"/>
      <c r="U1549" s="145"/>
      <c r="V1549" s="145"/>
      <c r="W1549" s="145"/>
      <c r="X1549" s="145"/>
      <c r="Y1549" s="145"/>
      <c r="Z1549" s="145"/>
      <c r="AA1549" s="145"/>
      <c r="AB1549" s="145"/>
      <c r="AC1549" s="145"/>
    </row>
    <row r="1550" spans="8:29" ht="12.75">
      <c r="H1550" s="145"/>
      <c r="I1550" s="145"/>
      <c r="J1550" s="145"/>
      <c r="K1550" s="145"/>
      <c r="L1550" s="145"/>
      <c r="M1550" s="145"/>
      <c r="N1550" s="145"/>
      <c r="O1550" s="145"/>
      <c r="P1550" s="145"/>
      <c r="Q1550" s="145"/>
      <c r="R1550" s="145"/>
      <c r="S1550" s="145"/>
      <c r="T1550" s="145"/>
      <c r="U1550" s="145"/>
      <c r="V1550" s="145"/>
      <c r="W1550" s="145"/>
      <c r="X1550" s="145"/>
      <c r="Y1550" s="145"/>
      <c r="Z1550" s="145"/>
      <c r="AA1550" s="145"/>
      <c r="AB1550" s="145"/>
      <c r="AC1550" s="145"/>
    </row>
    <row r="1551" spans="8:29" ht="12.75">
      <c r="H1551" s="145"/>
      <c r="I1551" s="145"/>
      <c r="J1551" s="145"/>
      <c r="K1551" s="145"/>
      <c r="L1551" s="145"/>
      <c r="M1551" s="145"/>
      <c r="N1551" s="145"/>
      <c r="O1551" s="145"/>
      <c r="P1551" s="145"/>
      <c r="Q1551" s="145"/>
      <c r="R1551" s="145"/>
      <c r="S1551" s="145"/>
      <c r="T1551" s="145"/>
      <c r="U1551" s="145"/>
      <c r="V1551" s="145"/>
      <c r="W1551" s="145"/>
      <c r="X1551" s="145"/>
      <c r="Y1551" s="145"/>
      <c r="Z1551" s="145"/>
      <c r="AA1551" s="145"/>
      <c r="AB1551" s="145"/>
      <c r="AC1551" s="145"/>
    </row>
    <row r="1552" spans="8:29" ht="12.75">
      <c r="H1552" s="145"/>
      <c r="I1552" s="145"/>
      <c r="J1552" s="145"/>
      <c r="K1552" s="145"/>
      <c r="L1552" s="145"/>
      <c r="M1552" s="145"/>
      <c r="N1552" s="145"/>
      <c r="O1552" s="145"/>
      <c r="P1552" s="145"/>
      <c r="Q1552" s="145"/>
      <c r="R1552" s="145"/>
      <c r="S1552" s="145"/>
      <c r="T1552" s="145"/>
      <c r="U1552" s="145"/>
      <c r="V1552" s="145"/>
      <c r="W1552" s="145"/>
      <c r="X1552" s="145"/>
      <c r="Y1552" s="145"/>
      <c r="Z1552" s="145"/>
      <c r="AA1552" s="145"/>
      <c r="AB1552" s="145"/>
      <c r="AC1552" s="145"/>
    </row>
    <row r="1553" spans="8:29" ht="12.75">
      <c r="H1553" s="145"/>
      <c r="I1553" s="145"/>
      <c r="J1553" s="145"/>
      <c r="K1553" s="145"/>
      <c r="L1553" s="145"/>
      <c r="M1553" s="145"/>
      <c r="N1553" s="145"/>
      <c r="O1553" s="145"/>
      <c r="P1553" s="145"/>
      <c r="Q1553" s="145"/>
      <c r="R1553" s="145"/>
      <c r="S1553" s="145"/>
      <c r="T1553" s="145"/>
      <c r="U1553" s="145"/>
      <c r="V1553" s="145"/>
      <c r="W1553" s="145"/>
      <c r="X1553" s="145"/>
      <c r="Y1553" s="145"/>
      <c r="Z1553" s="145"/>
      <c r="AA1553" s="145"/>
      <c r="AB1553" s="145"/>
      <c r="AC1553" s="145"/>
    </row>
    <row r="1554" spans="8:29" ht="12.75">
      <c r="H1554" s="145"/>
      <c r="I1554" s="145"/>
      <c r="J1554" s="145"/>
      <c r="K1554" s="145"/>
      <c r="L1554" s="145"/>
      <c r="M1554" s="145"/>
      <c r="N1554" s="145"/>
      <c r="O1554" s="145"/>
      <c r="P1554" s="145"/>
      <c r="Q1554" s="145"/>
      <c r="R1554" s="145"/>
      <c r="S1554" s="145"/>
      <c r="T1554" s="145"/>
      <c r="U1554" s="145"/>
      <c r="V1554" s="145"/>
      <c r="W1554" s="145"/>
      <c r="X1554" s="145"/>
      <c r="Y1554" s="145"/>
      <c r="Z1554" s="145"/>
      <c r="AA1554" s="145"/>
      <c r="AB1554" s="145"/>
      <c r="AC1554" s="145"/>
    </row>
    <row r="1555" spans="8:29" ht="12.75">
      <c r="H1555" s="145"/>
      <c r="I1555" s="145"/>
      <c r="J1555" s="145"/>
      <c r="K1555" s="145"/>
      <c r="L1555" s="145"/>
      <c r="M1555" s="145"/>
      <c r="N1555" s="145"/>
      <c r="O1555" s="145"/>
      <c r="P1555" s="145"/>
      <c r="Q1555" s="145"/>
      <c r="R1555" s="145"/>
      <c r="S1555" s="145"/>
      <c r="T1555" s="145"/>
      <c r="U1555" s="145"/>
      <c r="V1555" s="145"/>
      <c r="W1555" s="145"/>
      <c r="X1555" s="145"/>
      <c r="Y1555" s="145"/>
      <c r="Z1555" s="145"/>
      <c r="AA1555" s="145"/>
      <c r="AB1555" s="145"/>
      <c r="AC1555" s="145"/>
    </row>
    <row r="1556" spans="8:29" ht="12.75">
      <c r="H1556" s="145"/>
      <c r="I1556" s="145"/>
      <c r="J1556" s="145"/>
      <c r="K1556" s="145"/>
      <c r="L1556" s="145"/>
      <c r="M1556" s="145"/>
      <c r="N1556" s="145"/>
      <c r="O1556" s="145"/>
      <c r="P1556" s="145"/>
      <c r="Q1556" s="145"/>
      <c r="R1556" s="145"/>
      <c r="S1556" s="145"/>
      <c r="T1556" s="145"/>
      <c r="U1556" s="145"/>
      <c r="V1556" s="145"/>
      <c r="W1556" s="145"/>
      <c r="X1556" s="145"/>
      <c r="Y1556" s="145"/>
      <c r="Z1556" s="145"/>
      <c r="AA1556" s="145"/>
      <c r="AB1556" s="145"/>
      <c r="AC1556" s="145"/>
    </row>
    <row r="1557" spans="8:29" ht="12.75">
      <c r="H1557" s="145"/>
      <c r="I1557" s="145"/>
      <c r="J1557" s="145"/>
      <c r="K1557" s="145"/>
      <c r="L1557" s="145"/>
      <c r="M1557" s="145"/>
      <c r="N1557" s="145"/>
      <c r="O1557" s="145"/>
      <c r="P1557" s="145"/>
      <c r="Q1557" s="145"/>
      <c r="R1557" s="145"/>
      <c r="S1557" s="145"/>
      <c r="T1557" s="145"/>
      <c r="U1557" s="145"/>
      <c r="V1557" s="145"/>
      <c r="W1557" s="145"/>
      <c r="X1557" s="145"/>
      <c r="Y1557" s="145"/>
      <c r="Z1557" s="145"/>
      <c r="AA1557" s="145"/>
      <c r="AB1557" s="145"/>
      <c r="AC1557" s="145"/>
    </row>
    <row r="1558" spans="8:29" ht="12.75">
      <c r="H1558" s="145"/>
      <c r="I1558" s="145"/>
      <c r="J1558" s="145"/>
      <c r="K1558" s="145"/>
      <c r="L1558" s="145"/>
      <c r="M1558" s="145"/>
      <c r="N1558" s="145"/>
      <c r="O1558" s="145"/>
      <c r="P1558" s="145"/>
      <c r="Q1558" s="145"/>
      <c r="R1558" s="145"/>
      <c r="S1558" s="145"/>
      <c r="T1558" s="145"/>
      <c r="U1558" s="145"/>
      <c r="V1558" s="145"/>
      <c r="W1558" s="145"/>
      <c r="X1558" s="145"/>
      <c r="Y1558" s="145"/>
      <c r="Z1558" s="145"/>
      <c r="AA1558" s="145"/>
      <c r="AB1558" s="145"/>
      <c r="AC1558" s="145"/>
    </row>
    <row r="1559" spans="8:29" ht="12.75">
      <c r="H1559" s="145"/>
      <c r="I1559" s="145"/>
      <c r="J1559" s="145"/>
      <c r="K1559" s="145"/>
      <c r="L1559" s="145"/>
      <c r="M1559" s="145"/>
      <c r="N1559" s="145"/>
      <c r="O1559" s="145"/>
      <c r="P1559" s="145"/>
      <c r="Q1559" s="145"/>
      <c r="R1559" s="145"/>
      <c r="S1559" s="145"/>
      <c r="T1559" s="145"/>
      <c r="U1559" s="145"/>
      <c r="V1559" s="145"/>
      <c r="W1559" s="145"/>
      <c r="X1559" s="145"/>
      <c r="Y1559" s="145"/>
      <c r="Z1559" s="145"/>
      <c r="AA1559" s="145"/>
      <c r="AB1559" s="145"/>
      <c r="AC1559" s="145"/>
    </row>
    <row r="1560" spans="8:29" ht="12.75">
      <c r="H1560" s="145"/>
      <c r="I1560" s="145"/>
      <c r="J1560" s="145"/>
      <c r="K1560" s="145"/>
      <c r="L1560" s="145"/>
      <c r="M1560" s="145"/>
      <c r="N1560" s="145"/>
      <c r="O1560" s="145"/>
      <c r="P1560" s="145"/>
      <c r="Q1560" s="145"/>
      <c r="R1560" s="145"/>
      <c r="S1560" s="145"/>
      <c r="T1560" s="145"/>
      <c r="U1560" s="145"/>
      <c r="V1560" s="145"/>
      <c r="W1560" s="145"/>
      <c r="X1560" s="145"/>
      <c r="Y1560" s="145"/>
      <c r="Z1560" s="145"/>
      <c r="AA1560" s="145"/>
      <c r="AB1560" s="145"/>
      <c r="AC1560" s="145"/>
    </row>
    <row r="1561" spans="8:29" ht="12.75">
      <c r="H1561" s="145"/>
      <c r="I1561" s="145"/>
      <c r="J1561" s="145"/>
      <c r="K1561" s="145"/>
      <c r="L1561" s="145"/>
      <c r="M1561" s="145"/>
      <c r="N1561" s="145"/>
      <c r="O1561" s="145"/>
      <c r="P1561" s="145"/>
      <c r="Q1561" s="145"/>
      <c r="R1561" s="145"/>
      <c r="S1561" s="145"/>
      <c r="T1561" s="145"/>
      <c r="U1561" s="145"/>
      <c r="V1561" s="145"/>
      <c r="W1561" s="145"/>
      <c r="X1561" s="145"/>
      <c r="Y1561" s="145"/>
      <c r="Z1561" s="145"/>
      <c r="AA1561" s="145"/>
      <c r="AB1561" s="145"/>
      <c r="AC1561" s="145"/>
    </row>
    <row r="1562" spans="8:29" ht="12.75">
      <c r="H1562" s="145"/>
      <c r="I1562" s="145"/>
      <c r="J1562" s="145"/>
      <c r="K1562" s="145"/>
      <c r="L1562" s="145"/>
      <c r="M1562" s="145"/>
      <c r="N1562" s="145"/>
      <c r="O1562" s="145"/>
      <c r="P1562" s="145"/>
      <c r="Q1562" s="145"/>
      <c r="R1562" s="145"/>
      <c r="S1562" s="145"/>
      <c r="T1562" s="145"/>
      <c r="U1562" s="145"/>
      <c r="V1562" s="145"/>
      <c r="W1562" s="145"/>
      <c r="X1562" s="145"/>
      <c r="Y1562" s="145"/>
      <c r="Z1562" s="145"/>
      <c r="AA1562" s="145"/>
      <c r="AB1562" s="145"/>
      <c r="AC1562" s="145"/>
    </row>
    <row r="1563" spans="8:29" ht="12.75">
      <c r="H1563" s="145"/>
      <c r="I1563" s="145"/>
      <c r="J1563" s="145"/>
      <c r="K1563" s="145"/>
      <c r="L1563" s="145"/>
      <c r="M1563" s="145"/>
      <c r="N1563" s="145"/>
      <c r="O1563" s="145"/>
      <c r="P1563" s="145"/>
      <c r="Q1563" s="145"/>
      <c r="R1563" s="145"/>
      <c r="S1563" s="145"/>
      <c r="T1563" s="145"/>
      <c r="U1563" s="145"/>
      <c r="V1563" s="145"/>
      <c r="W1563" s="145"/>
      <c r="X1563" s="145"/>
      <c r="Y1563" s="145"/>
      <c r="Z1563" s="145"/>
      <c r="AA1563" s="145"/>
      <c r="AB1563" s="145"/>
      <c r="AC1563" s="145"/>
    </row>
    <row r="1564" spans="8:29" ht="12.75">
      <c r="H1564" s="145"/>
      <c r="I1564" s="145"/>
      <c r="J1564" s="145"/>
      <c r="K1564" s="145"/>
      <c r="L1564" s="145"/>
      <c r="M1564" s="145"/>
      <c r="N1564" s="145"/>
      <c r="O1564" s="145"/>
      <c r="P1564" s="145"/>
      <c r="Q1564" s="145"/>
      <c r="R1564" s="145"/>
      <c r="S1564" s="145"/>
      <c r="T1564" s="145"/>
      <c r="U1564" s="145"/>
      <c r="V1564" s="145"/>
      <c r="W1564" s="145"/>
      <c r="X1564" s="145"/>
      <c r="Y1564" s="145"/>
      <c r="Z1564" s="145"/>
      <c r="AA1564" s="145"/>
      <c r="AB1564" s="145"/>
      <c r="AC1564" s="145"/>
    </row>
    <row r="1565" spans="8:29" ht="12.75">
      <c r="H1565" s="145"/>
      <c r="I1565" s="145"/>
      <c r="J1565" s="145"/>
      <c r="K1565" s="145"/>
      <c r="L1565" s="145"/>
      <c r="M1565" s="145"/>
      <c r="N1565" s="145"/>
      <c r="O1565" s="145"/>
      <c r="P1565" s="145"/>
      <c r="Q1565" s="145"/>
      <c r="R1565" s="145"/>
      <c r="S1565" s="145"/>
      <c r="T1565" s="145"/>
      <c r="U1565" s="145"/>
      <c r="V1565" s="145"/>
      <c r="W1565" s="145"/>
      <c r="X1565" s="145"/>
      <c r="Y1565" s="145"/>
      <c r="Z1565" s="145"/>
      <c r="AA1565" s="145"/>
      <c r="AB1565" s="145"/>
      <c r="AC1565" s="145"/>
    </row>
    <row r="1566" spans="8:29" ht="12.75">
      <c r="H1566" s="145"/>
      <c r="I1566" s="145"/>
      <c r="J1566" s="145"/>
      <c r="K1566" s="145"/>
      <c r="L1566" s="145"/>
      <c r="M1566" s="145"/>
      <c r="N1566" s="145"/>
      <c r="O1566" s="145"/>
      <c r="P1566" s="145"/>
      <c r="Q1566" s="145"/>
      <c r="R1566" s="145"/>
      <c r="S1566" s="145"/>
      <c r="T1566" s="145"/>
      <c r="U1566" s="145"/>
      <c r="V1566" s="145"/>
      <c r="W1566" s="145"/>
      <c r="X1566" s="145"/>
      <c r="Y1566" s="145"/>
      <c r="Z1566" s="145"/>
      <c r="AA1566" s="145"/>
      <c r="AB1566" s="145"/>
      <c r="AC1566" s="145"/>
    </row>
    <row r="1567" spans="8:29" ht="12.75">
      <c r="H1567" s="145"/>
      <c r="I1567" s="145"/>
      <c r="J1567" s="145"/>
      <c r="K1567" s="145"/>
      <c r="L1567" s="145"/>
      <c r="M1567" s="145"/>
      <c r="N1567" s="145"/>
      <c r="O1567" s="145"/>
      <c r="P1567" s="145"/>
      <c r="Q1567" s="145"/>
      <c r="R1567" s="145"/>
      <c r="S1567" s="145"/>
      <c r="T1567" s="145"/>
      <c r="U1567" s="145"/>
      <c r="V1567" s="145"/>
      <c r="W1567" s="145"/>
      <c r="X1567" s="145"/>
      <c r="Y1567" s="145"/>
      <c r="Z1567" s="145"/>
      <c r="AA1567" s="145"/>
      <c r="AB1567" s="145"/>
      <c r="AC1567" s="145"/>
    </row>
    <row r="1568" spans="8:29" ht="12.75">
      <c r="H1568" s="145"/>
      <c r="I1568" s="145"/>
      <c r="J1568" s="145"/>
      <c r="K1568" s="145"/>
      <c r="L1568" s="145"/>
      <c r="M1568" s="145"/>
      <c r="N1568" s="145"/>
      <c r="O1568" s="145"/>
      <c r="P1568" s="145"/>
      <c r="Q1568" s="145"/>
      <c r="R1568" s="145"/>
      <c r="S1568" s="145"/>
      <c r="T1568" s="145"/>
      <c r="U1568" s="145"/>
      <c r="V1568" s="145"/>
      <c r="W1568" s="145"/>
      <c r="X1568" s="145"/>
      <c r="Y1568" s="145"/>
      <c r="Z1568" s="145"/>
      <c r="AA1568" s="145"/>
      <c r="AB1568" s="145"/>
      <c r="AC1568" s="145"/>
    </row>
    <row r="1569" spans="8:29" ht="12.75">
      <c r="H1569" s="145"/>
      <c r="I1569" s="145"/>
      <c r="J1569" s="145"/>
      <c r="K1569" s="145"/>
      <c r="L1569" s="145"/>
      <c r="M1569" s="145"/>
      <c r="N1569" s="145"/>
      <c r="O1569" s="145"/>
      <c r="P1569" s="145"/>
      <c r="Q1569" s="145"/>
      <c r="R1569" s="145"/>
      <c r="S1569" s="145"/>
      <c r="T1569" s="145"/>
      <c r="U1569" s="145"/>
      <c r="V1569" s="145"/>
      <c r="W1569" s="145"/>
      <c r="X1569" s="145"/>
      <c r="Y1569" s="145"/>
      <c r="Z1569" s="145"/>
      <c r="AA1569" s="145"/>
      <c r="AB1569" s="145"/>
      <c r="AC1569" s="145"/>
    </row>
    <row r="1570" spans="8:29" ht="12.75">
      <c r="H1570" s="145"/>
      <c r="I1570" s="145"/>
      <c r="J1570" s="145"/>
      <c r="K1570" s="145"/>
      <c r="L1570" s="145"/>
      <c r="M1570" s="145"/>
      <c r="N1570" s="145"/>
      <c r="O1570" s="145"/>
      <c r="P1570" s="145"/>
      <c r="Q1570" s="145"/>
      <c r="R1570" s="145"/>
      <c r="S1570" s="145"/>
      <c r="T1570" s="145"/>
      <c r="U1570" s="145"/>
      <c r="V1570" s="145"/>
      <c r="W1570" s="145"/>
      <c r="X1570" s="145"/>
      <c r="Y1570" s="145"/>
      <c r="Z1570" s="145"/>
      <c r="AA1570" s="145"/>
      <c r="AB1570" s="145"/>
      <c r="AC1570" s="145"/>
    </row>
    <row r="1571" spans="8:29" ht="12.75">
      <c r="H1571" s="145"/>
      <c r="I1571" s="145"/>
      <c r="J1571" s="145"/>
      <c r="K1571" s="145"/>
      <c r="L1571" s="145"/>
      <c r="M1571" s="145"/>
      <c r="N1571" s="145"/>
      <c r="O1571" s="145"/>
      <c r="P1571" s="145"/>
      <c r="Q1571" s="145"/>
      <c r="R1571" s="145"/>
      <c r="S1571" s="145"/>
      <c r="T1571" s="145"/>
      <c r="U1571" s="145"/>
      <c r="V1571" s="145"/>
      <c r="W1571" s="145"/>
      <c r="X1571" s="145"/>
      <c r="Y1571" s="145"/>
      <c r="Z1571" s="145"/>
      <c r="AA1571" s="145"/>
      <c r="AB1571" s="145"/>
      <c r="AC1571" s="145"/>
    </row>
    <row r="1572" spans="8:29" ht="12.75">
      <c r="H1572" s="145"/>
      <c r="I1572" s="145"/>
      <c r="J1572" s="145"/>
      <c r="K1572" s="145"/>
      <c r="L1572" s="145"/>
      <c r="M1572" s="145"/>
      <c r="N1572" s="145"/>
      <c r="O1572" s="145"/>
      <c r="P1572" s="145"/>
      <c r="Q1572" s="145"/>
      <c r="R1572" s="145"/>
      <c r="S1572" s="145"/>
      <c r="T1572" s="145"/>
      <c r="U1572" s="145"/>
      <c r="V1572" s="145"/>
      <c r="W1572" s="145"/>
      <c r="X1572" s="145"/>
      <c r="Y1572" s="145"/>
      <c r="Z1572" s="145"/>
      <c r="AA1572" s="145"/>
      <c r="AB1572" s="145"/>
      <c r="AC1572" s="145"/>
    </row>
    <row r="1573" spans="8:29" ht="12.75">
      <c r="H1573" s="145"/>
      <c r="I1573" s="145"/>
      <c r="J1573" s="145"/>
      <c r="K1573" s="145"/>
      <c r="L1573" s="145"/>
      <c r="M1573" s="145"/>
      <c r="N1573" s="145"/>
      <c r="O1573" s="145"/>
      <c r="P1573" s="145"/>
      <c r="Q1573" s="145"/>
      <c r="R1573" s="145"/>
      <c r="S1573" s="145"/>
      <c r="T1573" s="145"/>
      <c r="U1573" s="145"/>
      <c r="V1573" s="145"/>
      <c r="W1573" s="145"/>
      <c r="X1573" s="145"/>
      <c r="Y1573" s="145"/>
      <c r="Z1573" s="145"/>
      <c r="AA1573" s="145"/>
      <c r="AB1573" s="145"/>
      <c r="AC1573" s="145"/>
    </row>
    <row r="1574" spans="8:29" ht="12.75">
      <c r="H1574" s="145"/>
      <c r="I1574" s="145"/>
      <c r="J1574" s="145"/>
      <c r="K1574" s="145"/>
      <c r="L1574" s="145"/>
      <c r="M1574" s="145"/>
      <c r="N1574" s="145"/>
      <c r="O1574" s="145"/>
      <c r="P1574" s="145"/>
      <c r="Q1574" s="145"/>
      <c r="R1574" s="145"/>
      <c r="S1574" s="145"/>
      <c r="T1574" s="145"/>
      <c r="U1574" s="145"/>
      <c r="V1574" s="145"/>
      <c r="W1574" s="145"/>
      <c r="X1574" s="145"/>
      <c r="Y1574" s="145"/>
      <c r="Z1574" s="145"/>
      <c r="AA1574" s="145"/>
      <c r="AB1574" s="145"/>
      <c r="AC1574" s="145"/>
    </row>
    <row r="1575" spans="8:29" ht="12.75">
      <c r="H1575" s="145"/>
      <c r="I1575" s="145"/>
      <c r="J1575" s="145"/>
      <c r="K1575" s="145"/>
      <c r="L1575" s="145"/>
      <c r="M1575" s="145"/>
      <c r="N1575" s="145"/>
      <c r="O1575" s="145"/>
      <c r="P1575" s="145"/>
      <c r="Q1575" s="145"/>
      <c r="R1575" s="145"/>
      <c r="S1575" s="145"/>
      <c r="T1575" s="145"/>
      <c r="U1575" s="145"/>
      <c r="V1575" s="145"/>
      <c r="W1575" s="145"/>
      <c r="X1575" s="145"/>
      <c r="Y1575" s="145"/>
      <c r="Z1575" s="145"/>
      <c r="AA1575" s="145"/>
      <c r="AB1575" s="145"/>
      <c r="AC1575" s="145"/>
    </row>
    <row r="1576" spans="8:29" ht="12.75">
      <c r="H1576" s="145"/>
      <c r="I1576" s="145"/>
      <c r="J1576" s="145"/>
      <c r="K1576" s="145"/>
      <c r="L1576" s="145"/>
      <c r="M1576" s="145"/>
      <c r="N1576" s="145"/>
      <c r="O1576" s="145"/>
      <c r="P1576" s="145"/>
      <c r="Q1576" s="145"/>
      <c r="R1576" s="145"/>
      <c r="S1576" s="145"/>
      <c r="T1576" s="145"/>
      <c r="U1576" s="145"/>
      <c r="V1576" s="145"/>
      <c r="W1576" s="145"/>
      <c r="X1576" s="145"/>
      <c r="Y1576" s="145"/>
      <c r="Z1576" s="145"/>
      <c r="AA1576" s="145"/>
      <c r="AB1576" s="145"/>
      <c r="AC1576" s="145"/>
    </row>
    <row r="1577" spans="8:29" ht="12.75">
      <c r="H1577" s="145"/>
      <c r="I1577" s="145"/>
      <c r="J1577" s="145"/>
      <c r="K1577" s="145"/>
      <c r="L1577" s="145"/>
      <c r="M1577" s="145"/>
      <c r="N1577" s="145"/>
      <c r="O1577" s="145"/>
      <c r="P1577" s="145"/>
      <c r="Q1577" s="145"/>
      <c r="R1577" s="145"/>
      <c r="S1577" s="145"/>
      <c r="T1577" s="145"/>
      <c r="U1577" s="145"/>
      <c r="V1577" s="145"/>
      <c r="W1577" s="145"/>
      <c r="X1577" s="145"/>
      <c r="Y1577" s="145"/>
      <c r="Z1577" s="145"/>
      <c r="AA1577" s="145"/>
      <c r="AB1577" s="145"/>
      <c r="AC1577" s="145"/>
    </row>
    <row r="1578" spans="8:29" ht="12.75">
      <c r="H1578" s="145"/>
      <c r="I1578" s="145"/>
      <c r="J1578" s="145"/>
      <c r="K1578" s="145"/>
      <c r="L1578" s="145"/>
      <c r="M1578" s="145"/>
      <c r="N1578" s="145"/>
      <c r="O1578" s="145"/>
      <c r="P1578" s="145"/>
      <c r="Q1578" s="145"/>
      <c r="R1578" s="145"/>
      <c r="S1578" s="145"/>
      <c r="T1578" s="145"/>
      <c r="U1578" s="145"/>
      <c r="V1578" s="145"/>
      <c r="W1578" s="145"/>
      <c r="X1578" s="145"/>
      <c r="Y1578" s="145"/>
      <c r="Z1578" s="145"/>
      <c r="AA1578" s="145"/>
      <c r="AB1578" s="145"/>
      <c r="AC1578" s="145"/>
    </row>
    <row r="1579" spans="8:29" ht="12.75">
      <c r="H1579" s="145"/>
      <c r="I1579" s="145"/>
      <c r="J1579" s="145"/>
      <c r="K1579" s="145"/>
      <c r="L1579" s="145"/>
      <c r="M1579" s="145"/>
      <c r="N1579" s="145"/>
      <c r="O1579" s="145"/>
      <c r="P1579" s="145"/>
      <c r="Q1579" s="145"/>
      <c r="R1579" s="145"/>
      <c r="S1579" s="145"/>
      <c r="T1579" s="145"/>
      <c r="U1579" s="145"/>
      <c r="V1579" s="145"/>
      <c r="W1579" s="145"/>
      <c r="X1579" s="145"/>
      <c r="Y1579" s="145"/>
      <c r="Z1579" s="145"/>
      <c r="AA1579" s="145"/>
      <c r="AB1579" s="145"/>
      <c r="AC1579" s="145"/>
    </row>
    <row r="1580" spans="8:29" ht="12.75">
      <c r="H1580" s="145"/>
      <c r="I1580" s="145"/>
      <c r="J1580" s="145"/>
      <c r="K1580" s="145"/>
      <c r="L1580" s="145"/>
      <c r="M1580" s="145"/>
      <c r="N1580" s="145"/>
      <c r="O1580" s="145"/>
      <c r="P1580" s="145"/>
      <c r="Q1580" s="145"/>
      <c r="R1580" s="145"/>
      <c r="S1580" s="145"/>
      <c r="T1580" s="145"/>
      <c r="U1580" s="145"/>
      <c r="V1580" s="145"/>
      <c r="W1580" s="145"/>
      <c r="X1580" s="145"/>
      <c r="Y1580" s="145"/>
      <c r="Z1580" s="145"/>
      <c r="AA1580" s="145"/>
      <c r="AB1580" s="145"/>
      <c r="AC1580" s="145"/>
    </row>
    <row r="1581" spans="8:29" ht="12.75">
      <c r="H1581" s="145"/>
      <c r="I1581" s="145"/>
      <c r="J1581" s="145"/>
      <c r="K1581" s="145"/>
      <c r="L1581" s="145"/>
      <c r="M1581" s="145"/>
      <c r="N1581" s="145"/>
      <c r="O1581" s="145"/>
      <c r="P1581" s="145"/>
      <c r="Q1581" s="145"/>
      <c r="R1581" s="145"/>
      <c r="S1581" s="145"/>
      <c r="T1581" s="145"/>
      <c r="U1581" s="145"/>
      <c r="V1581" s="145"/>
      <c r="W1581" s="145"/>
      <c r="X1581" s="145"/>
      <c r="Y1581" s="145"/>
      <c r="Z1581" s="145"/>
      <c r="AA1581" s="145"/>
      <c r="AB1581" s="145"/>
      <c r="AC1581" s="145"/>
    </row>
    <row r="1582" spans="8:29" ht="12.75">
      <c r="H1582" s="145"/>
      <c r="I1582" s="145"/>
      <c r="J1582" s="145"/>
      <c r="K1582" s="145"/>
      <c r="L1582" s="145"/>
      <c r="M1582" s="145"/>
      <c r="N1582" s="145"/>
      <c r="O1582" s="145"/>
      <c r="P1582" s="145"/>
      <c r="Q1582" s="145"/>
      <c r="R1582" s="145"/>
      <c r="S1582" s="145"/>
      <c r="T1582" s="145"/>
      <c r="U1582" s="145"/>
      <c r="V1582" s="145"/>
      <c r="W1582" s="145"/>
      <c r="X1582" s="145"/>
      <c r="Y1582" s="145"/>
      <c r="Z1582" s="145"/>
      <c r="AA1582" s="145"/>
      <c r="AB1582" s="145"/>
      <c r="AC1582" s="145"/>
    </row>
    <row r="1583" spans="8:29" ht="12.75">
      <c r="H1583" s="145"/>
      <c r="I1583" s="145"/>
      <c r="J1583" s="145"/>
      <c r="K1583" s="145"/>
      <c r="L1583" s="145"/>
      <c r="M1583" s="145"/>
      <c r="N1583" s="145"/>
      <c r="O1583" s="145"/>
      <c r="P1583" s="145"/>
      <c r="Q1583" s="145"/>
      <c r="R1583" s="145"/>
      <c r="S1583" s="145"/>
      <c r="T1583" s="145"/>
      <c r="U1583" s="145"/>
      <c r="V1583" s="145"/>
      <c r="W1583" s="145"/>
      <c r="X1583" s="145"/>
      <c r="Y1583" s="145"/>
      <c r="Z1583" s="145"/>
      <c r="AA1583" s="145"/>
      <c r="AB1583" s="145"/>
      <c r="AC1583" s="145"/>
    </row>
    <row r="1584" spans="8:29" ht="12.75">
      <c r="H1584" s="145"/>
      <c r="I1584" s="145"/>
      <c r="J1584" s="145"/>
      <c r="K1584" s="145"/>
      <c r="L1584" s="145"/>
      <c r="M1584" s="145"/>
      <c r="N1584" s="145"/>
      <c r="O1584" s="145"/>
      <c r="P1584" s="145"/>
      <c r="Q1584" s="145"/>
      <c r="R1584" s="145"/>
      <c r="S1584" s="145"/>
      <c r="T1584" s="145"/>
      <c r="U1584" s="145"/>
      <c r="V1584" s="145"/>
      <c r="W1584" s="145"/>
      <c r="X1584" s="145"/>
      <c r="Y1584" s="145"/>
      <c r="Z1584" s="145"/>
      <c r="AA1584" s="145"/>
      <c r="AB1584" s="145"/>
      <c r="AC1584" s="145"/>
    </row>
    <row r="1585" spans="8:29" ht="12.75">
      <c r="H1585" s="145"/>
      <c r="I1585" s="145"/>
      <c r="J1585" s="145"/>
      <c r="K1585" s="145"/>
      <c r="L1585" s="145"/>
      <c r="M1585" s="145"/>
      <c r="N1585" s="145"/>
      <c r="O1585" s="145"/>
      <c r="P1585" s="145"/>
      <c r="Q1585" s="145"/>
      <c r="R1585" s="145"/>
      <c r="S1585" s="145"/>
      <c r="T1585" s="145"/>
      <c r="U1585" s="145"/>
      <c r="V1585" s="145"/>
      <c r="W1585" s="145"/>
      <c r="X1585" s="145"/>
      <c r="Y1585" s="145"/>
      <c r="Z1585" s="145"/>
      <c r="AA1585" s="145"/>
      <c r="AB1585" s="145"/>
      <c r="AC1585" s="145"/>
    </row>
    <row r="1586" spans="8:29" ht="12.75">
      <c r="H1586" s="145"/>
      <c r="I1586" s="145"/>
      <c r="J1586" s="145"/>
      <c r="K1586" s="145"/>
      <c r="L1586" s="145"/>
      <c r="M1586" s="145"/>
      <c r="N1586" s="145"/>
      <c r="O1586" s="145"/>
      <c r="P1586" s="145"/>
      <c r="Q1586" s="145"/>
      <c r="R1586" s="145"/>
      <c r="S1586" s="145"/>
      <c r="T1586" s="145"/>
      <c r="U1586" s="145"/>
      <c r="V1586" s="145"/>
      <c r="W1586" s="145"/>
      <c r="X1586" s="145"/>
      <c r="Y1586" s="145"/>
      <c r="Z1586" s="145"/>
      <c r="AA1586" s="145"/>
      <c r="AB1586" s="145"/>
      <c r="AC1586" s="145"/>
    </row>
    <row r="1587" spans="8:29" ht="12.75">
      <c r="H1587" s="145"/>
      <c r="I1587" s="145"/>
      <c r="J1587" s="145"/>
      <c r="K1587" s="145"/>
      <c r="L1587" s="145"/>
      <c r="M1587" s="145"/>
      <c r="N1587" s="145"/>
      <c r="O1587" s="145"/>
      <c r="P1587" s="145"/>
      <c r="Q1587" s="145"/>
      <c r="R1587" s="145"/>
      <c r="S1587" s="145"/>
      <c r="T1587" s="145"/>
      <c r="U1587" s="145"/>
      <c r="V1587" s="145"/>
      <c r="W1587" s="145"/>
      <c r="X1587" s="145"/>
      <c r="Y1587" s="145"/>
      <c r="Z1587" s="145"/>
      <c r="AA1587" s="145"/>
      <c r="AB1587" s="145"/>
      <c r="AC1587" s="145"/>
    </row>
    <row r="1588" spans="8:29" ht="12.75">
      <c r="H1588" s="145"/>
      <c r="I1588" s="145"/>
      <c r="J1588" s="145"/>
      <c r="K1588" s="145"/>
      <c r="L1588" s="145"/>
      <c r="M1588" s="145"/>
      <c r="N1588" s="145"/>
      <c r="O1588" s="145"/>
      <c r="P1588" s="145"/>
      <c r="Q1588" s="145"/>
      <c r="R1588" s="145"/>
      <c r="S1588" s="145"/>
      <c r="T1588" s="145"/>
      <c r="U1588" s="145"/>
      <c r="V1588" s="145"/>
      <c r="W1588" s="145"/>
      <c r="X1588" s="145"/>
      <c r="Y1588" s="145"/>
      <c r="Z1588" s="145"/>
      <c r="AA1588" s="145"/>
      <c r="AB1588" s="145"/>
      <c r="AC1588" s="145"/>
    </row>
    <row r="1589" spans="8:29" ht="12.75">
      <c r="H1589" s="145"/>
      <c r="I1589" s="145"/>
      <c r="J1589" s="145"/>
      <c r="K1589" s="145"/>
      <c r="L1589" s="145"/>
      <c r="M1589" s="145"/>
      <c r="N1589" s="145"/>
      <c r="O1589" s="145"/>
      <c r="P1589" s="145"/>
      <c r="Q1589" s="145"/>
      <c r="R1589" s="145"/>
      <c r="S1589" s="145"/>
      <c r="T1589" s="145"/>
      <c r="U1589" s="145"/>
      <c r="V1589" s="145"/>
      <c r="W1589" s="145"/>
      <c r="X1589" s="145"/>
      <c r="Y1589" s="145"/>
      <c r="Z1589" s="145"/>
      <c r="AA1589" s="145"/>
      <c r="AB1589" s="145"/>
      <c r="AC1589" s="145"/>
    </row>
    <row r="1590" spans="8:29" ht="12.75">
      <c r="H1590" s="145"/>
      <c r="I1590" s="145"/>
      <c r="J1590" s="145"/>
      <c r="K1590" s="145"/>
      <c r="L1590" s="145"/>
      <c r="M1590" s="145"/>
      <c r="N1590" s="145"/>
      <c r="O1590" s="145"/>
      <c r="P1590" s="145"/>
      <c r="Q1590" s="145"/>
      <c r="R1590" s="145"/>
      <c r="S1590" s="145"/>
      <c r="T1590" s="145"/>
      <c r="U1590" s="145"/>
      <c r="V1590" s="145"/>
      <c r="W1590" s="145"/>
      <c r="X1590" s="145"/>
      <c r="Y1590" s="145"/>
      <c r="Z1590" s="145"/>
      <c r="AA1590" s="145"/>
      <c r="AB1590" s="145"/>
      <c r="AC1590" s="145"/>
    </row>
    <row r="1591" spans="8:29" ht="12.75">
      <c r="H1591" s="145"/>
      <c r="I1591" s="145"/>
      <c r="J1591" s="145"/>
      <c r="K1591" s="145"/>
      <c r="L1591" s="145"/>
      <c r="M1591" s="145"/>
      <c r="N1591" s="145"/>
      <c r="O1591" s="145"/>
      <c r="P1591" s="145"/>
      <c r="Q1591" s="145"/>
      <c r="R1591" s="145"/>
      <c r="S1591" s="145"/>
      <c r="T1591" s="145"/>
      <c r="U1591" s="145"/>
      <c r="V1591" s="145"/>
      <c r="W1591" s="145"/>
      <c r="X1591" s="145"/>
      <c r="Y1591" s="145"/>
      <c r="Z1591" s="145"/>
      <c r="AA1591" s="145"/>
      <c r="AB1591" s="145"/>
      <c r="AC1591" s="145"/>
    </row>
    <row r="1592" spans="8:29" ht="12.75">
      <c r="H1592" s="145"/>
      <c r="I1592" s="145"/>
      <c r="J1592" s="145"/>
      <c r="K1592" s="145"/>
      <c r="L1592" s="145"/>
      <c r="M1592" s="145"/>
      <c r="N1592" s="145"/>
      <c r="O1592" s="145"/>
      <c r="P1592" s="145"/>
      <c r="Q1592" s="145"/>
      <c r="R1592" s="145"/>
      <c r="S1592" s="145"/>
      <c r="T1592" s="145"/>
      <c r="U1592" s="145"/>
      <c r="V1592" s="145"/>
      <c r="W1592" s="145"/>
      <c r="X1592" s="145"/>
      <c r="Y1592" s="145"/>
      <c r="Z1592" s="145"/>
      <c r="AA1592" s="145"/>
      <c r="AB1592" s="145"/>
      <c r="AC1592" s="145"/>
    </row>
    <row r="1593" spans="8:29" ht="12.75">
      <c r="H1593" s="145"/>
      <c r="I1593" s="145"/>
      <c r="J1593" s="145"/>
      <c r="K1593" s="145"/>
      <c r="L1593" s="145"/>
      <c r="M1593" s="145"/>
      <c r="N1593" s="145"/>
      <c r="O1593" s="145"/>
      <c r="P1593" s="145"/>
      <c r="Q1593" s="145"/>
      <c r="R1593" s="145"/>
      <c r="S1593" s="145"/>
      <c r="T1593" s="145"/>
      <c r="U1593" s="145"/>
      <c r="V1593" s="145"/>
      <c r="W1593" s="145"/>
      <c r="X1593" s="145"/>
      <c r="Y1593" s="145"/>
      <c r="Z1593" s="145"/>
      <c r="AA1593" s="145"/>
      <c r="AB1593" s="145"/>
      <c r="AC1593" s="145"/>
    </row>
    <row r="1594" spans="8:29" ht="12.75">
      <c r="H1594" s="145"/>
      <c r="I1594" s="145"/>
      <c r="J1594" s="145"/>
      <c r="K1594" s="145"/>
      <c r="L1594" s="145"/>
      <c r="M1594" s="145"/>
      <c r="N1594" s="145"/>
      <c r="O1594" s="145"/>
      <c r="P1594" s="145"/>
      <c r="Q1594" s="145"/>
      <c r="R1594" s="145"/>
      <c r="S1594" s="145"/>
      <c r="T1594" s="145"/>
      <c r="U1594" s="145"/>
      <c r="V1594" s="145"/>
      <c r="W1594" s="145"/>
      <c r="X1594" s="145"/>
      <c r="Y1594" s="145"/>
      <c r="Z1594" s="145"/>
      <c r="AA1594" s="145"/>
      <c r="AB1594" s="145"/>
      <c r="AC1594" s="145"/>
    </row>
    <row r="1595" spans="8:29" ht="12.75">
      <c r="H1595" s="145"/>
      <c r="I1595" s="145"/>
      <c r="J1595" s="145"/>
      <c r="K1595" s="145"/>
      <c r="L1595" s="145"/>
      <c r="M1595" s="145"/>
      <c r="N1595" s="145"/>
      <c r="O1595" s="145"/>
      <c r="P1595" s="145"/>
      <c r="Q1595" s="145"/>
      <c r="R1595" s="145"/>
      <c r="S1595" s="145"/>
      <c r="T1595" s="145"/>
      <c r="U1595" s="145"/>
      <c r="V1595" s="145"/>
      <c r="W1595" s="145"/>
      <c r="X1595" s="145"/>
      <c r="Y1595" s="145"/>
      <c r="Z1595" s="145"/>
      <c r="AA1595" s="145"/>
      <c r="AB1595" s="145"/>
      <c r="AC1595" s="145"/>
    </row>
    <row r="1596" spans="8:29" ht="12.75">
      <c r="H1596" s="145"/>
      <c r="I1596" s="145"/>
      <c r="J1596" s="145"/>
      <c r="K1596" s="145"/>
      <c r="L1596" s="145"/>
      <c r="M1596" s="145"/>
      <c r="N1596" s="145"/>
      <c r="O1596" s="145"/>
      <c r="P1596" s="145"/>
      <c r="Q1596" s="145"/>
      <c r="R1596" s="145"/>
      <c r="S1596" s="145"/>
      <c r="T1596" s="145"/>
      <c r="U1596" s="145"/>
      <c r="V1596" s="145"/>
      <c r="W1596" s="145"/>
      <c r="X1596" s="145"/>
      <c r="Y1596" s="145"/>
      <c r="Z1596" s="145"/>
      <c r="AA1596" s="145"/>
      <c r="AB1596" s="145"/>
      <c r="AC1596" s="145"/>
    </row>
    <row r="1597" spans="8:29" ht="12.75">
      <c r="H1597" s="145"/>
      <c r="I1597" s="145"/>
      <c r="J1597" s="145"/>
      <c r="K1597" s="145"/>
      <c r="L1597" s="145"/>
      <c r="M1597" s="145"/>
      <c r="N1597" s="145"/>
      <c r="O1597" s="145"/>
      <c r="P1597" s="145"/>
      <c r="Q1597" s="145"/>
      <c r="R1597" s="145"/>
      <c r="S1597" s="145"/>
      <c r="T1597" s="145"/>
      <c r="U1597" s="145"/>
      <c r="V1597" s="145"/>
      <c r="W1597" s="145"/>
      <c r="X1597" s="145"/>
      <c r="Y1597" s="145"/>
      <c r="Z1597" s="145"/>
      <c r="AA1597" s="145"/>
      <c r="AB1597" s="145"/>
      <c r="AC1597" s="145"/>
    </row>
    <row r="1598" spans="8:29" ht="12.75">
      <c r="H1598" s="145"/>
      <c r="I1598" s="145"/>
      <c r="J1598" s="145"/>
      <c r="K1598" s="145"/>
      <c r="L1598" s="145"/>
      <c r="M1598" s="145"/>
      <c r="N1598" s="145"/>
      <c r="O1598" s="145"/>
      <c r="P1598" s="145"/>
      <c r="Q1598" s="145"/>
      <c r="R1598" s="145"/>
      <c r="S1598" s="145"/>
      <c r="T1598" s="145"/>
      <c r="U1598" s="145"/>
      <c r="V1598" s="145"/>
      <c r="W1598" s="145"/>
      <c r="X1598" s="145"/>
      <c r="Y1598" s="145"/>
      <c r="Z1598" s="145"/>
      <c r="AA1598" s="145"/>
      <c r="AB1598" s="145"/>
      <c r="AC1598" s="145"/>
    </row>
    <row r="1599" spans="8:29" ht="12.75">
      <c r="H1599" s="145"/>
      <c r="I1599" s="145"/>
      <c r="J1599" s="145"/>
      <c r="K1599" s="145"/>
      <c r="L1599" s="145"/>
      <c r="M1599" s="145"/>
      <c r="N1599" s="145"/>
      <c r="O1599" s="145"/>
      <c r="P1599" s="145"/>
      <c r="Q1599" s="145"/>
      <c r="R1599" s="145"/>
      <c r="S1599" s="145"/>
      <c r="T1599" s="145"/>
      <c r="U1599" s="145"/>
      <c r="V1599" s="145"/>
      <c r="W1599" s="145"/>
      <c r="X1599" s="145"/>
      <c r="Y1599" s="145"/>
      <c r="Z1599" s="145"/>
      <c r="AA1599" s="145"/>
      <c r="AB1599" s="145"/>
      <c r="AC1599" s="145"/>
    </row>
    <row r="1600" spans="8:29" ht="12.75">
      <c r="H1600" s="145"/>
      <c r="I1600" s="145"/>
      <c r="J1600" s="145"/>
      <c r="K1600" s="145"/>
      <c r="L1600" s="145"/>
      <c r="M1600" s="145"/>
      <c r="N1600" s="145"/>
      <c r="O1600" s="145"/>
      <c r="P1600" s="145"/>
      <c r="Q1600" s="145"/>
      <c r="R1600" s="145"/>
      <c r="S1600" s="145"/>
      <c r="T1600" s="145"/>
      <c r="U1600" s="145"/>
      <c r="V1600" s="145"/>
      <c r="W1600" s="145"/>
      <c r="X1600" s="145"/>
      <c r="Y1600" s="145"/>
      <c r="Z1600" s="145"/>
      <c r="AA1600" s="145"/>
      <c r="AB1600" s="145"/>
      <c r="AC1600" s="145"/>
    </row>
    <row r="1601" spans="8:29" ht="12.75">
      <c r="H1601" s="145"/>
      <c r="I1601" s="145"/>
      <c r="J1601" s="145"/>
      <c r="K1601" s="145"/>
      <c r="L1601" s="145"/>
      <c r="M1601" s="145"/>
      <c r="N1601" s="145"/>
      <c r="O1601" s="145"/>
      <c r="P1601" s="145"/>
      <c r="Q1601" s="145"/>
      <c r="R1601" s="145"/>
      <c r="S1601" s="145"/>
      <c r="T1601" s="145"/>
      <c r="U1601" s="145"/>
      <c r="V1601" s="145"/>
      <c r="W1601" s="145"/>
      <c r="X1601" s="145"/>
      <c r="Y1601" s="145"/>
      <c r="Z1601" s="145"/>
      <c r="AA1601" s="145"/>
      <c r="AB1601" s="145"/>
      <c r="AC1601" s="145"/>
    </row>
    <row r="1602" spans="8:29" ht="12.75">
      <c r="H1602" s="145"/>
      <c r="I1602" s="145"/>
      <c r="J1602" s="145"/>
      <c r="K1602" s="145"/>
      <c r="L1602" s="145"/>
      <c r="M1602" s="145"/>
      <c r="N1602" s="145"/>
      <c r="O1602" s="145"/>
      <c r="P1602" s="145"/>
      <c r="Q1602" s="145"/>
      <c r="R1602" s="145"/>
      <c r="S1602" s="145"/>
      <c r="T1602" s="145"/>
      <c r="U1602" s="145"/>
      <c r="V1602" s="145"/>
      <c r="W1602" s="145"/>
      <c r="X1602" s="145"/>
      <c r="Y1602" s="145"/>
      <c r="Z1602" s="145"/>
      <c r="AA1602" s="145"/>
      <c r="AB1602" s="145"/>
      <c r="AC1602" s="145"/>
    </row>
    <row r="1603" spans="8:29" ht="12.75">
      <c r="H1603" s="145"/>
      <c r="I1603" s="145"/>
      <c r="J1603" s="145"/>
      <c r="K1603" s="145"/>
      <c r="L1603" s="145"/>
      <c r="M1603" s="145"/>
      <c r="N1603" s="145"/>
      <c r="O1603" s="145"/>
      <c r="P1603" s="145"/>
      <c r="Q1603" s="145"/>
      <c r="R1603" s="145"/>
      <c r="S1603" s="145"/>
      <c r="T1603" s="145"/>
      <c r="U1603" s="145"/>
      <c r="V1603" s="145"/>
      <c r="W1603" s="145"/>
      <c r="X1603" s="145"/>
      <c r="Y1603" s="145"/>
      <c r="Z1603" s="145"/>
      <c r="AA1603" s="145"/>
      <c r="AB1603" s="145"/>
      <c r="AC1603" s="145"/>
    </row>
    <row r="1604" spans="8:29" ht="12.75">
      <c r="H1604" s="145"/>
      <c r="I1604" s="145"/>
      <c r="J1604" s="145"/>
      <c r="K1604" s="145"/>
      <c r="L1604" s="145"/>
      <c r="M1604" s="145"/>
      <c r="N1604" s="145"/>
      <c r="O1604" s="145"/>
      <c r="P1604" s="145"/>
      <c r="Q1604" s="145"/>
      <c r="R1604" s="145"/>
      <c r="S1604" s="145"/>
      <c r="T1604" s="145"/>
      <c r="U1604" s="145"/>
      <c r="V1604" s="145"/>
      <c r="W1604" s="145"/>
      <c r="X1604" s="145"/>
      <c r="Y1604" s="145"/>
      <c r="Z1604" s="145"/>
      <c r="AA1604" s="145"/>
      <c r="AB1604" s="145"/>
      <c r="AC1604" s="145"/>
    </row>
    <row r="1605" spans="8:29" ht="12.75">
      <c r="H1605" s="145"/>
      <c r="I1605" s="145"/>
      <c r="J1605" s="145"/>
      <c r="K1605" s="145"/>
      <c r="L1605" s="145"/>
      <c r="M1605" s="145"/>
      <c r="N1605" s="145"/>
      <c r="O1605" s="145"/>
      <c r="P1605" s="145"/>
      <c r="Q1605" s="145"/>
      <c r="R1605" s="145"/>
      <c r="S1605" s="145"/>
      <c r="T1605" s="145"/>
      <c r="U1605" s="145"/>
      <c r="V1605" s="145"/>
      <c r="W1605" s="145"/>
      <c r="X1605" s="145"/>
      <c r="Y1605" s="145"/>
      <c r="Z1605" s="145"/>
      <c r="AA1605" s="145"/>
      <c r="AB1605" s="145"/>
      <c r="AC1605" s="145"/>
    </row>
    <row r="1606" spans="8:29" ht="12.75">
      <c r="H1606" s="145"/>
      <c r="I1606" s="145"/>
      <c r="J1606" s="145"/>
      <c r="K1606" s="145"/>
      <c r="L1606" s="145"/>
      <c r="M1606" s="145"/>
      <c r="N1606" s="145"/>
      <c r="O1606" s="145"/>
      <c r="P1606" s="145"/>
      <c r="Q1606" s="145"/>
      <c r="R1606" s="145"/>
      <c r="S1606" s="145"/>
      <c r="T1606" s="145"/>
      <c r="U1606" s="145"/>
      <c r="V1606" s="145"/>
      <c r="W1606" s="145"/>
      <c r="X1606" s="145"/>
      <c r="Y1606" s="145"/>
      <c r="Z1606" s="145"/>
      <c r="AA1606" s="145"/>
      <c r="AB1606" s="145"/>
      <c r="AC1606" s="145"/>
    </row>
    <row r="1607" spans="8:29" ht="12.75">
      <c r="H1607" s="145"/>
      <c r="I1607" s="145"/>
      <c r="J1607" s="145"/>
      <c r="K1607" s="145"/>
      <c r="L1607" s="145"/>
      <c r="M1607" s="145"/>
      <c r="N1607" s="145"/>
      <c r="O1607" s="145"/>
      <c r="P1607" s="145"/>
      <c r="Q1607" s="145"/>
      <c r="R1607" s="145"/>
      <c r="S1607" s="145"/>
      <c r="T1607" s="145"/>
      <c r="U1607" s="145"/>
      <c r="V1607" s="145"/>
      <c r="W1607" s="145"/>
      <c r="X1607" s="145"/>
      <c r="Y1607" s="145"/>
      <c r="Z1607" s="145"/>
      <c r="AA1607" s="145"/>
      <c r="AB1607" s="145"/>
      <c r="AC1607" s="145"/>
    </row>
    <row r="1608" spans="8:29" ht="12.75">
      <c r="H1608" s="145"/>
      <c r="I1608" s="145"/>
      <c r="J1608" s="145"/>
      <c r="K1608" s="145"/>
      <c r="L1608" s="145"/>
      <c r="M1608" s="145"/>
      <c r="N1608" s="145"/>
      <c r="O1608" s="145"/>
      <c r="P1608" s="145"/>
      <c r="Q1608" s="145"/>
      <c r="R1608" s="145"/>
      <c r="S1608" s="145"/>
      <c r="T1608" s="145"/>
      <c r="U1608" s="145"/>
      <c r="V1608" s="145"/>
      <c r="W1608" s="145"/>
      <c r="X1608" s="145"/>
      <c r="Y1608" s="145"/>
      <c r="Z1608" s="145"/>
      <c r="AA1608" s="145"/>
      <c r="AB1608" s="145"/>
      <c r="AC1608" s="145"/>
    </row>
    <row r="1609" spans="8:29" ht="12.75">
      <c r="H1609" s="145"/>
      <c r="I1609" s="145"/>
      <c r="J1609" s="145"/>
      <c r="K1609" s="145"/>
      <c r="L1609" s="145"/>
      <c r="M1609" s="145"/>
      <c r="N1609" s="145"/>
      <c r="O1609" s="145"/>
      <c r="P1609" s="145"/>
      <c r="Q1609" s="145"/>
      <c r="R1609" s="145"/>
      <c r="S1609" s="145"/>
      <c r="T1609" s="145"/>
      <c r="U1609" s="145"/>
      <c r="V1609" s="145"/>
      <c r="W1609" s="145"/>
      <c r="X1609" s="145"/>
      <c r="Y1609" s="145"/>
      <c r="Z1609" s="145"/>
      <c r="AA1609" s="145"/>
      <c r="AB1609" s="145"/>
      <c r="AC1609" s="145"/>
    </row>
    <row r="1610" spans="8:29" ht="12.75">
      <c r="H1610" s="145"/>
      <c r="I1610" s="145"/>
      <c r="J1610" s="145"/>
      <c r="K1610" s="145"/>
      <c r="L1610" s="145"/>
      <c r="M1610" s="145"/>
      <c r="N1610" s="145"/>
      <c r="O1610" s="145"/>
      <c r="P1610" s="145"/>
      <c r="Q1610" s="145"/>
      <c r="R1610" s="145"/>
      <c r="S1610" s="145"/>
      <c r="T1610" s="145"/>
      <c r="U1610" s="145"/>
      <c r="V1610" s="145"/>
      <c r="W1610" s="145"/>
      <c r="X1610" s="145"/>
      <c r="Y1610" s="145"/>
      <c r="Z1610" s="145"/>
      <c r="AA1610" s="145"/>
      <c r="AB1610" s="145"/>
      <c r="AC1610" s="145"/>
    </row>
    <row r="1611" spans="8:29" ht="12.75">
      <c r="H1611" s="145"/>
      <c r="I1611" s="145"/>
      <c r="J1611" s="145"/>
      <c r="K1611" s="145"/>
      <c r="L1611" s="145"/>
      <c r="M1611" s="145"/>
      <c r="N1611" s="145"/>
      <c r="O1611" s="145"/>
      <c r="P1611" s="145"/>
      <c r="Q1611" s="145"/>
      <c r="R1611" s="145"/>
      <c r="S1611" s="145"/>
      <c r="T1611" s="145"/>
      <c r="U1611" s="145"/>
      <c r="V1611" s="145"/>
      <c r="W1611" s="145"/>
      <c r="X1611" s="145"/>
      <c r="Y1611" s="145"/>
      <c r="Z1611" s="145"/>
      <c r="AA1611" s="145"/>
      <c r="AB1611" s="145"/>
      <c r="AC1611" s="145"/>
    </row>
    <row r="1612" spans="8:29" ht="12.75">
      <c r="H1612" s="145"/>
      <c r="I1612" s="145"/>
      <c r="J1612" s="145"/>
      <c r="K1612" s="145"/>
      <c r="L1612" s="145"/>
      <c r="M1612" s="145"/>
      <c r="N1612" s="145"/>
      <c r="O1612" s="145"/>
      <c r="P1612" s="145"/>
      <c r="Q1612" s="145"/>
      <c r="R1612" s="145"/>
      <c r="S1612" s="145"/>
      <c r="T1612" s="145"/>
      <c r="U1612" s="145"/>
      <c r="V1612" s="145"/>
      <c r="W1612" s="145"/>
      <c r="X1612" s="145"/>
      <c r="Y1612" s="145"/>
      <c r="Z1612" s="145"/>
      <c r="AA1612" s="145"/>
      <c r="AB1612" s="145"/>
      <c r="AC1612" s="145"/>
    </row>
    <row r="1613" spans="8:29" ht="12.75">
      <c r="H1613" s="145"/>
      <c r="I1613" s="145"/>
      <c r="J1613" s="145"/>
      <c r="K1613" s="145"/>
      <c r="L1613" s="145"/>
      <c r="M1613" s="145"/>
      <c r="N1613" s="145"/>
      <c r="O1613" s="145"/>
      <c r="P1613" s="145"/>
      <c r="Q1613" s="145"/>
      <c r="R1613" s="145"/>
      <c r="S1613" s="145"/>
      <c r="T1613" s="145"/>
      <c r="U1613" s="145"/>
      <c r="V1613" s="145"/>
      <c r="W1613" s="145"/>
      <c r="X1613" s="145"/>
      <c r="Y1613" s="145"/>
      <c r="Z1613" s="145"/>
      <c r="AA1613" s="145"/>
      <c r="AB1613" s="145"/>
      <c r="AC1613" s="145"/>
    </row>
    <row r="1614" spans="8:29" ht="12.75">
      <c r="H1614" s="145"/>
      <c r="I1614" s="145"/>
      <c r="J1614" s="145"/>
      <c r="K1614" s="145"/>
      <c r="L1614" s="145"/>
      <c r="M1614" s="145"/>
      <c r="N1614" s="145"/>
      <c r="O1614" s="145"/>
      <c r="P1614" s="145"/>
      <c r="Q1614" s="145"/>
      <c r="R1614" s="145"/>
      <c r="S1614" s="145"/>
      <c r="T1614" s="145"/>
      <c r="U1614" s="145"/>
      <c r="V1614" s="145"/>
      <c r="W1614" s="145"/>
      <c r="X1614" s="145"/>
      <c r="Y1614" s="145"/>
      <c r="Z1614" s="145"/>
      <c r="AA1614" s="145"/>
      <c r="AB1614" s="145"/>
      <c r="AC1614" s="145"/>
    </row>
    <row r="1615" spans="8:29" ht="12.75">
      <c r="H1615" s="145"/>
      <c r="I1615" s="145"/>
      <c r="J1615" s="145"/>
      <c r="K1615" s="145"/>
      <c r="L1615" s="145"/>
      <c r="M1615" s="145"/>
      <c r="N1615" s="145"/>
      <c r="O1615" s="145"/>
      <c r="P1615" s="145"/>
      <c r="Q1615" s="145"/>
      <c r="R1615" s="145"/>
      <c r="S1615" s="145"/>
      <c r="T1615" s="145"/>
      <c r="U1615" s="145"/>
      <c r="V1615" s="145"/>
      <c r="W1615" s="145"/>
      <c r="X1615" s="145"/>
      <c r="Y1615" s="145"/>
      <c r="Z1615" s="145"/>
      <c r="AA1615" s="145"/>
      <c r="AB1615" s="145"/>
      <c r="AC1615" s="145"/>
    </row>
    <row r="1616" spans="8:29" ht="12.75">
      <c r="H1616" s="145"/>
      <c r="I1616" s="145"/>
      <c r="J1616" s="145"/>
      <c r="K1616" s="145"/>
      <c r="L1616" s="145"/>
      <c r="M1616" s="145"/>
      <c r="N1616" s="145"/>
      <c r="O1616" s="145"/>
      <c r="P1616" s="145"/>
      <c r="Q1616" s="145"/>
      <c r="R1616" s="145"/>
      <c r="S1616" s="145"/>
      <c r="T1616" s="145"/>
      <c r="U1616" s="145"/>
      <c r="V1616" s="145"/>
      <c r="W1616" s="145"/>
      <c r="X1616" s="145"/>
      <c r="Y1616" s="145"/>
      <c r="Z1616" s="145"/>
      <c r="AA1616" s="145"/>
      <c r="AB1616" s="145"/>
      <c r="AC1616" s="145"/>
    </row>
    <row r="1617" spans="8:29" ht="12.75">
      <c r="H1617" s="145"/>
      <c r="I1617" s="145"/>
      <c r="J1617" s="145"/>
      <c r="K1617" s="145"/>
      <c r="L1617" s="145"/>
      <c r="M1617" s="145"/>
      <c r="N1617" s="145"/>
      <c r="O1617" s="145"/>
      <c r="P1617" s="145"/>
      <c r="Q1617" s="145"/>
      <c r="R1617" s="145"/>
      <c r="S1617" s="145"/>
      <c r="T1617" s="145"/>
      <c r="U1617" s="145"/>
      <c r="V1617" s="145"/>
      <c r="W1617" s="145"/>
      <c r="X1617" s="145"/>
      <c r="Y1617" s="145"/>
      <c r="Z1617" s="145"/>
      <c r="AA1617" s="145"/>
      <c r="AB1617" s="145"/>
      <c r="AC1617" s="145"/>
    </row>
    <row r="1618" spans="8:29" ht="12.75">
      <c r="H1618" s="145"/>
      <c r="I1618" s="145"/>
      <c r="J1618" s="145"/>
      <c r="K1618" s="145"/>
      <c r="L1618" s="145"/>
      <c r="M1618" s="145"/>
      <c r="N1618" s="145"/>
      <c r="O1618" s="145"/>
      <c r="P1618" s="145"/>
      <c r="Q1618" s="145"/>
      <c r="R1618" s="145"/>
      <c r="S1618" s="145"/>
      <c r="T1618" s="145"/>
      <c r="U1618" s="145"/>
      <c r="V1618" s="145"/>
      <c r="W1618" s="145"/>
      <c r="X1618" s="145"/>
      <c r="Y1618" s="145"/>
      <c r="Z1618" s="145"/>
      <c r="AA1618" s="145"/>
      <c r="AB1618" s="145"/>
      <c r="AC1618" s="145"/>
    </row>
    <row r="1619" spans="8:29" ht="12.75">
      <c r="H1619" s="145"/>
      <c r="I1619" s="145"/>
      <c r="J1619" s="145"/>
      <c r="K1619" s="145"/>
      <c r="L1619" s="145"/>
      <c r="M1619" s="145"/>
      <c r="N1619" s="145"/>
      <c r="O1619" s="145"/>
      <c r="P1619" s="145"/>
      <c r="Q1619" s="145"/>
      <c r="R1619" s="145"/>
      <c r="S1619" s="145"/>
      <c r="T1619" s="145"/>
      <c r="U1619" s="145"/>
      <c r="V1619" s="145"/>
      <c r="W1619" s="145"/>
      <c r="X1619" s="145"/>
      <c r="Y1619" s="145"/>
      <c r="Z1619" s="145"/>
      <c r="AA1619" s="145"/>
      <c r="AB1619" s="145"/>
      <c r="AC1619" s="145"/>
    </row>
    <row r="1620" spans="8:29" ht="12.75">
      <c r="H1620" s="145"/>
      <c r="I1620" s="145"/>
      <c r="J1620" s="145"/>
      <c r="K1620" s="145"/>
      <c r="L1620" s="145"/>
      <c r="M1620" s="145"/>
      <c r="N1620" s="145"/>
      <c r="O1620" s="145"/>
      <c r="P1620" s="145"/>
      <c r="Q1620" s="145"/>
      <c r="R1620" s="145"/>
      <c r="S1620" s="145"/>
      <c r="T1620" s="145"/>
      <c r="U1620" s="145"/>
      <c r="V1620" s="145"/>
      <c r="W1620" s="145"/>
      <c r="X1620" s="145"/>
      <c r="Y1620" s="145"/>
      <c r="Z1620" s="145"/>
      <c r="AA1620" s="145"/>
      <c r="AB1620" s="145"/>
      <c r="AC1620" s="145"/>
    </row>
    <row r="1621" spans="8:29" ht="12.75">
      <c r="H1621" s="145"/>
      <c r="I1621" s="145"/>
      <c r="J1621" s="145"/>
      <c r="K1621" s="145"/>
      <c r="L1621" s="145"/>
      <c r="M1621" s="145"/>
      <c r="N1621" s="145"/>
      <c r="O1621" s="145"/>
      <c r="P1621" s="145"/>
      <c r="Q1621" s="145"/>
      <c r="R1621" s="145"/>
      <c r="S1621" s="145"/>
      <c r="T1621" s="145"/>
      <c r="U1621" s="145"/>
      <c r="V1621" s="145"/>
      <c r="W1621" s="145"/>
      <c r="X1621" s="145"/>
      <c r="Y1621" s="145"/>
      <c r="Z1621" s="145"/>
      <c r="AA1621" s="145"/>
      <c r="AB1621" s="145"/>
      <c r="AC1621" s="145"/>
    </row>
    <row r="1622" spans="8:29" ht="12.75">
      <c r="H1622" s="145"/>
      <c r="I1622" s="145"/>
      <c r="J1622" s="145"/>
      <c r="K1622" s="145"/>
      <c r="L1622" s="145"/>
      <c r="M1622" s="145"/>
      <c r="N1622" s="145"/>
      <c r="O1622" s="145"/>
      <c r="P1622" s="145"/>
      <c r="Q1622" s="145"/>
      <c r="R1622" s="145"/>
      <c r="S1622" s="145"/>
      <c r="T1622" s="145"/>
      <c r="U1622" s="145"/>
      <c r="V1622" s="145"/>
      <c r="W1622" s="145"/>
      <c r="X1622" s="145"/>
      <c r="Y1622" s="145"/>
      <c r="Z1622" s="145"/>
      <c r="AA1622" s="145"/>
      <c r="AB1622" s="145"/>
      <c r="AC1622" s="145"/>
    </row>
    <row r="1623" spans="8:29" ht="12.75">
      <c r="H1623" s="145"/>
      <c r="I1623" s="145"/>
      <c r="J1623" s="145"/>
      <c r="K1623" s="145"/>
      <c r="L1623" s="145"/>
      <c r="M1623" s="145"/>
      <c r="N1623" s="145"/>
      <c r="O1623" s="145"/>
      <c r="P1623" s="145"/>
      <c r="Q1623" s="145"/>
      <c r="R1623" s="145"/>
      <c r="S1623" s="145"/>
      <c r="T1623" s="145"/>
      <c r="U1623" s="145"/>
      <c r="V1623" s="145"/>
      <c r="W1623" s="145"/>
      <c r="X1623" s="145"/>
      <c r="Y1623" s="145"/>
      <c r="Z1623" s="145"/>
      <c r="AA1623" s="145"/>
      <c r="AB1623" s="145"/>
      <c r="AC1623" s="145"/>
    </row>
    <row r="1624" spans="8:29" ht="12.75">
      <c r="H1624" s="145"/>
      <c r="I1624" s="145"/>
      <c r="J1624" s="145"/>
      <c r="K1624" s="145"/>
      <c r="L1624" s="145"/>
      <c r="M1624" s="145"/>
      <c r="N1624" s="145"/>
      <c r="O1624" s="145"/>
      <c r="P1624" s="145"/>
      <c r="Q1624" s="145"/>
      <c r="R1624" s="145"/>
      <c r="S1624" s="145"/>
      <c r="T1624" s="145"/>
      <c r="U1624" s="145"/>
      <c r="V1624" s="145"/>
      <c r="W1624" s="145"/>
      <c r="X1624" s="145"/>
      <c r="Y1624" s="145"/>
      <c r="Z1624" s="145"/>
      <c r="AA1624" s="145"/>
      <c r="AB1624" s="145"/>
      <c r="AC1624" s="145"/>
    </row>
    <row r="1625" spans="8:29" ht="12.75">
      <c r="H1625" s="145"/>
      <c r="I1625" s="145"/>
      <c r="J1625" s="145"/>
      <c r="K1625" s="145"/>
      <c r="L1625" s="145"/>
      <c r="M1625" s="145"/>
      <c r="N1625" s="145"/>
      <c r="O1625" s="145"/>
      <c r="P1625" s="145"/>
      <c r="Q1625" s="145"/>
      <c r="R1625" s="145"/>
      <c r="S1625" s="145"/>
      <c r="T1625" s="145"/>
      <c r="U1625" s="145"/>
      <c r="V1625" s="145"/>
      <c r="W1625" s="145"/>
      <c r="X1625" s="145"/>
      <c r="Y1625" s="145"/>
      <c r="Z1625" s="145"/>
      <c r="AA1625" s="145"/>
      <c r="AB1625" s="145"/>
      <c r="AC1625" s="145"/>
    </row>
    <row r="1626" spans="8:29" ht="12.75">
      <c r="H1626" s="145"/>
      <c r="I1626" s="145"/>
      <c r="J1626" s="145"/>
      <c r="K1626" s="145"/>
      <c r="L1626" s="145"/>
      <c r="M1626" s="145"/>
      <c r="N1626" s="145"/>
      <c r="O1626" s="145"/>
      <c r="P1626" s="145"/>
      <c r="Q1626" s="145"/>
      <c r="R1626" s="145"/>
      <c r="S1626" s="145"/>
      <c r="T1626" s="145"/>
      <c r="U1626" s="145"/>
      <c r="V1626" s="145"/>
      <c r="W1626" s="145"/>
      <c r="X1626" s="145"/>
      <c r="Y1626" s="145"/>
      <c r="Z1626" s="145"/>
      <c r="AA1626" s="145"/>
      <c r="AB1626" s="145"/>
      <c r="AC1626" s="145"/>
    </row>
    <row r="1627" spans="8:29" ht="12.75">
      <c r="H1627" s="145"/>
      <c r="I1627" s="145"/>
      <c r="J1627" s="145"/>
      <c r="K1627" s="145"/>
      <c r="L1627" s="145"/>
      <c r="M1627" s="145"/>
      <c r="N1627" s="145"/>
      <c r="O1627" s="145"/>
      <c r="P1627" s="145"/>
      <c r="Q1627" s="145"/>
      <c r="R1627" s="145"/>
      <c r="S1627" s="145"/>
      <c r="T1627" s="145"/>
      <c r="U1627" s="145"/>
      <c r="V1627" s="145"/>
      <c r="W1627" s="145"/>
      <c r="X1627" s="145"/>
      <c r="Y1627" s="145"/>
      <c r="Z1627" s="145"/>
      <c r="AA1627" s="145"/>
      <c r="AB1627" s="145"/>
      <c r="AC1627" s="145"/>
    </row>
    <row r="1628" spans="8:29" ht="12.75">
      <c r="H1628" s="145"/>
      <c r="I1628" s="145"/>
      <c r="J1628" s="145"/>
      <c r="K1628" s="145"/>
      <c r="L1628" s="145"/>
      <c r="M1628" s="145"/>
      <c r="N1628" s="145"/>
      <c r="O1628" s="145"/>
      <c r="P1628" s="145"/>
      <c r="Q1628" s="145"/>
      <c r="R1628" s="145"/>
      <c r="S1628" s="145"/>
      <c r="T1628" s="145"/>
      <c r="U1628" s="145"/>
      <c r="V1628" s="145"/>
      <c r="W1628" s="145"/>
      <c r="X1628" s="145"/>
      <c r="Y1628" s="145"/>
      <c r="Z1628" s="145"/>
      <c r="AA1628" s="145"/>
      <c r="AB1628" s="145"/>
      <c r="AC1628" s="145"/>
    </row>
    <row r="1629" spans="8:29" ht="12.75">
      <c r="H1629" s="145"/>
      <c r="I1629" s="145"/>
      <c r="J1629" s="145"/>
      <c r="K1629" s="145"/>
      <c r="L1629" s="145"/>
      <c r="M1629" s="145"/>
      <c r="N1629" s="145"/>
      <c r="O1629" s="145"/>
      <c r="P1629" s="145"/>
      <c r="Q1629" s="145"/>
      <c r="R1629" s="145"/>
      <c r="S1629" s="145"/>
      <c r="T1629" s="145"/>
      <c r="U1629" s="145"/>
      <c r="V1629" s="145"/>
      <c r="W1629" s="145"/>
      <c r="X1629" s="145"/>
      <c r="Y1629" s="145"/>
      <c r="Z1629" s="145"/>
      <c r="AA1629" s="145"/>
      <c r="AB1629" s="145"/>
      <c r="AC1629" s="145"/>
    </row>
    <row r="1630" spans="8:29" ht="12.75">
      <c r="H1630" s="145"/>
      <c r="I1630" s="145"/>
      <c r="J1630" s="145"/>
      <c r="K1630" s="145"/>
      <c r="L1630" s="145"/>
      <c r="M1630" s="145"/>
      <c r="N1630" s="145"/>
      <c r="O1630" s="145"/>
      <c r="P1630" s="145"/>
      <c r="Q1630" s="145"/>
      <c r="R1630" s="145"/>
      <c r="S1630" s="145"/>
      <c r="T1630" s="145"/>
      <c r="U1630" s="145"/>
      <c r="V1630" s="145"/>
      <c r="W1630" s="145"/>
      <c r="X1630" s="145"/>
      <c r="Y1630" s="145"/>
      <c r="Z1630" s="145"/>
      <c r="AA1630" s="145"/>
      <c r="AB1630" s="145"/>
      <c r="AC1630" s="145"/>
    </row>
    <row r="1631" spans="8:29" ht="12.75">
      <c r="H1631" s="145"/>
      <c r="I1631" s="145"/>
      <c r="J1631" s="145"/>
      <c r="K1631" s="145"/>
      <c r="L1631" s="145"/>
      <c r="M1631" s="145"/>
      <c r="N1631" s="145"/>
      <c r="O1631" s="145"/>
      <c r="P1631" s="145"/>
      <c r="Q1631" s="145"/>
      <c r="R1631" s="145"/>
      <c r="S1631" s="145"/>
      <c r="T1631" s="145"/>
      <c r="U1631" s="145"/>
      <c r="V1631" s="145"/>
      <c r="W1631" s="145"/>
      <c r="X1631" s="145"/>
      <c r="Y1631" s="145"/>
      <c r="Z1631" s="145"/>
      <c r="AA1631" s="145"/>
      <c r="AB1631" s="145"/>
      <c r="AC1631" s="145"/>
    </row>
    <row r="1632" spans="8:29" ht="12.75">
      <c r="H1632" s="145"/>
      <c r="I1632" s="145"/>
      <c r="J1632" s="145"/>
      <c r="K1632" s="145"/>
      <c r="L1632" s="145"/>
      <c r="M1632" s="145"/>
      <c r="N1632" s="145"/>
      <c r="O1632" s="145"/>
      <c r="P1632" s="145"/>
      <c r="Q1632" s="145"/>
      <c r="R1632" s="145"/>
      <c r="S1632" s="145"/>
      <c r="T1632" s="145"/>
      <c r="U1632" s="145"/>
      <c r="V1632" s="145"/>
      <c r="W1632" s="145"/>
      <c r="X1632" s="145"/>
      <c r="Y1632" s="145"/>
      <c r="Z1632" s="145"/>
      <c r="AA1632" s="145"/>
      <c r="AB1632" s="145"/>
      <c r="AC1632" s="145"/>
    </row>
    <row r="1633" spans="8:29" ht="12.75">
      <c r="H1633" s="145"/>
      <c r="I1633" s="145"/>
      <c r="J1633" s="145"/>
      <c r="K1633" s="145"/>
      <c r="L1633" s="145"/>
      <c r="M1633" s="145"/>
      <c r="N1633" s="145"/>
      <c r="O1633" s="145"/>
      <c r="P1633" s="145"/>
      <c r="Q1633" s="145"/>
      <c r="R1633" s="145"/>
      <c r="S1633" s="145"/>
      <c r="T1633" s="145"/>
      <c r="U1633" s="145"/>
      <c r="V1633" s="145"/>
      <c r="W1633" s="145"/>
      <c r="X1633" s="145"/>
      <c r="Y1633" s="145"/>
      <c r="Z1633" s="145"/>
      <c r="AA1633" s="145"/>
      <c r="AB1633" s="145"/>
      <c r="AC1633" s="145"/>
    </row>
    <row r="1634" spans="8:29" ht="12.75">
      <c r="H1634" s="145"/>
      <c r="I1634" s="145"/>
      <c r="J1634" s="145"/>
      <c r="K1634" s="145"/>
      <c r="L1634" s="145"/>
      <c r="M1634" s="145"/>
      <c r="N1634" s="145"/>
      <c r="O1634" s="145"/>
      <c r="P1634" s="145"/>
      <c r="Q1634" s="145"/>
      <c r="R1634" s="145"/>
      <c r="S1634" s="145"/>
      <c r="T1634" s="145"/>
      <c r="U1634" s="145"/>
      <c r="V1634" s="145"/>
      <c r="W1634" s="145"/>
      <c r="X1634" s="145"/>
      <c r="Y1634" s="145"/>
      <c r="Z1634" s="145"/>
      <c r="AA1634" s="145"/>
      <c r="AB1634" s="145"/>
      <c r="AC1634" s="145"/>
    </row>
    <row r="1635" spans="8:29" ht="12.75">
      <c r="H1635" s="145"/>
      <c r="I1635" s="145"/>
      <c r="J1635" s="145"/>
      <c r="K1635" s="145"/>
      <c r="L1635" s="145"/>
      <c r="M1635" s="145"/>
      <c r="N1635" s="145"/>
      <c r="O1635" s="145"/>
      <c r="P1635" s="145"/>
      <c r="Q1635" s="145"/>
      <c r="R1635" s="145"/>
      <c r="S1635" s="145"/>
      <c r="T1635" s="145"/>
      <c r="U1635" s="145"/>
      <c r="V1635" s="145"/>
      <c r="W1635" s="145"/>
      <c r="X1635" s="145"/>
      <c r="Y1635" s="145"/>
      <c r="Z1635" s="145"/>
      <c r="AA1635" s="145"/>
      <c r="AB1635" s="145"/>
      <c r="AC1635" s="145"/>
    </row>
    <row r="1636" spans="8:29" ht="12.75">
      <c r="H1636" s="145"/>
      <c r="I1636" s="145"/>
      <c r="J1636" s="145"/>
      <c r="K1636" s="145"/>
      <c r="L1636" s="145"/>
      <c r="M1636" s="145"/>
      <c r="N1636" s="145"/>
      <c r="O1636" s="145"/>
      <c r="P1636" s="145"/>
      <c r="Q1636" s="145"/>
      <c r="R1636" s="145"/>
      <c r="S1636" s="145"/>
      <c r="T1636" s="145"/>
      <c r="U1636" s="145"/>
      <c r="V1636" s="145"/>
      <c r="W1636" s="145"/>
      <c r="X1636" s="145"/>
      <c r="Y1636" s="145"/>
      <c r="Z1636" s="145"/>
      <c r="AA1636" s="145"/>
      <c r="AB1636" s="145"/>
      <c r="AC1636" s="145"/>
    </row>
    <row r="1637" spans="8:29" ht="12.75">
      <c r="H1637" s="145"/>
      <c r="I1637" s="145"/>
      <c r="J1637" s="145"/>
      <c r="K1637" s="145"/>
      <c r="L1637" s="145"/>
      <c r="M1637" s="145"/>
      <c r="N1637" s="145"/>
      <c r="O1637" s="145"/>
      <c r="P1637" s="145"/>
      <c r="Q1637" s="145"/>
      <c r="R1637" s="145"/>
      <c r="S1637" s="145"/>
      <c r="T1637" s="145"/>
      <c r="U1637" s="145"/>
      <c r="V1637" s="145"/>
      <c r="W1637" s="145"/>
      <c r="X1637" s="145"/>
      <c r="Y1637" s="145"/>
      <c r="Z1637" s="145"/>
      <c r="AA1637" s="145"/>
      <c r="AB1637" s="145"/>
      <c r="AC1637" s="145"/>
    </row>
    <row r="1638" spans="8:29" ht="12.75">
      <c r="H1638" s="145"/>
      <c r="I1638" s="145"/>
      <c r="J1638" s="145"/>
      <c r="K1638" s="145"/>
      <c r="L1638" s="145"/>
      <c r="M1638" s="145"/>
      <c r="N1638" s="145"/>
      <c r="O1638" s="145"/>
      <c r="P1638" s="145"/>
      <c r="Q1638" s="145"/>
      <c r="R1638" s="145"/>
      <c r="S1638" s="145"/>
      <c r="T1638" s="145"/>
      <c r="U1638" s="145"/>
      <c r="V1638" s="145"/>
      <c r="W1638" s="145"/>
      <c r="X1638" s="145"/>
      <c r="Y1638" s="145"/>
      <c r="Z1638" s="145"/>
      <c r="AA1638" s="145"/>
      <c r="AB1638" s="145"/>
      <c r="AC1638" s="145"/>
    </row>
    <row r="1639" spans="8:29" ht="12.75">
      <c r="H1639" s="145"/>
      <c r="I1639" s="145"/>
      <c r="J1639" s="145"/>
      <c r="K1639" s="145"/>
      <c r="L1639" s="145"/>
      <c r="M1639" s="145"/>
      <c r="N1639" s="145"/>
      <c r="O1639" s="145"/>
      <c r="P1639" s="145"/>
      <c r="Q1639" s="145"/>
      <c r="R1639" s="145"/>
      <c r="S1639" s="145"/>
      <c r="T1639" s="145"/>
      <c r="U1639" s="145"/>
      <c r="V1639" s="145"/>
      <c r="W1639" s="145"/>
      <c r="X1639" s="145"/>
      <c r="Y1639" s="145"/>
      <c r="Z1639" s="145"/>
      <c r="AA1639" s="145"/>
      <c r="AB1639" s="145"/>
      <c r="AC1639" s="145"/>
    </row>
    <row r="1640" spans="8:29" ht="12.75">
      <c r="H1640" s="145"/>
      <c r="I1640" s="145"/>
      <c r="J1640" s="145"/>
      <c r="K1640" s="145"/>
      <c r="L1640" s="145"/>
      <c r="M1640" s="145"/>
      <c r="N1640" s="145"/>
      <c r="O1640" s="145"/>
      <c r="P1640" s="145"/>
      <c r="Q1640" s="145"/>
      <c r="R1640" s="145"/>
      <c r="S1640" s="145"/>
      <c r="T1640" s="145"/>
      <c r="U1640" s="145"/>
      <c r="V1640" s="145"/>
      <c r="W1640" s="145"/>
      <c r="X1640" s="145"/>
      <c r="Y1640" s="145"/>
      <c r="Z1640" s="145"/>
      <c r="AA1640" s="145"/>
      <c r="AB1640" s="145"/>
      <c r="AC1640" s="145"/>
    </row>
    <row r="1641" spans="8:29" ht="12.75">
      <c r="H1641" s="145"/>
      <c r="I1641" s="145"/>
      <c r="J1641" s="145"/>
      <c r="K1641" s="145"/>
      <c r="L1641" s="145"/>
      <c r="M1641" s="145"/>
      <c r="N1641" s="145"/>
      <c r="O1641" s="145"/>
      <c r="P1641" s="145"/>
      <c r="Q1641" s="145"/>
      <c r="R1641" s="145"/>
      <c r="S1641" s="145"/>
      <c r="T1641" s="145"/>
      <c r="U1641" s="145"/>
      <c r="V1641" s="145"/>
      <c r="W1641" s="145"/>
      <c r="X1641" s="145"/>
      <c r="Y1641" s="145"/>
      <c r="Z1641" s="145"/>
      <c r="AA1641" s="145"/>
      <c r="AB1641" s="145"/>
      <c r="AC1641" s="145"/>
    </row>
    <row r="1642" spans="8:29" ht="12.75">
      <c r="H1642" s="145"/>
      <c r="I1642" s="145"/>
      <c r="J1642" s="145"/>
      <c r="K1642" s="145"/>
      <c r="L1642" s="145"/>
      <c r="M1642" s="145"/>
      <c r="N1642" s="145"/>
      <c r="O1642" s="145"/>
      <c r="P1642" s="145"/>
      <c r="Q1642" s="145"/>
      <c r="R1642" s="145"/>
      <c r="S1642" s="145"/>
      <c r="T1642" s="145"/>
      <c r="U1642" s="145"/>
      <c r="V1642" s="145"/>
      <c r="W1642" s="145"/>
      <c r="X1642" s="145"/>
      <c r="Y1642" s="145"/>
      <c r="Z1642" s="145"/>
      <c r="AA1642" s="145"/>
      <c r="AB1642" s="145"/>
      <c r="AC1642" s="145"/>
    </row>
    <row r="1643" spans="8:29" ht="12.75">
      <c r="H1643" s="145"/>
      <c r="I1643" s="145"/>
      <c r="J1643" s="145"/>
      <c r="K1643" s="145"/>
      <c r="L1643" s="145"/>
      <c r="M1643" s="145"/>
      <c r="N1643" s="145"/>
      <c r="O1643" s="145"/>
      <c r="P1643" s="145"/>
      <c r="Q1643" s="145"/>
      <c r="R1643" s="145"/>
      <c r="S1643" s="145"/>
      <c r="T1643" s="145"/>
      <c r="U1643" s="145"/>
      <c r="V1643" s="145"/>
      <c r="W1643" s="145"/>
      <c r="X1643" s="145"/>
      <c r="Y1643" s="145"/>
      <c r="Z1643" s="145"/>
      <c r="AA1643" s="145"/>
      <c r="AB1643" s="145"/>
      <c r="AC1643" s="145"/>
    </row>
    <row r="1644" spans="8:29" ht="12.75">
      <c r="H1644" s="145"/>
      <c r="I1644" s="145"/>
      <c r="J1644" s="145"/>
      <c r="K1644" s="145"/>
      <c r="L1644" s="145"/>
      <c r="M1644" s="145"/>
      <c r="N1644" s="145"/>
      <c r="O1644" s="145"/>
      <c r="P1644" s="145"/>
      <c r="Q1644" s="145"/>
      <c r="R1644" s="145"/>
      <c r="S1644" s="145"/>
      <c r="T1644" s="145"/>
      <c r="U1644" s="145"/>
      <c r="V1644" s="145"/>
      <c r="W1644" s="145"/>
      <c r="X1644" s="145"/>
      <c r="Y1644" s="145"/>
      <c r="Z1644" s="145"/>
      <c r="AA1644" s="145"/>
      <c r="AB1644" s="145"/>
      <c r="AC1644" s="145"/>
    </row>
    <row r="1645" spans="8:29" ht="12.75">
      <c r="H1645" s="145"/>
      <c r="I1645" s="145"/>
      <c r="J1645" s="145"/>
      <c r="K1645" s="145"/>
      <c r="L1645" s="145"/>
      <c r="M1645" s="145"/>
      <c r="N1645" s="145"/>
      <c r="O1645" s="145"/>
      <c r="P1645" s="145"/>
      <c r="Q1645" s="145"/>
      <c r="R1645" s="145"/>
      <c r="S1645" s="145"/>
      <c r="T1645" s="145"/>
      <c r="U1645" s="145"/>
      <c r="V1645" s="145"/>
      <c r="W1645" s="145"/>
      <c r="X1645" s="145"/>
      <c r="Y1645" s="145"/>
      <c r="Z1645" s="145"/>
      <c r="AA1645" s="145"/>
      <c r="AB1645" s="145"/>
      <c r="AC1645" s="145"/>
    </row>
    <row r="1646" spans="8:29" ht="12.75">
      <c r="H1646" s="145"/>
      <c r="I1646" s="145"/>
      <c r="J1646" s="145"/>
      <c r="K1646" s="145"/>
      <c r="L1646" s="145"/>
      <c r="M1646" s="145"/>
      <c r="N1646" s="145"/>
      <c r="O1646" s="145"/>
      <c r="P1646" s="145"/>
      <c r="Q1646" s="145"/>
      <c r="R1646" s="145"/>
      <c r="S1646" s="145"/>
      <c r="T1646" s="145"/>
      <c r="U1646" s="145"/>
      <c r="V1646" s="145"/>
      <c r="W1646" s="145"/>
      <c r="X1646" s="145"/>
      <c r="Y1646" s="145"/>
      <c r="Z1646" s="145"/>
      <c r="AA1646" s="145"/>
      <c r="AB1646" s="145"/>
      <c r="AC1646" s="145"/>
    </row>
    <row r="1647" spans="8:29" ht="12.75">
      <c r="H1647" s="145"/>
      <c r="I1647" s="145"/>
      <c r="J1647" s="145"/>
      <c r="K1647" s="145"/>
      <c r="L1647" s="145"/>
      <c r="M1647" s="145"/>
      <c r="N1647" s="145"/>
      <c r="O1647" s="145"/>
      <c r="P1647" s="145"/>
      <c r="Q1647" s="145"/>
      <c r="R1647" s="145"/>
      <c r="S1647" s="145"/>
      <c r="T1647" s="145"/>
      <c r="U1647" s="145"/>
      <c r="V1647" s="145"/>
      <c r="W1647" s="145"/>
      <c r="X1647" s="145"/>
      <c r="Y1647" s="145"/>
      <c r="Z1647" s="145"/>
      <c r="AA1647" s="145"/>
      <c r="AB1647" s="145"/>
      <c r="AC1647" s="145"/>
    </row>
    <row r="1648" spans="8:29" ht="12.75">
      <c r="H1648" s="145"/>
      <c r="I1648" s="145"/>
      <c r="J1648" s="145"/>
      <c r="K1648" s="145"/>
      <c r="L1648" s="145"/>
      <c r="M1648" s="145"/>
      <c r="N1648" s="145"/>
      <c r="O1648" s="145"/>
      <c r="P1648" s="145"/>
      <c r="Q1648" s="145"/>
      <c r="R1648" s="145"/>
      <c r="S1648" s="145"/>
      <c r="T1648" s="145"/>
      <c r="U1648" s="145"/>
      <c r="V1648" s="145"/>
      <c r="W1648" s="145"/>
      <c r="X1648" s="145"/>
      <c r="Y1648" s="145"/>
      <c r="Z1648" s="145"/>
      <c r="AA1648" s="145"/>
      <c r="AB1648" s="145"/>
      <c r="AC1648" s="145"/>
    </row>
    <row r="1649" spans="8:29" ht="12.75">
      <c r="H1649" s="145"/>
      <c r="I1649" s="145"/>
      <c r="J1649" s="145"/>
      <c r="K1649" s="145"/>
      <c r="L1649" s="145"/>
      <c r="M1649" s="145"/>
      <c r="N1649" s="145"/>
      <c r="O1649" s="145"/>
      <c r="P1649" s="145"/>
      <c r="Q1649" s="145"/>
      <c r="R1649" s="145"/>
      <c r="S1649" s="145"/>
      <c r="T1649" s="145"/>
      <c r="U1649" s="145"/>
      <c r="V1649" s="145"/>
      <c r="W1649" s="145"/>
      <c r="X1649" s="145"/>
      <c r="Y1649" s="145"/>
      <c r="Z1649" s="145"/>
      <c r="AA1649" s="145"/>
      <c r="AB1649" s="145"/>
      <c r="AC1649" s="145"/>
    </row>
    <row r="1650" spans="8:29" ht="12.75">
      <c r="H1650" s="145"/>
      <c r="I1650" s="145"/>
      <c r="J1650" s="145"/>
      <c r="K1650" s="145"/>
      <c r="L1650" s="145"/>
      <c r="M1650" s="145"/>
      <c r="N1650" s="145"/>
      <c r="O1650" s="145"/>
      <c r="P1650" s="145"/>
      <c r="Q1650" s="145"/>
      <c r="R1650" s="145"/>
      <c r="S1650" s="145"/>
      <c r="T1650" s="145"/>
      <c r="U1650" s="145"/>
      <c r="V1650" s="145"/>
      <c r="W1650" s="145"/>
      <c r="X1650" s="145"/>
      <c r="Y1650" s="145"/>
      <c r="Z1650" s="145"/>
      <c r="AA1650" s="145"/>
      <c r="AB1650" s="145"/>
      <c r="AC1650" s="145"/>
    </row>
    <row r="1651" spans="8:29" ht="12.75">
      <c r="H1651" s="145"/>
      <c r="I1651" s="145"/>
      <c r="J1651" s="145"/>
      <c r="K1651" s="145"/>
      <c r="L1651" s="145"/>
      <c r="M1651" s="145"/>
      <c r="N1651" s="145"/>
      <c r="O1651" s="145"/>
      <c r="P1651" s="145"/>
      <c r="Q1651" s="145"/>
      <c r="R1651" s="145"/>
      <c r="S1651" s="145"/>
      <c r="T1651" s="145"/>
      <c r="U1651" s="145"/>
      <c r="V1651" s="145"/>
      <c r="W1651" s="145"/>
      <c r="X1651" s="145"/>
      <c r="Y1651" s="145"/>
      <c r="Z1651" s="145"/>
      <c r="AA1651" s="145"/>
      <c r="AB1651" s="145"/>
      <c r="AC1651" s="145"/>
    </row>
    <row r="1652" spans="8:29" ht="12.75">
      <c r="H1652" s="145"/>
      <c r="I1652" s="145"/>
      <c r="J1652" s="145"/>
      <c r="K1652" s="145"/>
      <c r="L1652" s="145"/>
      <c r="M1652" s="145"/>
      <c r="N1652" s="145"/>
      <c r="O1652" s="145"/>
      <c r="P1652" s="145"/>
      <c r="Q1652" s="145"/>
      <c r="R1652" s="145"/>
      <c r="S1652" s="145"/>
      <c r="T1652" s="145"/>
      <c r="U1652" s="145"/>
      <c r="V1652" s="145"/>
      <c r="W1652" s="145"/>
      <c r="X1652" s="145"/>
      <c r="Y1652" s="145"/>
      <c r="Z1652" s="145"/>
      <c r="AA1652" s="145"/>
      <c r="AB1652" s="145"/>
      <c r="AC1652" s="145"/>
    </row>
    <row r="1653" spans="8:29" ht="12.75">
      <c r="H1653" s="145"/>
      <c r="I1653" s="145"/>
      <c r="J1653" s="145"/>
      <c r="K1653" s="145"/>
      <c r="L1653" s="145"/>
      <c r="M1653" s="145"/>
      <c r="N1653" s="145"/>
      <c r="O1653" s="145"/>
      <c r="P1653" s="145"/>
      <c r="Q1653" s="145"/>
      <c r="R1653" s="145"/>
      <c r="S1653" s="145"/>
      <c r="T1653" s="145"/>
      <c r="U1653" s="145"/>
      <c r="V1653" s="145"/>
      <c r="W1653" s="145"/>
      <c r="X1653" s="145"/>
      <c r="Y1653" s="145"/>
      <c r="Z1653" s="145"/>
      <c r="AA1653" s="145"/>
      <c r="AB1653" s="145"/>
      <c r="AC1653" s="145"/>
    </row>
    <row r="1654" spans="8:29" ht="12.75">
      <c r="H1654" s="145"/>
      <c r="I1654" s="145"/>
      <c r="J1654" s="145"/>
      <c r="K1654" s="145"/>
      <c r="L1654" s="145"/>
      <c r="M1654" s="145"/>
      <c r="N1654" s="145"/>
      <c r="O1654" s="145"/>
      <c r="P1654" s="145"/>
      <c r="Q1654" s="145"/>
      <c r="R1654" s="145"/>
      <c r="S1654" s="145"/>
      <c r="T1654" s="145"/>
      <c r="U1654" s="145"/>
      <c r="V1654" s="145"/>
      <c r="W1654" s="145"/>
      <c r="X1654" s="145"/>
      <c r="Y1654" s="145"/>
      <c r="Z1654" s="145"/>
      <c r="AA1654" s="145"/>
      <c r="AB1654" s="145"/>
      <c r="AC1654" s="145"/>
    </row>
    <row r="1655" spans="8:29" ht="12.75">
      <c r="H1655" s="145"/>
      <c r="I1655" s="145"/>
      <c r="J1655" s="145"/>
      <c r="K1655" s="145"/>
      <c r="L1655" s="145"/>
      <c r="M1655" s="145"/>
      <c r="N1655" s="145"/>
      <c r="O1655" s="145"/>
      <c r="P1655" s="145"/>
      <c r="Q1655" s="145"/>
      <c r="R1655" s="145"/>
      <c r="S1655" s="145"/>
      <c r="T1655" s="145"/>
      <c r="U1655" s="145"/>
      <c r="V1655" s="145"/>
      <c r="W1655" s="145"/>
      <c r="X1655" s="145"/>
      <c r="Y1655" s="145"/>
      <c r="Z1655" s="145"/>
      <c r="AA1655" s="145"/>
      <c r="AB1655" s="145"/>
      <c r="AC1655" s="145"/>
    </row>
    <row r="1656" spans="8:29" ht="12.75">
      <c r="H1656" s="145"/>
      <c r="I1656" s="145"/>
      <c r="J1656" s="145"/>
      <c r="K1656" s="145"/>
      <c r="L1656" s="145"/>
      <c r="M1656" s="145"/>
      <c r="N1656" s="145"/>
      <c r="O1656" s="145"/>
      <c r="P1656" s="145"/>
      <c r="Q1656" s="145"/>
      <c r="R1656" s="145"/>
      <c r="S1656" s="145"/>
      <c r="T1656" s="145"/>
      <c r="U1656" s="145"/>
      <c r="V1656" s="145"/>
      <c r="W1656" s="145"/>
      <c r="X1656" s="145"/>
      <c r="Y1656" s="145"/>
      <c r="Z1656" s="145"/>
      <c r="AA1656" s="145"/>
      <c r="AB1656" s="145"/>
      <c r="AC1656" s="145"/>
    </row>
    <row r="1657" spans="8:29" ht="12.75">
      <c r="H1657" s="145"/>
      <c r="I1657" s="145"/>
      <c r="J1657" s="145"/>
      <c r="K1657" s="145"/>
      <c r="L1657" s="145"/>
      <c r="M1657" s="145"/>
      <c r="N1657" s="145"/>
      <c r="O1657" s="145"/>
      <c r="P1657" s="145"/>
      <c r="Q1657" s="145"/>
      <c r="R1657" s="145"/>
      <c r="S1657" s="145"/>
      <c r="T1657" s="145"/>
      <c r="U1657" s="145"/>
      <c r="V1657" s="145"/>
      <c r="W1657" s="145"/>
      <c r="X1657" s="145"/>
      <c r="Y1657" s="145"/>
      <c r="Z1657" s="145"/>
      <c r="AA1657" s="145"/>
      <c r="AB1657" s="145"/>
      <c r="AC1657" s="145"/>
    </row>
    <row r="1658" spans="8:29" ht="12.75">
      <c r="H1658" s="145"/>
      <c r="I1658" s="145"/>
      <c r="J1658" s="145"/>
      <c r="K1658" s="145"/>
      <c r="L1658" s="145"/>
      <c r="M1658" s="145"/>
      <c r="N1658" s="145"/>
      <c r="O1658" s="145"/>
      <c r="P1658" s="145"/>
      <c r="Q1658" s="145"/>
      <c r="R1658" s="145"/>
      <c r="S1658" s="145"/>
      <c r="T1658" s="145"/>
      <c r="U1658" s="145"/>
      <c r="V1658" s="145"/>
      <c r="W1658" s="145"/>
      <c r="X1658" s="145"/>
      <c r="Y1658" s="145"/>
      <c r="Z1658" s="145"/>
      <c r="AA1658" s="145"/>
      <c r="AB1658" s="145"/>
      <c r="AC1658" s="145"/>
    </row>
    <row r="1659" spans="8:29" ht="12.75">
      <c r="H1659" s="145"/>
      <c r="I1659" s="145"/>
      <c r="J1659" s="145"/>
      <c r="K1659" s="145"/>
      <c r="L1659" s="145"/>
      <c r="M1659" s="145"/>
      <c r="N1659" s="145"/>
      <c r="O1659" s="145"/>
      <c r="P1659" s="145"/>
      <c r="Q1659" s="145"/>
      <c r="R1659" s="145"/>
      <c r="S1659" s="145"/>
      <c r="T1659" s="145"/>
      <c r="U1659" s="145"/>
      <c r="V1659" s="145"/>
      <c r="W1659" s="145"/>
      <c r="X1659" s="145"/>
      <c r="Y1659" s="145"/>
      <c r="Z1659" s="145"/>
      <c r="AA1659" s="145"/>
      <c r="AB1659" s="145"/>
      <c r="AC1659" s="145"/>
    </row>
    <row r="1660" spans="8:29" ht="12.75">
      <c r="H1660" s="145"/>
      <c r="I1660" s="145"/>
      <c r="J1660" s="145"/>
      <c r="K1660" s="145"/>
      <c r="L1660" s="145"/>
      <c r="M1660" s="145"/>
      <c r="N1660" s="145"/>
      <c r="O1660" s="145"/>
      <c r="P1660" s="145"/>
      <c r="Q1660" s="145"/>
      <c r="R1660" s="145"/>
      <c r="S1660" s="145"/>
      <c r="T1660" s="145"/>
      <c r="U1660" s="145"/>
      <c r="V1660" s="145"/>
      <c r="W1660" s="145"/>
      <c r="X1660" s="145"/>
      <c r="Y1660" s="145"/>
      <c r="Z1660" s="145"/>
      <c r="AA1660" s="145"/>
      <c r="AB1660" s="145"/>
      <c r="AC1660" s="145"/>
    </row>
    <row r="1661" spans="8:29" ht="12.75">
      <c r="H1661" s="145"/>
      <c r="I1661" s="145"/>
      <c r="J1661" s="145"/>
      <c r="K1661" s="145"/>
      <c r="L1661" s="145"/>
      <c r="M1661" s="145"/>
      <c r="N1661" s="145"/>
      <c r="O1661" s="145"/>
      <c r="P1661" s="145"/>
      <c r="Q1661" s="145"/>
      <c r="R1661" s="145"/>
      <c r="S1661" s="145"/>
      <c r="T1661" s="145"/>
      <c r="U1661" s="145"/>
      <c r="V1661" s="145"/>
      <c r="W1661" s="145"/>
      <c r="X1661" s="145"/>
      <c r="Y1661" s="145"/>
      <c r="Z1661" s="145"/>
      <c r="AA1661" s="145"/>
      <c r="AB1661" s="145"/>
      <c r="AC1661" s="145"/>
    </row>
    <row r="1662" spans="8:29" ht="12.75">
      <c r="H1662" s="145"/>
      <c r="I1662" s="145"/>
      <c r="J1662" s="145"/>
      <c r="K1662" s="145"/>
      <c r="L1662" s="145"/>
      <c r="M1662" s="145"/>
      <c r="N1662" s="145"/>
      <c r="O1662" s="145"/>
      <c r="P1662" s="145"/>
      <c r="Q1662" s="145"/>
      <c r="R1662" s="145"/>
      <c r="S1662" s="145"/>
      <c r="T1662" s="145"/>
      <c r="U1662" s="145"/>
      <c r="V1662" s="145"/>
      <c r="W1662" s="145"/>
      <c r="X1662" s="145"/>
      <c r="Y1662" s="145"/>
      <c r="Z1662" s="145"/>
      <c r="AA1662" s="145"/>
      <c r="AB1662" s="145"/>
      <c r="AC1662" s="145"/>
    </row>
    <row r="1663" spans="8:29" ht="12.75">
      <c r="H1663" s="145"/>
      <c r="I1663" s="145"/>
      <c r="J1663" s="145"/>
      <c r="K1663" s="145"/>
      <c r="L1663" s="145"/>
      <c r="M1663" s="145"/>
      <c r="N1663" s="145"/>
      <c r="O1663" s="145"/>
      <c r="P1663" s="145"/>
      <c r="Q1663" s="145"/>
      <c r="R1663" s="145"/>
      <c r="S1663" s="145"/>
      <c r="T1663" s="145"/>
      <c r="U1663" s="145"/>
      <c r="V1663" s="145"/>
      <c r="W1663" s="145"/>
      <c r="X1663" s="145"/>
      <c r="Y1663" s="145"/>
      <c r="Z1663" s="145"/>
      <c r="AA1663" s="145"/>
      <c r="AB1663" s="145"/>
      <c r="AC1663" s="145"/>
    </row>
    <row r="1664" spans="8:29" ht="12.75">
      <c r="H1664" s="145"/>
      <c r="I1664" s="145"/>
      <c r="J1664" s="145"/>
      <c r="K1664" s="145"/>
      <c r="L1664" s="145"/>
      <c r="M1664" s="145"/>
      <c r="N1664" s="145"/>
      <c r="O1664" s="145"/>
      <c r="P1664" s="145"/>
      <c r="Q1664" s="145"/>
      <c r="R1664" s="145"/>
      <c r="S1664" s="145"/>
      <c r="T1664" s="145"/>
      <c r="U1664" s="145"/>
      <c r="V1664" s="145"/>
      <c r="W1664" s="145"/>
      <c r="X1664" s="145"/>
      <c r="Y1664" s="145"/>
      <c r="Z1664" s="145"/>
      <c r="AA1664" s="145"/>
      <c r="AB1664" s="145"/>
      <c r="AC1664" s="145"/>
    </row>
    <row r="1665" spans="8:29" ht="12.75">
      <c r="H1665" s="145"/>
      <c r="I1665" s="145"/>
      <c r="J1665" s="145"/>
      <c r="K1665" s="145"/>
      <c r="L1665" s="145"/>
      <c r="M1665" s="145"/>
      <c r="N1665" s="145"/>
      <c r="O1665" s="145"/>
      <c r="P1665" s="145"/>
      <c r="Q1665" s="145"/>
      <c r="R1665" s="145"/>
      <c r="S1665" s="145"/>
      <c r="T1665" s="145"/>
      <c r="U1665" s="145"/>
      <c r="V1665" s="145"/>
      <c r="W1665" s="145"/>
      <c r="X1665" s="145"/>
      <c r="Y1665" s="145"/>
      <c r="Z1665" s="145"/>
      <c r="AA1665" s="145"/>
      <c r="AB1665" s="145"/>
      <c r="AC1665" s="145"/>
    </row>
    <row r="1666" spans="8:29" ht="12.75">
      <c r="H1666" s="145"/>
      <c r="I1666" s="145"/>
      <c r="J1666" s="145"/>
      <c r="K1666" s="145"/>
      <c r="L1666" s="145"/>
      <c r="M1666" s="145"/>
      <c r="N1666" s="145"/>
      <c r="O1666" s="145"/>
      <c r="P1666" s="145"/>
      <c r="Q1666" s="145"/>
      <c r="R1666" s="145"/>
      <c r="S1666" s="145"/>
      <c r="T1666" s="145"/>
      <c r="U1666" s="145"/>
      <c r="V1666" s="145"/>
      <c r="W1666" s="145"/>
      <c r="X1666" s="145"/>
      <c r="Y1666" s="145"/>
      <c r="Z1666" s="145"/>
      <c r="AA1666" s="145"/>
      <c r="AB1666" s="145"/>
      <c r="AC1666" s="145"/>
    </row>
    <row r="1667" spans="8:29" ht="12.75">
      <c r="H1667" s="145"/>
      <c r="I1667" s="145"/>
      <c r="J1667" s="145"/>
      <c r="K1667" s="145"/>
      <c r="L1667" s="145"/>
      <c r="M1667" s="145"/>
      <c r="N1667" s="145"/>
      <c r="O1667" s="145"/>
      <c r="P1667" s="145"/>
      <c r="Q1667" s="145"/>
      <c r="R1667" s="145"/>
      <c r="S1667" s="145"/>
      <c r="T1667" s="145"/>
      <c r="U1667" s="145"/>
      <c r="V1667" s="145"/>
      <c r="W1667" s="145"/>
      <c r="X1667" s="145"/>
      <c r="Y1667" s="145"/>
      <c r="Z1667" s="145"/>
      <c r="AA1667" s="145"/>
      <c r="AB1667" s="145"/>
      <c r="AC1667" s="145"/>
    </row>
    <row r="1668" spans="8:29" ht="12.75">
      <c r="H1668" s="145"/>
      <c r="I1668" s="145"/>
      <c r="J1668" s="145"/>
      <c r="K1668" s="145"/>
      <c r="L1668" s="145"/>
      <c r="M1668" s="145"/>
      <c r="N1668" s="145"/>
      <c r="O1668" s="145"/>
      <c r="P1668" s="145"/>
      <c r="Q1668" s="145"/>
      <c r="R1668" s="145"/>
      <c r="S1668" s="145"/>
      <c r="T1668" s="145"/>
      <c r="U1668" s="145"/>
      <c r="V1668" s="145"/>
      <c r="W1668" s="145"/>
      <c r="X1668" s="145"/>
      <c r="Y1668" s="145"/>
      <c r="Z1668" s="145"/>
      <c r="AA1668" s="145"/>
      <c r="AB1668" s="145"/>
      <c r="AC1668" s="145"/>
    </row>
    <row r="1669" spans="8:29" ht="12.75">
      <c r="H1669" s="145"/>
      <c r="I1669" s="145"/>
      <c r="J1669" s="145"/>
      <c r="K1669" s="145"/>
      <c r="L1669" s="145"/>
      <c r="M1669" s="145"/>
      <c r="N1669" s="145"/>
      <c r="O1669" s="145"/>
      <c r="P1669" s="145"/>
      <c r="Q1669" s="145"/>
      <c r="R1669" s="145"/>
      <c r="S1669" s="145"/>
      <c r="T1669" s="145"/>
      <c r="U1669" s="145"/>
      <c r="V1669" s="145"/>
      <c r="W1669" s="145"/>
      <c r="X1669" s="145"/>
      <c r="Y1669" s="145"/>
      <c r="Z1669" s="145"/>
      <c r="AA1669" s="145"/>
      <c r="AB1669" s="145"/>
      <c r="AC1669" s="145"/>
    </row>
    <row r="1670" spans="8:29" ht="12.75">
      <c r="H1670" s="145"/>
      <c r="I1670" s="145"/>
      <c r="J1670" s="145"/>
      <c r="K1670" s="145"/>
      <c r="L1670" s="145"/>
      <c r="M1670" s="145"/>
      <c r="N1670" s="145"/>
      <c r="O1670" s="145"/>
      <c r="P1670" s="145"/>
      <c r="Q1670" s="145"/>
      <c r="R1670" s="145"/>
      <c r="S1670" s="145"/>
      <c r="T1670" s="145"/>
      <c r="U1670" s="145"/>
      <c r="V1670" s="145"/>
      <c r="W1670" s="145"/>
      <c r="X1670" s="145"/>
      <c r="Y1670" s="145"/>
      <c r="Z1670" s="145"/>
      <c r="AA1670" s="145"/>
      <c r="AB1670" s="145"/>
      <c r="AC1670" s="145"/>
    </row>
    <row r="1671" spans="8:29" ht="12.75">
      <c r="H1671" s="145"/>
      <c r="I1671" s="145"/>
      <c r="J1671" s="145"/>
      <c r="K1671" s="145"/>
      <c r="L1671" s="145"/>
      <c r="M1671" s="145"/>
      <c r="N1671" s="145"/>
      <c r="O1671" s="145"/>
      <c r="P1671" s="145"/>
      <c r="Q1671" s="145"/>
      <c r="R1671" s="145"/>
      <c r="S1671" s="145"/>
      <c r="T1671" s="145"/>
      <c r="U1671" s="145"/>
      <c r="V1671" s="145"/>
      <c r="W1671" s="145"/>
      <c r="X1671" s="145"/>
      <c r="Y1671" s="145"/>
      <c r="Z1671" s="145"/>
      <c r="AA1671" s="145"/>
      <c r="AB1671" s="145"/>
      <c r="AC1671" s="145"/>
    </row>
    <row r="1672" spans="8:29" ht="12.75">
      <c r="H1672" s="145"/>
      <c r="I1672" s="145"/>
      <c r="J1672" s="145"/>
      <c r="K1672" s="145"/>
      <c r="L1672" s="145"/>
      <c r="M1672" s="145"/>
      <c r="N1672" s="145"/>
      <c r="O1672" s="145"/>
      <c r="P1672" s="145"/>
      <c r="Q1672" s="145"/>
      <c r="R1672" s="145"/>
      <c r="S1672" s="145"/>
      <c r="T1672" s="145"/>
      <c r="U1672" s="145"/>
      <c r="V1672" s="145"/>
      <c r="W1672" s="145"/>
      <c r="X1672" s="145"/>
      <c r="Y1672" s="145"/>
      <c r="Z1672" s="145"/>
      <c r="AA1672" s="145"/>
      <c r="AB1672" s="145"/>
      <c r="AC1672" s="145"/>
    </row>
    <row r="1673" spans="8:29" ht="12.75">
      <c r="H1673" s="145"/>
      <c r="I1673" s="145"/>
      <c r="J1673" s="145"/>
      <c r="K1673" s="145"/>
      <c r="L1673" s="145"/>
      <c r="M1673" s="145"/>
      <c r="N1673" s="145"/>
      <c r="O1673" s="145"/>
      <c r="P1673" s="145"/>
      <c r="Q1673" s="145"/>
      <c r="R1673" s="145"/>
      <c r="S1673" s="145"/>
      <c r="T1673" s="145"/>
      <c r="U1673" s="145"/>
      <c r="V1673" s="145"/>
      <c r="W1673" s="145"/>
      <c r="X1673" s="145"/>
      <c r="Y1673" s="145"/>
      <c r="Z1673" s="145"/>
      <c r="AA1673" s="145"/>
      <c r="AB1673" s="145"/>
      <c r="AC1673" s="145"/>
    </row>
    <row r="1674" spans="8:29" ht="12.75">
      <c r="H1674" s="145"/>
      <c r="I1674" s="145"/>
      <c r="J1674" s="145"/>
      <c r="K1674" s="145"/>
      <c r="L1674" s="145"/>
      <c r="M1674" s="145"/>
      <c r="N1674" s="145"/>
      <c r="O1674" s="145"/>
      <c r="P1674" s="145"/>
      <c r="Q1674" s="145"/>
      <c r="R1674" s="145"/>
      <c r="S1674" s="145"/>
      <c r="T1674" s="145"/>
      <c r="U1674" s="145"/>
      <c r="V1674" s="145"/>
      <c r="W1674" s="145"/>
      <c r="X1674" s="145"/>
      <c r="Y1674" s="145"/>
      <c r="Z1674" s="145"/>
      <c r="AA1674" s="145"/>
      <c r="AB1674" s="145"/>
      <c r="AC1674" s="145"/>
    </row>
    <row r="1675" spans="8:29" ht="12.75">
      <c r="H1675" s="145"/>
      <c r="I1675" s="145"/>
      <c r="J1675" s="145"/>
      <c r="K1675" s="145"/>
      <c r="L1675" s="145"/>
      <c r="M1675" s="145"/>
      <c r="N1675" s="145"/>
      <c r="O1675" s="145"/>
      <c r="P1675" s="145"/>
      <c r="Q1675" s="145"/>
      <c r="R1675" s="145"/>
      <c r="S1675" s="145"/>
      <c r="T1675" s="145"/>
      <c r="U1675" s="145"/>
      <c r="V1675" s="145"/>
      <c r="W1675" s="145"/>
      <c r="X1675" s="145"/>
      <c r="Y1675" s="145"/>
      <c r="Z1675" s="145"/>
      <c r="AA1675" s="145"/>
      <c r="AB1675" s="145"/>
      <c r="AC1675" s="145"/>
    </row>
    <row r="1676" spans="8:29" ht="12.75">
      <c r="H1676" s="145"/>
      <c r="I1676" s="145"/>
      <c r="J1676" s="145"/>
      <c r="K1676" s="145"/>
      <c r="L1676" s="145"/>
      <c r="M1676" s="145"/>
      <c r="N1676" s="145"/>
      <c r="O1676" s="145"/>
      <c r="P1676" s="145"/>
      <c r="Q1676" s="145"/>
      <c r="R1676" s="145"/>
      <c r="S1676" s="145"/>
      <c r="T1676" s="145"/>
      <c r="U1676" s="145"/>
      <c r="V1676" s="145"/>
      <c r="W1676" s="145"/>
      <c r="X1676" s="145"/>
      <c r="Y1676" s="145"/>
      <c r="Z1676" s="145"/>
      <c r="AA1676" s="145"/>
      <c r="AB1676" s="145"/>
      <c r="AC1676" s="145"/>
    </row>
    <row r="1677" spans="8:29" ht="12.75">
      <c r="H1677" s="145"/>
      <c r="I1677" s="145"/>
      <c r="J1677" s="145"/>
      <c r="K1677" s="145"/>
      <c r="L1677" s="145"/>
      <c r="M1677" s="145"/>
      <c r="N1677" s="145"/>
      <c r="O1677" s="145"/>
      <c r="P1677" s="145"/>
      <c r="Q1677" s="145"/>
      <c r="R1677" s="145"/>
      <c r="S1677" s="145"/>
      <c r="T1677" s="145"/>
      <c r="U1677" s="145"/>
      <c r="V1677" s="145"/>
      <c r="W1677" s="145"/>
      <c r="X1677" s="145"/>
      <c r="Y1677" s="145"/>
      <c r="Z1677" s="145"/>
      <c r="AA1677" s="145"/>
      <c r="AB1677" s="145"/>
      <c r="AC1677" s="145"/>
    </row>
    <row r="1678" spans="8:29" ht="12.75">
      <c r="H1678" s="145"/>
      <c r="I1678" s="145"/>
      <c r="J1678" s="145"/>
      <c r="K1678" s="145"/>
      <c r="L1678" s="145"/>
      <c r="M1678" s="145"/>
      <c r="N1678" s="145"/>
      <c r="O1678" s="145"/>
      <c r="P1678" s="145"/>
      <c r="Q1678" s="145"/>
      <c r="R1678" s="145"/>
      <c r="S1678" s="145"/>
      <c r="T1678" s="145"/>
      <c r="U1678" s="145"/>
      <c r="V1678" s="145"/>
      <c r="W1678" s="145"/>
      <c r="X1678" s="145"/>
      <c r="Y1678" s="145"/>
      <c r="Z1678" s="145"/>
      <c r="AA1678" s="145"/>
      <c r="AB1678" s="145"/>
      <c r="AC1678" s="145"/>
    </row>
    <row r="1679" spans="8:29" ht="12.75">
      <c r="H1679" s="145"/>
      <c r="I1679" s="145"/>
      <c r="J1679" s="145"/>
      <c r="K1679" s="145"/>
      <c r="L1679" s="145"/>
      <c r="M1679" s="145"/>
      <c r="N1679" s="145"/>
      <c r="O1679" s="145"/>
      <c r="P1679" s="145"/>
      <c r="Q1679" s="145"/>
      <c r="R1679" s="145"/>
      <c r="S1679" s="145"/>
      <c r="T1679" s="145"/>
      <c r="U1679" s="145"/>
      <c r="V1679" s="145"/>
      <c r="W1679" s="145"/>
      <c r="X1679" s="145"/>
      <c r="Y1679" s="145"/>
      <c r="Z1679" s="145"/>
      <c r="AA1679" s="145"/>
      <c r="AB1679" s="145"/>
      <c r="AC1679" s="145"/>
    </row>
    <row r="1680" spans="8:29" ht="12.75">
      <c r="H1680" s="145"/>
      <c r="I1680" s="145"/>
      <c r="J1680" s="145"/>
      <c r="K1680" s="145"/>
      <c r="L1680" s="145"/>
      <c r="M1680" s="145"/>
      <c r="N1680" s="145"/>
      <c r="O1680" s="145"/>
      <c r="P1680" s="145"/>
      <c r="Q1680" s="145"/>
      <c r="R1680" s="145"/>
      <c r="S1680" s="145"/>
      <c r="T1680" s="145"/>
      <c r="U1680" s="145"/>
      <c r="V1680" s="145"/>
      <c r="W1680" s="145"/>
      <c r="X1680" s="145"/>
      <c r="Y1680" s="145"/>
      <c r="Z1680" s="145"/>
      <c r="AA1680" s="145"/>
      <c r="AB1680" s="145"/>
      <c r="AC1680" s="145"/>
    </row>
    <row r="1681" spans="8:29" ht="12.75">
      <c r="H1681" s="145"/>
      <c r="I1681" s="145"/>
      <c r="J1681" s="145"/>
      <c r="K1681" s="145"/>
      <c r="L1681" s="145"/>
      <c r="M1681" s="145"/>
      <c r="N1681" s="145"/>
      <c r="O1681" s="145"/>
      <c r="P1681" s="145"/>
      <c r="Q1681" s="145"/>
      <c r="R1681" s="145"/>
      <c r="S1681" s="145"/>
      <c r="T1681" s="145"/>
      <c r="U1681" s="145"/>
      <c r="V1681" s="145"/>
      <c r="W1681" s="145"/>
      <c r="X1681" s="145"/>
      <c r="Y1681" s="145"/>
      <c r="Z1681" s="145"/>
      <c r="AA1681" s="145"/>
      <c r="AB1681" s="145"/>
      <c r="AC1681" s="145"/>
    </row>
    <row r="1682" spans="8:29" ht="12.75">
      <c r="H1682" s="145"/>
      <c r="I1682" s="145"/>
      <c r="J1682" s="145"/>
      <c r="K1682" s="145"/>
      <c r="L1682" s="145"/>
      <c r="M1682" s="145"/>
      <c r="N1682" s="145"/>
      <c r="O1682" s="145"/>
      <c r="P1682" s="145"/>
      <c r="Q1682" s="145"/>
      <c r="R1682" s="145"/>
      <c r="S1682" s="145"/>
      <c r="T1682" s="145"/>
      <c r="U1682" s="145"/>
      <c r="V1682" s="145"/>
      <c r="W1682" s="145"/>
      <c r="X1682" s="145"/>
      <c r="Y1682" s="145"/>
      <c r="Z1682" s="145"/>
      <c r="AA1682" s="145"/>
      <c r="AB1682" s="145"/>
      <c r="AC1682" s="145"/>
    </row>
    <row r="1683" spans="8:29" ht="12.75">
      <c r="H1683" s="145"/>
      <c r="I1683" s="145"/>
      <c r="J1683" s="145"/>
      <c r="K1683" s="145"/>
      <c r="L1683" s="145"/>
      <c r="M1683" s="145"/>
      <c r="N1683" s="145"/>
      <c r="O1683" s="145"/>
      <c r="P1683" s="145"/>
      <c r="Q1683" s="145"/>
      <c r="R1683" s="145"/>
      <c r="S1683" s="145"/>
      <c r="T1683" s="145"/>
      <c r="U1683" s="145"/>
      <c r="V1683" s="145"/>
      <c r="W1683" s="145"/>
      <c r="X1683" s="145"/>
      <c r="Y1683" s="145"/>
      <c r="Z1683" s="145"/>
      <c r="AA1683" s="145"/>
      <c r="AB1683" s="145"/>
      <c r="AC1683" s="145"/>
    </row>
    <row r="1684" spans="8:29" ht="12.75">
      <c r="H1684" s="145"/>
      <c r="I1684" s="145"/>
      <c r="J1684" s="145"/>
      <c r="K1684" s="145"/>
      <c r="L1684" s="145"/>
      <c r="M1684" s="145"/>
      <c r="N1684" s="145"/>
      <c r="O1684" s="145"/>
      <c r="P1684" s="145"/>
      <c r="Q1684" s="145"/>
      <c r="R1684" s="145"/>
      <c r="S1684" s="145"/>
      <c r="T1684" s="145"/>
      <c r="U1684" s="145"/>
      <c r="V1684" s="145"/>
      <c r="W1684" s="145"/>
      <c r="X1684" s="145"/>
      <c r="Y1684" s="145"/>
      <c r="Z1684" s="145"/>
      <c r="AA1684" s="145"/>
      <c r="AB1684" s="145"/>
      <c r="AC1684" s="145"/>
    </row>
    <row r="1685" spans="8:29" ht="12.75">
      <c r="H1685" s="145"/>
      <c r="I1685" s="145"/>
      <c r="J1685" s="145"/>
      <c r="K1685" s="145"/>
      <c r="L1685" s="145"/>
      <c r="M1685" s="145"/>
      <c r="N1685" s="145"/>
      <c r="O1685" s="145"/>
      <c r="P1685" s="145"/>
      <c r="Q1685" s="145"/>
      <c r="R1685" s="145"/>
      <c r="S1685" s="145"/>
      <c r="T1685" s="145"/>
      <c r="U1685" s="145"/>
      <c r="V1685" s="145"/>
      <c r="W1685" s="145"/>
      <c r="X1685" s="145"/>
      <c r="Y1685" s="145"/>
      <c r="Z1685" s="145"/>
      <c r="AA1685" s="145"/>
      <c r="AB1685" s="145"/>
      <c r="AC1685" s="145"/>
    </row>
    <row r="1686" spans="8:29" ht="12.75">
      <c r="H1686" s="145"/>
      <c r="I1686" s="145"/>
      <c r="J1686" s="145"/>
      <c r="K1686" s="145"/>
      <c r="L1686" s="145"/>
      <c r="M1686" s="145"/>
      <c r="N1686" s="145"/>
      <c r="O1686" s="145"/>
      <c r="P1686" s="145"/>
      <c r="Q1686" s="145"/>
      <c r="R1686" s="145"/>
      <c r="S1686" s="145"/>
      <c r="T1686" s="145"/>
      <c r="U1686" s="145"/>
      <c r="V1686" s="145"/>
      <c r="W1686" s="145"/>
      <c r="X1686" s="145"/>
      <c r="Y1686" s="145"/>
      <c r="Z1686" s="145"/>
      <c r="AA1686" s="145"/>
      <c r="AB1686" s="145"/>
      <c r="AC1686" s="145"/>
    </row>
    <row r="1687" spans="8:29" ht="12.75">
      <c r="H1687" s="145"/>
      <c r="I1687" s="145"/>
      <c r="J1687" s="145"/>
      <c r="K1687" s="145"/>
      <c r="L1687" s="145"/>
      <c r="M1687" s="145"/>
      <c r="N1687" s="145"/>
      <c r="O1687" s="145"/>
      <c r="P1687" s="145"/>
      <c r="Q1687" s="145"/>
      <c r="R1687" s="145"/>
      <c r="S1687" s="145"/>
      <c r="T1687" s="145"/>
      <c r="U1687" s="145"/>
      <c r="V1687" s="145"/>
      <c r="W1687" s="145"/>
      <c r="X1687" s="145"/>
      <c r="Y1687" s="145"/>
      <c r="Z1687" s="145"/>
      <c r="AA1687" s="145"/>
      <c r="AB1687" s="145"/>
      <c r="AC1687" s="145"/>
    </row>
    <row r="1688" spans="8:29" ht="12.75">
      <c r="H1688" s="145"/>
      <c r="I1688" s="145"/>
      <c r="J1688" s="145"/>
      <c r="K1688" s="145"/>
      <c r="L1688" s="145"/>
      <c r="M1688" s="145"/>
      <c r="N1688" s="145"/>
      <c r="O1688" s="145"/>
      <c r="P1688" s="145"/>
      <c r="Q1688" s="145"/>
      <c r="R1688" s="145"/>
      <c r="S1688" s="145"/>
      <c r="T1688" s="145"/>
      <c r="U1688" s="145"/>
      <c r="V1688" s="145"/>
      <c r="W1688" s="145"/>
      <c r="X1688" s="145"/>
      <c r="Y1688" s="145"/>
      <c r="Z1688" s="145"/>
      <c r="AA1688" s="145"/>
      <c r="AB1688" s="145"/>
      <c r="AC1688" s="145"/>
    </row>
    <row r="1689" spans="8:29" ht="12.75">
      <c r="H1689" s="145"/>
      <c r="I1689" s="145"/>
      <c r="J1689" s="145"/>
      <c r="K1689" s="145"/>
      <c r="L1689" s="145"/>
      <c r="M1689" s="145"/>
      <c r="N1689" s="145"/>
      <c r="O1689" s="145"/>
      <c r="P1689" s="145"/>
      <c r="Q1689" s="145"/>
      <c r="R1689" s="145"/>
      <c r="S1689" s="145"/>
      <c r="T1689" s="145"/>
      <c r="U1689" s="145"/>
      <c r="V1689" s="145"/>
      <c r="W1689" s="145"/>
      <c r="X1689" s="145"/>
      <c r="Y1689" s="145"/>
      <c r="Z1689" s="145"/>
      <c r="AA1689" s="145"/>
      <c r="AB1689" s="145"/>
      <c r="AC1689" s="145"/>
    </row>
    <row r="1690" spans="8:29" ht="12.75">
      <c r="H1690" s="145"/>
      <c r="I1690" s="145"/>
      <c r="J1690" s="145"/>
      <c r="K1690" s="145"/>
      <c r="L1690" s="145"/>
      <c r="M1690" s="145"/>
      <c r="N1690" s="145"/>
      <c r="O1690" s="145"/>
      <c r="P1690" s="145"/>
      <c r="Q1690" s="145"/>
      <c r="R1690" s="145"/>
      <c r="S1690" s="145"/>
      <c r="T1690" s="145"/>
      <c r="U1690" s="145"/>
      <c r="V1690" s="145"/>
      <c r="W1690" s="145"/>
      <c r="X1690" s="145"/>
      <c r="Y1690" s="145"/>
      <c r="Z1690" s="145"/>
      <c r="AA1690" s="145"/>
      <c r="AB1690" s="145"/>
      <c r="AC1690" s="145"/>
    </row>
    <row r="1691" spans="8:29" ht="12.75">
      <c r="H1691" s="145"/>
      <c r="I1691" s="145"/>
      <c r="J1691" s="145"/>
      <c r="K1691" s="145"/>
      <c r="L1691" s="145"/>
      <c r="M1691" s="145"/>
      <c r="N1691" s="145"/>
      <c r="O1691" s="145"/>
      <c r="P1691" s="145"/>
      <c r="Q1691" s="145"/>
      <c r="R1691" s="145"/>
      <c r="S1691" s="145"/>
      <c r="T1691" s="145"/>
      <c r="U1691" s="145"/>
      <c r="V1691" s="145"/>
      <c r="W1691" s="145"/>
      <c r="X1691" s="145"/>
      <c r="Y1691" s="145"/>
      <c r="Z1691" s="145"/>
      <c r="AA1691" s="145"/>
      <c r="AB1691" s="145"/>
      <c r="AC1691" s="145"/>
    </row>
    <row r="1692" spans="8:29" ht="12.75">
      <c r="H1692" s="145"/>
      <c r="I1692" s="145"/>
      <c r="J1692" s="145"/>
      <c r="K1692" s="145"/>
      <c r="L1692" s="145"/>
      <c r="M1692" s="145"/>
      <c r="N1692" s="145"/>
      <c r="O1692" s="145"/>
      <c r="P1692" s="145"/>
      <c r="Q1692" s="145"/>
      <c r="R1692" s="145"/>
      <c r="S1692" s="145"/>
      <c r="T1692" s="145"/>
      <c r="U1692" s="145"/>
      <c r="V1692" s="145"/>
      <c r="W1692" s="145"/>
      <c r="X1692" s="145"/>
      <c r="Y1692" s="145"/>
      <c r="Z1692" s="145"/>
      <c r="AA1692" s="145"/>
      <c r="AB1692" s="145"/>
      <c r="AC1692" s="145"/>
    </row>
    <row r="1693" spans="8:29" ht="12.75">
      <c r="H1693" s="145"/>
      <c r="I1693" s="145"/>
      <c r="J1693" s="145"/>
      <c r="K1693" s="145"/>
      <c r="L1693" s="145"/>
      <c r="M1693" s="145"/>
      <c r="N1693" s="145"/>
      <c r="O1693" s="145"/>
      <c r="P1693" s="145"/>
      <c r="Q1693" s="145"/>
      <c r="R1693" s="145"/>
      <c r="S1693" s="145"/>
      <c r="T1693" s="145"/>
      <c r="U1693" s="145"/>
      <c r="V1693" s="145"/>
      <c r="W1693" s="145"/>
      <c r="X1693" s="145"/>
      <c r="Y1693" s="145"/>
      <c r="Z1693" s="145"/>
      <c r="AA1693" s="145"/>
      <c r="AB1693" s="145"/>
      <c r="AC1693" s="145"/>
    </row>
    <row r="1694" spans="8:29" ht="12.75">
      <c r="H1694" s="145"/>
      <c r="I1694" s="145"/>
      <c r="J1694" s="145"/>
      <c r="K1694" s="145"/>
      <c r="L1694" s="145"/>
      <c r="M1694" s="145"/>
      <c r="N1694" s="145"/>
      <c r="O1694" s="145"/>
      <c r="P1694" s="145"/>
      <c r="Q1694" s="145"/>
      <c r="R1694" s="145"/>
      <c r="S1694" s="145"/>
      <c r="T1694" s="145"/>
      <c r="U1694" s="145"/>
      <c r="V1694" s="145"/>
      <c r="W1694" s="145"/>
      <c r="X1694" s="145"/>
      <c r="Y1694" s="145"/>
      <c r="Z1694" s="145"/>
      <c r="AA1694" s="145"/>
      <c r="AB1694" s="145"/>
      <c r="AC1694" s="145"/>
    </row>
    <row r="1695" spans="8:29" ht="12.75">
      <c r="H1695" s="145"/>
      <c r="I1695" s="145"/>
      <c r="J1695" s="145"/>
      <c r="K1695" s="145"/>
      <c r="L1695" s="145"/>
      <c r="M1695" s="145"/>
      <c r="N1695" s="145"/>
      <c r="O1695" s="145"/>
      <c r="P1695" s="145"/>
      <c r="Q1695" s="145"/>
      <c r="R1695" s="145"/>
      <c r="S1695" s="145"/>
      <c r="T1695" s="145"/>
      <c r="U1695" s="145"/>
      <c r="V1695" s="145"/>
      <c r="W1695" s="145"/>
      <c r="X1695" s="145"/>
      <c r="Y1695" s="145"/>
      <c r="Z1695" s="145"/>
      <c r="AA1695" s="145"/>
      <c r="AB1695" s="145"/>
      <c r="AC1695" s="145"/>
    </row>
    <row r="1696" spans="8:29" ht="12.75">
      <c r="H1696" s="145"/>
      <c r="I1696" s="145"/>
      <c r="J1696" s="145"/>
      <c r="K1696" s="145"/>
      <c r="L1696" s="145"/>
      <c r="M1696" s="145"/>
      <c r="N1696" s="145"/>
      <c r="O1696" s="145"/>
      <c r="P1696" s="145"/>
      <c r="Q1696" s="145"/>
      <c r="R1696" s="145"/>
      <c r="S1696" s="145"/>
      <c r="T1696" s="145"/>
      <c r="U1696" s="145"/>
      <c r="V1696" s="145"/>
      <c r="W1696" s="145"/>
      <c r="X1696" s="145"/>
      <c r="Y1696" s="145"/>
      <c r="Z1696" s="145"/>
      <c r="AA1696" s="145"/>
      <c r="AB1696" s="145"/>
      <c r="AC1696" s="145"/>
    </row>
    <row r="1697" spans="8:29" ht="12.75">
      <c r="H1697" s="145"/>
      <c r="I1697" s="145"/>
      <c r="J1697" s="145"/>
      <c r="K1697" s="145"/>
      <c r="L1697" s="145"/>
      <c r="M1697" s="145"/>
      <c r="N1697" s="145"/>
      <c r="O1697" s="145"/>
      <c r="P1697" s="145"/>
      <c r="Q1697" s="145"/>
      <c r="R1697" s="145"/>
      <c r="S1697" s="145"/>
      <c r="T1697" s="145"/>
      <c r="U1697" s="145"/>
      <c r="V1697" s="145"/>
      <c r="W1697" s="145"/>
      <c r="X1697" s="145"/>
      <c r="Y1697" s="145"/>
      <c r="Z1697" s="145"/>
      <c r="AA1697" s="145"/>
      <c r="AB1697" s="145"/>
      <c r="AC1697" s="145"/>
    </row>
    <row r="1698" spans="8:29" ht="12.75">
      <c r="H1698" s="145"/>
      <c r="I1698" s="145"/>
      <c r="J1698" s="145"/>
      <c r="K1698" s="145"/>
      <c r="L1698" s="145"/>
      <c r="M1698" s="145"/>
      <c r="N1698" s="145"/>
      <c r="O1698" s="145"/>
      <c r="P1698" s="145"/>
      <c r="Q1698" s="145"/>
      <c r="R1698" s="145"/>
      <c r="S1698" s="145"/>
      <c r="T1698" s="145"/>
      <c r="U1698" s="145"/>
      <c r="V1698" s="145"/>
      <c r="W1698" s="145"/>
      <c r="X1698" s="145"/>
      <c r="Y1698" s="145"/>
      <c r="Z1698" s="145"/>
      <c r="AA1698" s="145"/>
      <c r="AB1698" s="145"/>
      <c r="AC1698" s="145"/>
    </row>
    <row r="1699" spans="8:29" ht="12.75">
      <c r="H1699" s="145"/>
      <c r="I1699" s="145"/>
      <c r="J1699" s="145"/>
      <c r="K1699" s="145"/>
      <c r="L1699" s="145"/>
      <c r="M1699" s="145"/>
      <c r="N1699" s="145"/>
      <c r="O1699" s="145"/>
      <c r="P1699" s="145"/>
      <c r="Q1699" s="145"/>
      <c r="R1699" s="145"/>
      <c r="S1699" s="145"/>
      <c r="T1699" s="145"/>
      <c r="U1699" s="145"/>
      <c r="V1699" s="145"/>
      <c r="W1699" s="145"/>
      <c r="X1699" s="145"/>
      <c r="Y1699" s="145"/>
      <c r="Z1699" s="145"/>
      <c r="AA1699" s="145"/>
      <c r="AB1699" s="145"/>
      <c r="AC1699" s="145"/>
    </row>
    <row r="1700" spans="8:29" ht="12.75">
      <c r="H1700" s="145"/>
      <c r="I1700" s="145"/>
      <c r="J1700" s="145"/>
      <c r="K1700" s="145"/>
      <c r="L1700" s="145"/>
      <c r="M1700" s="145"/>
      <c r="N1700" s="145"/>
      <c r="O1700" s="145"/>
      <c r="P1700" s="145"/>
      <c r="Q1700" s="145"/>
      <c r="R1700" s="145"/>
      <c r="S1700" s="145"/>
      <c r="T1700" s="145"/>
      <c r="U1700" s="145"/>
      <c r="V1700" s="145"/>
      <c r="W1700" s="145"/>
      <c r="X1700" s="145"/>
      <c r="Y1700" s="145"/>
      <c r="Z1700" s="145"/>
      <c r="AA1700" s="145"/>
      <c r="AB1700" s="145"/>
      <c r="AC1700" s="145"/>
    </row>
    <row r="1701" spans="8:29" ht="12.75">
      <c r="H1701" s="145"/>
      <c r="I1701" s="145"/>
      <c r="J1701" s="145"/>
      <c r="K1701" s="145"/>
      <c r="L1701" s="145"/>
      <c r="M1701" s="145"/>
      <c r="N1701" s="145"/>
      <c r="O1701" s="145"/>
      <c r="P1701" s="145"/>
      <c r="Q1701" s="145"/>
      <c r="R1701" s="145"/>
      <c r="S1701" s="145"/>
      <c r="T1701" s="145"/>
      <c r="U1701" s="145"/>
      <c r="V1701" s="145"/>
      <c r="W1701" s="145"/>
      <c r="X1701" s="145"/>
      <c r="Y1701" s="145"/>
      <c r="Z1701" s="145"/>
      <c r="AA1701" s="145"/>
      <c r="AB1701" s="145"/>
      <c r="AC1701" s="145"/>
    </row>
    <row r="1702" spans="8:29" ht="12.75">
      <c r="H1702" s="145"/>
      <c r="I1702" s="145"/>
      <c r="J1702" s="145"/>
      <c r="K1702" s="145"/>
      <c r="L1702" s="145"/>
      <c r="M1702" s="145"/>
      <c r="N1702" s="145"/>
      <c r="O1702" s="145"/>
      <c r="P1702" s="145"/>
      <c r="Q1702" s="145"/>
      <c r="R1702" s="145"/>
      <c r="S1702" s="145"/>
      <c r="T1702" s="145"/>
      <c r="U1702" s="145"/>
      <c r="V1702" s="145"/>
      <c r="W1702" s="145"/>
      <c r="X1702" s="145"/>
      <c r="Y1702" s="145"/>
      <c r="Z1702" s="145"/>
      <c r="AA1702" s="145"/>
      <c r="AB1702" s="145"/>
      <c r="AC1702" s="145"/>
    </row>
    <row r="1703" spans="8:29" ht="12.75">
      <c r="H1703" s="145"/>
      <c r="I1703" s="145"/>
      <c r="J1703" s="145"/>
      <c r="K1703" s="145"/>
      <c r="L1703" s="145"/>
      <c r="M1703" s="145"/>
      <c r="N1703" s="145"/>
      <c r="O1703" s="145"/>
      <c r="P1703" s="145"/>
      <c r="Q1703" s="145"/>
      <c r="R1703" s="145"/>
      <c r="S1703" s="145"/>
      <c r="T1703" s="145"/>
      <c r="U1703" s="145"/>
      <c r="V1703" s="145"/>
      <c r="W1703" s="145"/>
      <c r="X1703" s="145"/>
      <c r="Y1703" s="145"/>
      <c r="Z1703" s="145"/>
      <c r="AA1703" s="145"/>
      <c r="AB1703" s="145"/>
      <c r="AC1703" s="145"/>
    </row>
    <row r="1704" spans="8:29" ht="12.75">
      <c r="H1704" s="145"/>
      <c r="I1704" s="145"/>
      <c r="J1704" s="145"/>
      <c r="K1704" s="145"/>
      <c r="L1704" s="145"/>
      <c r="M1704" s="145"/>
      <c r="N1704" s="145"/>
      <c r="O1704" s="145"/>
      <c r="P1704" s="145"/>
      <c r="Q1704" s="145"/>
      <c r="R1704" s="145"/>
      <c r="S1704" s="145"/>
      <c r="T1704" s="145"/>
      <c r="U1704" s="145"/>
      <c r="V1704" s="145"/>
      <c r="W1704" s="145"/>
      <c r="X1704" s="145"/>
      <c r="Y1704" s="145"/>
      <c r="Z1704" s="145"/>
      <c r="AA1704" s="145"/>
      <c r="AB1704" s="145"/>
      <c r="AC1704" s="145"/>
    </row>
    <row r="1705" spans="8:29" ht="12.75">
      <c r="H1705" s="145"/>
      <c r="I1705" s="145"/>
      <c r="J1705" s="145"/>
      <c r="K1705" s="145"/>
      <c r="L1705" s="145"/>
      <c r="M1705" s="145"/>
      <c r="N1705" s="145"/>
      <c r="O1705" s="145"/>
      <c r="P1705" s="145"/>
      <c r="Q1705" s="145"/>
      <c r="R1705" s="145"/>
      <c r="S1705" s="145"/>
      <c r="T1705" s="145"/>
      <c r="U1705" s="145"/>
      <c r="V1705" s="145"/>
      <c r="W1705" s="145"/>
      <c r="X1705" s="145"/>
      <c r="Y1705" s="145"/>
      <c r="Z1705" s="145"/>
      <c r="AA1705" s="145"/>
      <c r="AB1705" s="145"/>
      <c r="AC1705" s="145"/>
    </row>
    <row r="1706" spans="8:29" ht="12.75">
      <c r="H1706" s="145"/>
      <c r="I1706" s="145"/>
      <c r="J1706" s="145"/>
      <c r="K1706" s="145"/>
      <c r="L1706" s="145"/>
      <c r="M1706" s="145"/>
      <c r="N1706" s="145"/>
      <c r="O1706" s="145"/>
      <c r="P1706" s="145"/>
      <c r="Q1706" s="145"/>
      <c r="R1706" s="145"/>
      <c r="S1706" s="145"/>
      <c r="T1706" s="145"/>
      <c r="U1706" s="145"/>
      <c r="V1706" s="145"/>
      <c r="W1706" s="145"/>
      <c r="X1706" s="145"/>
      <c r="Y1706" s="145"/>
      <c r="Z1706" s="145"/>
      <c r="AA1706" s="145"/>
      <c r="AB1706" s="145"/>
      <c r="AC1706" s="145"/>
    </row>
    <row r="1707" spans="8:29" ht="12.75">
      <c r="H1707" s="145"/>
      <c r="I1707" s="145"/>
      <c r="J1707" s="145"/>
      <c r="K1707" s="145"/>
      <c r="L1707" s="145"/>
      <c r="M1707" s="145"/>
      <c r="N1707" s="145"/>
      <c r="O1707" s="145"/>
      <c r="P1707" s="145"/>
      <c r="Q1707" s="145"/>
      <c r="R1707" s="145"/>
      <c r="S1707" s="145"/>
      <c r="T1707" s="145"/>
      <c r="U1707" s="145"/>
      <c r="V1707" s="145"/>
      <c r="W1707" s="145"/>
      <c r="X1707" s="145"/>
      <c r="Y1707" s="145"/>
      <c r="Z1707" s="145"/>
      <c r="AA1707" s="145"/>
      <c r="AB1707" s="145"/>
      <c r="AC1707" s="145"/>
    </row>
    <row r="1708" spans="8:29" ht="12.75">
      <c r="H1708" s="145"/>
      <c r="I1708" s="145"/>
      <c r="J1708" s="145"/>
      <c r="K1708" s="145"/>
      <c r="L1708" s="145"/>
      <c r="M1708" s="145"/>
      <c r="N1708" s="145"/>
      <c r="O1708" s="145"/>
      <c r="P1708" s="145"/>
      <c r="Q1708" s="145"/>
      <c r="R1708" s="145"/>
      <c r="S1708" s="145"/>
      <c r="T1708" s="145"/>
      <c r="U1708" s="145"/>
      <c r="V1708" s="145"/>
      <c r="W1708" s="145"/>
      <c r="X1708" s="145"/>
      <c r="Y1708" s="145"/>
      <c r="Z1708" s="145"/>
      <c r="AA1708" s="145"/>
      <c r="AB1708" s="145"/>
      <c r="AC1708" s="145"/>
    </row>
    <row r="1709" spans="8:29" ht="12.75">
      <c r="H1709" s="145"/>
      <c r="I1709" s="145"/>
      <c r="J1709" s="145"/>
      <c r="K1709" s="145"/>
      <c r="L1709" s="145"/>
      <c r="M1709" s="145"/>
      <c r="N1709" s="145"/>
      <c r="O1709" s="145"/>
      <c r="P1709" s="145"/>
      <c r="Q1709" s="145"/>
      <c r="R1709" s="145"/>
      <c r="S1709" s="145"/>
      <c r="T1709" s="145"/>
      <c r="U1709" s="145"/>
      <c r="V1709" s="145"/>
      <c r="W1709" s="145"/>
      <c r="X1709" s="145"/>
      <c r="Y1709" s="145"/>
      <c r="Z1709" s="145"/>
      <c r="AA1709" s="145"/>
      <c r="AB1709" s="145"/>
      <c r="AC1709" s="145"/>
    </row>
    <row r="1710" spans="8:29" ht="12.75">
      <c r="H1710" s="145"/>
      <c r="I1710" s="145"/>
      <c r="J1710" s="145"/>
      <c r="K1710" s="145"/>
      <c r="L1710" s="145"/>
      <c r="M1710" s="145"/>
      <c r="N1710" s="145"/>
      <c r="O1710" s="145"/>
      <c r="P1710" s="145"/>
      <c r="Q1710" s="145"/>
      <c r="R1710" s="145"/>
      <c r="S1710" s="145"/>
      <c r="T1710" s="145"/>
      <c r="U1710" s="145"/>
      <c r="V1710" s="145"/>
      <c r="W1710" s="145"/>
      <c r="X1710" s="145"/>
      <c r="Y1710" s="145"/>
      <c r="Z1710" s="145"/>
      <c r="AA1710" s="145"/>
      <c r="AB1710" s="145"/>
      <c r="AC1710" s="145"/>
    </row>
    <row r="1711" spans="8:29" ht="12.75">
      <c r="H1711" s="145"/>
      <c r="I1711" s="145"/>
      <c r="J1711" s="145"/>
      <c r="K1711" s="145"/>
      <c r="L1711" s="145"/>
      <c r="M1711" s="145"/>
      <c r="N1711" s="145"/>
      <c r="O1711" s="145"/>
      <c r="P1711" s="145"/>
      <c r="Q1711" s="145"/>
      <c r="R1711" s="145"/>
      <c r="S1711" s="145"/>
      <c r="T1711" s="145"/>
      <c r="U1711" s="145"/>
      <c r="V1711" s="145"/>
      <c r="W1711" s="145"/>
      <c r="X1711" s="145"/>
      <c r="Y1711" s="145"/>
      <c r="Z1711" s="145"/>
      <c r="AA1711" s="145"/>
      <c r="AB1711" s="145"/>
      <c r="AC1711" s="145"/>
    </row>
    <row r="1712" spans="8:29" ht="12.75">
      <c r="H1712" s="145"/>
      <c r="I1712" s="145"/>
      <c r="J1712" s="145"/>
      <c r="K1712" s="145"/>
      <c r="L1712" s="145"/>
      <c r="M1712" s="145"/>
      <c r="N1712" s="145"/>
      <c r="O1712" s="145"/>
      <c r="P1712" s="145"/>
      <c r="Q1712" s="145"/>
      <c r="R1712" s="145"/>
      <c r="S1712" s="145"/>
      <c r="T1712" s="145"/>
      <c r="U1712" s="145"/>
      <c r="V1712" s="145"/>
      <c r="W1712" s="145"/>
      <c r="X1712" s="145"/>
      <c r="Y1712" s="145"/>
      <c r="Z1712" s="145"/>
      <c r="AA1712" s="145"/>
      <c r="AB1712" s="145"/>
      <c r="AC1712" s="145"/>
    </row>
    <row r="1713" spans="8:29" ht="12.75">
      <c r="H1713" s="145"/>
      <c r="I1713" s="145"/>
      <c r="J1713" s="145"/>
      <c r="K1713" s="145"/>
      <c r="L1713" s="145"/>
      <c r="M1713" s="145"/>
      <c r="N1713" s="145"/>
      <c r="O1713" s="145"/>
      <c r="P1713" s="145"/>
      <c r="Q1713" s="145"/>
      <c r="R1713" s="145"/>
      <c r="S1713" s="145"/>
      <c r="T1713" s="145"/>
      <c r="U1713" s="145"/>
      <c r="V1713" s="145"/>
      <c r="W1713" s="145"/>
      <c r="X1713" s="145"/>
      <c r="Y1713" s="145"/>
      <c r="Z1713" s="145"/>
      <c r="AA1713" s="145"/>
      <c r="AB1713" s="145"/>
      <c r="AC1713" s="145"/>
    </row>
    <row r="1714" spans="8:29" ht="12.75">
      <c r="H1714" s="145"/>
      <c r="I1714" s="145"/>
      <c r="J1714" s="145"/>
      <c r="K1714" s="145"/>
      <c r="L1714" s="145"/>
      <c r="M1714" s="145"/>
      <c r="N1714" s="145"/>
      <c r="O1714" s="145"/>
      <c r="P1714" s="145"/>
      <c r="Q1714" s="145"/>
      <c r="R1714" s="145"/>
      <c r="S1714" s="145"/>
      <c r="T1714" s="145"/>
      <c r="U1714" s="145"/>
      <c r="V1714" s="145"/>
      <c r="W1714" s="145"/>
      <c r="X1714" s="145"/>
      <c r="Y1714" s="145"/>
      <c r="Z1714" s="145"/>
      <c r="AA1714" s="145"/>
      <c r="AB1714" s="145"/>
      <c r="AC1714" s="145"/>
    </row>
    <row r="1715" spans="8:29" ht="12.75">
      <c r="H1715" s="145"/>
      <c r="I1715" s="145"/>
      <c r="J1715" s="145"/>
      <c r="K1715" s="145"/>
      <c r="L1715" s="145"/>
      <c r="M1715" s="145"/>
      <c r="N1715" s="145"/>
      <c r="O1715" s="145"/>
      <c r="P1715" s="145"/>
      <c r="Q1715" s="145"/>
      <c r="R1715" s="145"/>
      <c r="S1715" s="145"/>
      <c r="T1715" s="145"/>
      <c r="U1715" s="145"/>
      <c r="V1715" s="145"/>
      <c r="W1715" s="145"/>
      <c r="X1715" s="145"/>
      <c r="Y1715" s="145"/>
      <c r="Z1715" s="145"/>
      <c r="AA1715" s="145"/>
      <c r="AB1715" s="145"/>
      <c r="AC1715" s="145"/>
    </row>
    <row r="1716" spans="8:29" ht="12.75">
      <c r="H1716" s="145"/>
      <c r="I1716" s="145"/>
      <c r="J1716" s="145"/>
      <c r="K1716" s="145"/>
      <c r="L1716" s="145"/>
      <c r="M1716" s="145"/>
      <c r="N1716" s="145"/>
      <c r="O1716" s="145"/>
      <c r="P1716" s="145"/>
      <c r="Q1716" s="145"/>
      <c r="R1716" s="145"/>
      <c r="S1716" s="145"/>
      <c r="T1716" s="145"/>
      <c r="U1716" s="145"/>
      <c r="V1716" s="145"/>
      <c r="W1716" s="145"/>
      <c r="X1716" s="145"/>
      <c r="Y1716" s="145"/>
      <c r="Z1716" s="145"/>
      <c r="AA1716" s="145"/>
      <c r="AB1716" s="145"/>
      <c r="AC1716" s="145"/>
    </row>
    <row r="1717" spans="8:29" ht="12.75">
      <c r="H1717" s="145"/>
      <c r="I1717" s="145"/>
      <c r="J1717" s="145"/>
      <c r="K1717" s="145"/>
      <c r="L1717" s="145"/>
      <c r="M1717" s="145"/>
      <c r="N1717" s="145"/>
      <c r="O1717" s="145"/>
      <c r="P1717" s="145"/>
      <c r="Q1717" s="145"/>
      <c r="R1717" s="145"/>
      <c r="S1717" s="145"/>
      <c r="T1717" s="145"/>
      <c r="U1717" s="145"/>
      <c r="V1717" s="145"/>
      <c r="W1717" s="145"/>
      <c r="X1717" s="145"/>
      <c r="Y1717" s="145"/>
      <c r="Z1717" s="145"/>
      <c r="AA1717" s="145"/>
      <c r="AB1717" s="145"/>
      <c r="AC1717" s="145"/>
    </row>
    <row r="1718" spans="8:29" ht="12.75">
      <c r="H1718" s="145"/>
      <c r="I1718" s="145"/>
      <c r="J1718" s="145"/>
      <c r="K1718" s="145"/>
      <c r="L1718" s="145"/>
      <c r="M1718" s="145"/>
      <c r="N1718" s="145"/>
      <c r="O1718" s="145"/>
      <c r="P1718" s="145"/>
      <c r="Q1718" s="145"/>
      <c r="R1718" s="145"/>
      <c r="S1718" s="145"/>
      <c r="T1718" s="145"/>
      <c r="U1718" s="145"/>
      <c r="V1718" s="145"/>
      <c r="W1718" s="145"/>
      <c r="X1718" s="145"/>
      <c r="Y1718" s="145"/>
      <c r="Z1718" s="145"/>
      <c r="AA1718" s="145"/>
      <c r="AB1718" s="145"/>
      <c r="AC1718" s="145"/>
    </row>
    <row r="1719" spans="8:29" ht="12.75">
      <c r="H1719" s="145"/>
      <c r="I1719" s="145"/>
      <c r="J1719" s="145"/>
      <c r="K1719" s="145"/>
      <c r="L1719" s="145"/>
      <c r="M1719" s="145"/>
      <c r="N1719" s="145"/>
      <c r="O1719" s="145"/>
      <c r="P1719" s="145"/>
      <c r="Q1719" s="145"/>
      <c r="R1719" s="145"/>
      <c r="S1719" s="145"/>
      <c r="T1719" s="145"/>
      <c r="U1719" s="145"/>
      <c r="V1719" s="145"/>
      <c r="W1719" s="145"/>
      <c r="X1719" s="145"/>
      <c r="Y1719" s="145"/>
      <c r="Z1719" s="145"/>
      <c r="AA1719" s="145"/>
      <c r="AB1719" s="145"/>
      <c r="AC1719" s="145"/>
    </row>
    <row r="1720" spans="8:29" ht="12.75">
      <c r="H1720" s="145"/>
      <c r="I1720" s="145"/>
      <c r="J1720" s="145"/>
      <c r="K1720" s="145"/>
      <c r="L1720" s="145"/>
      <c r="M1720" s="145"/>
      <c r="N1720" s="145"/>
      <c r="O1720" s="145"/>
      <c r="P1720" s="145"/>
      <c r="Q1720" s="145"/>
      <c r="R1720" s="145"/>
      <c r="S1720" s="145"/>
      <c r="T1720" s="145"/>
      <c r="U1720" s="145"/>
      <c r="V1720" s="145"/>
      <c r="W1720" s="145"/>
      <c r="X1720" s="145"/>
      <c r="Y1720" s="145"/>
      <c r="Z1720" s="145"/>
      <c r="AA1720" s="145"/>
      <c r="AB1720" s="145"/>
      <c r="AC1720" s="145"/>
    </row>
    <row r="1721" spans="8:29" ht="12.75">
      <c r="H1721" s="145"/>
      <c r="I1721" s="145"/>
      <c r="J1721" s="145"/>
      <c r="K1721" s="145"/>
      <c r="L1721" s="145"/>
      <c r="M1721" s="145"/>
      <c r="N1721" s="145"/>
      <c r="O1721" s="145"/>
      <c r="P1721" s="145"/>
      <c r="Q1721" s="145"/>
      <c r="R1721" s="145"/>
      <c r="S1721" s="145"/>
      <c r="T1721" s="145"/>
      <c r="U1721" s="145"/>
      <c r="V1721" s="145"/>
      <c r="W1721" s="145"/>
      <c r="X1721" s="145"/>
      <c r="Y1721" s="145"/>
      <c r="Z1721" s="145"/>
      <c r="AA1721" s="145"/>
      <c r="AB1721" s="145"/>
      <c r="AC1721" s="145"/>
    </row>
    <row r="1722" spans="8:29" ht="12.75">
      <c r="H1722" s="145"/>
      <c r="I1722" s="145"/>
      <c r="J1722" s="145"/>
      <c r="K1722" s="145"/>
      <c r="L1722" s="145"/>
      <c r="M1722" s="145"/>
      <c r="N1722" s="145"/>
      <c r="O1722" s="145"/>
      <c r="P1722" s="145"/>
      <c r="Q1722" s="145"/>
      <c r="R1722" s="145"/>
      <c r="S1722" s="145"/>
      <c r="T1722" s="145"/>
      <c r="U1722" s="145"/>
      <c r="V1722" s="145"/>
      <c r="W1722" s="145"/>
      <c r="X1722" s="145"/>
      <c r="Y1722" s="145"/>
      <c r="Z1722" s="145"/>
      <c r="AA1722" s="145"/>
      <c r="AB1722" s="145"/>
      <c r="AC1722" s="145"/>
    </row>
    <row r="1723" spans="8:29" ht="12.75">
      <c r="H1723" s="145"/>
      <c r="I1723" s="145"/>
      <c r="J1723" s="145"/>
      <c r="K1723" s="145"/>
      <c r="L1723" s="145"/>
      <c r="M1723" s="145"/>
      <c r="N1723" s="145"/>
      <c r="O1723" s="145"/>
      <c r="P1723" s="145"/>
      <c r="Q1723" s="145"/>
      <c r="R1723" s="145"/>
      <c r="S1723" s="145"/>
      <c r="T1723" s="145"/>
      <c r="U1723" s="145"/>
      <c r="V1723" s="145"/>
      <c r="W1723" s="145"/>
      <c r="X1723" s="145"/>
      <c r="Y1723" s="145"/>
      <c r="Z1723" s="145"/>
      <c r="AA1723" s="145"/>
      <c r="AB1723" s="145"/>
      <c r="AC1723" s="145"/>
    </row>
    <row r="1724" spans="8:29" ht="12.75">
      <c r="H1724" s="145"/>
      <c r="I1724" s="145"/>
      <c r="J1724" s="145"/>
      <c r="K1724" s="145"/>
      <c r="L1724" s="145"/>
      <c r="M1724" s="145"/>
      <c r="N1724" s="145"/>
      <c r="O1724" s="145"/>
      <c r="P1724" s="145"/>
      <c r="Q1724" s="145"/>
      <c r="R1724" s="145"/>
      <c r="S1724" s="145"/>
      <c r="T1724" s="145"/>
      <c r="U1724" s="145"/>
      <c r="V1724" s="145"/>
      <c r="W1724" s="145"/>
      <c r="X1724" s="145"/>
      <c r="Y1724" s="145"/>
      <c r="Z1724" s="145"/>
      <c r="AA1724" s="145"/>
      <c r="AB1724" s="145"/>
      <c r="AC1724" s="145"/>
    </row>
    <row r="1725" spans="8:29" ht="12.75">
      <c r="H1725" s="145"/>
      <c r="I1725" s="145"/>
      <c r="J1725" s="145"/>
      <c r="K1725" s="145"/>
      <c r="L1725" s="145"/>
      <c r="M1725" s="145"/>
      <c r="N1725" s="145"/>
      <c r="O1725" s="145"/>
      <c r="P1725" s="145"/>
      <c r="Q1725" s="145"/>
      <c r="R1725" s="145"/>
      <c r="S1725" s="145"/>
      <c r="T1725" s="145"/>
      <c r="U1725" s="145"/>
      <c r="V1725" s="145"/>
      <c r="W1725" s="145"/>
      <c r="X1725" s="145"/>
      <c r="Y1725" s="145"/>
      <c r="Z1725" s="145"/>
      <c r="AA1725" s="145"/>
      <c r="AB1725" s="145"/>
      <c r="AC1725" s="145"/>
    </row>
    <row r="1726" spans="8:29" ht="12.75">
      <c r="H1726" s="145"/>
      <c r="I1726" s="145"/>
      <c r="J1726" s="145"/>
      <c r="K1726" s="145"/>
      <c r="L1726" s="145"/>
      <c r="M1726" s="145"/>
      <c r="N1726" s="145"/>
      <c r="O1726" s="145"/>
      <c r="P1726" s="145"/>
      <c r="Q1726" s="145"/>
      <c r="R1726" s="145"/>
      <c r="S1726" s="145"/>
      <c r="T1726" s="145"/>
      <c r="U1726" s="145"/>
      <c r="V1726" s="145"/>
      <c r="W1726" s="145"/>
      <c r="X1726" s="145"/>
      <c r="Y1726" s="145"/>
      <c r="Z1726" s="145"/>
      <c r="AA1726" s="145"/>
      <c r="AB1726" s="145"/>
      <c r="AC1726" s="145"/>
    </row>
    <row r="1727" spans="8:29" ht="12.75">
      <c r="H1727" s="145"/>
      <c r="I1727" s="145"/>
      <c r="J1727" s="145"/>
      <c r="K1727" s="145"/>
      <c r="L1727" s="145"/>
      <c r="M1727" s="145"/>
      <c r="N1727" s="145"/>
      <c r="O1727" s="145"/>
      <c r="P1727" s="145"/>
      <c r="Q1727" s="145"/>
      <c r="R1727" s="145"/>
      <c r="S1727" s="145"/>
      <c r="T1727" s="145"/>
      <c r="U1727" s="145"/>
      <c r="V1727" s="145"/>
      <c r="W1727" s="145"/>
      <c r="X1727" s="145"/>
      <c r="Y1727" s="145"/>
      <c r="Z1727" s="145"/>
      <c r="AA1727" s="145"/>
      <c r="AB1727" s="145"/>
      <c r="AC1727" s="145"/>
    </row>
    <row r="1728" spans="8:29" ht="12.75">
      <c r="H1728" s="145"/>
      <c r="I1728" s="145"/>
      <c r="J1728" s="145"/>
      <c r="K1728" s="145"/>
      <c r="L1728" s="145"/>
      <c r="M1728" s="145"/>
      <c r="N1728" s="145"/>
      <c r="O1728" s="145"/>
      <c r="P1728" s="145"/>
      <c r="Q1728" s="145"/>
      <c r="R1728" s="145"/>
      <c r="S1728" s="145"/>
      <c r="T1728" s="145"/>
      <c r="U1728" s="145"/>
      <c r="V1728" s="145"/>
      <c r="W1728" s="145"/>
      <c r="X1728" s="145"/>
      <c r="Y1728" s="145"/>
      <c r="Z1728" s="145"/>
      <c r="AA1728" s="145"/>
      <c r="AB1728" s="145"/>
      <c r="AC1728" s="145"/>
    </row>
    <row r="1729" spans="8:29" ht="12.75">
      <c r="H1729" s="145"/>
      <c r="I1729" s="145"/>
      <c r="J1729" s="145"/>
      <c r="K1729" s="145"/>
      <c r="L1729" s="145"/>
      <c r="M1729" s="145"/>
      <c r="N1729" s="145"/>
      <c r="O1729" s="145"/>
      <c r="P1729" s="145"/>
      <c r="Q1729" s="145"/>
      <c r="R1729" s="145"/>
      <c r="S1729" s="145"/>
      <c r="T1729" s="145"/>
      <c r="U1729" s="145"/>
      <c r="V1729" s="145"/>
      <c r="W1729" s="145"/>
      <c r="X1729" s="145"/>
      <c r="Y1729" s="145"/>
      <c r="Z1729" s="145"/>
      <c r="AA1729" s="145"/>
      <c r="AB1729" s="145"/>
      <c r="AC1729" s="145"/>
    </row>
    <row r="1730" spans="8:29" ht="12.75">
      <c r="H1730" s="145"/>
      <c r="I1730" s="145"/>
      <c r="J1730" s="145"/>
      <c r="K1730" s="145"/>
      <c r="L1730" s="145"/>
      <c r="M1730" s="145"/>
      <c r="N1730" s="145"/>
      <c r="O1730" s="145"/>
      <c r="P1730" s="145"/>
      <c r="Q1730" s="145"/>
      <c r="R1730" s="145"/>
      <c r="S1730" s="145"/>
      <c r="T1730" s="145"/>
      <c r="U1730" s="145"/>
      <c r="V1730" s="145"/>
      <c r="W1730" s="145"/>
      <c r="X1730" s="145"/>
      <c r="Y1730" s="145"/>
      <c r="Z1730" s="145"/>
      <c r="AA1730" s="145"/>
      <c r="AB1730" s="145"/>
      <c r="AC1730" s="145"/>
    </row>
    <row r="1731" spans="8:29" ht="12.75">
      <c r="H1731" s="145"/>
      <c r="I1731" s="145"/>
      <c r="J1731" s="145"/>
      <c r="K1731" s="145"/>
      <c r="L1731" s="145"/>
      <c r="M1731" s="145"/>
      <c r="N1731" s="145"/>
      <c r="O1731" s="145"/>
      <c r="P1731" s="145"/>
      <c r="Q1731" s="145"/>
      <c r="R1731" s="145"/>
      <c r="S1731" s="145"/>
      <c r="T1731" s="145"/>
      <c r="U1731" s="145"/>
      <c r="V1731" s="145"/>
      <c r="W1731" s="145"/>
      <c r="X1731" s="145"/>
      <c r="Y1731" s="145"/>
      <c r="Z1731" s="145"/>
      <c r="AA1731" s="145"/>
      <c r="AB1731" s="145"/>
      <c r="AC1731" s="145"/>
    </row>
    <row r="1732" spans="8:29" ht="12.75">
      <c r="H1732" s="145"/>
      <c r="I1732" s="145"/>
      <c r="J1732" s="145"/>
      <c r="K1732" s="145"/>
      <c r="L1732" s="145"/>
      <c r="M1732" s="145"/>
      <c r="N1732" s="145"/>
      <c r="O1732" s="145"/>
      <c r="P1732" s="145"/>
      <c r="Q1732" s="145"/>
      <c r="R1732" s="145"/>
      <c r="S1732" s="145"/>
      <c r="T1732" s="145"/>
      <c r="U1732" s="145"/>
      <c r="V1732" s="145"/>
      <c r="W1732" s="145"/>
      <c r="X1732" s="145"/>
      <c r="Y1732" s="145"/>
      <c r="Z1732" s="145"/>
      <c r="AA1732" s="145"/>
      <c r="AB1732" s="145"/>
      <c r="AC1732" s="145"/>
    </row>
    <row r="1733" spans="8:29" ht="12.75">
      <c r="H1733" s="145"/>
      <c r="I1733" s="145"/>
      <c r="J1733" s="145"/>
      <c r="K1733" s="145"/>
      <c r="L1733" s="145"/>
      <c r="M1733" s="145"/>
      <c r="N1733" s="145"/>
      <c r="O1733" s="145"/>
      <c r="P1733" s="145"/>
      <c r="Q1733" s="145"/>
      <c r="R1733" s="145"/>
      <c r="S1733" s="145"/>
      <c r="T1733" s="145"/>
      <c r="U1733" s="145"/>
      <c r="V1733" s="145"/>
      <c r="W1733" s="145"/>
      <c r="X1733" s="145"/>
      <c r="Y1733" s="145"/>
      <c r="Z1733" s="145"/>
      <c r="AA1733" s="145"/>
      <c r="AB1733" s="145"/>
      <c r="AC1733" s="145"/>
    </row>
    <row r="1734" spans="8:29" ht="12.75">
      <c r="H1734" s="145"/>
      <c r="I1734" s="145"/>
      <c r="J1734" s="145"/>
      <c r="K1734" s="145"/>
      <c r="L1734" s="145"/>
      <c r="M1734" s="145"/>
      <c r="N1734" s="145"/>
      <c r="O1734" s="145"/>
      <c r="P1734" s="145"/>
      <c r="Q1734" s="145"/>
      <c r="R1734" s="145"/>
      <c r="S1734" s="145"/>
      <c r="T1734" s="145"/>
      <c r="U1734" s="145"/>
      <c r="V1734" s="145"/>
      <c r="W1734" s="145"/>
      <c r="X1734" s="145"/>
      <c r="Y1734" s="145"/>
      <c r="Z1734" s="145"/>
      <c r="AA1734" s="145"/>
      <c r="AB1734" s="145"/>
      <c r="AC1734" s="145"/>
    </row>
    <row r="1735" spans="8:29" ht="12.75">
      <c r="H1735" s="145"/>
      <c r="I1735" s="145"/>
      <c r="J1735" s="145"/>
      <c r="K1735" s="145"/>
      <c r="L1735" s="145"/>
      <c r="M1735" s="145"/>
      <c r="N1735" s="145"/>
      <c r="O1735" s="145"/>
      <c r="P1735" s="145"/>
      <c r="Q1735" s="145"/>
      <c r="R1735" s="145"/>
      <c r="S1735" s="145"/>
      <c r="T1735" s="145"/>
      <c r="U1735" s="145"/>
      <c r="V1735" s="145"/>
      <c r="W1735" s="145"/>
      <c r="X1735" s="145"/>
      <c r="Y1735" s="145"/>
      <c r="Z1735" s="145"/>
      <c r="AA1735" s="145"/>
      <c r="AB1735" s="145"/>
      <c r="AC1735" s="145"/>
    </row>
    <row r="1736" spans="8:29" ht="12.75">
      <c r="H1736" s="145"/>
      <c r="I1736" s="145"/>
      <c r="J1736" s="145"/>
      <c r="K1736" s="145"/>
      <c r="L1736" s="145"/>
      <c r="M1736" s="145"/>
      <c r="N1736" s="145"/>
      <c r="O1736" s="145"/>
      <c r="P1736" s="145"/>
      <c r="Q1736" s="145"/>
      <c r="R1736" s="145"/>
      <c r="S1736" s="145"/>
      <c r="T1736" s="145"/>
      <c r="U1736" s="145"/>
      <c r="V1736" s="145"/>
      <c r="W1736" s="145"/>
      <c r="X1736" s="145"/>
      <c r="Y1736" s="145"/>
      <c r="Z1736" s="145"/>
      <c r="AA1736" s="145"/>
      <c r="AB1736" s="145"/>
      <c r="AC1736" s="145"/>
    </row>
    <row r="1737" spans="8:29" ht="12.75">
      <c r="H1737" s="145"/>
      <c r="I1737" s="145"/>
      <c r="J1737" s="145"/>
      <c r="K1737" s="145"/>
      <c r="L1737" s="145"/>
      <c r="M1737" s="145"/>
      <c r="N1737" s="145"/>
      <c r="O1737" s="145"/>
      <c r="P1737" s="145"/>
      <c r="Q1737" s="145"/>
      <c r="R1737" s="145"/>
      <c r="S1737" s="145"/>
      <c r="T1737" s="145"/>
      <c r="U1737" s="145"/>
      <c r="V1737" s="145"/>
      <c r="W1737" s="145"/>
      <c r="X1737" s="145"/>
      <c r="Y1737" s="145"/>
      <c r="Z1737" s="145"/>
      <c r="AA1737" s="145"/>
      <c r="AB1737" s="145"/>
      <c r="AC1737" s="145"/>
    </row>
    <row r="1738" spans="8:29" ht="12.75">
      <c r="H1738" s="145"/>
      <c r="I1738" s="145"/>
      <c r="J1738" s="145"/>
      <c r="K1738" s="145"/>
      <c r="L1738" s="145"/>
      <c r="M1738" s="145"/>
      <c r="N1738" s="145"/>
      <c r="O1738" s="145"/>
      <c r="P1738" s="145"/>
      <c r="Q1738" s="145"/>
      <c r="R1738" s="145"/>
      <c r="S1738" s="145"/>
      <c r="T1738" s="145"/>
      <c r="U1738" s="145"/>
      <c r="V1738" s="145"/>
      <c r="W1738" s="145"/>
      <c r="X1738" s="145"/>
      <c r="Y1738" s="145"/>
      <c r="Z1738" s="145"/>
      <c r="AA1738" s="145"/>
      <c r="AB1738" s="145"/>
      <c r="AC1738" s="145"/>
    </row>
    <row r="1739" spans="8:29" ht="12.75">
      <c r="H1739" s="145"/>
      <c r="I1739" s="145"/>
      <c r="J1739" s="145"/>
      <c r="K1739" s="145"/>
      <c r="L1739" s="145"/>
      <c r="M1739" s="145"/>
      <c r="N1739" s="145"/>
      <c r="O1739" s="145"/>
      <c r="P1739" s="145"/>
      <c r="Q1739" s="145"/>
      <c r="R1739" s="145"/>
      <c r="S1739" s="145"/>
      <c r="T1739" s="145"/>
      <c r="U1739" s="145"/>
      <c r="V1739" s="145"/>
      <c r="W1739" s="145"/>
      <c r="X1739" s="145"/>
      <c r="Y1739" s="145"/>
      <c r="Z1739" s="145"/>
      <c r="AA1739" s="145"/>
      <c r="AB1739" s="145"/>
      <c r="AC1739" s="145"/>
    </row>
    <row r="1740" spans="8:29" ht="12.75">
      <c r="H1740" s="145"/>
      <c r="I1740" s="145"/>
      <c r="J1740" s="145"/>
      <c r="K1740" s="145"/>
      <c r="L1740" s="145"/>
      <c r="M1740" s="145"/>
      <c r="N1740" s="145"/>
      <c r="O1740" s="145"/>
      <c r="P1740" s="145"/>
      <c r="Q1740" s="145"/>
      <c r="R1740" s="145"/>
      <c r="S1740" s="145"/>
      <c r="T1740" s="145"/>
      <c r="U1740" s="145"/>
      <c r="V1740" s="145"/>
      <c r="W1740" s="145"/>
      <c r="X1740" s="145"/>
      <c r="Y1740" s="145"/>
      <c r="Z1740" s="145"/>
      <c r="AA1740" s="145"/>
      <c r="AB1740" s="145"/>
      <c r="AC1740" s="145"/>
    </row>
    <row r="1741" spans="8:29" ht="12.75">
      <c r="H1741" s="145"/>
      <c r="I1741" s="145"/>
      <c r="J1741" s="145"/>
      <c r="K1741" s="145"/>
      <c r="L1741" s="145"/>
      <c r="M1741" s="145"/>
      <c r="N1741" s="145"/>
      <c r="O1741" s="145"/>
      <c r="P1741" s="145"/>
      <c r="Q1741" s="145"/>
      <c r="R1741" s="145"/>
      <c r="S1741" s="145"/>
      <c r="T1741" s="145"/>
      <c r="U1741" s="145"/>
      <c r="V1741" s="145"/>
      <c r="W1741" s="145"/>
      <c r="X1741" s="145"/>
      <c r="Y1741" s="145"/>
      <c r="Z1741" s="145"/>
      <c r="AA1741" s="145"/>
      <c r="AB1741" s="145"/>
      <c r="AC1741" s="145"/>
    </row>
    <row r="1742" spans="8:29" ht="12.75">
      <c r="H1742" s="145"/>
      <c r="I1742" s="145"/>
      <c r="J1742" s="145"/>
      <c r="K1742" s="145"/>
      <c r="L1742" s="145"/>
      <c r="M1742" s="145"/>
      <c r="N1742" s="145"/>
      <c r="O1742" s="145"/>
      <c r="P1742" s="145"/>
      <c r="Q1742" s="145"/>
      <c r="R1742" s="145"/>
      <c r="S1742" s="145"/>
      <c r="T1742" s="145"/>
      <c r="U1742" s="145"/>
      <c r="V1742" s="145"/>
      <c r="W1742" s="145"/>
      <c r="X1742" s="145"/>
      <c r="Y1742" s="145"/>
      <c r="Z1742" s="145"/>
      <c r="AA1742" s="145"/>
      <c r="AB1742" s="145"/>
      <c r="AC1742" s="145"/>
    </row>
    <row r="1743" spans="8:29" ht="12.75">
      <c r="H1743" s="145"/>
      <c r="I1743" s="145"/>
      <c r="J1743" s="145"/>
      <c r="K1743" s="145"/>
      <c r="L1743" s="145"/>
      <c r="M1743" s="145"/>
      <c r="N1743" s="145"/>
      <c r="O1743" s="145"/>
      <c r="P1743" s="145"/>
      <c r="Q1743" s="145"/>
      <c r="R1743" s="145"/>
      <c r="S1743" s="145"/>
      <c r="T1743" s="145"/>
      <c r="U1743" s="145"/>
      <c r="V1743" s="145"/>
      <c r="W1743" s="145"/>
      <c r="X1743" s="145"/>
      <c r="Y1743" s="145"/>
      <c r="Z1743" s="145"/>
      <c r="AA1743" s="145"/>
      <c r="AB1743" s="145"/>
      <c r="AC1743" s="145"/>
    </row>
    <row r="1744" spans="8:29" ht="12.75">
      <c r="H1744" s="145"/>
      <c r="I1744" s="145"/>
      <c r="J1744" s="145"/>
      <c r="K1744" s="145"/>
      <c r="L1744" s="145"/>
      <c r="M1744" s="145"/>
      <c r="N1744" s="145"/>
      <c r="O1744" s="145"/>
      <c r="P1744" s="145"/>
      <c r="Q1744" s="145"/>
      <c r="R1744" s="145"/>
      <c r="S1744" s="145"/>
      <c r="T1744" s="145"/>
      <c r="U1744" s="145"/>
      <c r="V1744" s="145"/>
      <c r="W1744" s="145"/>
      <c r="X1744" s="145"/>
      <c r="Y1744" s="145"/>
      <c r="Z1744" s="145"/>
      <c r="AA1744" s="145"/>
      <c r="AB1744" s="145"/>
      <c r="AC1744" s="145"/>
    </row>
    <row r="1745" spans="8:29" ht="12.75">
      <c r="H1745" s="145"/>
      <c r="I1745" s="145"/>
      <c r="J1745" s="145"/>
      <c r="K1745" s="145"/>
      <c r="L1745" s="145"/>
      <c r="M1745" s="145"/>
      <c r="N1745" s="145"/>
      <c r="O1745" s="145"/>
      <c r="P1745" s="145"/>
      <c r="Q1745" s="145"/>
      <c r="R1745" s="145"/>
      <c r="S1745" s="145"/>
      <c r="T1745" s="145"/>
      <c r="U1745" s="145"/>
      <c r="V1745" s="145"/>
      <c r="W1745" s="145"/>
      <c r="X1745" s="145"/>
      <c r="Y1745" s="145"/>
      <c r="Z1745" s="145"/>
      <c r="AA1745" s="145"/>
      <c r="AB1745" s="145"/>
      <c r="AC1745" s="145"/>
    </row>
    <row r="1746" spans="8:29" ht="12.75">
      <c r="H1746" s="145"/>
      <c r="I1746" s="145"/>
      <c r="J1746" s="145"/>
      <c r="K1746" s="145"/>
      <c r="L1746" s="145"/>
      <c r="M1746" s="145"/>
      <c r="N1746" s="145"/>
      <c r="O1746" s="145"/>
      <c r="P1746" s="145"/>
      <c r="Q1746" s="145"/>
      <c r="R1746" s="145"/>
      <c r="S1746" s="145"/>
      <c r="T1746" s="145"/>
      <c r="U1746" s="145"/>
      <c r="V1746" s="145"/>
      <c r="W1746" s="145"/>
      <c r="X1746" s="145"/>
      <c r="Y1746" s="145"/>
      <c r="Z1746" s="145"/>
      <c r="AA1746" s="145"/>
      <c r="AB1746" s="145"/>
      <c r="AC1746" s="145"/>
    </row>
    <row r="1747" spans="8:29" ht="12.75">
      <c r="H1747" s="145"/>
      <c r="I1747" s="145"/>
      <c r="J1747" s="145"/>
      <c r="K1747" s="145"/>
      <c r="L1747" s="145"/>
      <c r="M1747" s="145"/>
      <c r="N1747" s="145"/>
      <c r="O1747" s="145"/>
      <c r="P1747" s="145"/>
      <c r="Q1747" s="145"/>
      <c r="R1747" s="145"/>
      <c r="S1747" s="145"/>
      <c r="T1747" s="145"/>
      <c r="U1747" s="145"/>
      <c r="V1747" s="145"/>
      <c r="W1747" s="145"/>
      <c r="X1747" s="145"/>
      <c r="Y1747" s="145"/>
      <c r="Z1747" s="145"/>
      <c r="AA1747" s="145"/>
      <c r="AB1747" s="145"/>
      <c r="AC1747" s="145"/>
    </row>
    <row r="1748" spans="8:29" ht="12.75">
      <c r="H1748" s="145"/>
      <c r="I1748" s="145"/>
      <c r="J1748" s="145"/>
      <c r="K1748" s="145"/>
      <c r="L1748" s="145"/>
      <c r="M1748" s="145"/>
      <c r="N1748" s="145"/>
      <c r="O1748" s="145"/>
      <c r="P1748" s="145"/>
      <c r="Q1748" s="145"/>
      <c r="R1748" s="145"/>
      <c r="S1748" s="145"/>
      <c r="T1748" s="145"/>
      <c r="U1748" s="145"/>
      <c r="V1748" s="145"/>
      <c r="W1748" s="145"/>
      <c r="X1748" s="145"/>
      <c r="Y1748" s="145"/>
      <c r="Z1748" s="145"/>
      <c r="AA1748" s="145"/>
      <c r="AB1748" s="145"/>
      <c r="AC1748" s="145"/>
    </row>
    <row r="1749" spans="8:29" ht="12.75">
      <c r="H1749" s="145"/>
      <c r="I1749" s="145"/>
      <c r="J1749" s="145"/>
      <c r="K1749" s="145"/>
      <c r="L1749" s="145"/>
      <c r="M1749" s="145"/>
      <c r="N1749" s="145"/>
      <c r="O1749" s="145"/>
      <c r="P1749" s="145"/>
      <c r="Q1749" s="145"/>
      <c r="R1749" s="145"/>
      <c r="S1749" s="145"/>
      <c r="T1749" s="145"/>
      <c r="U1749" s="145"/>
      <c r="V1749" s="145"/>
      <c r="W1749" s="145"/>
      <c r="X1749" s="145"/>
      <c r="Y1749" s="145"/>
      <c r="Z1749" s="145"/>
      <c r="AA1749" s="145"/>
      <c r="AB1749" s="145"/>
      <c r="AC1749" s="145"/>
    </row>
    <row r="1750" spans="8:29" ht="12.75">
      <c r="H1750" s="145"/>
      <c r="I1750" s="145"/>
      <c r="J1750" s="145"/>
      <c r="K1750" s="145"/>
      <c r="L1750" s="145"/>
      <c r="M1750" s="145"/>
      <c r="N1750" s="145"/>
      <c r="O1750" s="145"/>
      <c r="P1750" s="145"/>
      <c r="Q1750" s="145"/>
      <c r="R1750" s="145"/>
      <c r="S1750" s="145"/>
      <c r="T1750" s="145"/>
      <c r="U1750" s="145"/>
      <c r="V1750" s="145"/>
      <c r="W1750" s="145"/>
      <c r="X1750" s="145"/>
      <c r="Y1750" s="145"/>
      <c r="Z1750" s="145"/>
      <c r="AA1750" s="145"/>
      <c r="AB1750" s="145"/>
      <c r="AC1750" s="145"/>
    </row>
    <row r="1751" spans="8:29" ht="12.75">
      <c r="H1751" s="145"/>
      <c r="I1751" s="145"/>
      <c r="J1751" s="145"/>
      <c r="K1751" s="145"/>
      <c r="L1751" s="145"/>
      <c r="M1751" s="145"/>
      <c r="N1751" s="145"/>
      <c r="O1751" s="145"/>
      <c r="P1751" s="145"/>
      <c r="Q1751" s="145"/>
      <c r="R1751" s="145"/>
      <c r="S1751" s="145"/>
      <c r="T1751" s="145"/>
      <c r="U1751" s="145"/>
      <c r="V1751" s="145"/>
      <c r="W1751" s="145"/>
      <c r="X1751" s="145"/>
      <c r="Y1751" s="145"/>
      <c r="Z1751" s="145"/>
      <c r="AA1751" s="145"/>
      <c r="AB1751" s="145"/>
      <c r="AC1751" s="145"/>
    </row>
    <row r="1752" spans="8:29" ht="12.75">
      <c r="H1752" s="145"/>
      <c r="I1752" s="145"/>
      <c r="J1752" s="145"/>
      <c r="K1752" s="145"/>
      <c r="L1752" s="145"/>
      <c r="M1752" s="145"/>
      <c r="N1752" s="145"/>
      <c r="O1752" s="145"/>
      <c r="P1752" s="145"/>
      <c r="Q1752" s="145"/>
      <c r="R1752" s="145"/>
      <c r="S1752" s="145"/>
      <c r="T1752" s="145"/>
      <c r="U1752" s="145"/>
      <c r="V1752" s="145"/>
      <c r="W1752" s="145"/>
      <c r="X1752" s="145"/>
      <c r="Y1752" s="145"/>
      <c r="Z1752" s="145"/>
      <c r="AA1752" s="145"/>
      <c r="AB1752" s="145"/>
      <c r="AC1752" s="145"/>
    </row>
    <row r="1753" spans="8:29" ht="12.75">
      <c r="H1753" s="145"/>
      <c r="I1753" s="145"/>
      <c r="J1753" s="145"/>
      <c r="K1753" s="145"/>
      <c r="L1753" s="145"/>
      <c r="M1753" s="145"/>
      <c r="N1753" s="145"/>
      <c r="O1753" s="145"/>
      <c r="P1753" s="145"/>
      <c r="Q1753" s="145"/>
      <c r="R1753" s="145"/>
      <c r="S1753" s="145"/>
      <c r="T1753" s="145"/>
      <c r="U1753" s="145"/>
      <c r="V1753" s="145"/>
      <c r="W1753" s="145"/>
      <c r="X1753" s="145"/>
      <c r="Y1753" s="145"/>
      <c r="Z1753" s="145"/>
      <c r="AA1753" s="145"/>
      <c r="AB1753" s="145"/>
      <c r="AC1753" s="145"/>
    </row>
    <row r="1754" spans="8:29" ht="12.75">
      <c r="H1754" s="145"/>
      <c r="I1754" s="145"/>
      <c r="J1754" s="145"/>
      <c r="K1754" s="145"/>
      <c r="L1754" s="145"/>
      <c r="M1754" s="145"/>
      <c r="N1754" s="145"/>
      <c r="O1754" s="145"/>
      <c r="P1754" s="145"/>
      <c r="Q1754" s="145"/>
      <c r="R1754" s="145"/>
      <c r="S1754" s="145"/>
      <c r="T1754" s="145"/>
      <c r="U1754" s="145"/>
      <c r="V1754" s="145"/>
      <c r="W1754" s="145"/>
      <c r="X1754" s="145"/>
      <c r="Y1754" s="145"/>
      <c r="Z1754" s="145"/>
      <c r="AA1754" s="145"/>
      <c r="AB1754" s="145"/>
      <c r="AC1754" s="145"/>
    </row>
    <row r="1755" spans="8:29" ht="12.75">
      <c r="H1755" s="145"/>
      <c r="I1755" s="145"/>
      <c r="J1755" s="145"/>
      <c r="K1755" s="145"/>
      <c r="L1755" s="145"/>
      <c r="M1755" s="145"/>
      <c r="N1755" s="145"/>
      <c r="O1755" s="145"/>
      <c r="P1755" s="145"/>
      <c r="Q1755" s="145"/>
      <c r="R1755" s="145"/>
      <c r="S1755" s="145"/>
      <c r="T1755" s="145"/>
      <c r="U1755" s="145"/>
      <c r="V1755" s="145"/>
      <c r="W1755" s="145"/>
      <c r="X1755" s="145"/>
      <c r="Y1755" s="145"/>
      <c r="Z1755" s="145"/>
      <c r="AA1755" s="145"/>
      <c r="AB1755" s="145"/>
      <c r="AC1755" s="145"/>
    </row>
    <row r="1756" spans="8:29" ht="12.75">
      <c r="H1756" s="145"/>
      <c r="I1756" s="145"/>
      <c r="J1756" s="145"/>
      <c r="K1756" s="145"/>
      <c r="L1756" s="145"/>
      <c r="M1756" s="145"/>
      <c r="N1756" s="145"/>
      <c r="O1756" s="145"/>
      <c r="P1756" s="145"/>
      <c r="Q1756" s="145"/>
      <c r="R1756" s="145"/>
      <c r="S1756" s="145"/>
      <c r="T1756" s="145"/>
      <c r="U1756" s="145"/>
      <c r="V1756" s="145"/>
      <c r="W1756" s="145"/>
      <c r="X1756" s="145"/>
      <c r="Y1756" s="145"/>
      <c r="Z1756" s="145"/>
      <c r="AA1756" s="145"/>
      <c r="AB1756" s="145"/>
      <c r="AC1756" s="145"/>
    </row>
    <row r="1757" spans="8:29" ht="12.75">
      <c r="H1757" s="145"/>
      <c r="I1757" s="145"/>
      <c r="J1757" s="145"/>
      <c r="K1757" s="145"/>
      <c r="L1757" s="145"/>
      <c r="M1757" s="145"/>
      <c r="N1757" s="145"/>
      <c r="O1757" s="145"/>
      <c r="P1757" s="145"/>
      <c r="Q1757" s="145"/>
      <c r="R1757" s="145"/>
      <c r="S1757" s="145"/>
      <c r="T1757" s="145"/>
      <c r="U1757" s="145"/>
      <c r="V1757" s="145"/>
      <c r="W1757" s="145"/>
      <c r="X1757" s="145"/>
      <c r="Y1757" s="145"/>
      <c r="Z1757" s="145"/>
      <c r="AA1757" s="145"/>
      <c r="AB1757" s="145"/>
      <c r="AC1757" s="145"/>
    </row>
    <row r="1758" spans="8:29" ht="12.75">
      <c r="H1758" s="145"/>
      <c r="I1758" s="145"/>
      <c r="J1758" s="145"/>
      <c r="K1758" s="145"/>
      <c r="L1758" s="145"/>
      <c r="M1758" s="145"/>
      <c r="N1758" s="145"/>
      <c r="O1758" s="145"/>
      <c r="P1758" s="145"/>
      <c r="Q1758" s="145"/>
      <c r="R1758" s="145"/>
      <c r="S1758" s="145"/>
      <c r="T1758" s="145"/>
      <c r="U1758" s="145"/>
      <c r="V1758" s="145"/>
      <c r="W1758" s="145"/>
      <c r="X1758" s="145"/>
      <c r="Y1758" s="145"/>
      <c r="Z1758" s="145"/>
      <c r="AA1758" s="145"/>
      <c r="AB1758" s="145"/>
      <c r="AC1758" s="145"/>
    </row>
    <row r="1759" spans="8:29" ht="12.75">
      <c r="H1759" s="145"/>
      <c r="I1759" s="145"/>
      <c r="J1759" s="145"/>
      <c r="K1759" s="145"/>
      <c r="L1759" s="145"/>
      <c r="M1759" s="145"/>
      <c r="N1759" s="145"/>
      <c r="O1759" s="145"/>
      <c r="P1759" s="145"/>
      <c r="Q1759" s="145"/>
      <c r="R1759" s="145"/>
      <c r="S1759" s="145"/>
      <c r="T1759" s="145"/>
      <c r="U1759" s="145"/>
      <c r="V1759" s="145"/>
      <c r="W1759" s="145"/>
      <c r="X1759" s="145"/>
      <c r="Y1759" s="145"/>
      <c r="Z1759" s="145"/>
      <c r="AA1759" s="145"/>
      <c r="AB1759" s="145"/>
      <c r="AC1759" s="145"/>
    </row>
    <row r="1760" spans="8:29" ht="12.75">
      <c r="H1760" s="145"/>
      <c r="I1760" s="145"/>
      <c r="J1760" s="145"/>
      <c r="K1760" s="145"/>
      <c r="L1760" s="145"/>
      <c r="M1760" s="145"/>
      <c r="N1760" s="145"/>
      <c r="O1760" s="145"/>
      <c r="P1760" s="145"/>
      <c r="Q1760" s="145"/>
      <c r="R1760" s="145"/>
      <c r="S1760" s="145"/>
      <c r="T1760" s="145"/>
      <c r="U1760" s="145"/>
      <c r="V1760" s="145"/>
      <c r="W1760" s="145"/>
      <c r="X1760" s="145"/>
      <c r="Y1760" s="145"/>
      <c r="Z1760" s="145"/>
      <c r="AA1760" s="145"/>
      <c r="AB1760" s="145"/>
      <c r="AC1760" s="145"/>
    </row>
    <row r="1761" spans="8:29" ht="12.75">
      <c r="H1761" s="145"/>
      <c r="I1761" s="145"/>
      <c r="J1761" s="145"/>
      <c r="K1761" s="145"/>
      <c r="L1761" s="145"/>
      <c r="M1761" s="145"/>
      <c r="N1761" s="145"/>
      <c r="O1761" s="145"/>
      <c r="P1761" s="145"/>
      <c r="Q1761" s="145"/>
      <c r="R1761" s="145"/>
      <c r="S1761" s="145"/>
      <c r="T1761" s="145"/>
      <c r="U1761" s="145"/>
      <c r="V1761" s="145"/>
      <c r="W1761" s="145"/>
      <c r="X1761" s="145"/>
      <c r="Y1761" s="145"/>
      <c r="Z1761" s="145"/>
      <c r="AA1761" s="145"/>
      <c r="AB1761" s="145"/>
      <c r="AC1761" s="145"/>
    </row>
    <row r="1762" spans="8:29" ht="12.75">
      <c r="H1762" s="145"/>
      <c r="I1762" s="145"/>
      <c r="J1762" s="145"/>
      <c r="K1762" s="145"/>
      <c r="L1762" s="145"/>
      <c r="M1762" s="145"/>
      <c r="N1762" s="145"/>
      <c r="O1762" s="145"/>
      <c r="P1762" s="145"/>
      <c r="Q1762" s="145"/>
      <c r="R1762" s="145"/>
      <c r="S1762" s="145"/>
      <c r="T1762" s="145"/>
      <c r="U1762" s="145"/>
      <c r="V1762" s="145"/>
      <c r="W1762" s="145"/>
      <c r="X1762" s="145"/>
      <c r="Y1762" s="145"/>
      <c r="Z1762" s="145"/>
      <c r="AA1762" s="145"/>
      <c r="AB1762" s="145"/>
      <c r="AC1762" s="145"/>
    </row>
    <row r="1763" spans="8:29" ht="12.75">
      <c r="H1763" s="145"/>
      <c r="I1763" s="145"/>
      <c r="J1763" s="145"/>
      <c r="K1763" s="145"/>
      <c r="L1763" s="145"/>
      <c r="M1763" s="145"/>
      <c r="N1763" s="145"/>
      <c r="O1763" s="145"/>
      <c r="P1763" s="145"/>
      <c r="Q1763" s="145"/>
      <c r="R1763" s="145"/>
      <c r="S1763" s="145"/>
      <c r="T1763" s="145"/>
      <c r="U1763" s="145"/>
      <c r="V1763" s="145"/>
      <c r="W1763" s="145"/>
      <c r="X1763" s="145"/>
      <c r="Y1763" s="145"/>
      <c r="Z1763" s="145"/>
      <c r="AA1763" s="145"/>
      <c r="AB1763" s="145"/>
      <c r="AC1763" s="145"/>
    </row>
    <row r="1764" spans="8:29" ht="12.75">
      <c r="H1764" s="145"/>
      <c r="I1764" s="145"/>
      <c r="J1764" s="145"/>
      <c r="K1764" s="145"/>
      <c r="L1764" s="145"/>
      <c r="M1764" s="145"/>
      <c r="N1764" s="145"/>
      <c r="O1764" s="145"/>
      <c r="P1764" s="145"/>
      <c r="Q1764" s="145"/>
      <c r="R1764" s="145"/>
      <c r="S1764" s="145"/>
      <c r="T1764" s="145"/>
      <c r="U1764" s="145"/>
      <c r="V1764" s="145"/>
      <c r="W1764" s="145"/>
      <c r="X1764" s="145"/>
      <c r="Y1764" s="145"/>
      <c r="Z1764" s="145"/>
      <c r="AA1764" s="145"/>
      <c r="AB1764" s="145"/>
      <c r="AC1764" s="145"/>
    </row>
    <row r="1765" spans="8:29" ht="12.75">
      <c r="H1765" s="145"/>
      <c r="I1765" s="145"/>
      <c r="J1765" s="145"/>
      <c r="K1765" s="145"/>
      <c r="L1765" s="145"/>
      <c r="M1765" s="145"/>
      <c r="N1765" s="145"/>
      <c r="O1765" s="145"/>
      <c r="P1765" s="145"/>
      <c r="Q1765" s="145"/>
      <c r="R1765" s="145"/>
      <c r="S1765" s="145"/>
      <c r="T1765" s="145"/>
      <c r="U1765" s="145"/>
      <c r="V1765" s="145"/>
      <c r="W1765" s="145"/>
      <c r="X1765" s="145"/>
      <c r="Y1765" s="145"/>
      <c r="Z1765" s="145"/>
      <c r="AA1765" s="145"/>
      <c r="AB1765" s="145"/>
      <c r="AC1765" s="145"/>
    </row>
    <row r="1766" spans="8:29" ht="12.75">
      <c r="H1766" s="145"/>
      <c r="I1766" s="145"/>
      <c r="J1766" s="145"/>
      <c r="K1766" s="145"/>
      <c r="L1766" s="145"/>
      <c r="M1766" s="145"/>
      <c r="N1766" s="145"/>
      <c r="O1766" s="145"/>
      <c r="P1766" s="145"/>
      <c r="Q1766" s="145"/>
      <c r="R1766" s="145"/>
      <c r="S1766" s="145"/>
      <c r="T1766" s="145"/>
      <c r="U1766" s="145"/>
      <c r="V1766" s="145"/>
      <c r="W1766" s="145"/>
      <c r="X1766" s="145"/>
      <c r="Y1766" s="145"/>
      <c r="Z1766" s="145"/>
      <c r="AA1766" s="145"/>
      <c r="AB1766" s="145"/>
      <c r="AC1766" s="145"/>
    </row>
    <row r="1767" spans="8:29" ht="12.75">
      <c r="H1767" s="145"/>
      <c r="I1767" s="145"/>
      <c r="J1767" s="145"/>
      <c r="K1767" s="145"/>
      <c r="L1767" s="145"/>
      <c r="M1767" s="145"/>
      <c r="N1767" s="145"/>
      <c r="O1767" s="145"/>
      <c r="P1767" s="145"/>
      <c r="Q1767" s="145"/>
      <c r="R1767" s="145"/>
      <c r="S1767" s="145"/>
      <c r="T1767" s="145"/>
      <c r="U1767" s="145"/>
      <c r="V1767" s="145"/>
      <c r="W1767" s="145"/>
      <c r="X1767" s="145"/>
      <c r="Y1767" s="145"/>
      <c r="Z1767" s="145"/>
      <c r="AA1767" s="145"/>
      <c r="AB1767" s="145"/>
      <c r="AC1767" s="145"/>
    </row>
    <row r="1768" spans="8:29" ht="12.75">
      <c r="H1768" s="145"/>
      <c r="I1768" s="145"/>
      <c r="J1768" s="145"/>
      <c r="K1768" s="145"/>
      <c r="L1768" s="145"/>
      <c r="M1768" s="145"/>
      <c r="N1768" s="145"/>
      <c r="O1768" s="145"/>
      <c r="P1768" s="145"/>
      <c r="Q1768" s="145"/>
      <c r="R1768" s="145"/>
      <c r="S1768" s="145"/>
      <c r="T1768" s="145"/>
      <c r="U1768" s="145"/>
      <c r="V1768" s="145"/>
      <c r="W1768" s="145"/>
      <c r="X1768" s="145"/>
      <c r="Y1768" s="145"/>
      <c r="Z1768" s="145"/>
      <c r="AA1768" s="145"/>
      <c r="AB1768" s="145"/>
      <c r="AC1768" s="145"/>
    </row>
    <row r="1769" spans="8:29" ht="12.75">
      <c r="H1769" s="145"/>
      <c r="I1769" s="145"/>
      <c r="J1769" s="145"/>
      <c r="K1769" s="145"/>
      <c r="L1769" s="145"/>
      <c r="M1769" s="145"/>
      <c r="N1769" s="145"/>
      <c r="O1769" s="145"/>
      <c r="P1769" s="145"/>
      <c r="Q1769" s="145"/>
      <c r="R1769" s="145"/>
      <c r="S1769" s="145"/>
      <c r="T1769" s="145"/>
      <c r="U1769" s="145"/>
      <c r="V1769" s="145"/>
      <c r="W1769" s="145"/>
      <c r="X1769" s="145"/>
      <c r="Y1769" s="145"/>
      <c r="Z1769" s="145"/>
      <c r="AA1769" s="145"/>
      <c r="AB1769" s="145"/>
      <c r="AC1769" s="145"/>
    </row>
    <row r="1770" spans="8:29" ht="12.75">
      <c r="H1770" s="145"/>
      <c r="I1770" s="145"/>
      <c r="J1770" s="145"/>
      <c r="K1770" s="145"/>
      <c r="L1770" s="145"/>
      <c r="M1770" s="145"/>
      <c r="N1770" s="145"/>
      <c r="O1770" s="145"/>
      <c r="P1770" s="145"/>
      <c r="Q1770" s="145"/>
      <c r="R1770" s="145"/>
      <c r="S1770" s="145"/>
      <c r="T1770" s="145"/>
      <c r="U1770" s="145"/>
      <c r="V1770" s="145"/>
      <c r="W1770" s="145"/>
      <c r="X1770" s="145"/>
      <c r="Y1770" s="145"/>
      <c r="Z1770" s="145"/>
      <c r="AA1770" s="145"/>
      <c r="AB1770" s="145"/>
      <c r="AC1770" s="145"/>
    </row>
    <row r="1771" spans="8:29" ht="12.75">
      <c r="H1771" s="145"/>
      <c r="I1771" s="145"/>
      <c r="J1771" s="145"/>
      <c r="K1771" s="145"/>
      <c r="L1771" s="145"/>
      <c r="M1771" s="145"/>
      <c r="N1771" s="145"/>
      <c r="O1771" s="145"/>
      <c r="P1771" s="145"/>
      <c r="Q1771" s="145"/>
      <c r="R1771" s="145"/>
      <c r="S1771" s="145"/>
      <c r="T1771" s="145"/>
      <c r="U1771" s="145"/>
      <c r="V1771" s="145"/>
      <c r="W1771" s="145"/>
      <c r="X1771" s="145"/>
      <c r="Y1771" s="145"/>
      <c r="Z1771" s="145"/>
      <c r="AA1771" s="145"/>
      <c r="AB1771" s="145"/>
      <c r="AC1771" s="145"/>
    </row>
    <row r="1772" spans="8:29" ht="12.75">
      <c r="H1772" s="145"/>
      <c r="I1772" s="145"/>
      <c r="J1772" s="145"/>
      <c r="K1772" s="145"/>
      <c r="L1772" s="145"/>
      <c r="M1772" s="145"/>
      <c r="N1772" s="145"/>
      <c r="O1772" s="145"/>
      <c r="P1772" s="145"/>
      <c r="Q1772" s="145"/>
      <c r="R1772" s="145"/>
      <c r="S1772" s="145"/>
      <c r="T1772" s="145"/>
      <c r="U1772" s="145"/>
      <c r="V1772" s="145"/>
      <c r="W1772" s="145"/>
      <c r="X1772" s="145"/>
      <c r="Y1772" s="145"/>
      <c r="Z1772" s="145"/>
      <c r="AA1772" s="145"/>
      <c r="AB1772" s="145"/>
      <c r="AC1772" s="145"/>
    </row>
    <row r="1773" spans="8:29" ht="12.75">
      <c r="H1773" s="145"/>
      <c r="I1773" s="145"/>
      <c r="J1773" s="145"/>
      <c r="K1773" s="145"/>
      <c r="L1773" s="145"/>
      <c r="M1773" s="145"/>
      <c r="N1773" s="145"/>
      <c r="O1773" s="145"/>
      <c r="P1773" s="145"/>
      <c r="Q1773" s="145"/>
      <c r="R1773" s="145"/>
      <c r="S1773" s="145"/>
      <c r="T1773" s="145"/>
      <c r="U1773" s="145"/>
      <c r="V1773" s="145"/>
      <c r="W1773" s="145"/>
      <c r="X1773" s="145"/>
      <c r="Y1773" s="145"/>
      <c r="Z1773" s="145"/>
      <c r="AA1773" s="145"/>
      <c r="AB1773" s="145"/>
      <c r="AC1773" s="145"/>
    </row>
    <row r="1774" spans="8:29" ht="12.75">
      <c r="H1774" s="145"/>
      <c r="I1774" s="145"/>
      <c r="J1774" s="145"/>
      <c r="K1774" s="145"/>
      <c r="L1774" s="145"/>
      <c r="M1774" s="145"/>
      <c r="N1774" s="145"/>
      <c r="O1774" s="145"/>
      <c r="P1774" s="145"/>
      <c r="Q1774" s="145"/>
      <c r="R1774" s="145"/>
      <c r="S1774" s="145"/>
      <c r="T1774" s="145"/>
      <c r="U1774" s="145"/>
      <c r="V1774" s="145"/>
      <c r="W1774" s="145"/>
      <c r="X1774" s="145"/>
      <c r="Y1774" s="145"/>
      <c r="Z1774" s="145"/>
      <c r="AA1774" s="145"/>
      <c r="AB1774" s="145"/>
      <c r="AC1774" s="145"/>
    </row>
    <row r="1775" spans="8:29" ht="12.75">
      <c r="H1775" s="145"/>
      <c r="I1775" s="145"/>
      <c r="J1775" s="145"/>
      <c r="K1775" s="145"/>
      <c r="L1775" s="145"/>
      <c r="M1775" s="145"/>
      <c r="N1775" s="145"/>
      <c r="O1775" s="145"/>
      <c r="P1775" s="145"/>
      <c r="Q1775" s="145"/>
      <c r="R1775" s="145"/>
      <c r="S1775" s="145"/>
      <c r="T1775" s="145"/>
      <c r="U1775" s="145"/>
      <c r="V1775" s="145"/>
      <c r="W1775" s="145"/>
      <c r="X1775" s="145"/>
      <c r="Y1775" s="145"/>
      <c r="Z1775" s="145"/>
      <c r="AA1775" s="145"/>
      <c r="AB1775" s="145"/>
      <c r="AC1775" s="145"/>
    </row>
    <row r="1776" spans="8:29" ht="12.75">
      <c r="H1776" s="145"/>
      <c r="I1776" s="145"/>
      <c r="J1776" s="145"/>
      <c r="K1776" s="145"/>
      <c r="L1776" s="145"/>
      <c r="M1776" s="145"/>
      <c r="N1776" s="145"/>
      <c r="O1776" s="145"/>
      <c r="P1776" s="145"/>
      <c r="Q1776" s="145"/>
      <c r="R1776" s="145"/>
      <c r="S1776" s="145"/>
      <c r="T1776" s="145"/>
      <c r="U1776" s="145"/>
      <c r="V1776" s="145"/>
      <c r="W1776" s="145"/>
      <c r="X1776" s="145"/>
      <c r="Y1776" s="145"/>
      <c r="Z1776" s="145"/>
      <c r="AA1776" s="145"/>
      <c r="AB1776" s="145"/>
      <c r="AC1776" s="145"/>
    </row>
    <row r="1777" spans="8:29" ht="12.75">
      <c r="H1777" s="145"/>
      <c r="I1777" s="145"/>
      <c r="J1777" s="145"/>
      <c r="K1777" s="145"/>
      <c r="L1777" s="145"/>
      <c r="M1777" s="145"/>
      <c r="N1777" s="145"/>
      <c r="O1777" s="145"/>
      <c r="P1777" s="145"/>
      <c r="Q1777" s="145"/>
      <c r="R1777" s="145"/>
      <c r="S1777" s="145"/>
      <c r="T1777" s="145"/>
      <c r="U1777" s="145"/>
      <c r="V1777" s="145"/>
      <c r="W1777" s="145"/>
      <c r="X1777" s="145"/>
      <c r="Y1777" s="145"/>
      <c r="Z1777" s="145"/>
      <c r="AA1777" s="145"/>
      <c r="AB1777" s="145"/>
      <c r="AC1777" s="145"/>
    </row>
    <row r="1778" spans="8:29" ht="12.75">
      <c r="H1778" s="145"/>
      <c r="I1778" s="145"/>
      <c r="J1778" s="145"/>
      <c r="K1778" s="145"/>
      <c r="L1778" s="145"/>
      <c r="M1778" s="145"/>
      <c r="N1778" s="145"/>
      <c r="O1778" s="145"/>
      <c r="P1778" s="145"/>
      <c r="Q1778" s="145"/>
      <c r="R1778" s="145"/>
      <c r="S1778" s="145"/>
      <c r="T1778" s="145"/>
      <c r="U1778" s="145"/>
      <c r="V1778" s="145"/>
      <c r="W1778" s="145"/>
      <c r="X1778" s="145"/>
      <c r="Y1778" s="145"/>
      <c r="Z1778" s="145"/>
      <c r="AA1778" s="145"/>
      <c r="AB1778" s="145"/>
      <c r="AC1778" s="145"/>
    </row>
    <row r="1779" spans="8:29" ht="12.75">
      <c r="H1779" s="145"/>
      <c r="I1779" s="145"/>
      <c r="J1779" s="145"/>
      <c r="K1779" s="145"/>
      <c r="L1779" s="145"/>
      <c r="M1779" s="145"/>
      <c r="N1779" s="145"/>
      <c r="O1779" s="145"/>
      <c r="P1779" s="145"/>
      <c r="Q1779" s="145"/>
      <c r="R1779" s="145"/>
      <c r="S1779" s="145"/>
      <c r="T1779" s="145"/>
      <c r="U1779" s="145"/>
      <c r="V1779" s="145"/>
      <c r="W1779" s="145"/>
      <c r="X1779" s="145"/>
      <c r="Y1779" s="145"/>
      <c r="Z1779" s="145"/>
      <c r="AA1779" s="145"/>
      <c r="AB1779" s="145"/>
      <c r="AC1779" s="145"/>
    </row>
    <row r="1780" spans="8:29" ht="12.75">
      <c r="H1780" s="145"/>
      <c r="I1780" s="145"/>
      <c r="J1780" s="145"/>
      <c r="K1780" s="145"/>
      <c r="L1780" s="145"/>
      <c r="M1780" s="145"/>
      <c r="N1780" s="145"/>
      <c r="O1780" s="145"/>
      <c r="P1780" s="145"/>
      <c r="Q1780" s="145"/>
      <c r="R1780" s="145"/>
      <c r="S1780" s="145"/>
      <c r="T1780" s="145"/>
      <c r="U1780" s="145"/>
      <c r="V1780" s="145"/>
      <c r="W1780" s="145"/>
      <c r="X1780" s="145"/>
      <c r="Y1780" s="145"/>
      <c r="Z1780" s="145"/>
      <c r="AA1780" s="145"/>
      <c r="AB1780" s="145"/>
      <c r="AC1780" s="145"/>
    </row>
    <row r="1781" spans="8:29" ht="12.75">
      <c r="H1781" s="145"/>
      <c r="I1781" s="145"/>
      <c r="J1781" s="145"/>
      <c r="K1781" s="145"/>
      <c r="L1781" s="145"/>
      <c r="M1781" s="145"/>
      <c r="N1781" s="145"/>
      <c r="O1781" s="145"/>
      <c r="P1781" s="145"/>
      <c r="Q1781" s="145"/>
      <c r="R1781" s="145"/>
      <c r="S1781" s="145"/>
      <c r="T1781" s="145"/>
      <c r="U1781" s="145"/>
      <c r="V1781" s="145"/>
      <c r="W1781" s="145"/>
      <c r="X1781" s="145"/>
      <c r="Y1781" s="145"/>
      <c r="Z1781" s="145"/>
      <c r="AA1781" s="145"/>
      <c r="AB1781" s="145"/>
      <c r="AC1781" s="145"/>
    </row>
    <row r="1782" spans="8:29" ht="12.75">
      <c r="H1782" s="145"/>
      <c r="I1782" s="145"/>
      <c r="J1782" s="145"/>
      <c r="K1782" s="145"/>
      <c r="L1782" s="145"/>
      <c r="M1782" s="145"/>
      <c r="N1782" s="145"/>
      <c r="O1782" s="145"/>
      <c r="P1782" s="145"/>
      <c r="Q1782" s="145"/>
      <c r="R1782" s="145"/>
      <c r="S1782" s="145"/>
      <c r="T1782" s="145"/>
      <c r="U1782" s="145"/>
      <c r="V1782" s="145"/>
      <c r="W1782" s="145"/>
      <c r="X1782" s="145"/>
      <c r="Y1782" s="145"/>
      <c r="Z1782" s="145"/>
      <c r="AA1782" s="145"/>
      <c r="AB1782" s="145"/>
      <c r="AC1782" s="145"/>
    </row>
    <row r="1783" spans="8:29" ht="12.75">
      <c r="H1783" s="145"/>
      <c r="I1783" s="145"/>
      <c r="J1783" s="145"/>
      <c r="K1783" s="145"/>
      <c r="L1783" s="145"/>
      <c r="M1783" s="145"/>
      <c r="N1783" s="145"/>
      <c r="O1783" s="145"/>
      <c r="P1783" s="145"/>
      <c r="Q1783" s="145"/>
      <c r="R1783" s="145"/>
      <c r="S1783" s="145"/>
      <c r="T1783" s="145"/>
      <c r="U1783" s="145"/>
      <c r="V1783" s="145"/>
      <c r="W1783" s="145"/>
      <c r="X1783" s="145"/>
      <c r="Y1783" s="145"/>
      <c r="Z1783" s="145"/>
      <c r="AA1783" s="145"/>
      <c r="AB1783" s="145"/>
      <c r="AC1783" s="145"/>
    </row>
    <row r="1784" spans="8:29" ht="12.75">
      <c r="H1784" s="145"/>
      <c r="I1784" s="145"/>
      <c r="J1784" s="145"/>
      <c r="K1784" s="145"/>
      <c r="L1784" s="145"/>
      <c r="M1784" s="145"/>
      <c r="N1784" s="145"/>
      <c r="O1784" s="145"/>
      <c r="P1784" s="145"/>
      <c r="Q1784" s="145"/>
      <c r="R1784" s="145"/>
      <c r="S1784" s="145"/>
      <c r="T1784" s="145"/>
      <c r="U1784" s="145"/>
      <c r="V1784" s="145"/>
      <c r="W1784" s="145"/>
      <c r="X1784" s="145"/>
      <c r="Y1784" s="145"/>
      <c r="Z1784" s="145"/>
      <c r="AA1784" s="145"/>
      <c r="AB1784" s="145"/>
      <c r="AC1784" s="145"/>
    </row>
    <row r="1785" spans="8:29" ht="12.75">
      <c r="H1785" s="145"/>
      <c r="I1785" s="145"/>
      <c r="J1785" s="145"/>
      <c r="K1785" s="145"/>
      <c r="L1785" s="145"/>
      <c r="M1785" s="145"/>
      <c r="N1785" s="145"/>
      <c r="O1785" s="145"/>
      <c r="P1785" s="145"/>
      <c r="Q1785" s="145"/>
      <c r="R1785" s="145"/>
      <c r="S1785" s="145"/>
      <c r="T1785" s="145"/>
      <c r="U1785" s="145"/>
      <c r="V1785" s="145"/>
      <c r="W1785" s="145"/>
      <c r="X1785" s="145"/>
      <c r="Y1785" s="145"/>
      <c r="Z1785" s="145"/>
      <c r="AA1785" s="145"/>
      <c r="AB1785" s="145"/>
      <c r="AC1785" s="145"/>
    </row>
    <row r="1786" spans="8:29" ht="12.75">
      <c r="H1786" s="145"/>
      <c r="I1786" s="145"/>
      <c r="J1786" s="145"/>
      <c r="K1786" s="145"/>
      <c r="L1786" s="145"/>
      <c r="M1786" s="145"/>
      <c r="N1786" s="145"/>
      <c r="O1786" s="145"/>
      <c r="P1786" s="145"/>
      <c r="Q1786" s="145"/>
      <c r="R1786" s="145"/>
      <c r="S1786" s="145"/>
      <c r="T1786" s="145"/>
      <c r="U1786" s="145"/>
      <c r="V1786" s="145"/>
      <c r="W1786" s="145"/>
      <c r="X1786" s="145"/>
      <c r="Y1786" s="145"/>
      <c r="Z1786" s="145"/>
      <c r="AA1786" s="145"/>
      <c r="AB1786" s="145"/>
      <c r="AC1786" s="145"/>
    </row>
    <row r="1787" spans="8:29" ht="12.75">
      <c r="H1787" s="145"/>
      <c r="I1787" s="145"/>
      <c r="J1787" s="145"/>
      <c r="K1787" s="145"/>
      <c r="L1787" s="145"/>
      <c r="M1787" s="145"/>
      <c r="N1787" s="145"/>
      <c r="O1787" s="145"/>
      <c r="P1787" s="145"/>
      <c r="Q1787" s="145"/>
      <c r="R1787" s="145"/>
      <c r="S1787" s="145"/>
      <c r="T1787" s="145"/>
      <c r="U1787" s="145"/>
      <c r="V1787" s="145"/>
      <c r="W1787" s="145"/>
      <c r="X1787" s="145"/>
      <c r="Y1787" s="145"/>
      <c r="Z1787" s="145"/>
      <c r="AA1787" s="145"/>
      <c r="AB1787" s="145"/>
      <c r="AC1787" s="145"/>
    </row>
    <row r="1788" spans="8:29" ht="12.75">
      <c r="H1788" s="145"/>
      <c r="I1788" s="145"/>
      <c r="J1788" s="145"/>
      <c r="K1788" s="145"/>
      <c r="L1788" s="145"/>
      <c r="M1788" s="145"/>
      <c r="N1788" s="145"/>
      <c r="O1788" s="145"/>
      <c r="P1788" s="145"/>
      <c r="Q1788" s="145"/>
      <c r="R1788" s="145"/>
      <c r="S1788" s="145"/>
      <c r="T1788" s="145"/>
      <c r="U1788" s="145"/>
      <c r="V1788" s="145"/>
      <c r="W1788" s="145"/>
      <c r="X1788" s="145"/>
      <c r="Y1788" s="145"/>
      <c r="Z1788" s="145"/>
      <c r="AA1788" s="145"/>
      <c r="AB1788" s="145"/>
      <c r="AC1788" s="145"/>
    </row>
    <row r="1789" spans="8:29" ht="12.75">
      <c r="H1789" s="145"/>
      <c r="I1789" s="145"/>
      <c r="J1789" s="145"/>
      <c r="K1789" s="145"/>
      <c r="L1789" s="145"/>
      <c r="M1789" s="145"/>
      <c r="N1789" s="145"/>
      <c r="O1789" s="145"/>
      <c r="P1789" s="145"/>
      <c r="Q1789" s="145"/>
      <c r="R1789" s="145"/>
      <c r="S1789" s="145"/>
      <c r="T1789" s="145"/>
      <c r="U1789" s="145"/>
      <c r="V1789" s="145"/>
      <c r="W1789" s="145"/>
      <c r="X1789" s="145"/>
      <c r="Y1789" s="145"/>
      <c r="Z1789" s="145"/>
      <c r="AA1789" s="145"/>
      <c r="AB1789" s="145"/>
      <c r="AC1789" s="145"/>
    </row>
    <row r="1790" spans="8:29" ht="12.75">
      <c r="H1790" s="145"/>
      <c r="I1790" s="145"/>
      <c r="J1790" s="145"/>
      <c r="K1790" s="145"/>
      <c r="L1790" s="145"/>
      <c r="M1790" s="145"/>
      <c r="N1790" s="145"/>
      <c r="O1790" s="145"/>
      <c r="P1790" s="145"/>
      <c r="Q1790" s="145"/>
      <c r="R1790" s="145"/>
      <c r="S1790" s="145"/>
      <c r="T1790" s="145"/>
      <c r="U1790" s="145"/>
      <c r="V1790" s="145"/>
      <c r="W1790" s="145"/>
      <c r="X1790" s="145"/>
      <c r="Y1790" s="145"/>
      <c r="Z1790" s="145"/>
      <c r="AA1790" s="145"/>
      <c r="AB1790" s="145"/>
      <c r="AC1790" s="145"/>
    </row>
    <row r="1791" spans="8:29" ht="12.75">
      <c r="H1791" s="145"/>
      <c r="I1791" s="145"/>
      <c r="J1791" s="145"/>
      <c r="K1791" s="145"/>
      <c r="L1791" s="145"/>
      <c r="M1791" s="145"/>
      <c r="N1791" s="145"/>
      <c r="O1791" s="145"/>
      <c r="P1791" s="145"/>
      <c r="Q1791" s="145"/>
      <c r="R1791" s="145"/>
      <c r="S1791" s="145"/>
      <c r="T1791" s="145"/>
      <c r="U1791" s="145"/>
      <c r="V1791" s="145"/>
      <c r="W1791" s="145"/>
      <c r="X1791" s="145"/>
      <c r="Y1791" s="145"/>
      <c r="Z1791" s="145"/>
      <c r="AA1791" s="145"/>
      <c r="AB1791" s="145"/>
      <c r="AC1791" s="145"/>
    </row>
    <row r="1792" spans="8:29" ht="12.75">
      <c r="H1792" s="145"/>
      <c r="I1792" s="145"/>
      <c r="J1792" s="145"/>
      <c r="K1792" s="145"/>
      <c r="L1792" s="145"/>
      <c r="M1792" s="145"/>
      <c r="N1792" s="145"/>
      <c r="O1792" s="145"/>
      <c r="P1792" s="145"/>
      <c r="Q1792" s="145"/>
      <c r="R1792" s="145"/>
      <c r="S1792" s="145"/>
      <c r="T1792" s="145"/>
      <c r="U1792" s="145"/>
      <c r="V1792" s="145"/>
      <c r="W1792" s="145"/>
      <c r="X1792" s="145"/>
      <c r="Y1792" s="145"/>
      <c r="Z1792" s="145"/>
      <c r="AA1792" s="145"/>
      <c r="AB1792" s="145"/>
      <c r="AC1792" s="145"/>
    </row>
    <row r="1793" spans="8:29" ht="12.75">
      <c r="H1793" s="145"/>
      <c r="I1793" s="145"/>
      <c r="J1793" s="145"/>
      <c r="K1793" s="145"/>
      <c r="L1793" s="145"/>
      <c r="M1793" s="145"/>
      <c r="N1793" s="145"/>
      <c r="O1793" s="145"/>
      <c r="P1793" s="145"/>
      <c r="Q1793" s="145"/>
      <c r="R1793" s="145"/>
      <c r="S1793" s="145"/>
      <c r="T1793" s="145"/>
      <c r="U1793" s="145"/>
      <c r="V1793" s="145"/>
      <c r="W1793" s="145"/>
      <c r="X1793" s="145"/>
      <c r="Y1793" s="145"/>
      <c r="Z1793" s="145"/>
      <c r="AA1793" s="145"/>
      <c r="AB1793" s="145"/>
      <c r="AC1793" s="145"/>
    </row>
    <row r="1794" spans="8:29" ht="12.75">
      <c r="H1794" s="145"/>
      <c r="I1794" s="145"/>
      <c r="J1794" s="145"/>
      <c r="K1794" s="145"/>
      <c r="L1794" s="145"/>
      <c r="M1794" s="145"/>
      <c r="N1794" s="145"/>
      <c r="O1794" s="145"/>
      <c r="P1794" s="145"/>
      <c r="Q1794" s="145"/>
      <c r="R1794" s="145"/>
      <c r="S1794" s="145"/>
      <c r="T1794" s="145"/>
      <c r="U1794" s="145"/>
      <c r="V1794" s="145"/>
      <c r="W1794" s="145"/>
      <c r="X1794" s="145"/>
      <c r="Y1794" s="145"/>
      <c r="Z1794" s="145"/>
      <c r="AA1794" s="145"/>
      <c r="AB1794" s="145"/>
      <c r="AC1794" s="145"/>
    </row>
    <row r="1795" spans="8:29" ht="12.75">
      <c r="H1795" s="145"/>
      <c r="I1795" s="145"/>
      <c r="J1795" s="145"/>
      <c r="K1795" s="145"/>
      <c r="L1795" s="145"/>
      <c r="M1795" s="145"/>
      <c r="N1795" s="145"/>
      <c r="O1795" s="145"/>
      <c r="P1795" s="145"/>
      <c r="Q1795" s="145"/>
      <c r="R1795" s="145"/>
      <c r="S1795" s="145"/>
      <c r="T1795" s="145"/>
      <c r="U1795" s="145"/>
      <c r="V1795" s="145"/>
      <c r="W1795" s="145"/>
      <c r="X1795" s="145"/>
      <c r="Y1795" s="145"/>
      <c r="Z1795" s="145"/>
      <c r="AA1795" s="145"/>
      <c r="AB1795" s="145"/>
      <c r="AC1795" s="145"/>
    </row>
    <row r="1796" spans="8:29" ht="12.75">
      <c r="H1796" s="145"/>
      <c r="I1796" s="145"/>
      <c r="J1796" s="145"/>
      <c r="K1796" s="145"/>
      <c r="L1796" s="145"/>
      <c r="M1796" s="145"/>
      <c r="N1796" s="145"/>
      <c r="O1796" s="145"/>
      <c r="P1796" s="145"/>
      <c r="Q1796" s="145"/>
      <c r="R1796" s="145"/>
      <c r="S1796" s="145"/>
      <c r="T1796" s="145"/>
      <c r="U1796" s="145"/>
      <c r="V1796" s="145"/>
      <c r="W1796" s="145"/>
      <c r="X1796" s="145"/>
      <c r="Y1796" s="145"/>
      <c r="Z1796" s="145"/>
      <c r="AA1796" s="145"/>
      <c r="AB1796" s="145"/>
      <c r="AC1796" s="145"/>
    </row>
    <row r="1797" spans="8:29" ht="12.75">
      <c r="H1797" s="145"/>
      <c r="I1797" s="145"/>
      <c r="J1797" s="145"/>
      <c r="K1797" s="145"/>
      <c r="L1797" s="145"/>
      <c r="M1797" s="145"/>
      <c r="N1797" s="145"/>
      <c r="O1797" s="145"/>
      <c r="P1797" s="145"/>
      <c r="Q1797" s="145"/>
      <c r="R1797" s="145"/>
      <c r="S1797" s="145"/>
      <c r="T1797" s="145"/>
      <c r="U1797" s="145"/>
      <c r="V1797" s="145"/>
      <c r="W1797" s="145"/>
      <c r="X1797" s="145"/>
      <c r="Y1797" s="145"/>
      <c r="Z1797" s="145"/>
      <c r="AA1797" s="145"/>
      <c r="AB1797" s="145"/>
      <c r="AC1797" s="145"/>
    </row>
    <row r="1798" spans="8:29" ht="12.75">
      <c r="H1798" s="145"/>
      <c r="I1798" s="145"/>
      <c r="J1798" s="145"/>
      <c r="K1798" s="145"/>
      <c r="L1798" s="145"/>
      <c r="M1798" s="145"/>
      <c r="N1798" s="145"/>
      <c r="O1798" s="145"/>
      <c r="P1798" s="145"/>
      <c r="Q1798" s="145"/>
      <c r="R1798" s="145"/>
      <c r="S1798" s="145"/>
      <c r="T1798" s="145"/>
      <c r="U1798" s="145"/>
      <c r="V1798" s="145"/>
      <c r="W1798" s="145"/>
      <c r="X1798" s="145"/>
      <c r="Y1798" s="145"/>
      <c r="Z1798" s="145"/>
      <c r="AA1798" s="145"/>
      <c r="AB1798" s="145"/>
      <c r="AC1798" s="145"/>
    </row>
    <row r="1799" spans="8:29" ht="12.75">
      <c r="H1799" s="145"/>
      <c r="I1799" s="145"/>
      <c r="J1799" s="145"/>
      <c r="K1799" s="145"/>
      <c r="L1799" s="145"/>
      <c r="M1799" s="145"/>
      <c r="N1799" s="145"/>
      <c r="O1799" s="145"/>
      <c r="P1799" s="145"/>
      <c r="Q1799" s="145"/>
      <c r="R1799" s="145"/>
      <c r="S1799" s="145"/>
      <c r="T1799" s="145"/>
      <c r="U1799" s="145"/>
      <c r="V1799" s="145"/>
      <c r="W1799" s="145"/>
      <c r="X1799" s="145"/>
      <c r="Y1799" s="145"/>
      <c r="Z1799" s="145"/>
      <c r="AA1799" s="145"/>
      <c r="AB1799" s="145"/>
      <c r="AC1799" s="145"/>
    </row>
    <row r="1800" spans="8:29" ht="12.75">
      <c r="H1800" s="145"/>
      <c r="I1800" s="145"/>
      <c r="J1800" s="145"/>
      <c r="K1800" s="145"/>
      <c r="L1800" s="145"/>
      <c r="M1800" s="145"/>
      <c r="N1800" s="145"/>
      <c r="O1800" s="145"/>
      <c r="P1800" s="145"/>
      <c r="Q1800" s="145"/>
      <c r="R1800" s="145"/>
      <c r="S1800" s="145"/>
      <c r="T1800" s="145"/>
      <c r="U1800" s="145"/>
      <c r="V1800" s="145"/>
      <c r="W1800" s="145"/>
      <c r="X1800" s="145"/>
      <c r="Y1800" s="145"/>
      <c r="Z1800" s="145"/>
      <c r="AA1800" s="145"/>
      <c r="AB1800" s="145"/>
      <c r="AC1800" s="145"/>
    </row>
    <row r="1801" spans="8:29" ht="12.75">
      <c r="H1801" s="145"/>
      <c r="I1801" s="145"/>
      <c r="J1801" s="145"/>
      <c r="K1801" s="145"/>
      <c r="L1801" s="145"/>
      <c r="M1801" s="145"/>
      <c r="N1801" s="145"/>
      <c r="O1801" s="145"/>
      <c r="P1801" s="145"/>
      <c r="Q1801" s="145"/>
      <c r="R1801" s="145"/>
      <c r="S1801" s="145"/>
      <c r="T1801" s="145"/>
      <c r="U1801" s="145"/>
      <c r="V1801" s="145"/>
      <c r="W1801" s="145"/>
      <c r="X1801" s="145"/>
      <c r="Y1801" s="145"/>
      <c r="Z1801" s="145"/>
      <c r="AA1801" s="145"/>
      <c r="AB1801" s="145"/>
      <c r="AC1801" s="145"/>
    </row>
    <row r="1802" spans="8:29" ht="12.75">
      <c r="H1802" s="145"/>
      <c r="I1802" s="145"/>
      <c r="J1802" s="145"/>
      <c r="K1802" s="145"/>
      <c r="L1802" s="145"/>
      <c r="M1802" s="145"/>
      <c r="N1802" s="145"/>
      <c r="O1802" s="145"/>
      <c r="P1802" s="145"/>
      <c r="Q1802" s="145"/>
      <c r="R1802" s="145"/>
      <c r="S1802" s="145"/>
      <c r="T1802" s="145"/>
      <c r="U1802" s="145"/>
      <c r="V1802" s="145"/>
      <c r="W1802" s="145"/>
      <c r="X1802" s="145"/>
      <c r="Y1802" s="145"/>
      <c r="Z1802" s="145"/>
      <c r="AA1802" s="145"/>
      <c r="AB1802" s="145"/>
      <c r="AC1802" s="145"/>
    </row>
    <row r="1803" spans="8:29" ht="12.75">
      <c r="H1803" s="145"/>
      <c r="I1803" s="145"/>
      <c r="J1803" s="145"/>
      <c r="K1803" s="145"/>
      <c r="L1803" s="145"/>
      <c r="M1803" s="145"/>
      <c r="N1803" s="145"/>
      <c r="O1803" s="145"/>
      <c r="P1803" s="145"/>
      <c r="Q1803" s="145"/>
      <c r="R1803" s="145"/>
      <c r="S1803" s="145"/>
      <c r="T1803" s="145"/>
      <c r="U1803" s="145"/>
      <c r="V1803" s="145"/>
      <c r="W1803" s="145"/>
      <c r="X1803" s="145"/>
      <c r="Y1803" s="145"/>
      <c r="Z1803" s="145"/>
      <c r="AA1803" s="145"/>
      <c r="AB1803" s="145"/>
      <c r="AC1803" s="145"/>
    </row>
    <row r="1804" spans="8:29" ht="12.75">
      <c r="H1804" s="145"/>
      <c r="I1804" s="145"/>
      <c r="J1804" s="145"/>
      <c r="K1804" s="145"/>
      <c r="L1804" s="145"/>
      <c r="M1804" s="145"/>
      <c r="N1804" s="145"/>
      <c r="O1804" s="145"/>
      <c r="P1804" s="145"/>
      <c r="Q1804" s="145"/>
      <c r="R1804" s="145"/>
      <c r="S1804" s="145"/>
      <c r="T1804" s="145"/>
      <c r="U1804" s="145"/>
      <c r="V1804" s="145"/>
      <c r="W1804" s="145"/>
      <c r="X1804" s="145"/>
      <c r="Y1804" s="145"/>
      <c r="Z1804" s="145"/>
      <c r="AA1804" s="145"/>
      <c r="AB1804" s="145"/>
      <c r="AC1804" s="145"/>
    </row>
    <row r="1805" spans="8:29" ht="12.75">
      <c r="H1805" s="145"/>
      <c r="I1805" s="145"/>
      <c r="J1805" s="145"/>
      <c r="K1805" s="145"/>
      <c r="L1805" s="145"/>
      <c r="M1805" s="145"/>
      <c r="N1805" s="145"/>
      <c r="O1805" s="145"/>
      <c r="P1805" s="145"/>
      <c r="Q1805" s="145"/>
      <c r="R1805" s="145"/>
      <c r="S1805" s="145"/>
      <c r="T1805" s="145"/>
      <c r="U1805" s="145"/>
      <c r="V1805" s="145"/>
      <c r="W1805" s="145"/>
      <c r="X1805" s="145"/>
      <c r="Y1805" s="145"/>
      <c r="Z1805" s="145"/>
      <c r="AA1805" s="145"/>
      <c r="AB1805" s="145"/>
      <c r="AC1805" s="145"/>
    </row>
    <row r="1806" spans="8:29" ht="12.75">
      <c r="H1806" s="145"/>
      <c r="I1806" s="145"/>
      <c r="J1806" s="145"/>
      <c r="K1806" s="145"/>
      <c r="L1806" s="145"/>
      <c r="M1806" s="145"/>
      <c r="N1806" s="145"/>
      <c r="O1806" s="145"/>
      <c r="P1806" s="145"/>
      <c r="Q1806" s="145"/>
      <c r="R1806" s="145"/>
      <c r="S1806" s="145"/>
      <c r="T1806" s="145"/>
      <c r="U1806" s="145"/>
      <c r="V1806" s="145"/>
      <c r="W1806" s="145"/>
      <c r="X1806" s="145"/>
      <c r="Y1806" s="145"/>
      <c r="Z1806" s="145"/>
      <c r="AA1806" s="145"/>
      <c r="AB1806" s="145"/>
      <c r="AC1806" s="145"/>
    </row>
    <row r="1807" spans="8:29" ht="12.75">
      <c r="H1807" s="145"/>
      <c r="I1807" s="145"/>
      <c r="J1807" s="145"/>
      <c r="K1807" s="145"/>
      <c r="L1807" s="145"/>
      <c r="M1807" s="145"/>
      <c r="N1807" s="145"/>
      <c r="O1807" s="145"/>
      <c r="P1807" s="145"/>
      <c r="Q1807" s="145"/>
      <c r="R1807" s="145"/>
      <c r="S1807" s="145"/>
      <c r="T1807" s="145"/>
      <c r="U1807" s="145"/>
      <c r="V1807" s="145"/>
      <c r="W1807" s="145"/>
      <c r="X1807" s="145"/>
      <c r="Y1807" s="145"/>
      <c r="Z1807" s="145"/>
      <c r="AA1807" s="145"/>
      <c r="AB1807" s="145"/>
      <c r="AC1807" s="145"/>
    </row>
    <row r="1808" spans="8:29" ht="12.75">
      <c r="H1808" s="145"/>
      <c r="I1808" s="145"/>
      <c r="J1808" s="145"/>
      <c r="K1808" s="145"/>
      <c r="L1808" s="145"/>
      <c r="M1808" s="145"/>
      <c r="N1808" s="145"/>
      <c r="O1808" s="145"/>
      <c r="P1808" s="145"/>
      <c r="Q1808" s="145"/>
      <c r="R1808" s="145"/>
      <c r="S1808" s="145"/>
      <c r="T1808" s="145"/>
      <c r="U1808" s="145"/>
      <c r="V1808" s="145"/>
      <c r="W1808" s="145"/>
      <c r="X1808" s="145"/>
      <c r="Y1808" s="145"/>
      <c r="Z1808" s="145"/>
      <c r="AA1808" s="145"/>
      <c r="AB1808" s="145"/>
      <c r="AC1808" s="145"/>
    </row>
    <row r="1809" spans="8:29" ht="12.75">
      <c r="H1809" s="145"/>
      <c r="I1809" s="145"/>
      <c r="J1809" s="145"/>
      <c r="K1809" s="145"/>
      <c r="L1809" s="145"/>
      <c r="M1809" s="145"/>
      <c r="N1809" s="145"/>
      <c r="O1809" s="145"/>
      <c r="P1809" s="145"/>
      <c r="Q1809" s="145"/>
      <c r="R1809" s="145"/>
      <c r="S1809" s="145"/>
      <c r="T1809" s="145"/>
      <c r="U1809" s="145"/>
      <c r="V1809" s="145"/>
      <c r="W1809" s="145"/>
      <c r="X1809" s="145"/>
      <c r="Y1809" s="145"/>
      <c r="Z1809" s="145"/>
      <c r="AA1809" s="145"/>
      <c r="AB1809" s="145"/>
      <c r="AC1809" s="145"/>
    </row>
    <row r="1810" spans="8:29" ht="12.75">
      <c r="H1810" s="145"/>
      <c r="I1810" s="145"/>
      <c r="J1810" s="145"/>
      <c r="K1810" s="145"/>
      <c r="L1810" s="145"/>
      <c r="M1810" s="145"/>
      <c r="N1810" s="145"/>
      <c r="O1810" s="145"/>
      <c r="P1810" s="145"/>
      <c r="Q1810" s="145"/>
      <c r="R1810" s="145"/>
      <c r="S1810" s="145"/>
      <c r="T1810" s="145"/>
      <c r="U1810" s="145"/>
      <c r="V1810" s="145"/>
      <c r="W1810" s="145"/>
      <c r="X1810" s="145"/>
      <c r="Y1810" s="145"/>
      <c r="Z1810" s="145"/>
      <c r="AA1810" s="145"/>
      <c r="AB1810" s="145"/>
      <c r="AC1810" s="145"/>
    </row>
    <row r="1811" spans="8:29" ht="12.75">
      <c r="H1811" s="145"/>
      <c r="I1811" s="145"/>
      <c r="J1811" s="145"/>
      <c r="K1811" s="145"/>
      <c r="L1811" s="145"/>
      <c r="M1811" s="145"/>
      <c r="N1811" s="145"/>
      <c r="O1811" s="145"/>
      <c r="P1811" s="145"/>
      <c r="Q1811" s="145"/>
      <c r="R1811" s="145"/>
      <c r="S1811" s="145"/>
      <c r="T1811" s="145"/>
      <c r="U1811" s="145"/>
      <c r="V1811" s="145"/>
      <c r="W1811" s="145"/>
      <c r="X1811" s="145"/>
      <c r="Y1811" s="145"/>
      <c r="Z1811" s="145"/>
      <c r="AA1811" s="145"/>
      <c r="AB1811" s="145"/>
      <c r="AC1811" s="145"/>
    </row>
    <row r="1812" spans="8:29" ht="12.75">
      <c r="H1812" s="145"/>
      <c r="I1812" s="145"/>
      <c r="J1812" s="145"/>
      <c r="K1812" s="145"/>
      <c r="L1812" s="145"/>
      <c r="M1812" s="145"/>
      <c r="N1812" s="145"/>
      <c r="O1812" s="145"/>
      <c r="P1812" s="145"/>
      <c r="Q1812" s="145"/>
      <c r="R1812" s="145"/>
      <c r="S1812" s="145"/>
      <c r="T1812" s="145"/>
      <c r="U1812" s="145"/>
      <c r="V1812" s="145"/>
      <c r="W1812" s="145"/>
      <c r="X1812" s="145"/>
      <c r="Y1812" s="145"/>
      <c r="Z1812" s="145"/>
      <c r="AA1812" s="145"/>
      <c r="AB1812" s="145"/>
      <c r="AC1812" s="145"/>
    </row>
    <row r="1813" spans="8:29" ht="12.75">
      <c r="H1813" s="145"/>
      <c r="I1813" s="145"/>
      <c r="J1813" s="145"/>
      <c r="K1813" s="145"/>
      <c r="L1813" s="145"/>
      <c r="M1813" s="145"/>
      <c r="N1813" s="145"/>
      <c r="O1813" s="145"/>
      <c r="P1813" s="145"/>
      <c r="Q1813" s="145"/>
      <c r="R1813" s="145"/>
      <c r="S1813" s="145"/>
      <c r="T1813" s="145"/>
      <c r="U1813" s="145"/>
      <c r="V1813" s="145"/>
      <c r="W1813" s="145"/>
      <c r="X1813" s="145"/>
      <c r="Y1813" s="145"/>
      <c r="Z1813" s="145"/>
      <c r="AA1813" s="145"/>
      <c r="AB1813" s="145"/>
      <c r="AC1813" s="145"/>
    </row>
    <row r="1814" spans="8:29" ht="12.75">
      <c r="H1814" s="145"/>
      <c r="I1814" s="145"/>
      <c r="J1814" s="145"/>
      <c r="K1814" s="145"/>
      <c r="L1814" s="145"/>
      <c r="M1814" s="145"/>
      <c r="N1814" s="145"/>
      <c r="O1814" s="145"/>
      <c r="P1814" s="145"/>
      <c r="Q1814" s="145"/>
      <c r="R1814" s="145"/>
      <c r="S1814" s="145"/>
      <c r="T1814" s="145"/>
      <c r="U1814" s="145"/>
      <c r="V1814" s="145"/>
      <c r="W1814" s="145"/>
      <c r="X1814" s="145"/>
      <c r="Y1814" s="145"/>
      <c r="Z1814" s="145"/>
      <c r="AA1814" s="145"/>
      <c r="AB1814" s="145"/>
      <c r="AC1814" s="145"/>
    </row>
    <row r="1815" spans="8:29" ht="12.75">
      <c r="H1815" s="145"/>
      <c r="I1815" s="145"/>
      <c r="J1815" s="145"/>
      <c r="K1815" s="145"/>
      <c r="L1815" s="145"/>
      <c r="M1815" s="145"/>
      <c r="N1815" s="145"/>
      <c r="O1815" s="145"/>
      <c r="P1815" s="145"/>
      <c r="Q1815" s="145"/>
      <c r="R1815" s="145"/>
      <c r="S1815" s="145"/>
      <c r="T1815" s="145"/>
      <c r="U1815" s="145"/>
      <c r="V1815" s="145"/>
      <c r="W1815" s="145"/>
      <c r="X1815" s="145"/>
      <c r="Y1815" s="145"/>
      <c r="Z1815" s="145"/>
      <c r="AA1815" s="145"/>
      <c r="AB1815" s="145"/>
      <c r="AC1815" s="145"/>
    </row>
    <row r="1816" spans="8:29" ht="12.75">
      <c r="H1816" s="145"/>
      <c r="I1816" s="145"/>
      <c r="J1816" s="145"/>
      <c r="K1816" s="145"/>
      <c r="L1816" s="145"/>
      <c r="M1816" s="145"/>
      <c r="N1816" s="145"/>
      <c r="O1816" s="145"/>
      <c r="P1816" s="145"/>
      <c r="Q1816" s="145"/>
      <c r="R1816" s="145"/>
      <c r="S1816" s="145"/>
      <c r="T1816" s="145"/>
      <c r="U1816" s="145"/>
      <c r="V1816" s="145"/>
      <c r="W1816" s="145"/>
      <c r="X1816" s="145"/>
      <c r="Y1816" s="145"/>
      <c r="Z1816" s="145"/>
      <c r="AA1816" s="145"/>
      <c r="AB1816" s="145"/>
      <c r="AC1816" s="145"/>
    </row>
    <row r="1817" spans="8:29" ht="12.75">
      <c r="H1817" s="145"/>
      <c r="I1817" s="145"/>
      <c r="J1817" s="145"/>
      <c r="K1817" s="145"/>
      <c r="L1817" s="145"/>
      <c r="M1817" s="145"/>
      <c r="N1817" s="145"/>
      <c r="O1817" s="145"/>
      <c r="P1817" s="145"/>
      <c r="Q1817" s="145"/>
      <c r="R1817" s="145"/>
      <c r="S1817" s="145"/>
      <c r="T1817" s="145"/>
      <c r="U1817" s="145"/>
      <c r="V1817" s="145"/>
      <c r="W1817" s="145"/>
      <c r="X1817" s="145"/>
      <c r="Y1817" s="145"/>
      <c r="Z1817" s="145"/>
      <c r="AA1817" s="145"/>
      <c r="AB1817" s="145"/>
      <c r="AC1817" s="145"/>
    </row>
    <row r="1818" spans="8:29" ht="12.75">
      <c r="H1818" s="145"/>
      <c r="I1818" s="145"/>
      <c r="J1818" s="145"/>
      <c r="K1818" s="145"/>
      <c r="L1818" s="145"/>
      <c r="M1818" s="145"/>
      <c r="N1818" s="145"/>
      <c r="O1818" s="145"/>
      <c r="P1818" s="145"/>
      <c r="Q1818" s="145"/>
      <c r="R1818" s="145"/>
      <c r="S1818" s="145"/>
      <c r="T1818" s="145"/>
      <c r="U1818" s="145"/>
      <c r="V1818" s="145"/>
      <c r="W1818" s="145"/>
      <c r="X1818" s="145"/>
      <c r="Y1818" s="145"/>
      <c r="Z1818" s="145"/>
      <c r="AA1818" s="145"/>
      <c r="AB1818" s="145"/>
      <c r="AC1818" s="145"/>
    </row>
    <row r="1819" spans="8:29" ht="12.75">
      <c r="H1819" s="145"/>
      <c r="I1819" s="145"/>
      <c r="J1819" s="145"/>
      <c r="K1819" s="145"/>
      <c r="L1819" s="145"/>
      <c r="M1819" s="145"/>
      <c r="N1819" s="145"/>
      <c r="O1819" s="145"/>
      <c r="P1819" s="145"/>
      <c r="Q1819" s="145"/>
      <c r="R1819" s="145"/>
      <c r="S1819" s="145"/>
      <c r="T1819" s="145"/>
      <c r="U1819" s="145"/>
      <c r="V1819" s="145"/>
      <c r="W1819" s="145"/>
      <c r="X1819" s="145"/>
      <c r="Y1819" s="145"/>
      <c r="Z1819" s="145"/>
      <c r="AA1819" s="145"/>
      <c r="AB1819" s="145"/>
      <c r="AC1819" s="145"/>
    </row>
    <row r="1820" spans="8:29" ht="12.75">
      <c r="H1820" s="145"/>
      <c r="I1820" s="145"/>
      <c r="J1820" s="145"/>
      <c r="K1820" s="145"/>
      <c r="L1820" s="145"/>
      <c r="M1820" s="145"/>
      <c r="N1820" s="145"/>
      <c r="O1820" s="145"/>
      <c r="P1820" s="145"/>
      <c r="Q1820" s="145"/>
      <c r="R1820" s="145"/>
      <c r="S1820" s="145"/>
      <c r="T1820" s="145"/>
      <c r="U1820" s="145"/>
      <c r="V1820" s="145"/>
      <c r="W1820" s="145"/>
      <c r="X1820" s="145"/>
      <c r="Y1820" s="145"/>
      <c r="Z1820" s="145"/>
      <c r="AA1820" s="145"/>
      <c r="AB1820" s="145"/>
      <c r="AC1820" s="145"/>
    </row>
    <row r="1821" spans="8:29" ht="12.75">
      <c r="H1821" s="145"/>
      <c r="I1821" s="145"/>
      <c r="J1821" s="145"/>
      <c r="K1821" s="145"/>
      <c r="L1821" s="145"/>
      <c r="M1821" s="145"/>
      <c r="N1821" s="145"/>
      <c r="O1821" s="145"/>
      <c r="P1821" s="145"/>
      <c r="Q1821" s="145"/>
      <c r="R1821" s="145"/>
      <c r="S1821" s="145"/>
      <c r="T1821" s="145"/>
      <c r="U1821" s="145"/>
      <c r="V1821" s="145"/>
      <c r="W1821" s="145"/>
      <c r="X1821" s="145"/>
      <c r="Y1821" s="145"/>
      <c r="Z1821" s="145"/>
      <c r="AA1821" s="145"/>
      <c r="AB1821" s="145"/>
      <c r="AC1821" s="145"/>
    </row>
    <row r="1822" spans="8:29" ht="12.75">
      <c r="H1822" s="145"/>
      <c r="I1822" s="145"/>
      <c r="J1822" s="145"/>
      <c r="K1822" s="145"/>
      <c r="L1822" s="145"/>
      <c r="M1822" s="145"/>
      <c r="N1822" s="145"/>
      <c r="O1822" s="145"/>
      <c r="P1822" s="145"/>
      <c r="Q1822" s="145"/>
      <c r="R1822" s="145"/>
      <c r="S1822" s="145"/>
      <c r="T1822" s="145"/>
      <c r="U1822" s="145"/>
      <c r="V1822" s="145"/>
      <c r="W1822" s="145"/>
      <c r="X1822" s="145"/>
      <c r="Y1822" s="145"/>
      <c r="Z1822" s="145"/>
      <c r="AA1822" s="145"/>
      <c r="AB1822" s="145"/>
      <c r="AC1822" s="145"/>
    </row>
    <row r="1823" spans="8:29" ht="12.75">
      <c r="H1823" s="145"/>
      <c r="I1823" s="145"/>
      <c r="J1823" s="145"/>
      <c r="K1823" s="145"/>
      <c r="L1823" s="145"/>
      <c r="M1823" s="145"/>
      <c r="N1823" s="145"/>
      <c r="O1823" s="145"/>
      <c r="P1823" s="145"/>
      <c r="Q1823" s="145"/>
      <c r="R1823" s="145"/>
      <c r="S1823" s="145"/>
      <c r="T1823" s="145"/>
      <c r="U1823" s="145"/>
      <c r="V1823" s="145"/>
      <c r="W1823" s="145"/>
      <c r="X1823" s="145"/>
      <c r="Y1823" s="145"/>
      <c r="Z1823" s="145"/>
      <c r="AA1823" s="145"/>
      <c r="AB1823" s="145"/>
      <c r="AC1823" s="145"/>
    </row>
    <row r="1824" spans="8:29" ht="12.75">
      <c r="H1824" s="145"/>
      <c r="I1824" s="145"/>
      <c r="J1824" s="145"/>
      <c r="K1824" s="145"/>
      <c r="L1824" s="145"/>
      <c r="M1824" s="145"/>
      <c r="N1824" s="145"/>
      <c r="O1824" s="145"/>
      <c r="P1824" s="145"/>
      <c r="Q1824" s="145"/>
      <c r="R1824" s="145"/>
      <c r="S1824" s="145"/>
      <c r="T1824" s="145"/>
      <c r="U1824" s="145"/>
      <c r="V1824" s="145"/>
      <c r="W1824" s="145"/>
      <c r="X1824" s="145"/>
      <c r="Y1824" s="145"/>
      <c r="Z1824" s="145"/>
      <c r="AA1824" s="145"/>
      <c r="AB1824" s="145"/>
      <c r="AC1824" s="145"/>
    </row>
    <row r="1825" spans="8:29" ht="12.75">
      <c r="H1825" s="145"/>
      <c r="I1825" s="145"/>
      <c r="J1825" s="145"/>
      <c r="K1825" s="145"/>
      <c r="L1825" s="145"/>
      <c r="M1825" s="145"/>
      <c r="N1825" s="145"/>
      <c r="O1825" s="145"/>
      <c r="P1825" s="145"/>
      <c r="Q1825" s="145"/>
      <c r="R1825" s="145"/>
      <c r="S1825" s="145"/>
      <c r="T1825" s="145"/>
      <c r="U1825" s="145"/>
      <c r="V1825" s="145"/>
      <c r="W1825" s="145"/>
      <c r="X1825" s="145"/>
      <c r="Y1825" s="145"/>
      <c r="Z1825" s="145"/>
      <c r="AA1825" s="145"/>
      <c r="AB1825" s="145"/>
      <c r="AC1825" s="145"/>
    </row>
    <row r="1826" spans="8:29" ht="12.75">
      <c r="H1826" s="145"/>
      <c r="I1826" s="145"/>
      <c r="J1826" s="145"/>
      <c r="K1826" s="145"/>
      <c r="L1826" s="145"/>
      <c r="M1826" s="145"/>
      <c r="N1826" s="145"/>
      <c r="O1826" s="145"/>
      <c r="P1826" s="145"/>
      <c r="Q1826" s="145"/>
      <c r="R1826" s="145"/>
      <c r="S1826" s="145"/>
      <c r="T1826" s="145"/>
      <c r="U1826" s="145"/>
      <c r="V1826" s="145"/>
      <c r="W1826" s="145"/>
      <c r="X1826" s="145"/>
      <c r="Y1826" s="145"/>
      <c r="Z1826" s="145"/>
      <c r="AA1826" s="145"/>
      <c r="AB1826" s="145"/>
      <c r="AC1826" s="145"/>
    </row>
    <row r="1827" spans="8:29" ht="12.75">
      <c r="H1827" s="145"/>
      <c r="I1827" s="145"/>
      <c r="J1827" s="145"/>
      <c r="K1827" s="145"/>
      <c r="L1827" s="145"/>
      <c r="M1827" s="145"/>
      <c r="N1827" s="145"/>
      <c r="O1827" s="145"/>
      <c r="P1827" s="145"/>
      <c r="Q1827" s="145"/>
      <c r="R1827" s="145"/>
      <c r="S1827" s="145"/>
      <c r="T1827" s="145"/>
      <c r="U1827" s="145"/>
      <c r="V1827" s="145"/>
      <c r="W1827" s="145"/>
      <c r="X1827" s="145"/>
      <c r="Y1827" s="145"/>
      <c r="Z1827" s="145"/>
      <c r="AA1827" s="145"/>
      <c r="AB1827" s="145"/>
      <c r="AC1827" s="145"/>
    </row>
    <row r="1828" spans="8:29" ht="12.75">
      <c r="H1828" s="145"/>
      <c r="I1828" s="145"/>
      <c r="J1828" s="145"/>
      <c r="K1828" s="145"/>
      <c r="L1828" s="145"/>
      <c r="M1828" s="145"/>
      <c r="N1828" s="145"/>
      <c r="O1828" s="145"/>
      <c r="P1828" s="145"/>
      <c r="Q1828" s="145"/>
      <c r="R1828" s="145"/>
      <c r="S1828" s="145"/>
      <c r="T1828" s="145"/>
      <c r="U1828" s="145"/>
      <c r="V1828" s="145"/>
      <c r="W1828" s="145"/>
      <c r="X1828" s="145"/>
      <c r="Y1828" s="145"/>
      <c r="Z1828" s="145"/>
      <c r="AA1828" s="145"/>
      <c r="AB1828" s="145"/>
      <c r="AC1828" s="145"/>
    </row>
    <row r="1829" spans="8:29" ht="12.75">
      <c r="H1829" s="145"/>
      <c r="I1829" s="145"/>
      <c r="J1829" s="145"/>
      <c r="K1829" s="145"/>
      <c r="L1829" s="145"/>
      <c r="M1829" s="145"/>
      <c r="N1829" s="145"/>
      <c r="O1829" s="145"/>
      <c r="P1829" s="145"/>
      <c r="Q1829" s="145"/>
      <c r="R1829" s="145"/>
      <c r="S1829" s="145"/>
      <c r="T1829" s="145"/>
      <c r="U1829" s="145"/>
      <c r="V1829" s="145"/>
      <c r="W1829" s="145"/>
      <c r="X1829" s="145"/>
      <c r="Y1829" s="145"/>
      <c r="Z1829" s="145"/>
      <c r="AA1829" s="145"/>
      <c r="AB1829" s="145"/>
      <c r="AC1829" s="145"/>
    </row>
    <row r="1830" spans="8:29" ht="12.75">
      <c r="H1830" s="145"/>
      <c r="I1830" s="145"/>
      <c r="J1830" s="145"/>
      <c r="K1830" s="145"/>
      <c r="L1830" s="145"/>
      <c r="M1830" s="145"/>
      <c r="N1830" s="145"/>
      <c r="O1830" s="145"/>
      <c r="P1830" s="145"/>
      <c r="Q1830" s="145"/>
      <c r="R1830" s="145"/>
      <c r="S1830" s="145"/>
      <c r="T1830" s="145"/>
      <c r="U1830" s="145"/>
      <c r="V1830" s="145"/>
      <c r="W1830" s="145"/>
      <c r="X1830" s="145"/>
      <c r="Y1830" s="145"/>
      <c r="Z1830" s="145"/>
      <c r="AA1830" s="145"/>
      <c r="AB1830" s="145"/>
      <c r="AC1830" s="145"/>
    </row>
    <row r="1831" spans="8:29" ht="12.75">
      <c r="H1831" s="145"/>
      <c r="I1831" s="145"/>
      <c r="J1831" s="145"/>
      <c r="K1831" s="145"/>
      <c r="L1831" s="145"/>
      <c r="M1831" s="145"/>
      <c r="N1831" s="145"/>
      <c r="O1831" s="145"/>
      <c r="P1831" s="145"/>
      <c r="Q1831" s="145"/>
      <c r="R1831" s="145"/>
      <c r="S1831" s="145"/>
      <c r="T1831" s="145"/>
      <c r="U1831" s="145"/>
      <c r="V1831" s="145"/>
      <c r="W1831" s="145"/>
      <c r="X1831" s="145"/>
      <c r="Y1831" s="145"/>
      <c r="Z1831" s="145"/>
      <c r="AA1831" s="145"/>
      <c r="AB1831" s="145"/>
      <c r="AC1831" s="145"/>
    </row>
    <row r="1832" spans="8:29" ht="12.75">
      <c r="H1832" s="145"/>
      <c r="I1832" s="145"/>
      <c r="J1832" s="145"/>
      <c r="K1832" s="145"/>
      <c r="L1832" s="145"/>
      <c r="M1832" s="145"/>
      <c r="N1832" s="145"/>
      <c r="O1832" s="145"/>
      <c r="P1832" s="145"/>
      <c r="Q1832" s="145"/>
      <c r="R1832" s="145"/>
      <c r="S1832" s="145"/>
      <c r="T1832" s="145"/>
      <c r="U1832" s="145"/>
      <c r="V1832" s="145"/>
      <c r="W1832" s="145"/>
      <c r="X1832" s="145"/>
      <c r="Y1832" s="145"/>
      <c r="Z1832" s="145"/>
      <c r="AA1832" s="145"/>
      <c r="AB1832" s="145"/>
      <c r="AC1832" s="145"/>
    </row>
    <row r="1833" spans="8:29" ht="12.75">
      <c r="H1833" s="145"/>
      <c r="I1833" s="145"/>
      <c r="J1833" s="145"/>
      <c r="K1833" s="145"/>
      <c r="L1833" s="145"/>
      <c r="M1833" s="145"/>
      <c r="N1833" s="145"/>
      <c r="O1833" s="145"/>
      <c r="P1833" s="145"/>
      <c r="Q1833" s="145"/>
      <c r="R1833" s="145"/>
      <c r="S1833" s="145"/>
      <c r="T1833" s="145"/>
      <c r="U1833" s="145"/>
      <c r="V1833" s="145"/>
      <c r="W1833" s="145"/>
      <c r="X1833" s="145"/>
      <c r="Y1833" s="145"/>
      <c r="Z1833" s="145"/>
      <c r="AA1833" s="145"/>
      <c r="AB1833" s="145"/>
      <c r="AC1833" s="145"/>
    </row>
    <row r="1834" spans="8:29" ht="12.75">
      <c r="H1834" s="145"/>
      <c r="I1834" s="145"/>
      <c r="J1834" s="145"/>
      <c r="K1834" s="145"/>
      <c r="L1834" s="145"/>
      <c r="M1834" s="145"/>
      <c r="N1834" s="145"/>
      <c r="O1834" s="145"/>
      <c r="P1834" s="145"/>
      <c r="Q1834" s="145"/>
      <c r="R1834" s="145"/>
      <c r="S1834" s="145"/>
      <c r="T1834" s="145"/>
      <c r="U1834" s="145"/>
      <c r="V1834" s="145"/>
      <c r="W1834" s="145"/>
      <c r="X1834" s="145"/>
      <c r="Y1834" s="145"/>
      <c r="Z1834" s="145"/>
      <c r="AA1834" s="145"/>
      <c r="AB1834" s="145"/>
      <c r="AC1834" s="145"/>
    </row>
    <row r="1835" spans="8:29" ht="12.75">
      <c r="H1835" s="145"/>
      <c r="I1835" s="145"/>
      <c r="J1835" s="145"/>
      <c r="K1835" s="145"/>
      <c r="L1835" s="145"/>
      <c r="M1835" s="145"/>
      <c r="N1835" s="145"/>
      <c r="O1835" s="145"/>
      <c r="P1835" s="145"/>
      <c r="Q1835" s="145"/>
      <c r="R1835" s="145"/>
      <c r="S1835" s="145"/>
      <c r="T1835" s="145"/>
      <c r="U1835" s="145"/>
      <c r="V1835" s="145"/>
      <c r="W1835" s="145"/>
      <c r="X1835" s="145"/>
      <c r="Y1835" s="145"/>
      <c r="Z1835" s="145"/>
      <c r="AA1835" s="145"/>
      <c r="AB1835" s="145"/>
      <c r="AC1835" s="145"/>
    </row>
    <row r="1836" spans="8:29" ht="12.75">
      <c r="H1836" s="145"/>
      <c r="I1836" s="145"/>
      <c r="J1836" s="145"/>
      <c r="K1836" s="145"/>
      <c r="L1836" s="145"/>
      <c r="M1836" s="145"/>
      <c r="N1836" s="145"/>
      <c r="O1836" s="145"/>
      <c r="P1836" s="145"/>
      <c r="Q1836" s="145"/>
      <c r="R1836" s="145"/>
      <c r="S1836" s="145"/>
      <c r="T1836" s="145"/>
      <c r="U1836" s="145"/>
      <c r="V1836" s="145"/>
      <c r="W1836" s="145"/>
      <c r="X1836" s="145"/>
      <c r="Y1836" s="145"/>
      <c r="Z1836" s="145"/>
      <c r="AA1836" s="145"/>
      <c r="AB1836" s="145"/>
      <c r="AC1836" s="145"/>
    </row>
    <row r="1837" spans="8:29" ht="12.75">
      <c r="H1837" s="145"/>
      <c r="I1837" s="145"/>
      <c r="J1837" s="145"/>
      <c r="K1837" s="145"/>
      <c r="L1837" s="145"/>
      <c r="M1837" s="145"/>
      <c r="N1837" s="145"/>
      <c r="O1837" s="145"/>
      <c r="P1837" s="145"/>
      <c r="Q1837" s="145"/>
      <c r="R1837" s="145"/>
      <c r="S1837" s="145"/>
      <c r="T1837" s="145"/>
      <c r="U1837" s="145"/>
      <c r="V1837" s="145"/>
      <c r="W1837" s="145"/>
      <c r="X1837" s="145"/>
      <c r="Y1837" s="145"/>
      <c r="Z1837" s="145"/>
      <c r="AA1837" s="145"/>
      <c r="AB1837" s="145"/>
      <c r="AC1837" s="145"/>
    </row>
    <row r="1838" spans="8:29" ht="12.75">
      <c r="H1838" s="145"/>
      <c r="I1838" s="145"/>
      <c r="J1838" s="145"/>
      <c r="K1838" s="145"/>
      <c r="L1838" s="145"/>
      <c r="M1838" s="145"/>
      <c r="N1838" s="145"/>
      <c r="O1838" s="145"/>
      <c r="P1838" s="145"/>
      <c r="Q1838" s="145"/>
      <c r="R1838" s="145"/>
      <c r="S1838" s="145"/>
      <c r="T1838" s="145"/>
      <c r="U1838" s="145"/>
      <c r="V1838" s="145"/>
      <c r="W1838" s="145"/>
      <c r="X1838" s="145"/>
      <c r="Y1838" s="145"/>
      <c r="Z1838" s="145"/>
      <c r="AA1838" s="145"/>
      <c r="AB1838" s="145"/>
      <c r="AC1838" s="145"/>
    </row>
    <row r="1839" spans="8:29" ht="12.75">
      <c r="H1839" s="145"/>
      <c r="I1839" s="145"/>
      <c r="J1839" s="145"/>
      <c r="K1839" s="145"/>
      <c r="L1839" s="145"/>
      <c r="M1839" s="145"/>
      <c r="N1839" s="145"/>
      <c r="O1839" s="145"/>
      <c r="P1839" s="145"/>
      <c r="Q1839" s="145"/>
      <c r="R1839" s="145"/>
      <c r="S1839" s="145"/>
      <c r="T1839" s="145"/>
      <c r="U1839" s="145"/>
      <c r="V1839" s="145"/>
      <c r="W1839" s="145"/>
      <c r="X1839" s="145"/>
      <c r="Y1839" s="145"/>
      <c r="Z1839" s="145"/>
      <c r="AA1839" s="145"/>
      <c r="AB1839" s="145"/>
      <c r="AC1839" s="145"/>
    </row>
    <row r="1840" spans="8:29" ht="12.75">
      <c r="H1840" s="145"/>
      <c r="I1840" s="145"/>
      <c r="J1840" s="145"/>
      <c r="K1840" s="145"/>
      <c r="L1840" s="145"/>
      <c r="M1840" s="145"/>
      <c r="N1840" s="145"/>
      <c r="O1840" s="145"/>
      <c r="P1840" s="145"/>
      <c r="Q1840" s="145"/>
      <c r="R1840" s="145"/>
      <c r="S1840" s="145"/>
      <c r="T1840" s="145"/>
      <c r="U1840" s="145"/>
      <c r="V1840" s="145"/>
      <c r="W1840" s="145"/>
      <c r="X1840" s="145"/>
      <c r="Y1840" s="145"/>
      <c r="Z1840" s="145"/>
      <c r="AA1840" s="145"/>
      <c r="AB1840" s="145"/>
      <c r="AC1840" s="145"/>
    </row>
    <row r="1841" spans="8:29" ht="12.75">
      <c r="H1841" s="145"/>
      <c r="I1841" s="145"/>
      <c r="J1841" s="145"/>
      <c r="K1841" s="145"/>
      <c r="L1841" s="145"/>
      <c r="M1841" s="145"/>
      <c r="N1841" s="145"/>
      <c r="O1841" s="145"/>
      <c r="P1841" s="145"/>
      <c r="Q1841" s="145"/>
      <c r="R1841" s="145"/>
      <c r="S1841" s="145"/>
      <c r="T1841" s="145"/>
      <c r="U1841" s="145"/>
      <c r="V1841" s="145"/>
      <c r="W1841" s="145"/>
      <c r="X1841" s="145"/>
      <c r="Y1841" s="145"/>
      <c r="Z1841" s="145"/>
      <c r="AA1841" s="145"/>
      <c r="AB1841" s="145"/>
      <c r="AC1841" s="145"/>
    </row>
    <row r="1842" spans="8:29" ht="12.75">
      <c r="H1842" s="145"/>
      <c r="I1842" s="145"/>
      <c r="J1842" s="145"/>
      <c r="K1842" s="145"/>
      <c r="L1842" s="145"/>
      <c r="M1842" s="145"/>
      <c r="N1842" s="145"/>
      <c r="O1842" s="145"/>
      <c r="P1842" s="145"/>
      <c r="Q1842" s="145"/>
      <c r="R1842" s="145"/>
      <c r="S1842" s="145"/>
      <c r="T1842" s="145"/>
      <c r="U1842" s="145"/>
      <c r="V1842" s="145"/>
      <c r="W1842" s="145"/>
      <c r="X1842" s="145"/>
      <c r="Y1842" s="145"/>
      <c r="Z1842" s="145"/>
      <c r="AA1842" s="145"/>
      <c r="AB1842" s="145"/>
      <c r="AC1842" s="145"/>
    </row>
    <row r="1843" spans="8:29" ht="12.75">
      <c r="H1843" s="145"/>
      <c r="I1843" s="145"/>
      <c r="J1843" s="145"/>
      <c r="K1843" s="145"/>
      <c r="L1843" s="145"/>
      <c r="M1843" s="145"/>
      <c r="N1843" s="145"/>
      <c r="O1843" s="145"/>
      <c r="P1843" s="145"/>
      <c r="Q1843" s="145"/>
      <c r="R1843" s="145"/>
      <c r="S1843" s="145"/>
      <c r="T1843" s="145"/>
      <c r="U1843" s="145"/>
      <c r="V1843" s="145"/>
      <c r="W1843" s="145"/>
      <c r="X1843" s="145"/>
      <c r="Y1843" s="145"/>
      <c r="Z1843" s="145"/>
      <c r="AA1843" s="145"/>
      <c r="AB1843" s="145"/>
      <c r="AC1843" s="145"/>
    </row>
    <row r="1844" spans="8:29" ht="12.75">
      <c r="H1844" s="145"/>
      <c r="I1844" s="145"/>
      <c r="J1844" s="145"/>
      <c r="K1844" s="145"/>
      <c r="L1844" s="145"/>
      <c r="M1844" s="145"/>
      <c r="N1844" s="145"/>
      <c r="O1844" s="145"/>
      <c r="P1844" s="145"/>
      <c r="Q1844" s="145"/>
      <c r="R1844" s="145"/>
      <c r="S1844" s="145"/>
      <c r="T1844" s="145"/>
      <c r="U1844" s="145"/>
      <c r="V1844" s="145"/>
      <c r="W1844" s="145"/>
      <c r="X1844" s="145"/>
      <c r="Y1844" s="145"/>
      <c r="Z1844" s="145"/>
      <c r="AA1844" s="145"/>
      <c r="AB1844" s="145"/>
      <c r="AC1844" s="145"/>
    </row>
    <row r="1845" spans="8:29" ht="12.75">
      <c r="H1845" s="145"/>
      <c r="I1845" s="145"/>
      <c r="J1845" s="145"/>
      <c r="K1845" s="145"/>
      <c r="L1845" s="145"/>
      <c r="M1845" s="145"/>
      <c r="N1845" s="145"/>
      <c r="O1845" s="145"/>
      <c r="P1845" s="145"/>
      <c r="Q1845" s="145"/>
      <c r="R1845" s="145"/>
      <c r="S1845" s="145"/>
      <c r="T1845" s="145"/>
      <c r="U1845" s="145"/>
      <c r="V1845" s="145"/>
      <c r="W1845" s="145"/>
      <c r="X1845" s="145"/>
      <c r="Y1845" s="145"/>
      <c r="Z1845" s="145"/>
      <c r="AA1845" s="145"/>
      <c r="AB1845" s="145"/>
      <c r="AC1845" s="145"/>
    </row>
    <row r="1846" spans="8:29" ht="12.75">
      <c r="H1846" s="145"/>
      <c r="I1846" s="145"/>
      <c r="J1846" s="145"/>
      <c r="K1846" s="145"/>
      <c r="L1846" s="145"/>
      <c r="M1846" s="145"/>
      <c r="N1846" s="145"/>
      <c r="O1846" s="145"/>
      <c r="P1846" s="145"/>
      <c r="Q1846" s="145"/>
      <c r="R1846" s="145"/>
      <c r="S1846" s="145"/>
      <c r="T1846" s="145"/>
      <c r="U1846" s="145"/>
      <c r="V1846" s="145"/>
      <c r="W1846" s="145"/>
      <c r="X1846" s="145"/>
      <c r="Y1846" s="145"/>
      <c r="Z1846" s="145"/>
      <c r="AA1846" s="145"/>
      <c r="AB1846" s="145"/>
      <c r="AC1846" s="145"/>
    </row>
    <row r="1847" spans="8:29" ht="12.75">
      <c r="H1847" s="145"/>
      <c r="I1847" s="145"/>
      <c r="J1847" s="145"/>
      <c r="K1847" s="145"/>
      <c r="L1847" s="145"/>
      <c r="M1847" s="145"/>
      <c r="N1847" s="145"/>
      <c r="O1847" s="145"/>
      <c r="P1847" s="145"/>
      <c r="Q1847" s="145"/>
      <c r="R1847" s="145"/>
      <c r="S1847" s="145"/>
      <c r="T1847" s="145"/>
      <c r="U1847" s="145"/>
      <c r="V1847" s="145"/>
      <c r="W1847" s="145"/>
      <c r="X1847" s="145"/>
      <c r="Y1847" s="145"/>
      <c r="Z1847" s="145"/>
      <c r="AA1847" s="145"/>
      <c r="AB1847" s="145"/>
      <c r="AC1847" s="145"/>
    </row>
    <row r="1848" spans="8:29" ht="12.75">
      <c r="H1848" s="145"/>
      <c r="I1848" s="145"/>
      <c r="J1848" s="145"/>
      <c r="K1848" s="145"/>
      <c r="L1848" s="145"/>
      <c r="M1848" s="145"/>
      <c r="N1848" s="145"/>
      <c r="O1848" s="145"/>
      <c r="P1848" s="145"/>
      <c r="Q1848" s="145"/>
      <c r="R1848" s="145"/>
      <c r="S1848" s="145"/>
      <c r="T1848" s="145"/>
      <c r="U1848" s="145"/>
      <c r="V1848" s="145"/>
      <c r="W1848" s="145"/>
      <c r="X1848" s="145"/>
      <c r="Y1848" s="145"/>
      <c r="Z1848" s="145"/>
      <c r="AA1848" s="145"/>
      <c r="AB1848" s="145"/>
      <c r="AC1848" s="145"/>
    </row>
    <row r="1849" spans="8:29" ht="12.75">
      <c r="H1849" s="145"/>
      <c r="I1849" s="145"/>
      <c r="J1849" s="145"/>
      <c r="K1849" s="145"/>
      <c r="L1849" s="145"/>
      <c r="M1849" s="145"/>
      <c r="N1849" s="145"/>
      <c r="O1849" s="145"/>
      <c r="P1849" s="145"/>
      <c r="Q1849" s="145"/>
      <c r="R1849" s="145"/>
      <c r="S1849" s="145"/>
      <c r="T1849" s="145"/>
      <c r="U1849" s="145"/>
      <c r="V1849" s="145"/>
      <c r="W1849" s="145"/>
      <c r="X1849" s="145"/>
      <c r="Y1849" s="145"/>
      <c r="Z1849" s="145"/>
      <c r="AA1849" s="145"/>
      <c r="AB1849" s="145"/>
      <c r="AC1849" s="145"/>
    </row>
    <row r="1850" spans="8:29" ht="12.75"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</row>
    <row r="1851" spans="8:29" ht="12.75"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</row>
    <row r="1852" spans="8:29" ht="12.75"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</row>
    <row r="1853" spans="8:29" ht="12.75"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</row>
    <row r="1854" spans="8:29" ht="12.75"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</row>
    <row r="1855" spans="8:29" ht="12.75"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</row>
    <row r="1856" spans="8:29" ht="12.75"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</row>
    <row r="1857" spans="8:29" ht="12.75"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</row>
    <row r="1858" spans="8:29" ht="12.75"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</row>
    <row r="1859" spans="8:29" ht="12.75"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</row>
    <row r="1860" spans="8:29" ht="12.75"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</row>
    <row r="1861" spans="8:29" ht="12.75"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</row>
    <row r="1862" spans="8:29" ht="12.75"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</row>
    <row r="1863" spans="8:29" ht="12.75"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</row>
    <row r="1864" spans="8:29" ht="12.75"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</row>
    <row r="1865" spans="8:29" ht="12.75"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</row>
    <row r="1866" spans="8:29" ht="12.75"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</row>
    <row r="1867" spans="8:29" ht="12.75"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</row>
    <row r="1868" spans="8:29" ht="12.75"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</row>
    <row r="1869" spans="8:29" ht="12.75"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</row>
    <row r="1870" spans="8:29" ht="12.75"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</row>
    <row r="1871" spans="8:29" ht="12.75"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</row>
    <row r="1872" spans="8:29" ht="12.75"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</row>
    <row r="1873" spans="8:29" ht="12.75"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</row>
    <row r="1874" spans="8:29" ht="12.75"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</row>
    <row r="1875" spans="8:29" ht="12.75"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</row>
    <row r="1876" spans="8:29" ht="12.75"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</row>
    <row r="1877" spans="8:29" ht="12.75"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</row>
    <row r="1878" spans="8:29" ht="12.75"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</row>
    <row r="1879" spans="8:29" ht="12.75"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</row>
    <row r="1880" spans="8:29" ht="12.75"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</row>
    <row r="1881" spans="8:29" ht="12.75"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</row>
    <row r="1882" spans="8:29" ht="12.75"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</row>
    <row r="1883" spans="8:29" ht="12.75"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</row>
    <row r="1884" spans="8:29" ht="12.75"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</row>
    <row r="1885" spans="8:29" ht="12.75"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</row>
    <row r="1886" spans="8:29" ht="12.75"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</row>
    <row r="1887" spans="8:29" ht="12.75"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</row>
    <row r="1888" spans="8:29" ht="12.75"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</row>
    <row r="1889" spans="8:29" ht="12.75"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</row>
    <row r="1890" spans="8:29" ht="12.75"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</row>
    <row r="1891" spans="8:29" ht="12.75"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</row>
    <row r="1892" spans="8:29" ht="12.75"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</row>
    <row r="1893" spans="8:29" ht="12.75"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</row>
    <row r="1894" spans="8:29" ht="12.75"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</row>
    <row r="1895" spans="8:29" ht="12.75"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</row>
    <row r="1896" spans="8:29" ht="12.75"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</row>
    <row r="1897" spans="8:29" ht="12.75"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</row>
    <row r="1898" spans="8:29" ht="12.75"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</row>
    <row r="1899" spans="8:29" ht="12.75"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</row>
    <row r="1900" spans="8:29" ht="12.75"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</row>
    <row r="1901" spans="8:29" ht="12.75"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</row>
    <row r="1902" spans="8:29" ht="12.75"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</row>
    <row r="1903" spans="8:29" ht="12.75"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</row>
    <row r="1904" spans="8:29" ht="12.75"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</row>
    <row r="1905" spans="8:29" ht="12.75"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</row>
    <row r="1906" spans="8:29" ht="12.75"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</row>
    <row r="1907" spans="8:29" ht="12.75"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</row>
    <row r="1908" spans="8:29" ht="12.75"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</row>
    <row r="1909" spans="8:29" ht="12.75"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</row>
    <row r="1910" spans="8:29" ht="12.75"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</row>
    <row r="1911" spans="8:29" ht="12.75"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</row>
    <row r="1912" spans="8:29" ht="12.75"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</row>
    <row r="1913" spans="8:29" ht="12.75"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</row>
    <row r="1914" spans="8:29" ht="12.75"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</row>
    <row r="1915" spans="8:29" ht="12.75"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</row>
    <row r="1916" spans="8:29" ht="12.75"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</row>
    <row r="1917" spans="8:29" ht="12.75"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</row>
    <row r="1918" spans="8:29" ht="12.75"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</row>
    <row r="1919" spans="8:29" ht="12.75"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</row>
    <row r="1920" spans="8:29" ht="12.75"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</row>
    <row r="1921" spans="8:29" ht="12.75"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</row>
    <row r="1922" spans="8:29" ht="12.75"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</row>
    <row r="1923" spans="8:29" ht="12.75"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</row>
    <row r="1924" spans="8:29" ht="12.75"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</row>
    <row r="1925" spans="8:29" ht="12.75"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</row>
    <row r="1926" spans="8:29" ht="12.75"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</row>
    <row r="1927" spans="8:29" ht="12.75"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</row>
    <row r="1928" spans="8:29" ht="12.75"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</row>
    <row r="1929" spans="8:29" ht="12.75"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</row>
    <row r="1930" spans="8:29" ht="12.75"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</row>
    <row r="1931" spans="8:29" ht="12.75"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</row>
    <row r="1932" spans="8:29" ht="12.75"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</row>
    <row r="1933" spans="8:29" ht="12.75"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</row>
    <row r="1934" spans="8:29" ht="12.75"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</row>
    <row r="1935" spans="8:29" ht="12.75"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</row>
    <row r="1936" spans="8:29" ht="12.75"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</row>
    <row r="1937" spans="8:29" ht="12.75"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</row>
    <row r="1938" spans="8:29" ht="12.75"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</row>
    <row r="1939" spans="8:29" ht="12.75"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</row>
    <row r="1940" spans="8:29" ht="12.75"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</row>
    <row r="1941" spans="8:29" ht="12.75"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</row>
    <row r="1942" spans="8:29" ht="12.75"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</row>
    <row r="1943" spans="8:29" ht="12.75"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</row>
    <row r="1944" spans="8:29" ht="12.75"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</row>
    <row r="1945" spans="8:29" ht="12.75"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</row>
    <row r="1946" spans="8:29" ht="12.75"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</row>
    <row r="1947" spans="8:29" ht="12.75"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</row>
    <row r="1948" spans="8:29" ht="12.75"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</row>
    <row r="1949" spans="8:29" ht="12.75"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</row>
    <row r="1950" spans="8:29" ht="12.75"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</row>
    <row r="1951" spans="8:29" ht="12.75"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</row>
    <row r="1952" spans="8:29" ht="12.75"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</row>
    <row r="1953" spans="8:29" ht="12.75"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</row>
    <row r="1954" spans="8:29" ht="12.75"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</row>
    <row r="1955" spans="8:29" ht="12.75"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</row>
    <row r="1956" spans="8:29" ht="12.75"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</row>
    <row r="1957" spans="8:29" ht="12.75"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</row>
    <row r="1958" spans="8:29" ht="12.75"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</row>
    <row r="1959" spans="8:29" ht="12.75"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</row>
    <row r="1960" spans="8:29" ht="12.75"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</row>
    <row r="1961" spans="8:29" ht="12.75"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</row>
    <row r="1962" spans="8:29" ht="12.75"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</row>
    <row r="1963" spans="8:29" ht="12.75"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</row>
    <row r="1964" spans="8:29" ht="12.75"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</row>
    <row r="1965" spans="8:29" ht="12.75"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</row>
    <row r="1966" spans="8:29" ht="12.75"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</row>
    <row r="1967" spans="8:29" ht="12.75"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</row>
    <row r="1968" spans="8:29" ht="12.75"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</row>
    <row r="1969" spans="8:29" ht="12.75"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</row>
    <row r="1970" spans="8:29" ht="12.75"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</row>
    <row r="1971" spans="8:29" ht="12.75"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</row>
    <row r="1972" spans="8:29" ht="12.75"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</row>
    <row r="1973" spans="8:29" ht="12.75"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</row>
    <row r="1974" spans="8:29" ht="12.75"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</row>
    <row r="1975" spans="8:29" ht="12.75"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</row>
    <row r="1976" spans="8:29" ht="12.75"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</row>
    <row r="1977" spans="8:29" ht="12.75"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</row>
    <row r="1978" spans="8:29" ht="12.75"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</row>
    <row r="1979" spans="8:29" ht="12.75"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</row>
    <row r="1980" spans="8:29" ht="12.75"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</row>
    <row r="1981" spans="8:29" ht="12.75"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</row>
    <row r="1982" spans="8:29" ht="12.75"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</row>
    <row r="1983" spans="8:29" ht="12.75"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</row>
    <row r="1984" spans="8:29" ht="12.75"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</row>
    <row r="1985" spans="8:29" ht="12.75"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</row>
    <row r="1986" spans="8:29" ht="12.75"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</row>
    <row r="1987" spans="8:29" ht="12.75"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</row>
    <row r="1988" spans="8:29" ht="12.75"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</row>
    <row r="1989" spans="8:29" ht="12.75"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</row>
    <row r="1990" spans="8:29" ht="12.75"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</row>
    <row r="1991" spans="8:29" ht="12.75"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</row>
    <row r="1992" spans="8:29" ht="12.75"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</row>
    <row r="1993" spans="8:29" ht="12.75"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</row>
    <row r="1994" spans="8:29" ht="12.75"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</row>
    <row r="1995" spans="8:29" ht="12.75"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</row>
    <row r="1996" spans="8:29" ht="12.75"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</row>
    <row r="1997" spans="8:29" ht="12.75"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</row>
    <row r="1998" spans="8:29" ht="12.75"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</row>
    <row r="1999" spans="8:29" ht="12.75"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</row>
    <row r="2000" spans="8:29" ht="12.75"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</row>
    <row r="2001" spans="8:29" ht="12.75"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</row>
    <row r="2002" spans="8:29" ht="12.75"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</row>
    <row r="2003" spans="8:29" ht="12.75"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</row>
    <row r="2004" spans="8:29" ht="12.75"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</row>
    <row r="2005" spans="8:29" ht="12.75"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</row>
    <row r="2006" spans="8:29" ht="12.75"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</row>
    <row r="2007" spans="8:29" ht="12.75"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</row>
    <row r="2008" spans="8:29" ht="12.75"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</row>
    <row r="2009" spans="8:29" ht="12.75"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</row>
    <row r="2010" spans="8:29" ht="12.75"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</row>
    <row r="2011" spans="8:29" ht="12.75"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</row>
    <row r="2012" spans="8:29" ht="12.75"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</row>
    <row r="2013" spans="8:29" ht="12.75"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</row>
    <row r="2014" spans="8:29" ht="12.75"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</row>
    <row r="2015" spans="8:29" ht="12.75"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</row>
    <row r="2016" spans="8:29" ht="12.75"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</row>
    <row r="2017" spans="8:29" ht="12.75"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</row>
    <row r="2018" spans="8:29" ht="12.75"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</row>
    <row r="2019" spans="8:29" ht="12.75"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</row>
    <row r="2020" spans="8:29" ht="12.75"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</row>
    <row r="2021" spans="8:29" ht="12.75"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</row>
    <row r="2022" spans="8:29" ht="12.75"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</row>
    <row r="2023" spans="8:29" ht="12.75"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</row>
    <row r="2024" spans="8:29" ht="12.75"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</row>
    <row r="2025" spans="8:29" ht="12.75"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</row>
    <row r="2026" spans="8:29" ht="12.75"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</row>
    <row r="2027" spans="8:29" ht="12.75"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</row>
    <row r="2028" spans="8:29" ht="12.75"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</row>
    <row r="2029" spans="8:29" ht="12.75"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</row>
    <row r="2030" spans="8:29" ht="12.75"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</row>
    <row r="2031" spans="8:29" ht="12.75"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</row>
    <row r="2032" spans="8:29" ht="12.75"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</row>
    <row r="2033" spans="8:29" ht="12.75"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</row>
    <row r="2034" spans="8:29" ht="12.75"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</row>
    <row r="2035" spans="8:29" ht="12.75"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</row>
    <row r="2036" spans="8:29" ht="12.75"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</row>
    <row r="2037" spans="8:29" ht="12.75"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</row>
    <row r="2038" spans="8:29" ht="12.75"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</row>
    <row r="2039" spans="8:29" ht="12.75"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</row>
    <row r="2040" spans="8:29" ht="12.75"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</row>
    <row r="2041" spans="8:29" ht="12.75"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</row>
    <row r="2042" spans="8:29" ht="12.75"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</row>
    <row r="2043" spans="8:29" ht="12.75"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</row>
    <row r="2044" spans="8:29" ht="12.75"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</row>
    <row r="2045" spans="8:29" ht="12.75"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</row>
    <row r="2046" spans="8:29" ht="12.75"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</row>
    <row r="2047" spans="8:29" ht="12.75"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</row>
    <row r="2048" spans="8:29" ht="12.75"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</row>
    <row r="2049" spans="8:29" ht="12.75"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</row>
    <row r="2050" spans="8:29" ht="12.75"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</row>
    <row r="2051" spans="8:29" ht="12.75"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</row>
    <row r="2052" spans="8:29" ht="12.75"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</row>
    <row r="2053" spans="8:29" ht="12.75"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</row>
    <row r="2054" spans="8:29" ht="12.75"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</row>
    <row r="2055" spans="8:29" ht="12.75"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</row>
    <row r="2056" spans="8:29" ht="12.75"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</row>
    <row r="2057" spans="8:29" ht="12.75"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</row>
    <row r="2058" spans="8:29" ht="12.75"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</row>
    <row r="2059" spans="8:29" ht="12.75"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</row>
    <row r="2060" spans="8:29" ht="12.75"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</row>
    <row r="2061" spans="8:29" ht="12.75"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</row>
    <row r="2062" spans="8:29" ht="12.75"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</row>
    <row r="2063" spans="8:29" ht="12.75"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</row>
    <row r="2064" spans="8:29" ht="12.75"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</row>
    <row r="2065" spans="8:29" ht="12.75"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</row>
    <row r="2066" spans="8:29" ht="12.75"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</row>
    <row r="2067" spans="8:29" ht="12.75"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</row>
    <row r="2068" spans="8:29" ht="12.75"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</row>
    <row r="2069" spans="8:29" ht="12.75"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</row>
    <row r="2070" spans="8:29" ht="12.75"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</row>
    <row r="2071" spans="8:29" ht="12.75"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</row>
    <row r="2072" spans="8:29" ht="12.75"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</row>
    <row r="2073" spans="8:29" ht="12.75"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</row>
    <row r="2074" spans="8:29" ht="12.75"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</row>
    <row r="2075" spans="8:29" ht="12.75"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</row>
    <row r="2076" spans="8:29" ht="12.75"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</row>
    <row r="2077" spans="8:29" ht="12.75"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</row>
    <row r="2078" spans="8:29" ht="12.75"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</row>
    <row r="2079" spans="8:29" ht="12.75"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</row>
    <row r="2080" spans="8:29" ht="12.75"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</row>
    <row r="2081" spans="8:29" ht="12.75"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</row>
    <row r="2082" spans="8:29" ht="12.75"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</row>
    <row r="2083" spans="8:29" ht="12.75"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</row>
    <row r="2084" spans="8:29" ht="12.75"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</row>
    <row r="2085" spans="8:29" ht="12.75"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</row>
    <row r="2086" spans="8:29" ht="12.75"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</row>
    <row r="2087" spans="8:29" ht="12.75"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</row>
    <row r="2088" spans="8:29" ht="12.75"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</row>
    <row r="2089" spans="8:29" ht="12.75"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</row>
    <row r="2090" spans="8:29" ht="12.75"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</row>
    <row r="2091" spans="8:29" ht="12.75"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</row>
    <row r="2092" spans="8:29" ht="12.75"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</row>
    <row r="2093" spans="8:29" ht="12.75"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</row>
    <row r="2094" spans="8:29" ht="12.75"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</row>
    <row r="2095" spans="8:29" ht="12.75"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</row>
    <row r="2096" spans="8:29" ht="12.75"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</row>
    <row r="2097" spans="8:29" ht="12.75"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</row>
    <row r="2098" spans="8:29" ht="12.75"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</row>
    <row r="2099" spans="8:29" ht="12.75"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</row>
    <row r="2100" spans="8:29" ht="12.75"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</row>
    <row r="2101" spans="8:29" ht="12.75"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</row>
    <row r="2102" spans="8:29" ht="12.75"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</row>
    <row r="2103" spans="8:29" ht="12.75"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</row>
    <row r="2104" spans="8:29" ht="12.75"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</row>
    <row r="2105" spans="8:29" ht="12.75"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</row>
    <row r="2106" spans="8:29" ht="12.75"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</row>
    <row r="2107" spans="8:29" ht="12.75"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</row>
    <row r="2108" spans="8:29" ht="12.75"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</row>
    <row r="2109" spans="8:29" ht="12.75"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</row>
    <row r="2110" spans="8:29" ht="12.75"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</row>
    <row r="2111" spans="8:29" ht="12.75"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</row>
    <row r="2112" spans="8:29" ht="12.75"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</row>
    <row r="2113" spans="8:29" ht="12.75"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</row>
    <row r="2114" spans="8:29" ht="12.75"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</row>
    <row r="2115" spans="8:29" ht="12.75"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</row>
    <row r="2116" spans="8:29" ht="12.75"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</row>
    <row r="2117" spans="8:29" ht="12.75"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</row>
    <row r="2118" spans="8:29" ht="12.75"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</row>
    <row r="2119" spans="8:29" ht="12.75"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</row>
    <row r="2120" spans="8:29" ht="12.75"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</row>
    <row r="2121" spans="8:29" ht="12.75"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</row>
    <row r="2122" spans="8:29" ht="12.75"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</row>
    <row r="2123" spans="8:29" ht="12.75"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</row>
    <row r="2124" spans="8:29" ht="12.75"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</row>
    <row r="2125" spans="8:29" ht="12.75"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</row>
    <row r="2126" spans="8:29" ht="12.75"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</row>
    <row r="2127" spans="8:29" ht="12.75"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</row>
    <row r="2128" spans="8:29" ht="12.75"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</row>
    <row r="2129" spans="8:29" ht="12.75"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</row>
    <row r="2130" spans="8:29" ht="12.75"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</row>
    <row r="2131" spans="8:29" ht="12.75"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</row>
    <row r="2132" spans="8:29" ht="12.75"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</row>
    <row r="2133" spans="8:29" ht="12.75"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</row>
    <row r="2134" spans="8:29" ht="12.75"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</row>
    <row r="2135" spans="8:29" ht="12.75"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</row>
    <row r="2136" spans="8:29" ht="12.75"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</row>
    <row r="2137" spans="8:29" ht="12.75"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</row>
    <row r="2138" spans="8:29" ht="12.75"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</row>
    <row r="2139" spans="8:29" ht="12.75"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</row>
    <row r="2140" spans="8:29" ht="12.75"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</row>
    <row r="2141" spans="8:29" ht="12.75"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</row>
    <row r="2142" spans="8:29" ht="12.75"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</row>
    <row r="2143" spans="8:29" ht="12.75"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</row>
    <row r="2144" spans="8:29" ht="12.75"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</row>
    <row r="2145" spans="8:29" ht="12.75"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</row>
    <row r="2146" spans="8:29" ht="12.75"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</row>
    <row r="2147" spans="8:29" ht="12.75"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</row>
    <row r="2148" spans="8:29" ht="12.75"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</row>
    <row r="2149" spans="8:29" ht="12.75"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</row>
    <row r="2150" spans="8:29" ht="12.75"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</row>
    <row r="2151" spans="8:29" ht="12.75"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</row>
    <row r="2152" spans="8:29" ht="12.75"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</row>
    <row r="2153" spans="8:29" ht="12.75"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</row>
    <row r="2154" spans="8:29" ht="12.75"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</row>
    <row r="2155" spans="8:29" ht="12.75"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</row>
    <row r="2156" spans="8:29" ht="12.75"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</row>
    <row r="2157" spans="8:29" ht="12.75"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</row>
    <row r="2158" spans="8:29" ht="12.75"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</row>
    <row r="2159" spans="8:29" ht="12.75"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</row>
    <row r="2160" spans="8:29" ht="12.75"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</row>
    <row r="2161" spans="8:29" ht="12.75"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</row>
    <row r="2162" spans="8:29" ht="12.75"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</row>
    <row r="2163" spans="8:29" ht="12.75"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</row>
    <row r="2164" spans="8:29" ht="12.75"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</row>
    <row r="2165" spans="8:29" ht="12.75"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</row>
    <row r="2166" spans="8:29" ht="12.75"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</row>
    <row r="2167" spans="8:29" ht="12.75"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</row>
    <row r="2168" spans="8:29" ht="12.75"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</row>
    <row r="2169" spans="8:29" ht="12.75"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</row>
    <row r="2170" spans="8:29" ht="12.75"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</row>
    <row r="2171" spans="8:29" ht="12.75"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</row>
    <row r="2172" spans="8:29" ht="12.75"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</row>
    <row r="2173" spans="8:29" ht="12.75"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</row>
    <row r="2174" spans="8:29" ht="12.75"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</row>
    <row r="2175" spans="8:29" ht="12.75"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</row>
    <row r="2176" spans="8:29" ht="12.75"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</row>
    <row r="2177" spans="8:29" ht="12.75"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</row>
    <row r="2178" spans="8:29" ht="12.75"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</row>
    <row r="2179" spans="8:29" ht="12.75"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</row>
    <row r="2180" spans="8:29" ht="12.75"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</row>
    <row r="2181" spans="8:29" ht="12.75"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</row>
    <row r="2182" spans="8:29" ht="12.75"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</row>
    <row r="2183" spans="8:29" ht="12.75"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</row>
    <row r="2184" spans="8:29" ht="12.75"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</row>
    <row r="2185" spans="8:29" ht="12.75"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</row>
    <row r="2186" spans="8:29" ht="12.75"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</row>
    <row r="2187" spans="8:29" ht="12.75"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</row>
    <row r="2188" spans="8:29" ht="12.75"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</row>
    <row r="2189" spans="8:29" ht="12.75"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</row>
    <row r="2190" spans="8:29" ht="12.75"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</row>
    <row r="2191" spans="8:29" ht="12.75"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</row>
    <row r="2192" spans="8:29" ht="12.75"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</row>
    <row r="2193" spans="8:29" ht="12.75"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</row>
    <row r="2194" spans="8:29" ht="12.75"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</row>
    <row r="2195" spans="8:29" ht="12.75"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</row>
    <row r="2196" spans="8:29" ht="12.75"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</row>
    <row r="2197" spans="8:29" ht="12.75"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</row>
    <row r="2198" spans="8:29" ht="12.75"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</row>
    <row r="2199" spans="8:29" ht="12.75"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</row>
    <row r="2200" spans="8:29" ht="12.75"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</row>
    <row r="2201" spans="8:29" ht="12.75"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</row>
    <row r="2202" spans="8:29" ht="12.75"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</row>
    <row r="2203" spans="8:29" ht="12.75"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</row>
    <row r="2204" spans="8:29" ht="12.75"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</row>
    <row r="2205" spans="8:29" ht="12.75"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</row>
    <row r="2206" spans="8:29" ht="12.75"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</row>
    <row r="2207" spans="8:29" ht="12.75"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</row>
    <row r="2208" spans="8:29" ht="12.75"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</row>
    <row r="2209" spans="8:29" ht="12.75"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</row>
    <row r="2210" spans="8:29" ht="12.75"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</row>
    <row r="2211" spans="8:29" ht="12.75"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</row>
    <row r="2212" spans="8:29" ht="12.75"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</row>
    <row r="2213" spans="8:29" ht="12.75"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</row>
    <row r="2214" spans="8:29" ht="12.75"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</row>
    <row r="2215" spans="8:29" ht="12.75"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</row>
    <row r="2216" spans="8:29" ht="12.75"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</row>
    <row r="2217" spans="8:29" ht="12.75"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</row>
    <row r="2218" spans="8:29" ht="12.75"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</row>
    <row r="2219" spans="8:29" ht="12.75"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</row>
    <row r="2220" spans="8:29" ht="12.75"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</row>
    <row r="2221" spans="8:29" ht="12.75"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</row>
    <row r="2222" spans="8:29" ht="12.75"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</row>
    <row r="2223" spans="8:29" ht="12.75"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</row>
    <row r="2224" spans="8:29" ht="12.75"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</row>
    <row r="2225" spans="8:29" ht="12.75"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</row>
    <row r="2226" spans="8:29" ht="12.75"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</row>
    <row r="2227" spans="8:29" ht="12.75"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</row>
    <row r="2228" spans="8:29" ht="12.75"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</row>
    <row r="2229" spans="8:29" ht="12.75"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</row>
    <row r="2230" spans="8:29" ht="12.75"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</row>
    <row r="2231" spans="8:29" ht="12.75"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</row>
    <row r="2232" spans="8:29" ht="12.75"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</row>
    <row r="2233" spans="8:29" ht="12.75"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</row>
    <row r="2234" spans="8:29" ht="12.75"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</row>
    <row r="2235" spans="8:29" ht="12.75"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</row>
    <row r="2236" spans="8:29" ht="12.75"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</row>
    <row r="2237" spans="8:29" ht="12.75"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</row>
    <row r="2238" spans="8:29" ht="12.75"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</row>
    <row r="2239" spans="8:29" ht="12.75"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</row>
    <row r="2240" spans="8:29" ht="12.75"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</row>
    <row r="2241" spans="8:29" ht="12.75"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</row>
    <row r="2242" spans="8:29" ht="12.75"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</row>
    <row r="2243" spans="8:29" ht="12.75"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</row>
    <row r="2244" spans="8:29" ht="12.75"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</row>
    <row r="2245" spans="8:29" ht="12.75"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</row>
    <row r="2246" spans="8:29" ht="12.75"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</row>
    <row r="2247" spans="8:29" ht="12.75"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</row>
    <row r="2248" spans="8:29" ht="12.75"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</row>
    <row r="2249" spans="8:29" ht="12.75"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</row>
    <row r="2250" spans="8:29" ht="12.75"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</row>
    <row r="2251" spans="8:29" ht="12.75"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</row>
    <row r="2252" spans="8:29" ht="12.75"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</row>
    <row r="2253" spans="8:29" ht="12.75"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</row>
    <row r="2254" spans="8:29" ht="12.75"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</row>
    <row r="2255" spans="8:29" ht="12.75"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</row>
    <row r="2256" spans="8:29" ht="12.75"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</row>
    <row r="2257" spans="8:29" ht="12.75"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</row>
    <row r="2258" spans="8:29" ht="12.75"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</row>
    <row r="2259" spans="8:29" ht="12.75"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</row>
    <row r="2260" spans="8:29" ht="12.75"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</row>
    <row r="2261" spans="8:29" ht="12.75"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</row>
    <row r="2262" spans="8:29" ht="12.75"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</row>
    <row r="2263" spans="8:29" ht="12.75"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</row>
    <row r="2264" spans="8:29" ht="12.75"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</row>
    <row r="2265" spans="8:29" ht="12.75"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</row>
    <row r="2266" spans="8:29" ht="12.75"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</row>
    <row r="2267" spans="8:29" ht="12.75"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</row>
    <row r="2268" spans="8:29" ht="12.75"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</row>
    <row r="2269" spans="8:29" ht="12.75"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</row>
    <row r="2270" spans="8:29" ht="12.75"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</row>
    <row r="2271" spans="8:29" ht="12.75"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</row>
    <row r="2272" spans="8:29" ht="12.75"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</row>
    <row r="2273" spans="8:29" ht="12.75"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</row>
    <row r="2274" spans="8:29" ht="12.75"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</row>
    <row r="2275" spans="8:29" ht="12.75"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</row>
    <row r="2276" spans="8:29" ht="12.75"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</row>
    <row r="2277" spans="8:29" ht="12.75"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</row>
    <row r="2278" spans="8:29" ht="12.75"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</row>
    <row r="2279" spans="8:29" ht="12.75"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</row>
    <row r="2280" spans="8:29" ht="12.75"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</row>
    <row r="2281" spans="8:29" ht="12.75"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</row>
    <row r="2282" spans="8:29" ht="12.75"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</row>
    <row r="2283" spans="8:29" ht="12.75"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</row>
    <row r="2284" spans="8:29" ht="12.75"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</row>
    <row r="2285" spans="8:29" ht="12.75"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</row>
    <row r="2286" spans="8:29" ht="12.75"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</row>
    <row r="2287" spans="8:29" ht="12.75"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</row>
    <row r="2288" spans="8:29" ht="12.75"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</row>
    <row r="2289" spans="8:29" ht="12.75"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</row>
    <row r="2290" spans="8:29" ht="12.75"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</row>
    <row r="2291" spans="8:29" ht="12.75"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</row>
    <row r="2292" spans="8:29" ht="12.75"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</row>
    <row r="2293" spans="8:29" ht="12.75"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</row>
    <row r="2294" spans="8:29" ht="12.75"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</row>
    <row r="2295" spans="8:29" ht="12.75"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</row>
    <row r="2296" spans="8:29" ht="12.75"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</row>
    <row r="2297" spans="8:29" ht="12.75"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</row>
    <row r="2298" spans="8:29" ht="12.75"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</row>
    <row r="2299" spans="8:29" ht="12.75"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</row>
    <row r="2300" spans="8:29" ht="12.75"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</row>
    <row r="2301" spans="8:29" ht="12.75"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</row>
    <row r="2302" spans="8:29" ht="12.75"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</row>
    <row r="2303" spans="8:29" ht="12.75"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</row>
    <row r="2304" spans="8:29" ht="12.75"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</row>
    <row r="2305" spans="8:29" ht="12.75"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</row>
    <row r="2306" spans="8:29" ht="12.75"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</row>
    <row r="2307" spans="8:29" ht="12.75"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</row>
    <row r="2308" spans="8:29" ht="12.75"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</row>
    <row r="2309" spans="8:29" ht="12.75"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</row>
    <row r="2310" spans="8:29" ht="12.75"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</row>
    <row r="2311" spans="8:29" ht="12.75"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</row>
    <row r="2312" spans="8:29" ht="12.75"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</row>
    <row r="2313" spans="8:29" ht="12.75"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</row>
    <row r="2314" spans="8:29" ht="12.75"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</row>
    <row r="2315" spans="8:29" ht="12.75"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</row>
    <row r="2316" spans="8:29" ht="12.75"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</row>
    <row r="2317" spans="8:29" ht="12.75"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</row>
    <row r="2318" spans="8:29" ht="12.75"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</row>
    <row r="2319" spans="8:29" ht="12.75"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</row>
    <row r="2320" spans="8:29" ht="12.75"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</row>
    <row r="2321" spans="8:29" ht="12.75"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</row>
    <row r="2322" spans="8:29" ht="12.75"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</row>
    <row r="2323" spans="8:29" ht="12.75"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</row>
    <row r="2324" spans="8:29" ht="12.75"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</row>
    <row r="2325" spans="8:29" ht="12.75"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</row>
    <row r="2326" spans="8:29" ht="12.75"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</row>
    <row r="2327" spans="8:29" ht="12.75"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</row>
    <row r="2328" spans="8:29" ht="12.75"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</row>
    <row r="2329" spans="8:29" ht="12.75"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</row>
    <row r="2330" spans="8:29" ht="12.75"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</row>
    <row r="2331" spans="8:29" ht="12.75"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</row>
    <row r="2332" spans="8:29" ht="12.75"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</row>
    <row r="2333" spans="8:29" ht="12.75"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</row>
    <row r="2334" spans="8:29" ht="12.75"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</row>
    <row r="2335" spans="8:29" ht="12.75"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</row>
    <row r="2336" spans="8:29" ht="12.75"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</row>
    <row r="2337" spans="8:29" ht="12.75"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</row>
    <row r="2338" spans="8:29" ht="12.75"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</row>
    <row r="2339" spans="8:29" ht="12.75"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</row>
    <row r="2340" spans="8:29" ht="12.75"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</row>
    <row r="2341" spans="8:29" ht="12.75"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</row>
    <row r="2342" spans="8:29" ht="12.75"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</row>
    <row r="2343" spans="8:29" ht="12.75"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</row>
    <row r="2344" spans="8:29" ht="12.75"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</row>
    <row r="2345" spans="8:29" ht="12.75"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</row>
    <row r="2346" spans="8:29" ht="12.75"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</row>
    <row r="2347" spans="8:29" ht="12.75"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</row>
    <row r="2348" spans="8:29" ht="12.75"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</row>
    <row r="2349" spans="8:29" ht="12.75"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</row>
    <row r="2350" spans="8:29" ht="12.75"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</row>
    <row r="2351" spans="8:29" ht="12.75"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</row>
    <row r="2352" spans="8:29" ht="12.75"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</row>
    <row r="2353" spans="8:29" ht="12.75"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</row>
    <row r="2354" spans="8:29" ht="12.75"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</row>
    <row r="2355" spans="8:29" ht="12.75"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</row>
    <row r="2356" spans="8:29" ht="12.75"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</row>
    <row r="2357" spans="8:29" ht="12.75"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</row>
    <row r="2358" spans="8:29" ht="12.75"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</row>
    <row r="2359" spans="8:29" ht="12.75"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</row>
    <row r="2360" spans="8:29" ht="12.75"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</row>
    <row r="2361" spans="8:29" ht="12.75"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</row>
    <row r="2362" spans="8:29" ht="12.75"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</row>
    <row r="2363" spans="8:29" ht="12.75"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</row>
    <row r="2364" spans="8:29" ht="12.75"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</row>
    <row r="2365" spans="8:29" ht="12.75"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</row>
    <row r="2366" spans="8:29" ht="12.75"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</row>
    <row r="2367" spans="8:29" ht="12.75"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</row>
    <row r="2368" spans="8:29" ht="12.75"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</row>
    <row r="2369" spans="8:29" ht="12.75"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</row>
    <row r="2370" spans="8:29" ht="12.75"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</row>
    <row r="2371" spans="8:29" ht="12.75"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</row>
    <row r="2372" spans="8:29" ht="12.75"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</row>
    <row r="2373" spans="8:29" ht="12.75"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</row>
    <row r="2374" spans="8:29" ht="12.75"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</row>
    <row r="2375" spans="8:29" ht="12.75"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</row>
    <row r="2376" spans="8:29" ht="12.75"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</row>
    <row r="2377" spans="8:29" ht="12.75"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</row>
    <row r="2378" spans="8:29" ht="12.75"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</row>
    <row r="2379" spans="8:29" ht="12.75"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</row>
    <row r="2380" spans="8:29" ht="12.75"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</row>
    <row r="2381" spans="8:29" ht="12.75"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</row>
    <row r="2382" spans="8:29" ht="12.75"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</row>
    <row r="2383" spans="8:29" ht="12.75"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</row>
    <row r="2384" spans="8:29" ht="12.75"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</row>
    <row r="2385" spans="8:29" ht="12.75"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</row>
    <row r="2386" spans="8:29" ht="12.75"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</row>
    <row r="2387" spans="8:29" ht="12.75"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</row>
    <row r="2388" spans="8:29" ht="12.75"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</row>
    <row r="2389" spans="8:29" ht="12.75"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</row>
    <row r="2390" spans="8:29" ht="12.75"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</row>
    <row r="2391" spans="8:29" ht="12.75"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</row>
    <row r="2392" spans="8:29" ht="12.75"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</row>
    <row r="2393" spans="8:29" ht="12.75"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</row>
    <row r="2394" spans="8:29" ht="12.75"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</row>
    <row r="2395" spans="8:29" ht="12.75"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</row>
    <row r="2396" spans="8:29" ht="12.75"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</row>
    <row r="2397" spans="8:29" ht="12.75"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</row>
    <row r="2398" spans="8:29" ht="12.75"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</row>
    <row r="2399" spans="8:29" ht="12.75"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</row>
    <row r="2400" spans="8:29" ht="12.75"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</row>
    <row r="2401" spans="8:29" ht="12.75"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</row>
    <row r="2402" spans="8:29" ht="12.75"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</row>
    <row r="2403" spans="8:29" ht="12.75"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</row>
    <row r="2404" spans="8:29" ht="12.75"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</row>
    <row r="2405" spans="8:29" ht="12.75"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</row>
    <row r="2406" spans="8:29" ht="12.75"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</row>
    <row r="2407" spans="8:29" ht="12.75"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</row>
    <row r="2408" spans="8:29" ht="12.75"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</row>
    <row r="2409" spans="8:29" ht="12.75"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</row>
    <row r="2410" spans="8:29" ht="12.75"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</row>
    <row r="2411" spans="8:29" ht="12.75"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</row>
    <row r="2412" spans="8:29" ht="12.75"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</row>
    <row r="2413" spans="8:29" ht="12.75"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</row>
    <row r="2414" spans="8:29" ht="12.75"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</row>
    <row r="2415" spans="8:29" ht="12.75"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</row>
    <row r="2416" spans="8:29" ht="12.75"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</row>
    <row r="2417" spans="8:29" ht="12.75"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</row>
    <row r="2418" spans="8:29" ht="12.75"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</row>
    <row r="2419" spans="8:29" ht="12.75"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</row>
    <row r="2420" spans="8:29" ht="12.75"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</row>
    <row r="2421" spans="8:29" ht="12.75"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</row>
    <row r="2422" spans="8:29" ht="12.75"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</row>
    <row r="2423" spans="8:29" ht="12.75"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</row>
    <row r="2424" spans="8:29" ht="12.75"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</row>
    <row r="2425" spans="8:29" ht="12.75"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</row>
    <row r="2426" spans="8:29" ht="12.75"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</row>
    <row r="2427" spans="8:29" ht="12.75"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</row>
    <row r="2428" spans="8:29" ht="12.75"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</row>
    <row r="2429" spans="8:29" ht="12.75"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</row>
    <row r="2430" spans="8:29" ht="12.75"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</row>
    <row r="2431" spans="8:29" ht="12.75"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</row>
    <row r="2432" spans="8:29" ht="12.75"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</row>
    <row r="2433" spans="8:29" ht="12.75"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</row>
    <row r="2434" spans="8:29" ht="12.75"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</row>
    <row r="2435" spans="8:29" ht="12.75"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</row>
    <row r="2436" spans="8:29" ht="12.75"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</row>
    <row r="2437" spans="8:29" ht="12.75"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</row>
    <row r="2438" spans="8:29" ht="12.75"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</row>
    <row r="2439" spans="8:29" ht="12.75"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</row>
    <row r="2440" spans="8:29" ht="12.75"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</row>
    <row r="2441" spans="8:29" ht="12.75"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</row>
    <row r="2442" spans="8:29" ht="12.75"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</row>
    <row r="2443" spans="8:29" ht="12.75"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</row>
    <row r="2444" spans="8:29" ht="12.75"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</row>
    <row r="2445" spans="8:29" ht="12.75"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</row>
    <row r="2446" spans="8:29" ht="12.75"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</row>
    <row r="2447" spans="8:29" ht="12.75"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</row>
    <row r="2448" spans="8:29" ht="12.75"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</row>
    <row r="2449" spans="8:29" ht="12.75"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</row>
    <row r="2450" spans="8:29" ht="12.75"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</row>
    <row r="2451" spans="8:29" ht="12.75"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</row>
    <row r="2452" spans="8:29" ht="12.75"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</row>
    <row r="2453" spans="8:29" ht="12.75"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</row>
    <row r="2454" spans="8:29" ht="12.75"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</row>
    <row r="2455" spans="8:29" ht="12.75"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</row>
    <row r="2456" spans="8:29" ht="12.75"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</row>
    <row r="2457" spans="8:29" ht="12.75"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</row>
    <row r="2458" spans="8:29" ht="12.75"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</row>
    <row r="2459" spans="8:29" ht="12.75"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</row>
    <row r="2460" spans="8:29" ht="12.75"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</row>
    <row r="2461" spans="8:29" ht="12.75"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</row>
    <row r="2462" spans="8:29" ht="12.75"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</row>
    <row r="2463" spans="8:29" ht="12.75"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</row>
    <row r="2464" spans="8:29" ht="12.75"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</row>
    <row r="2465" spans="8:29" ht="12.75"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</row>
    <row r="2466" spans="8:29" ht="12.75"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</row>
    <row r="2467" spans="8:29" ht="12.75"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</row>
    <row r="2468" spans="8:29" ht="12.75"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</row>
    <row r="2469" spans="8:29" ht="12.75"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</row>
    <row r="2470" spans="8:29" ht="12.75"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</row>
    <row r="2471" spans="8:29" ht="12.75"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</row>
    <row r="2472" spans="8:29" ht="12.75"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</row>
    <row r="2473" spans="8:29" ht="12.75"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</row>
    <row r="2474" spans="8:29" ht="12.75"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</row>
    <row r="2475" spans="8:29" ht="12.75"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</row>
    <row r="2476" spans="8:29" ht="12.75"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</row>
    <row r="2477" spans="8:29" ht="12.75"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</row>
    <row r="2478" spans="8:29" ht="12.75"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</row>
    <row r="2479" spans="8:29" ht="12.75"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</row>
    <row r="2480" spans="8:29" ht="12.75"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</row>
    <row r="2481" spans="8:29" ht="12.75"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</row>
    <row r="2482" spans="8:29" ht="12.75"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</row>
    <row r="2483" spans="8:29" ht="12.75"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</row>
    <row r="2484" spans="8:29" ht="12.75"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</row>
    <row r="2485" spans="8:29" ht="12.75"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</row>
    <row r="2486" spans="8:29" ht="12.75"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</row>
    <row r="2487" spans="8:29" ht="12.75"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</row>
    <row r="2488" spans="8:29" ht="12.75"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</row>
    <row r="2489" spans="8:29" ht="12.75"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</row>
    <row r="2490" spans="8:29" ht="12.75"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</row>
    <row r="2491" spans="8:29" ht="12.75"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</row>
    <row r="2492" spans="8:29" ht="12.75"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</row>
    <row r="2493" spans="8:29" ht="12.75"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</row>
    <row r="2494" spans="8:29" ht="12.75"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</row>
    <row r="2495" spans="8:29" ht="12.75"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</row>
    <row r="2496" spans="8:29" ht="12.75"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</row>
    <row r="2497" spans="8:29" ht="12.75"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</row>
    <row r="2498" spans="8:29" ht="12.75"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</row>
    <row r="2499" spans="8:29" ht="12.75"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</row>
    <row r="2500" spans="8:29" ht="12.75"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</row>
    <row r="2501" spans="8:29" ht="12.75"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</row>
    <row r="2502" spans="8:29" ht="12.75"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</row>
    <row r="2503" spans="8:29" ht="12.75"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</row>
    <row r="2504" spans="8:29" ht="12.75"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</row>
    <row r="2505" spans="8:29" ht="12.75"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</row>
    <row r="2506" spans="8:29" ht="12.75"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</row>
    <row r="2507" spans="8:29" ht="12.75"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</row>
    <row r="2508" spans="8:29" ht="12.75"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</row>
    <row r="2509" spans="8:29" ht="12.75"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</row>
    <row r="2510" spans="8:29" ht="12.75"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</row>
    <row r="2511" spans="8:29" ht="12.75"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</row>
    <row r="2512" spans="8:29" ht="12.75"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</row>
    <row r="2513" spans="8:29" ht="12.75"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</row>
    <row r="2514" spans="8:29" ht="12.75"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</row>
    <row r="2515" spans="8:29" ht="12.75"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</row>
    <row r="2516" spans="8:29" ht="12.75"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</row>
    <row r="2517" spans="8:29" ht="12.75"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</row>
    <row r="2518" spans="8:29" ht="12.75"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</row>
    <row r="2519" spans="8:29" ht="12.75"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</row>
    <row r="2520" spans="8:29" ht="12.75"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</row>
    <row r="2521" spans="8:29" ht="12.75"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</row>
    <row r="2522" spans="8:29" ht="12.75"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</row>
    <row r="2523" spans="8:29" ht="12.75"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</row>
    <row r="2524" spans="8:29" ht="12.75"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</row>
    <row r="2525" spans="8:29" ht="12.75"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</row>
    <row r="2526" spans="8:29" ht="12.75"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</row>
    <row r="2527" spans="8:29" ht="12.75"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</row>
    <row r="2528" spans="8:29" ht="12.75"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</row>
    <row r="2529" spans="8:29" ht="12.75"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</row>
    <row r="2530" spans="8:29" ht="12.75"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</row>
    <row r="2531" spans="8:29" ht="12.75"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</row>
    <row r="2532" spans="8:29" ht="12.75"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</row>
    <row r="2533" spans="8:29" ht="12.75"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</row>
    <row r="2534" spans="8:29" ht="12.75"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</row>
    <row r="2535" spans="8:29" ht="12.75"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</row>
    <row r="2536" spans="8:29" ht="12.75"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</row>
    <row r="2537" spans="8:29" ht="12.75"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</row>
    <row r="2538" spans="8:29" ht="12.75"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</row>
    <row r="2539" spans="8:29" ht="12.75"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</row>
    <row r="2540" spans="8:29" ht="12.75"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</row>
    <row r="2541" spans="8:29" ht="12.75"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</row>
    <row r="2542" spans="8:29" ht="12.75"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</row>
    <row r="2543" spans="8:29" ht="12.75"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</row>
    <row r="2544" spans="8:29" ht="12.75"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</row>
    <row r="2545" spans="8:29" ht="12.75"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</row>
    <row r="2546" spans="8:29" ht="12.75"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</row>
    <row r="2547" spans="8:29" ht="12.75"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</row>
    <row r="2548" spans="8:29" ht="12.75"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</row>
    <row r="2549" spans="8:29" ht="12.75"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</row>
    <row r="2550" spans="8:29" ht="12.75"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</row>
    <row r="2551" spans="8:29" ht="12.75"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</row>
    <row r="2552" spans="8:29" ht="12.75"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</row>
    <row r="2553" spans="8:29" ht="12.75"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</row>
    <row r="2554" spans="8:29" ht="12.75"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</row>
    <row r="2555" spans="8:29" ht="12.75"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</row>
    <row r="2556" spans="8:29" ht="12.75"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</row>
    <row r="2557" spans="8:29" ht="12.75"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</row>
    <row r="2558" spans="8:29" ht="12.75"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</row>
    <row r="2559" spans="8:29" ht="12.75"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</row>
    <row r="2560" spans="8:29" ht="12.75"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</row>
    <row r="2561" spans="8:29" ht="12.75"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</row>
    <row r="2562" spans="8:29" ht="12.75"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</row>
    <row r="2563" spans="8:29" ht="12.75"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</row>
    <row r="2564" spans="8:29" ht="12.75"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</row>
    <row r="2565" spans="8:29" ht="12.75"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</row>
    <row r="2566" spans="8:29" ht="12.75"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</row>
    <row r="2567" spans="8:29" ht="12.75"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</row>
    <row r="2568" spans="8:29" ht="12.75"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</row>
    <row r="2569" spans="8:29" ht="12.75"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</row>
    <row r="2570" spans="8:29" ht="12.75"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</row>
    <row r="2571" spans="8:29" ht="12.75"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</row>
    <row r="2572" spans="8:29" ht="12.75"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</row>
    <row r="2573" spans="8:29" ht="12.75"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</row>
    <row r="2574" spans="8:29" ht="12.75"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</row>
    <row r="2575" spans="8:29" ht="12.75"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</row>
    <row r="2576" spans="8:29" ht="12.75"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</row>
    <row r="2577" spans="8:29" ht="12.75"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</row>
    <row r="2578" spans="8:29" ht="12.75"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</row>
    <row r="2579" spans="8:29" ht="12.75"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</row>
    <row r="2580" spans="8:29" ht="12.75"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</row>
    <row r="2581" spans="8:29" ht="12.75"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</row>
    <row r="2582" spans="8:29" ht="12.75"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</row>
    <row r="2583" spans="8:29" ht="12.75"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</row>
    <row r="2584" spans="8:29" ht="12.75"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</row>
    <row r="2585" spans="8:29" ht="12.75"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</row>
    <row r="2586" spans="8:29" ht="12.75"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</row>
    <row r="2587" spans="8:29" ht="12.75"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</row>
    <row r="2588" spans="8:29" ht="12.75"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</row>
    <row r="2589" spans="8:29" ht="12.75"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</row>
    <row r="2590" spans="8:29" ht="12.75"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</row>
    <row r="2591" spans="8:29" ht="12.75"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</row>
    <row r="2592" spans="8:29" ht="12.75"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</row>
    <row r="2593" spans="8:29" ht="12.75"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</row>
    <row r="2594" spans="8:29" ht="12.75"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</row>
    <row r="2595" spans="8:29" ht="12.75"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</row>
    <row r="2596" spans="8:29" ht="12.75"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</row>
    <row r="2597" spans="8:29" ht="12.75"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</row>
    <row r="2598" spans="8:29" ht="12.75"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</row>
    <row r="2599" spans="8:29" ht="12.75"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</row>
    <row r="2600" spans="8:29" ht="12.75"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</row>
    <row r="2601" spans="8:29" ht="12.75"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</row>
    <row r="2602" spans="8:29" ht="12.75"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</row>
    <row r="2603" spans="8:29" ht="12.75"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</row>
    <row r="2604" spans="8:29" ht="12.75"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</row>
    <row r="2605" spans="8:29" ht="12.75"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</row>
    <row r="2606" spans="8:29" ht="12.75"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</row>
    <row r="2607" spans="8:29" ht="12.75"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</row>
    <row r="2608" spans="8:29" ht="12.75"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</row>
    <row r="2609" spans="8:29" ht="12.75"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</row>
    <row r="2610" spans="8:29" ht="12.75"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</row>
    <row r="2611" spans="8:29" ht="12.75"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</row>
    <row r="2612" spans="8:29" ht="12.75"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</row>
    <row r="2613" spans="8:29" ht="12.75"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</row>
    <row r="2614" spans="8:29" ht="12.75"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</row>
    <row r="2615" spans="8:29" ht="12.75"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</row>
    <row r="2616" spans="8:29" ht="12.75"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</row>
    <row r="2617" spans="8:29" ht="12.75"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</row>
    <row r="2618" spans="8:29" ht="12.75"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</row>
    <row r="2619" spans="8:29" ht="12.75"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</row>
    <row r="2620" spans="8:29" ht="12.75">
      <c r="H2620" s="14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  <c r="U2620" s="145"/>
      <c r="V2620" s="145"/>
      <c r="W2620" s="145"/>
      <c r="X2620" s="145"/>
      <c r="Y2620" s="145"/>
      <c r="Z2620" s="145"/>
      <c r="AA2620" s="145"/>
      <c r="AB2620" s="145"/>
      <c r="AC2620" s="145"/>
    </row>
    <row r="2621" spans="8:29" ht="12.75">
      <c r="H2621" s="14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  <c r="U2621" s="145"/>
      <c r="V2621" s="145"/>
      <c r="W2621" s="145"/>
      <c r="X2621" s="145"/>
      <c r="Y2621" s="145"/>
      <c r="Z2621" s="145"/>
      <c r="AA2621" s="145"/>
      <c r="AB2621" s="145"/>
      <c r="AC2621" s="145"/>
    </row>
    <row r="2622" spans="8:29" ht="12.75">
      <c r="H2622" s="145"/>
      <c r="I2622" s="145"/>
      <c r="J2622" s="145"/>
      <c r="K2622" s="145"/>
      <c r="L2622" s="145"/>
      <c r="M2622" s="145"/>
      <c r="N2622" s="145"/>
      <c r="O2622" s="145"/>
      <c r="P2622" s="145"/>
      <c r="Q2622" s="145"/>
      <c r="R2622" s="145"/>
      <c r="S2622" s="145"/>
      <c r="T2622" s="145"/>
      <c r="U2622" s="145"/>
      <c r="V2622" s="145"/>
      <c r="W2622" s="145"/>
      <c r="X2622" s="145"/>
      <c r="Y2622" s="145"/>
      <c r="Z2622" s="145"/>
      <c r="AA2622" s="145"/>
      <c r="AB2622" s="145"/>
      <c r="AC2622" s="145"/>
    </row>
    <row r="2623" spans="8:29" ht="12.75">
      <c r="H2623" s="145"/>
      <c r="I2623" s="145"/>
      <c r="J2623" s="145"/>
      <c r="K2623" s="145"/>
      <c r="L2623" s="145"/>
      <c r="M2623" s="145"/>
      <c r="N2623" s="145"/>
      <c r="O2623" s="145"/>
      <c r="P2623" s="145"/>
      <c r="Q2623" s="145"/>
      <c r="R2623" s="145"/>
      <c r="S2623" s="145"/>
      <c r="T2623" s="145"/>
      <c r="U2623" s="145"/>
      <c r="V2623" s="145"/>
      <c r="W2623" s="145"/>
      <c r="X2623" s="145"/>
      <c r="Y2623" s="145"/>
      <c r="Z2623" s="145"/>
      <c r="AA2623" s="145"/>
      <c r="AB2623" s="145"/>
      <c r="AC2623" s="145"/>
    </row>
    <row r="2624" spans="8:29" ht="12.75">
      <c r="H2624" s="145"/>
      <c r="I2624" s="145"/>
      <c r="J2624" s="145"/>
      <c r="K2624" s="145"/>
      <c r="L2624" s="145"/>
      <c r="M2624" s="145"/>
      <c r="N2624" s="145"/>
      <c r="O2624" s="145"/>
      <c r="P2624" s="145"/>
      <c r="Q2624" s="145"/>
      <c r="R2624" s="145"/>
      <c r="S2624" s="145"/>
      <c r="T2624" s="145"/>
      <c r="U2624" s="145"/>
      <c r="V2624" s="145"/>
      <c r="W2624" s="145"/>
      <c r="X2624" s="145"/>
      <c r="Y2624" s="145"/>
      <c r="Z2624" s="145"/>
      <c r="AA2624" s="145"/>
      <c r="AB2624" s="145"/>
      <c r="AC2624" s="145"/>
    </row>
    <row r="2625" spans="8:29" ht="12.75">
      <c r="H2625" s="14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  <c r="U2625" s="145"/>
      <c r="V2625" s="145"/>
      <c r="W2625" s="145"/>
      <c r="X2625" s="145"/>
      <c r="Y2625" s="145"/>
      <c r="Z2625" s="145"/>
      <c r="AA2625" s="145"/>
      <c r="AB2625" s="145"/>
      <c r="AC2625" s="145"/>
    </row>
    <row r="2626" spans="8:29" ht="12.75">
      <c r="H2626" s="14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  <c r="U2626" s="145"/>
      <c r="V2626" s="145"/>
      <c r="W2626" s="145"/>
      <c r="X2626" s="145"/>
      <c r="Y2626" s="145"/>
      <c r="Z2626" s="145"/>
      <c r="AA2626" s="145"/>
      <c r="AB2626" s="145"/>
      <c r="AC2626" s="145"/>
    </row>
    <row r="2627" spans="8:29" ht="12.75">
      <c r="H2627" s="14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  <c r="U2627" s="145"/>
      <c r="V2627" s="145"/>
      <c r="W2627" s="145"/>
      <c r="X2627" s="145"/>
      <c r="Y2627" s="145"/>
      <c r="Z2627" s="145"/>
      <c r="AA2627" s="145"/>
      <c r="AB2627" s="145"/>
      <c r="AC2627" s="145"/>
    </row>
    <row r="2628" spans="8:29" ht="12.75">
      <c r="H2628" s="14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  <c r="U2628" s="145"/>
      <c r="V2628" s="145"/>
      <c r="W2628" s="145"/>
      <c r="X2628" s="145"/>
      <c r="Y2628" s="145"/>
      <c r="Z2628" s="145"/>
      <c r="AA2628" s="145"/>
      <c r="AB2628" s="145"/>
      <c r="AC2628" s="145"/>
    </row>
    <row r="2629" spans="8:29" ht="12.75">
      <c r="H2629" s="145"/>
      <c r="I2629" s="145"/>
      <c r="J2629" s="145"/>
      <c r="K2629" s="145"/>
      <c r="L2629" s="145"/>
      <c r="M2629" s="145"/>
      <c r="N2629" s="145"/>
      <c r="O2629" s="145"/>
      <c r="P2629" s="145"/>
      <c r="Q2629" s="145"/>
      <c r="R2629" s="145"/>
      <c r="S2629" s="145"/>
      <c r="T2629" s="145"/>
      <c r="U2629" s="145"/>
      <c r="V2629" s="145"/>
      <c r="W2629" s="145"/>
      <c r="X2629" s="145"/>
      <c r="Y2629" s="145"/>
      <c r="Z2629" s="145"/>
      <c r="AA2629" s="145"/>
      <c r="AB2629" s="145"/>
      <c r="AC2629" s="145"/>
    </row>
    <row r="2630" spans="8:29" ht="12.75">
      <c r="H2630" s="145"/>
      <c r="I2630" s="145"/>
      <c r="J2630" s="145"/>
      <c r="K2630" s="145"/>
      <c r="L2630" s="145"/>
      <c r="M2630" s="145"/>
      <c r="N2630" s="145"/>
      <c r="O2630" s="145"/>
      <c r="P2630" s="145"/>
      <c r="Q2630" s="145"/>
      <c r="R2630" s="145"/>
      <c r="S2630" s="145"/>
      <c r="T2630" s="145"/>
      <c r="U2630" s="145"/>
      <c r="V2630" s="145"/>
      <c r="W2630" s="145"/>
      <c r="X2630" s="145"/>
      <c r="Y2630" s="145"/>
      <c r="Z2630" s="145"/>
      <c r="AA2630" s="145"/>
      <c r="AB2630" s="145"/>
      <c r="AC2630" s="145"/>
    </row>
    <row r="2631" spans="8:29" ht="12.75">
      <c r="H2631" s="145"/>
      <c r="I2631" s="145"/>
      <c r="J2631" s="145"/>
      <c r="K2631" s="145"/>
      <c r="L2631" s="145"/>
      <c r="M2631" s="145"/>
      <c r="N2631" s="145"/>
      <c r="O2631" s="145"/>
      <c r="P2631" s="145"/>
      <c r="Q2631" s="145"/>
      <c r="R2631" s="145"/>
      <c r="S2631" s="145"/>
      <c r="T2631" s="145"/>
      <c r="U2631" s="145"/>
      <c r="V2631" s="145"/>
      <c r="W2631" s="145"/>
      <c r="X2631" s="145"/>
      <c r="Y2631" s="145"/>
      <c r="Z2631" s="145"/>
      <c r="AA2631" s="145"/>
      <c r="AB2631" s="145"/>
      <c r="AC2631" s="145"/>
    </row>
    <row r="2632" spans="8:29" ht="12.75">
      <c r="H2632" s="145"/>
      <c r="I2632" s="145"/>
      <c r="J2632" s="145"/>
      <c r="K2632" s="145"/>
      <c r="L2632" s="145"/>
      <c r="M2632" s="145"/>
      <c r="N2632" s="145"/>
      <c r="O2632" s="145"/>
      <c r="P2632" s="145"/>
      <c r="Q2632" s="145"/>
      <c r="R2632" s="145"/>
      <c r="S2632" s="145"/>
      <c r="T2632" s="145"/>
      <c r="U2632" s="145"/>
      <c r="V2632" s="145"/>
      <c r="W2632" s="145"/>
      <c r="X2632" s="145"/>
      <c r="Y2632" s="145"/>
      <c r="Z2632" s="145"/>
      <c r="AA2632" s="145"/>
      <c r="AB2632" s="145"/>
      <c r="AC2632" s="145"/>
    </row>
    <row r="2633" spans="8:29" ht="12.75">
      <c r="H2633" s="145"/>
      <c r="I2633" s="145"/>
      <c r="J2633" s="145"/>
      <c r="K2633" s="145"/>
      <c r="L2633" s="145"/>
      <c r="M2633" s="145"/>
      <c r="N2633" s="145"/>
      <c r="O2633" s="145"/>
      <c r="P2633" s="145"/>
      <c r="Q2633" s="145"/>
      <c r="R2633" s="145"/>
      <c r="S2633" s="145"/>
      <c r="T2633" s="145"/>
      <c r="U2633" s="145"/>
      <c r="V2633" s="145"/>
      <c r="W2633" s="145"/>
      <c r="X2633" s="145"/>
      <c r="Y2633" s="145"/>
      <c r="Z2633" s="145"/>
      <c r="AA2633" s="145"/>
      <c r="AB2633" s="145"/>
      <c r="AC2633" s="145"/>
    </row>
    <row r="2634" spans="8:29" ht="12.75">
      <c r="H2634" s="145"/>
      <c r="I2634" s="145"/>
      <c r="J2634" s="145"/>
      <c r="K2634" s="145"/>
      <c r="L2634" s="145"/>
      <c r="M2634" s="145"/>
      <c r="N2634" s="145"/>
      <c r="O2634" s="145"/>
      <c r="P2634" s="145"/>
      <c r="Q2634" s="145"/>
      <c r="R2634" s="145"/>
      <c r="S2634" s="145"/>
      <c r="T2634" s="145"/>
      <c r="U2634" s="145"/>
      <c r="V2634" s="145"/>
      <c r="W2634" s="145"/>
      <c r="X2634" s="145"/>
      <c r="Y2634" s="145"/>
      <c r="Z2634" s="145"/>
      <c r="AA2634" s="145"/>
      <c r="AB2634" s="145"/>
      <c r="AC2634" s="145"/>
    </row>
    <row r="2635" spans="8:29" ht="12.75">
      <c r="H2635" s="145"/>
      <c r="I2635" s="145"/>
      <c r="J2635" s="145"/>
      <c r="K2635" s="145"/>
      <c r="L2635" s="145"/>
      <c r="M2635" s="145"/>
      <c r="N2635" s="145"/>
      <c r="O2635" s="145"/>
      <c r="P2635" s="145"/>
      <c r="Q2635" s="145"/>
      <c r="R2635" s="145"/>
      <c r="S2635" s="145"/>
      <c r="T2635" s="145"/>
      <c r="U2635" s="145"/>
      <c r="V2635" s="145"/>
      <c r="W2635" s="145"/>
      <c r="X2635" s="145"/>
      <c r="Y2635" s="145"/>
      <c r="Z2635" s="145"/>
      <c r="AA2635" s="145"/>
      <c r="AB2635" s="145"/>
      <c r="AC2635" s="145"/>
    </row>
    <row r="2636" spans="8:29" ht="12.75">
      <c r="H2636" s="145"/>
      <c r="I2636" s="145"/>
      <c r="J2636" s="145"/>
      <c r="K2636" s="145"/>
      <c r="L2636" s="145"/>
      <c r="M2636" s="145"/>
      <c r="N2636" s="145"/>
      <c r="O2636" s="145"/>
      <c r="P2636" s="145"/>
      <c r="Q2636" s="145"/>
      <c r="R2636" s="145"/>
      <c r="S2636" s="145"/>
      <c r="T2636" s="145"/>
      <c r="U2636" s="145"/>
      <c r="V2636" s="145"/>
      <c r="W2636" s="145"/>
      <c r="X2636" s="145"/>
      <c r="Y2636" s="145"/>
      <c r="Z2636" s="145"/>
      <c r="AA2636" s="145"/>
      <c r="AB2636" s="145"/>
      <c r="AC2636" s="145"/>
    </row>
    <row r="2637" spans="8:29" ht="12.75">
      <c r="H2637" s="145"/>
      <c r="I2637" s="145"/>
      <c r="J2637" s="145"/>
      <c r="K2637" s="145"/>
      <c r="L2637" s="145"/>
      <c r="M2637" s="145"/>
      <c r="N2637" s="145"/>
      <c r="O2637" s="145"/>
      <c r="P2637" s="145"/>
      <c r="Q2637" s="145"/>
      <c r="R2637" s="145"/>
      <c r="S2637" s="145"/>
      <c r="T2637" s="145"/>
      <c r="U2637" s="145"/>
      <c r="V2637" s="145"/>
      <c r="W2637" s="145"/>
      <c r="X2637" s="145"/>
      <c r="Y2637" s="145"/>
      <c r="Z2637" s="145"/>
      <c r="AA2637" s="145"/>
      <c r="AB2637" s="145"/>
      <c r="AC2637" s="145"/>
    </row>
    <row r="2638" spans="8:29" ht="12.75">
      <c r="H2638" s="145"/>
      <c r="I2638" s="145"/>
      <c r="J2638" s="145"/>
      <c r="K2638" s="145"/>
      <c r="L2638" s="145"/>
      <c r="M2638" s="145"/>
      <c r="N2638" s="145"/>
      <c r="O2638" s="145"/>
      <c r="P2638" s="145"/>
      <c r="Q2638" s="145"/>
      <c r="R2638" s="145"/>
      <c r="S2638" s="145"/>
      <c r="T2638" s="145"/>
      <c r="U2638" s="145"/>
      <c r="V2638" s="145"/>
      <c r="W2638" s="145"/>
      <c r="X2638" s="145"/>
      <c r="Y2638" s="145"/>
      <c r="Z2638" s="145"/>
      <c r="AA2638" s="145"/>
      <c r="AB2638" s="145"/>
      <c r="AC2638" s="145"/>
    </row>
    <row r="2639" spans="8:29" ht="12.75">
      <c r="H2639" s="145"/>
      <c r="I2639" s="145"/>
      <c r="J2639" s="145"/>
      <c r="K2639" s="145"/>
      <c r="L2639" s="145"/>
      <c r="M2639" s="145"/>
      <c r="N2639" s="145"/>
      <c r="O2639" s="145"/>
      <c r="P2639" s="145"/>
      <c r="Q2639" s="145"/>
      <c r="R2639" s="145"/>
      <c r="S2639" s="145"/>
      <c r="T2639" s="145"/>
      <c r="U2639" s="145"/>
      <c r="V2639" s="145"/>
      <c r="W2639" s="145"/>
      <c r="X2639" s="145"/>
      <c r="Y2639" s="145"/>
      <c r="Z2639" s="145"/>
      <c r="AA2639" s="145"/>
      <c r="AB2639" s="145"/>
      <c r="AC2639" s="145"/>
    </row>
    <row r="2640" spans="8:29" ht="12.75">
      <c r="H2640" s="145"/>
      <c r="I2640" s="145"/>
      <c r="J2640" s="145"/>
      <c r="K2640" s="145"/>
      <c r="L2640" s="145"/>
      <c r="M2640" s="145"/>
      <c r="N2640" s="145"/>
      <c r="O2640" s="145"/>
      <c r="P2640" s="145"/>
      <c r="Q2640" s="145"/>
      <c r="R2640" s="145"/>
      <c r="S2640" s="145"/>
      <c r="T2640" s="145"/>
      <c r="U2640" s="145"/>
      <c r="V2640" s="145"/>
      <c r="W2640" s="145"/>
      <c r="X2640" s="145"/>
      <c r="Y2640" s="145"/>
      <c r="Z2640" s="145"/>
      <c r="AA2640" s="145"/>
      <c r="AB2640" s="145"/>
      <c r="AC2640" s="145"/>
    </row>
    <row r="2641" spans="8:29" ht="12.75">
      <c r="H2641" s="145"/>
      <c r="I2641" s="145"/>
      <c r="J2641" s="145"/>
      <c r="K2641" s="145"/>
      <c r="L2641" s="145"/>
      <c r="M2641" s="145"/>
      <c r="N2641" s="145"/>
      <c r="O2641" s="145"/>
      <c r="P2641" s="145"/>
      <c r="Q2641" s="145"/>
      <c r="R2641" s="145"/>
      <c r="S2641" s="145"/>
      <c r="T2641" s="145"/>
      <c r="U2641" s="145"/>
      <c r="V2641" s="145"/>
      <c r="W2641" s="145"/>
      <c r="X2641" s="145"/>
      <c r="Y2641" s="145"/>
      <c r="Z2641" s="145"/>
      <c r="AA2641" s="145"/>
      <c r="AB2641" s="145"/>
      <c r="AC2641" s="145"/>
    </row>
    <row r="2642" spans="8:29" ht="12.75">
      <c r="H2642" s="145"/>
      <c r="I2642" s="145"/>
      <c r="J2642" s="145"/>
      <c r="K2642" s="145"/>
      <c r="L2642" s="145"/>
      <c r="M2642" s="145"/>
      <c r="N2642" s="145"/>
      <c r="O2642" s="145"/>
      <c r="P2642" s="145"/>
      <c r="Q2642" s="145"/>
      <c r="R2642" s="145"/>
      <c r="S2642" s="145"/>
      <c r="T2642" s="145"/>
      <c r="U2642" s="145"/>
      <c r="V2642" s="145"/>
      <c r="W2642" s="145"/>
      <c r="X2642" s="145"/>
      <c r="Y2642" s="145"/>
      <c r="Z2642" s="145"/>
      <c r="AA2642" s="145"/>
      <c r="AB2642" s="145"/>
      <c r="AC2642" s="145"/>
    </row>
    <row r="2643" spans="8:29" ht="12.75">
      <c r="H2643" s="145"/>
      <c r="I2643" s="145"/>
      <c r="J2643" s="145"/>
      <c r="K2643" s="145"/>
      <c r="L2643" s="145"/>
      <c r="M2643" s="145"/>
      <c r="N2643" s="145"/>
      <c r="O2643" s="145"/>
      <c r="P2643" s="145"/>
      <c r="Q2643" s="145"/>
      <c r="R2643" s="145"/>
      <c r="S2643" s="145"/>
      <c r="T2643" s="145"/>
      <c r="U2643" s="145"/>
      <c r="V2643" s="145"/>
      <c r="W2643" s="145"/>
      <c r="X2643" s="145"/>
      <c r="Y2643" s="145"/>
      <c r="Z2643" s="145"/>
      <c r="AA2643" s="145"/>
      <c r="AB2643" s="145"/>
      <c r="AC2643" s="145"/>
    </row>
    <row r="2644" spans="8:29" ht="12.75">
      <c r="H2644" s="145"/>
      <c r="I2644" s="145"/>
      <c r="J2644" s="145"/>
      <c r="K2644" s="145"/>
      <c r="L2644" s="145"/>
      <c r="M2644" s="145"/>
      <c r="N2644" s="145"/>
      <c r="O2644" s="145"/>
      <c r="P2644" s="145"/>
      <c r="Q2644" s="145"/>
      <c r="R2644" s="145"/>
      <c r="S2644" s="145"/>
      <c r="T2644" s="145"/>
      <c r="U2644" s="145"/>
      <c r="V2644" s="145"/>
      <c r="W2644" s="145"/>
      <c r="X2644" s="145"/>
      <c r="Y2644" s="145"/>
      <c r="Z2644" s="145"/>
      <c r="AA2644" s="145"/>
      <c r="AB2644" s="145"/>
      <c r="AC2644" s="145"/>
    </row>
    <row r="2645" spans="8:29" ht="12.75">
      <c r="H2645" s="145"/>
      <c r="I2645" s="145"/>
      <c r="J2645" s="145"/>
      <c r="K2645" s="145"/>
      <c r="L2645" s="145"/>
      <c r="M2645" s="145"/>
      <c r="N2645" s="145"/>
      <c r="O2645" s="145"/>
      <c r="P2645" s="145"/>
      <c r="Q2645" s="145"/>
      <c r="R2645" s="145"/>
      <c r="S2645" s="145"/>
      <c r="T2645" s="145"/>
      <c r="U2645" s="145"/>
      <c r="V2645" s="145"/>
      <c r="W2645" s="145"/>
      <c r="X2645" s="145"/>
      <c r="Y2645" s="145"/>
      <c r="Z2645" s="145"/>
      <c r="AA2645" s="145"/>
      <c r="AB2645" s="145"/>
      <c r="AC2645" s="145"/>
    </row>
    <row r="2646" spans="8:29" ht="12.75">
      <c r="H2646" s="145"/>
      <c r="I2646" s="145"/>
      <c r="J2646" s="145"/>
      <c r="K2646" s="145"/>
      <c r="L2646" s="145"/>
      <c r="M2646" s="145"/>
      <c r="N2646" s="145"/>
      <c r="O2646" s="145"/>
      <c r="P2646" s="145"/>
      <c r="Q2646" s="145"/>
      <c r="R2646" s="145"/>
      <c r="S2646" s="145"/>
      <c r="T2646" s="145"/>
      <c r="U2646" s="145"/>
      <c r="V2646" s="145"/>
      <c r="W2646" s="145"/>
      <c r="X2646" s="145"/>
      <c r="Y2646" s="145"/>
      <c r="Z2646" s="145"/>
      <c r="AA2646" s="145"/>
      <c r="AB2646" s="145"/>
      <c r="AC2646" s="145"/>
    </row>
    <row r="2647" spans="8:29" ht="12.75">
      <c r="H2647" s="145"/>
      <c r="I2647" s="145"/>
      <c r="J2647" s="145"/>
      <c r="K2647" s="145"/>
      <c r="L2647" s="145"/>
      <c r="M2647" s="145"/>
      <c r="N2647" s="145"/>
      <c r="O2647" s="145"/>
      <c r="P2647" s="145"/>
      <c r="Q2647" s="145"/>
      <c r="R2647" s="145"/>
      <c r="S2647" s="145"/>
      <c r="T2647" s="145"/>
      <c r="U2647" s="145"/>
      <c r="V2647" s="145"/>
      <c r="W2647" s="145"/>
      <c r="X2647" s="145"/>
      <c r="Y2647" s="145"/>
      <c r="Z2647" s="145"/>
      <c r="AA2647" s="145"/>
      <c r="AB2647" s="145"/>
      <c r="AC2647" s="145"/>
    </row>
    <row r="2648" spans="8:29" ht="12.75">
      <c r="H2648" s="145"/>
      <c r="I2648" s="145"/>
      <c r="J2648" s="145"/>
      <c r="K2648" s="145"/>
      <c r="L2648" s="145"/>
      <c r="M2648" s="145"/>
      <c r="N2648" s="145"/>
      <c r="O2648" s="145"/>
      <c r="P2648" s="145"/>
      <c r="Q2648" s="145"/>
      <c r="R2648" s="145"/>
      <c r="S2648" s="145"/>
      <c r="T2648" s="145"/>
      <c r="U2648" s="145"/>
      <c r="V2648" s="145"/>
      <c r="W2648" s="145"/>
      <c r="X2648" s="145"/>
      <c r="Y2648" s="145"/>
      <c r="Z2648" s="145"/>
      <c r="AA2648" s="145"/>
      <c r="AB2648" s="145"/>
      <c r="AC2648" s="145"/>
    </row>
    <row r="2649" spans="8:29" ht="12.75">
      <c r="H2649" s="145"/>
      <c r="I2649" s="145"/>
      <c r="J2649" s="145"/>
      <c r="K2649" s="145"/>
      <c r="L2649" s="145"/>
      <c r="M2649" s="145"/>
      <c r="N2649" s="145"/>
      <c r="O2649" s="145"/>
      <c r="P2649" s="145"/>
      <c r="Q2649" s="145"/>
      <c r="R2649" s="145"/>
      <c r="S2649" s="145"/>
      <c r="T2649" s="145"/>
      <c r="U2649" s="145"/>
      <c r="V2649" s="145"/>
      <c r="W2649" s="145"/>
      <c r="X2649" s="145"/>
      <c r="Y2649" s="145"/>
      <c r="Z2649" s="145"/>
      <c r="AA2649" s="145"/>
      <c r="AB2649" s="145"/>
      <c r="AC2649" s="145"/>
    </row>
    <row r="2650" spans="8:29" ht="12.75">
      <c r="H2650" s="145"/>
      <c r="I2650" s="145"/>
      <c r="J2650" s="145"/>
      <c r="K2650" s="145"/>
      <c r="L2650" s="145"/>
      <c r="M2650" s="145"/>
      <c r="N2650" s="145"/>
      <c r="O2650" s="145"/>
      <c r="P2650" s="145"/>
      <c r="Q2650" s="145"/>
      <c r="R2650" s="145"/>
      <c r="S2650" s="145"/>
      <c r="T2650" s="145"/>
      <c r="U2650" s="145"/>
      <c r="V2650" s="145"/>
      <c r="W2650" s="145"/>
      <c r="X2650" s="145"/>
      <c r="Y2650" s="145"/>
      <c r="Z2650" s="145"/>
      <c r="AA2650" s="145"/>
      <c r="AB2650" s="145"/>
      <c r="AC2650" s="145"/>
    </row>
    <row r="2651" spans="8:29" ht="12.75">
      <c r="H2651" s="145"/>
      <c r="I2651" s="145"/>
      <c r="J2651" s="145"/>
      <c r="K2651" s="145"/>
      <c r="L2651" s="145"/>
      <c r="M2651" s="145"/>
      <c r="N2651" s="145"/>
      <c r="O2651" s="145"/>
      <c r="P2651" s="145"/>
      <c r="Q2651" s="145"/>
      <c r="R2651" s="145"/>
      <c r="S2651" s="145"/>
      <c r="T2651" s="145"/>
      <c r="U2651" s="145"/>
      <c r="V2651" s="145"/>
      <c r="W2651" s="145"/>
      <c r="X2651" s="145"/>
      <c r="Y2651" s="145"/>
      <c r="Z2651" s="145"/>
      <c r="AA2651" s="145"/>
      <c r="AB2651" s="145"/>
      <c r="AC2651" s="145"/>
    </row>
    <row r="2652" spans="8:29" ht="12.75">
      <c r="H2652" s="145"/>
      <c r="I2652" s="145"/>
      <c r="J2652" s="145"/>
      <c r="K2652" s="145"/>
      <c r="L2652" s="145"/>
      <c r="M2652" s="145"/>
      <c r="N2652" s="145"/>
      <c r="O2652" s="145"/>
      <c r="P2652" s="145"/>
      <c r="Q2652" s="145"/>
      <c r="R2652" s="145"/>
      <c r="S2652" s="145"/>
      <c r="T2652" s="145"/>
      <c r="U2652" s="145"/>
      <c r="V2652" s="145"/>
      <c r="W2652" s="145"/>
      <c r="X2652" s="145"/>
      <c r="Y2652" s="145"/>
      <c r="Z2652" s="145"/>
      <c r="AA2652" s="145"/>
      <c r="AB2652" s="145"/>
      <c r="AC2652" s="145"/>
    </row>
    <row r="2653" spans="8:29" ht="12.75">
      <c r="H2653" s="145"/>
      <c r="I2653" s="145"/>
      <c r="J2653" s="145"/>
      <c r="K2653" s="145"/>
      <c r="L2653" s="145"/>
      <c r="M2653" s="145"/>
      <c r="N2653" s="145"/>
      <c r="O2653" s="145"/>
      <c r="P2653" s="145"/>
      <c r="Q2653" s="145"/>
      <c r="R2653" s="145"/>
      <c r="S2653" s="145"/>
      <c r="T2653" s="145"/>
      <c r="U2653" s="145"/>
      <c r="V2653" s="145"/>
      <c r="W2653" s="145"/>
      <c r="X2653" s="145"/>
      <c r="Y2653" s="145"/>
      <c r="Z2653" s="145"/>
      <c r="AA2653" s="145"/>
      <c r="AB2653" s="145"/>
      <c r="AC2653" s="145"/>
    </row>
    <row r="2654" spans="8:29" ht="12.75">
      <c r="H2654" s="145"/>
      <c r="I2654" s="145"/>
      <c r="J2654" s="145"/>
      <c r="K2654" s="145"/>
      <c r="L2654" s="145"/>
      <c r="M2654" s="145"/>
      <c r="N2654" s="145"/>
      <c r="O2654" s="145"/>
      <c r="P2654" s="145"/>
      <c r="Q2654" s="145"/>
      <c r="R2654" s="145"/>
      <c r="S2654" s="145"/>
      <c r="T2654" s="145"/>
      <c r="U2654" s="145"/>
      <c r="V2654" s="145"/>
      <c r="W2654" s="145"/>
      <c r="X2654" s="145"/>
      <c r="Y2654" s="145"/>
      <c r="Z2654" s="145"/>
      <c r="AA2654" s="145"/>
      <c r="AB2654" s="145"/>
      <c r="AC2654" s="145"/>
    </row>
    <row r="2655" spans="8:29" ht="12.75">
      <c r="H2655" s="145"/>
      <c r="I2655" s="145"/>
      <c r="J2655" s="145"/>
      <c r="K2655" s="145"/>
      <c r="L2655" s="145"/>
      <c r="M2655" s="145"/>
      <c r="N2655" s="145"/>
      <c r="O2655" s="145"/>
      <c r="P2655" s="145"/>
      <c r="Q2655" s="145"/>
      <c r="R2655" s="145"/>
      <c r="S2655" s="145"/>
      <c r="T2655" s="145"/>
      <c r="U2655" s="145"/>
      <c r="V2655" s="145"/>
      <c r="W2655" s="145"/>
      <c r="X2655" s="145"/>
      <c r="Y2655" s="145"/>
      <c r="Z2655" s="145"/>
      <c r="AA2655" s="145"/>
      <c r="AB2655" s="145"/>
      <c r="AC2655" s="145"/>
    </row>
    <row r="2656" spans="8:29" ht="12.75">
      <c r="H2656" s="145"/>
      <c r="I2656" s="145"/>
      <c r="J2656" s="145"/>
      <c r="K2656" s="145"/>
      <c r="L2656" s="145"/>
      <c r="M2656" s="145"/>
      <c r="N2656" s="145"/>
      <c r="O2656" s="145"/>
      <c r="P2656" s="145"/>
      <c r="Q2656" s="145"/>
      <c r="R2656" s="145"/>
      <c r="S2656" s="145"/>
      <c r="T2656" s="145"/>
      <c r="U2656" s="145"/>
      <c r="V2656" s="145"/>
      <c r="W2656" s="145"/>
      <c r="X2656" s="145"/>
      <c r="Y2656" s="145"/>
      <c r="Z2656" s="145"/>
      <c r="AA2656" s="145"/>
      <c r="AB2656" s="145"/>
      <c r="AC2656" s="145"/>
    </row>
    <row r="2657" spans="8:29" ht="12.75">
      <c r="H2657" s="145"/>
      <c r="I2657" s="145"/>
      <c r="J2657" s="145"/>
      <c r="K2657" s="145"/>
      <c r="L2657" s="145"/>
      <c r="M2657" s="145"/>
      <c r="N2657" s="145"/>
      <c r="O2657" s="145"/>
      <c r="P2657" s="145"/>
      <c r="Q2657" s="145"/>
      <c r="R2657" s="145"/>
      <c r="S2657" s="145"/>
      <c r="T2657" s="145"/>
      <c r="U2657" s="145"/>
      <c r="V2657" s="145"/>
      <c r="W2657" s="145"/>
      <c r="X2657" s="145"/>
      <c r="Y2657" s="145"/>
      <c r="Z2657" s="145"/>
      <c r="AA2657" s="145"/>
      <c r="AB2657" s="145"/>
      <c r="AC2657" s="145"/>
    </row>
    <row r="2658" spans="8:29" ht="12.75">
      <c r="H2658" s="145"/>
      <c r="I2658" s="145"/>
      <c r="J2658" s="145"/>
      <c r="K2658" s="145"/>
      <c r="L2658" s="145"/>
      <c r="M2658" s="145"/>
      <c r="N2658" s="145"/>
      <c r="O2658" s="145"/>
      <c r="P2658" s="145"/>
      <c r="Q2658" s="145"/>
      <c r="R2658" s="145"/>
      <c r="S2658" s="145"/>
      <c r="T2658" s="145"/>
      <c r="U2658" s="145"/>
      <c r="V2658" s="145"/>
      <c r="W2658" s="145"/>
      <c r="X2658" s="145"/>
      <c r="Y2658" s="145"/>
      <c r="Z2658" s="145"/>
      <c r="AA2658" s="145"/>
      <c r="AB2658" s="145"/>
      <c r="AC2658" s="145"/>
    </row>
    <row r="2659" spans="8:29" ht="12.75">
      <c r="H2659" s="145"/>
      <c r="I2659" s="145"/>
      <c r="J2659" s="145"/>
      <c r="K2659" s="145"/>
      <c r="L2659" s="145"/>
      <c r="M2659" s="145"/>
      <c r="N2659" s="145"/>
      <c r="O2659" s="145"/>
      <c r="P2659" s="145"/>
      <c r="Q2659" s="145"/>
      <c r="R2659" s="145"/>
      <c r="S2659" s="145"/>
      <c r="T2659" s="145"/>
      <c r="U2659" s="145"/>
      <c r="V2659" s="145"/>
      <c r="W2659" s="145"/>
      <c r="X2659" s="145"/>
      <c r="Y2659" s="145"/>
      <c r="Z2659" s="145"/>
      <c r="AA2659" s="145"/>
      <c r="AB2659" s="145"/>
      <c r="AC2659" s="145"/>
    </row>
    <row r="2660" spans="8:29" ht="12.75">
      <c r="H2660" s="145"/>
      <c r="I2660" s="145"/>
      <c r="J2660" s="145"/>
      <c r="K2660" s="145"/>
      <c r="L2660" s="145"/>
      <c r="M2660" s="145"/>
      <c r="N2660" s="145"/>
      <c r="O2660" s="145"/>
      <c r="P2660" s="145"/>
      <c r="Q2660" s="145"/>
      <c r="R2660" s="145"/>
      <c r="S2660" s="145"/>
      <c r="T2660" s="145"/>
      <c r="U2660" s="145"/>
      <c r="V2660" s="145"/>
      <c r="W2660" s="145"/>
      <c r="X2660" s="145"/>
      <c r="Y2660" s="145"/>
      <c r="Z2660" s="145"/>
      <c r="AA2660" s="145"/>
      <c r="AB2660" s="145"/>
      <c r="AC2660" s="145"/>
    </row>
    <row r="2661" spans="8:29" ht="12.75">
      <c r="H2661" s="145"/>
      <c r="I2661" s="145"/>
      <c r="J2661" s="145"/>
      <c r="K2661" s="145"/>
      <c r="L2661" s="145"/>
      <c r="M2661" s="145"/>
      <c r="N2661" s="145"/>
      <c r="O2661" s="145"/>
      <c r="P2661" s="145"/>
      <c r="Q2661" s="145"/>
      <c r="R2661" s="145"/>
      <c r="S2661" s="145"/>
      <c r="T2661" s="145"/>
      <c r="U2661" s="145"/>
      <c r="V2661" s="145"/>
      <c r="W2661" s="145"/>
      <c r="X2661" s="145"/>
      <c r="Y2661" s="145"/>
      <c r="Z2661" s="145"/>
      <c r="AA2661" s="145"/>
      <c r="AB2661" s="145"/>
      <c r="AC2661" s="145"/>
    </row>
    <row r="2662" spans="8:29" ht="12.75">
      <c r="H2662" s="145"/>
      <c r="I2662" s="145"/>
      <c r="J2662" s="145"/>
      <c r="K2662" s="145"/>
      <c r="L2662" s="145"/>
      <c r="M2662" s="145"/>
      <c r="N2662" s="145"/>
      <c r="O2662" s="145"/>
      <c r="P2662" s="145"/>
      <c r="Q2662" s="145"/>
      <c r="R2662" s="145"/>
      <c r="S2662" s="145"/>
      <c r="T2662" s="145"/>
      <c r="U2662" s="145"/>
      <c r="V2662" s="145"/>
      <c r="W2662" s="145"/>
      <c r="X2662" s="145"/>
      <c r="Y2662" s="145"/>
      <c r="Z2662" s="145"/>
      <c r="AA2662" s="145"/>
      <c r="AB2662" s="145"/>
      <c r="AC2662" s="145"/>
    </row>
    <row r="2663" spans="8:29" ht="12.75">
      <c r="H2663" s="145"/>
      <c r="I2663" s="145"/>
      <c r="J2663" s="145"/>
      <c r="K2663" s="145"/>
      <c r="L2663" s="145"/>
      <c r="M2663" s="145"/>
      <c r="N2663" s="145"/>
      <c r="O2663" s="145"/>
      <c r="P2663" s="145"/>
      <c r="Q2663" s="145"/>
      <c r="R2663" s="145"/>
      <c r="S2663" s="145"/>
      <c r="T2663" s="145"/>
      <c r="U2663" s="145"/>
      <c r="V2663" s="145"/>
      <c r="W2663" s="145"/>
      <c r="X2663" s="145"/>
      <c r="Y2663" s="145"/>
      <c r="Z2663" s="145"/>
      <c r="AA2663" s="145"/>
      <c r="AB2663" s="145"/>
      <c r="AC2663" s="145"/>
    </row>
    <row r="2664" spans="8:29" ht="12.75">
      <c r="H2664" s="145"/>
      <c r="I2664" s="145"/>
      <c r="J2664" s="145"/>
      <c r="K2664" s="145"/>
      <c r="L2664" s="145"/>
      <c r="M2664" s="145"/>
      <c r="N2664" s="145"/>
      <c r="O2664" s="145"/>
      <c r="P2664" s="145"/>
      <c r="Q2664" s="145"/>
      <c r="R2664" s="145"/>
      <c r="S2664" s="145"/>
      <c r="T2664" s="145"/>
      <c r="U2664" s="145"/>
      <c r="V2664" s="145"/>
      <c r="W2664" s="145"/>
      <c r="X2664" s="145"/>
      <c r="Y2664" s="145"/>
      <c r="Z2664" s="145"/>
      <c r="AA2664" s="145"/>
      <c r="AB2664" s="145"/>
      <c r="AC2664" s="145"/>
    </row>
    <row r="2665" spans="8:29" ht="12.75">
      <c r="H2665" s="145"/>
      <c r="I2665" s="145"/>
      <c r="J2665" s="145"/>
      <c r="K2665" s="145"/>
      <c r="L2665" s="145"/>
      <c r="M2665" s="145"/>
      <c r="N2665" s="145"/>
      <c r="O2665" s="145"/>
      <c r="P2665" s="145"/>
      <c r="Q2665" s="145"/>
      <c r="R2665" s="145"/>
      <c r="S2665" s="145"/>
      <c r="T2665" s="145"/>
      <c r="U2665" s="145"/>
      <c r="V2665" s="145"/>
      <c r="W2665" s="145"/>
      <c r="X2665" s="145"/>
      <c r="Y2665" s="145"/>
      <c r="Z2665" s="145"/>
      <c r="AA2665" s="145"/>
      <c r="AB2665" s="145"/>
      <c r="AC2665" s="145"/>
    </row>
    <row r="2666" spans="8:29" ht="12.75">
      <c r="H2666" s="145"/>
      <c r="I2666" s="145"/>
      <c r="J2666" s="145"/>
      <c r="K2666" s="145"/>
      <c r="L2666" s="145"/>
      <c r="M2666" s="145"/>
      <c r="N2666" s="145"/>
      <c r="O2666" s="145"/>
      <c r="P2666" s="145"/>
      <c r="Q2666" s="145"/>
      <c r="R2666" s="145"/>
      <c r="S2666" s="145"/>
      <c r="T2666" s="145"/>
      <c r="U2666" s="145"/>
      <c r="V2666" s="145"/>
      <c r="W2666" s="145"/>
      <c r="X2666" s="145"/>
      <c r="Y2666" s="145"/>
      <c r="Z2666" s="145"/>
      <c r="AA2666" s="145"/>
      <c r="AB2666" s="145"/>
      <c r="AC2666" s="145"/>
    </row>
    <row r="2667" spans="8:29" ht="12.75">
      <c r="H2667" s="145"/>
      <c r="I2667" s="145"/>
      <c r="J2667" s="145"/>
      <c r="K2667" s="145"/>
      <c r="L2667" s="145"/>
      <c r="M2667" s="145"/>
      <c r="N2667" s="145"/>
      <c r="O2667" s="145"/>
      <c r="P2667" s="145"/>
      <c r="Q2667" s="145"/>
      <c r="R2667" s="145"/>
      <c r="S2667" s="145"/>
      <c r="T2667" s="145"/>
      <c r="U2667" s="145"/>
      <c r="V2667" s="145"/>
      <c r="W2667" s="145"/>
      <c r="X2667" s="145"/>
      <c r="Y2667" s="145"/>
      <c r="Z2667" s="145"/>
      <c r="AA2667" s="145"/>
      <c r="AB2667" s="145"/>
      <c r="AC2667" s="145"/>
    </row>
    <row r="2668" spans="8:29" ht="12.75">
      <c r="H2668" s="145"/>
      <c r="I2668" s="145"/>
      <c r="J2668" s="145"/>
      <c r="K2668" s="145"/>
      <c r="L2668" s="145"/>
      <c r="M2668" s="145"/>
      <c r="N2668" s="145"/>
      <c r="O2668" s="145"/>
      <c r="P2668" s="145"/>
      <c r="Q2668" s="145"/>
      <c r="R2668" s="145"/>
      <c r="S2668" s="145"/>
      <c r="T2668" s="145"/>
      <c r="U2668" s="145"/>
      <c r="V2668" s="145"/>
      <c r="W2668" s="145"/>
      <c r="X2668" s="145"/>
      <c r="Y2668" s="145"/>
      <c r="Z2668" s="145"/>
      <c r="AA2668" s="145"/>
      <c r="AB2668" s="145"/>
      <c r="AC2668" s="145"/>
    </row>
    <row r="2669" spans="8:29" ht="12.75">
      <c r="H2669" s="145"/>
      <c r="I2669" s="145"/>
      <c r="J2669" s="145"/>
      <c r="K2669" s="145"/>
      <c r="L2669" s="145"/>
      <c r="M2669" s="145"/>
      <c r="N2669" s="145"/>
      <c r="O2669" s="145"/>
      <c r="P2669" s="145"/>
      <c r="Q2669" s="145"/>
      <c r="R2669" s="145"/>
      <c r="S2669" s="145"/>
      <c r="T2669" s="145"/>
      <c r="U2669" s="145"/>
      <c r="V2669" s="145"/>
      <c r="W2669" s="145"/>
      <c r="X2669" s="145"/>
      <c r="Y2669" s="145"/>
      <c r="Z2669" s="145"/>
      <c r="AA2669" s="145"/>
      <c r="AB2669" s="145"/>
      <c r="AC2669" s="145"/>
    </row>
    <row r="2670" spans="8:29" ht="12.75">
      <c r="H2670" s="145"/>
      <c r="I2670" s="145"/>
      <c r="J2670" s="145"/>
      <c r="K2670" s="145"/>
      <c r="L2670" s="145"/>
      <c r="M2670" s="145"/>
      <c r="N2670" s="145"/>
      <c r="O2670" s="145"/>
      <c r="P2670" s="145"/>
      <c r="Q2670" s="145"/>
      <c r="R2670" s="145"/>
      <c r="S2670" s="145"/>
      <c r="T2670" s="145"/>
      <c r="U2670" s="145"/>
      <c r="V2670" s="145"/>
      <c r="W2670" s="145"/>
      <c r="X2670" s="145"/>
      <c r="Y2670" s="145"/>
      <c r="Z2670" s="145"/>
      <c r="AA2670" s="145"/>
      <c r="AB2670" s="145"/>
      <c r="AC2670" s="145"/>
    </row>
    <row r="2671" spans="8:29" ht="12.75">
      <c r="H2671" s="145"/>
      <c r="I2671" s="145"/>
      <c r="J2671" s="145"/>
      <c r="K2671" s="145"/>
      <c r="L2671" s="145"/>
      <c r="M2671" s="145"/>
      <c r="N2671" s="145"/>
      <c r="O2671" s="145"/>
      <c r="P2671" s="145"/>
      <c r="Q2671" s="145"/>
      <c r="R2671" s="145"/>
      <c r="S2671" s="145"/>
      <c r="T2671" s="145"/>
      <c r="U2671" s="145"/>
      <c r="V2671" s="145"/>
      <c r="W2671" s="145"/>
      <c r="X2671" s="145"/>
      <c r="Y2671" s="145"/>
      <c r="Z2671" s="145"/>
      <c r="AA2671" s="145"/>
      <c r="AB2671" s="145"/>
      <c r="AC2671" s="145"/>
    </row>
    <row r="2672" spans="8:29" ht="12.75">
      <c r="H2672" s="145"/>
      <c r="I2672" s="145"/>
      <c r="J2672" s="145"/>
      <c r="K2672" s="145"/>
      <c r="L2672" s="145"/>
      <c r="M2672" s="145"/>
      <c r="N2672" s="145"/>
      <c r="O2672" s="145"/>
      <c r="P2672" s="145"/>
      <c r="Q2672" s="145"/>
      <c r="R2672" s="145"/>
      <c r="S2672" s="145"/>
      <c r="T2672" s="145"/>
      <c r="U2672" s="145"/>
      <c r="V2672" s="145"/>
      <c r="W2672" s="145"/>
      <c r="X2672" s="145"/>
      <c r="Y2672" s="145"/>
      <c r="Z2672" s="145"/>
      <c r="AA2672" s="145"/>
      <c r="AB2672" s="145"/>
      <c r="AC2672" s="145"/>
    </row>
    <row r="2673" spans="8:29" ht="12.75">
      <c r="H2673" s="145"/>
      <c r="I2673" s="145"/>
      <c r="J2673" s="145"/>
      <c r="K2673" s="145"/>
      <c r="L2673" s="145"/>
      <c r="M2673" s="145"/>
      <c r="N2673" s="145"/>
      <c r="O2673" s="145"/>
      <c r="P2673" s="145"/>
      <c r="Q2673" s="145"/>
      <c r="R2673" s="145"/>
      <c r="S2673" s="145"/>
      <c r="T2673" s="145"/>
      <c r="U2673" s="145"/>
      <c r="V2673" s="145"/>
      <c r="W2673" s="145"/>
      <c r="X2673" s="145"/>
      <c r="Y2673" s="145"/>
      <c r="Z2673" s="145"/>
      <c r="AA2673" s="145"/>
      <c r="AB2673" s="145"/>
      <c r="AC2673" s="145"/>
    </row>
    <row r="2674" spans="8:29" ht="12.75">
      <c r="H2674" s="145"/>
      <c r="I2674" s="145"/>
      <c r="J2674" s="145"/>
      <c r="K2674" s="145"/>
      <c r="L2674" s="145"/>
      <c r="M2674" s="145"/>
      <c r="N2674" s="145"/>
      <c r="O2674" s="145"/>
      <c r="P2674" s="145"/>
      <c r="Q2674" s="145"/>
      <c r="R2674" s="145"/>
      <c r="S2674" s="145"/>
      <c r="T2674" s="145"/>
      <c r="U2674" s="145"/>
      <c r="V2674" s="145"/>
      <c r="W2674" s="145"/>
      <c r="X2674" s="145"/>
      <c r="Y2674" s="145"/>
      <c r="Z2674" s="145"/>
      <c r="AA2674" s="145"/>
      <c r="AB2674" s="145"/>
      <c r="AC2674" s="145"/>
    </row>
    <row r="2675" spans="8:29" ht="12.75">
      <c r="H2675" s="145"/>
      <c r="I2675" s="145"/>
      <c r="J2675" s="145"/>
      <c r="K2675" s="145"/>
      <c r="L2675" s="145"/>
      <c r="M2675" s="145"/>
      <c r="N2675" s="145"/>
      <c r="O2675" s="145"/>
      <c r="P2675" s="145"/>
      <c r="Q2675" s="145"/>
      <c r="R2675" s="145"/>
      <c r="S2675" s="145"/>
      <c r="T2675" s="145"/>
      <c r="U2675" s="145"/>
      <c r="V2675" s="145"/>
      <c r="W2675" s="145"/>
      <c r="X2675" s="145"/>
      <c r="Y2675" s="145"/>
      <c r="Z2675" s="145"/>
      <c r="AA2675" s="145"/>
      <c r="AB2675" s="145"/>
      <c r="AC2675" s="145"/>
    </row>
    <row r="2676" spans="8:29" ht="12.75">
      <c r="H2676" s="145"/>
      <c r="I2676" s="145"/>
      <c r="J2676" s="145"/>
      <c r="K2676" s="145"/>
      <c r="L2676" s="145"/>
      <c r="M2676" s="145"/>
      <c r="N2676" s="145"/>
      <c r="O2676" s="145"/>
      <c r="P2676" s="145"/>
      <c r="Q2676" s="145"/>
      <c r="R2676" s="145"/>
      <c r="S2676" s="145"/>
      <c r="T2676" s="145"/>
      <c r="U2676" s="145"/>
      <c r="V2676" s="145"/>
      <c r="W2676" s="145"/>
      <c r="X2676" s="145"/>
      <c r="Y2676" s="145"/>
      <c r="Z2676" s="145"/>
      <c r="AA2676" s="145"/>
      <c r="AB2676" s="145"/>
      <c r="AC2676" s="145"/>
    </row>
    <row r="2677" spans="8:29" ht="12.75">
      <c r="H2677" s="145"/>
      <c r="I2677" s="145"/>
      <c r="J2677" s="145"/>
      <c r="K2677" s="145"/>
      <c r="L2677" s="145"/>
      <c r="M2677" s="145"/>
      <c r="N2677" s="145"/>
      <c r="O2677" s="145"/>
      <c r="P2677" s="145"/>
      <c r="Q2677" s="145"/>
      <c r="R2677" s="145"/>
      <c r="S2677" s="145"/>
      <c r="T2677" s="145"/>
      <c r="U2677" s="145"/>
      <c r="V2677" s="145"/>
      <c r="W2677" s="145"/>
      <c r="X2677" s="145"/>
      <c r="Y2677" s="145"/>
      <c r="Z2677" s="145"/>
      <c r="AA2677" s="145"/>
      <c r="AB2677" s="145"/>
      <c r="AC2677" s="145"/>
    </row>
    <row r="2678" spans="8:29" ht="12.75">
      <c r="H2678" s="145"/>
      <c r="I2678" s="145"/>
      <c r="J2678" s="145"/>
      <c r="K2678" s="145"/>
      <c r="L2678" s="145"/>
      <c r="M2678" s="145"/>
      <c r="N2678" s="145"/>
      <c r="O2678" s="145"/>
      <c r="P2678" s="145"/>
      <c r="Q2678" s="145"/>
      <c r="R2678" s="145"/>
      <c r="S2678" s="145"/>
      <c r="T2678" s="145"/>
      <c r="U2678" s="145"/>
      <c r="V2678" s="145"/>
      <c r="W2678" s="145"/>
      <c r="X2678" s="145"/>
      <c r="Y2678" s="145"/>
      <c r="Z2678" s="145"/>
      <c r="AA2678" s="145"/>
      <c r="AB2678" s="145"/>
      <c r="AC2678" s="145"/>
    </row>
    <row r="2679" spans="8:29" ht="12.75">
      <c r="H2679" s="145"/>
      <c r="I2679" s="145"/>
      <c r="J2679" s="145"/>
      <c r="K2679" s="145"/>
      <c r="L2679" s="145"/>
      <c r="M2679" s="145"/>
      <c r="N2679" s="145"/>
      <c r="O2679" s="145"/>
      <c r="P2679" s="145"/>
      <c r="Q2679" s="145"/>
      <c r="R2679" s="145"/>
      <c r="S2679" s="145"/>
      <c r="T2679" s="145"/>
      <c r="U2679" s="145"/>
      <c r="V2679" s="145"/>
      <c r="W2679" s="145"/>
      <c r="X2679" s="145"/>
      <c r="Y2679" s="145"/>
      <c r="Z2679" s="145"/>
      <c r="AA2679" s="145"/>
      <c r="AB2679" s="145"/>
      <c r="AC2679" s="145"/>
    </row>
    <row r="2680" spans="8:29" ht="12.75">
      <c r="H2680" s="145"/>
      <c r="I2680" s="145"/>
      <c r="J2680" s="145"/>
      <c r="K2680" s="145"/>
      <c r="L2680" s="145"/>
      <c r="M2680" s="145"/>
      <c r="N2680" s="145"/>
      <c r="O2680" s="145"/>
      <c r="P2680" s="145"/>
      <c r="Q2680" s="145"/>
      <c r="R2680" s="145"/>
      <c r="S2680" s="145"/>
      <c r="T2680" s="145"/>
      <c r="U2680" s="145"/>
      <c r="V2680" s="145"/>
      <c r="W2680" s="145"/>
      <c r="X2680" s="145"/>
      <c r="Y2680" s="145"/>
      <c r="Z2680" s="145"/>
      <c r="AA2680" s="145"/>
      <c r="AB2680" s="145"/>
      <c r="AC2680" s="145"/>
    </row>
    <row r="2681" spans="8:29" ht="12.75">
      <c r="H2681" s="145"/>
      <c r="I2681" s="145"/>
      <c r="J2681" s="145"/>
      <c r="K2681" s="145"/>
      <c r="L2681" s="145"/>
      <c r="M2681" s="145"/>
      <c r="N2681" s="145"/>
      <c r="O2681" s="145"/>
      <c r="P2681" s="145"/>
      <c r="Q2681" s="145"/>
      <c r="R2681" s="145"/>
      <c r="S2681" s="145"/>
      <c r="T2681" s="145"/>
      <c r="U2681" s="145"/>
      <c r="V2681" s="145"/>
      <c r="W2681" s="145"/>
      <c r="X2681" s="145"/>
      <c r="Y2681" s="145"/>
      <c r="Z2681" s="145"/>
      <c r="AA2681" s="145"/>
      <c r="AB2681" s="145"/>
      <c r="AC2681" s="145"/>
    </row>
    <row r="2682" spans="8:29" ht="12.75">
      <c r="H2682" s="145"/>
      <c r="I2682" s="145"/>
      <c r="J2682" s="145"/>
      <c r="K2682" s="145"/>
      <c r="L2682" s="145"/>
      <c r="M2682" s="145"/>
      <c r="N2682" s="145"/>
      <c r="O2682" s="145"/>
      <c r="P2682" s="145"/>
      <c r="Q2682" s="145"/>
      <c r="R2682" s="145"/>
      <c r="S2682" s="145"/>
      <c r="T2682" s="145"/>
      <c r="U2682" s="145"/>
      <c r="V2682" s="145"/>
      <c r="W2682" s="145"/>
      <c r="X2682" s="145"/>
      <c r="Y2682" s="145"/>
      <c r="Z2682" s="145"/>
      <c r="AA2682" s="145"/>
      <c r="AB2682" s="145"/>
      <c r="AC2682" s="145"/>
    </row>
    <row r="2683" spans="8:29" ht="12.75">
      <c r="H2683" s="145"/>
      <c r="I2683" s="145"/>
      <c r="J2683" s="145"/>
      <c r="K2683" s="145"/>
      <c r="L2683" s="145"/>
      <c r="M2683" s="145"/>
      <c r="N2683" s="145"/>
      <c r="O2683" s="145"/>
      <c r="P2683" s="145"/>
      <c r="Q2683" s="145"/>
      <c r="R2683" s="145"/>
      <c r="S2683" s="145"/>
      <c r="T2683" s="145"/>
      <c r="U2683" s="145"/>
      <c r="V2683" s="145"/>
      <c r="W2683" s="145"/>
      <c r="X2683" s="145"/>
      <c r="Y2683" s="145"/>
      <c r="Z2683" s="145"/>
      <c r="AA2683" s="145"/>
      <c r="AB2683" s="145"/>
      <c r="AC2683" s="145"/>
    </row>
    <row r="2684" spans="8:29" ht="12.75">
      <c r="H2684" s="145"/>
      <c r="I2684" s="145"/>
      <c r="J2684" s="145"/>
      <c r="K2684" s="145"/>
      <c r="L2684" s="145"/>
      <c r="M2684" s="145"/>
      <c r="N2684" s="145"/>
      <c r="O2684" s="145"/>
      <c r="P2684" s="145"/>
      <c r="Q2684" s="145"/>
      <c r="R2684" s="145"/>
      <c r="S2684" s="145"/>
      <c r="T2684" s="145"/>
      <c r="U2684" s="145"/>
      <c r="V2684" s="145"/>
      <c r="W2684" s="145"/>
      <c r="X2684" s="145"/>
      <c r="Y2684" s="145"/>
      <c r="Z2684" s="145"/>
      <c r="AA2684" s="145"/>
      <c r="AB2684" s="145"/>
      <c r="AC2684" s="145"/>
    </row>
    <row r="2685" spans="8:29" ht="12.75">
      <c r="H2685" s="145"/>
      <c r="I2685" s="145"/>
      <c r="J2685" s="145"/>
      <c r="K2685" s="145"/>
      <c r="L2685" s="145"/>
      <c r="M2685" s="145"/>
      <c r="N2685" s="145"/>
      <c r="O2685" s="145"/>
      <c r="P2685" s="145"/>
      <c r="Q2685" s="145"/>
      <c r="R2685" s="145"/>
      <c r="S2685" s="145"/>
      <c r="T2685" s="145"/>
      <c r="U2685" s="145"/>
      <c r="V2685" s="145"/>
      <c r="W2685" s="145"/>
      <c r="X2685" s="145"/>
      <c r="Y2685" s="145"/>
      <c r="Z2685" s="145"/>
      <c r="AA2685" s="145"/>
      <c r="AB2685" s="145"/>
      <c r="AC2685" s="145"/>
    </row>
    <row r="2686" spans="8:29" ht="12.75">
      <c r="H2686" s="145"/>
      <c r="I2686" s="145"/>
      <c r="J2686" s="145"/>
      <c r="K2686" s="145"/>
      <c r="L2686" s="145"/>
      <c r="M2686" s="145"/>
      <c r="N2686" s="145"/>
      <c r="O2686" s="145"/>
      <c r="P2686" s="145"/>
      <c r="Q2686" s="145"/>
      <c r="R2686" s="145"/>
      <c r="S2686" s="145"/>
      <c r="T2686" s="145"/>
      <c r="U2686" s="145"/>
      <c r="V2686" s="145"/>
      <c r="W2686" s="145"/>
      <c r="X2686" s="145"/>
      <c r="Y2686" s="145"/>
      <c r="Z2686" s="145"/>
      <c r="AA2686" s="145"/>
      <c r="AB2686" s="145"/>
      <c r="AC2686" s="145"/>
    </row>
    <row r="2687" spans="8:29" ht="12.75">
      <c r="H2687" s="145"/>
      <c r="I2687" s="145"/>
      <c r="J2687" s="145"/>
      <c r="K2687" s="145"/>
      <c r="L2687" s="145"/>
      <c r="M2687" s="145"/>
      <c r="N2687" s="145"/>
      <c r="O2687" s="145"/>
      <c r="P2687" s="145"/>
      <c r="Q2687" s="145"/>
      <c r="R2687" s="145"/>
      <c r="S2687" s="145"/>
      <c r="T2687" s="145"/>
      <c r="U2687" s="145"/>
      <c r="V2687" s="145"/>
      <c r="W2687" s="145"/>
      <c r="X2687" s="145"/>
      <c r="Y2687" s="145"/>
      <c r="Z2687" s="145"/>
      <c r="AA2687" s="145"/>
      <c r="AB2687" s="145"/>
      <c r="AC2687" s="145"/>
    </row>
    <row r="2688" spans="8:29" ht="12.75">
      <c r="H2688" s="145"/>
      <c r="I2688" s="145"/>
      <c r="J2688" s="145"/>
      <c r="K2688" s="145"/>
      <c r="L2688" s="145"/>
      <c r="M2688" s="145"/>
      <c r="N2688" s="145"/>
      <c r="O2688" s="145"/>
      <c r="P2688" s="145"/>
      <c r="Q2688" s="145"/>
      <c r="R2688" s="145"/>
      <c r="S2688" s="145"/>
      <c r="T2688" s="145"/>
      <c r="U2688" s="145"/>
      <c r="V2688" s="145"/>
      <c r="W2688" s="145"/>
      <c r="X2688" s="145"/>
      <c r="Y2688" s="145"/>
      <c r="Z2688" s="145"/>
      <c r="AA2688" s="145"/>
      <c r="AB2688" s="145"/>
      <c r="AC2688" s="145"/>
    </row>
    <row r="2689" spans="8:29" ht="12.75">
      <c r="H2689" s="145"/>
      <c r="I2689" s="145"/>
      <c r="J2689" s="145"/>
      <c r="K2689" s="145"/>
      <c r="L2689" s="145"/>
      <c r="M2689" s="145"/>
      <c r="N2689" s="145"/>
      <c r="O2689" s="145"/>
      <c r="P2689" s="145"/>
      <c r="Q2689" s="145"/>
      <c r="R2689" s="145"/>
      <c r="S2689" s="145"/>
      <c r="T2689" s="145"/>
      <c r="U2689" s="145"/>
      <c r="V2689" s="145"/>
      <c r="W2689" s="145"/>
      <c r="X2689" s="145"/>
      <c r="Y2689" s="145"/>
      <c r="Z2689" s="145"/>
      <c r="AA2689" s="145"/>
      <c r="AB2689" s="145"/>
      <c r="AC2689" s="145"/>
    </row>
    <row r="2690" spans="8:29" ht="12.75">
      <c r="H2690" s="145"/>
      <c r="I2690" s="145"/>
      <c r="J2690" s="145"/>
      <c r="K2690" s="145"/>
      <c r="L2690" s="145"/>
      <c r="M2690" s="145"/>
      <c r="N2690" s="145"/>
      <c r="O2690" s="145"/>
      <c r="P2690" s="145"/>
      <c r="Q2690" s="145"/>
      <c r="R2690" s="145"/>
      <c r="S2690" s="145"/>
      <c r="T2690" s="145"/>
      <c r="U2690" s="145"/>
      <c r="V2690" s="145"/>
      <c r="W2690" s="145"/>
      <c r="X2690" s="145"/>
      <c r="Y2690" s="145"/>
      <c r="Z2690" s="145"/>
      <c r="AA2690" s="145"/>
      <c r="AB2690" s="145"/>
      <c r="AC2690" s="145"/>
    </row>
    <row r="2691" spans="8:29" ht="12.75">
      <c r="H2691" s="145"/>
      <c r="I2691" s="145"/>
      <c r="J2691" s="145"/>
      <c r="K2691" s="145"/>
      <c r="L2691" s="145"/>
      <c r="M2691" s="145"/>
      <c r="N2691" s="145"/>
      <c r="O2691" s="145"/>
      <c r="P2691" s="145"/>
      <c r="Q2691" s="145"/>
      <c r="R2691" s="145"/>
      <c r="S2691" s="145"/>
      <c r="T2691" s="145"/>
      <c r="U2691" s="145"/>
      <c r="V2691" s="145"/>
      <c r="W2691" s="145"/>
      <c r="X2691" s="145"/>
      <c r="Y2691" s="145"/>
      <c r="Z2691" s="145"/>
      <c r="AA2691" s="145"/>
      <c r="AB2691" s="145"/>
      <c r="AC2691" s="145"/>
    </row>
    <row r="2692" spans="8:29" ht="12.75">
      <c r="H2692" s="145"/>
      <c r="I2692" s="145"/>
      <c r="J2692" s="145"/>
      <c r="K2692" s="145"/>
      <c r="L2692" s="145"/>
      <c r="M2692" s="145"/>
      <c r="N2692" s="145"/>
      <c r="O2692" s="145"/>
      <c r="P2692" s="145"/>
      <c r="Q2692" s="145"/>
      <c r="R2692" s="145"/>
      <c r="S2692" s="145"/>
      <c r="T2692" s="145"/>
      <c r="U2692" s="145"/>
      <c r="V2692" s="145"/>
      <c r="W2692" s="145"/>
      <c r="X2692" s="145"/>
      <c r="Y2692" s="145"/>
      <c r="Z2692" s="145"/>
      <c r="AA2692" s="145"/>
      <c r="AB2692" s="145"/>
      <c r="AC2692" s="145"/>
    </row>
    <row r="2693" spans="8:29" ht="12.75">
      <c r="H2693" s="145"/>
      <c r="I2693" s="145"/>
      <c r="J2693" s="145"/>
      <c r="K2693" s="145"/>
      <c r="L2693" s="145"/>
      <c r="M2693" s="145"/>
      <c r="N2693" s="145"/>
      <c r="O2693" s="145"/>
      <c r="P2693" s="145"/>
      <c r="Q2693" s="145"/>
      <c r="R2693" s="145"/>
      <c r="S2693" s="145"/>
      <c r="T2693" s="145"/>
      <c r="U2693" s="145"/>
      <c r="V2693" s="145"/>
      <c r="W2693" s="145"/>
      <c r="X2693" s="145"/>
      <c r="Y2693" s="145"/>
      <c r="Z2693" s="145"/>
      <c r="AA2693" s="145"/>
      <c r="AB2693" s="145"/>
      <c r="AC2693" s="145"/>
    </row>
    <row r="2694" spans="8:29" ht="12.75">
      <c r="H2694" s="145"/>
      <c r="I2694" s="145"/>
      <c r="J2694" s="145"/>
      <c r="K2694" s="145"/>
      <c r="L2694" s="145"/>
      <c r="M2694" s="145"/>
      <c r="N2694" s="145"/>
      <c r="O2694" s="145"/>
      <c r="P2694" s="145"/>
      <c r="Q2694" s="145"/>
      <c r="R2694" s="145"/>
      <c r="S2694" s="145"/>
      <c r="T2694" s="145"/>
      <c r="U2694" s="145"/>
      <c r="V2694" s="145"/>
      <c r="W2694" s="145"/>
      <c r="X2694" s="145"/>
      <c r="Y2694" s="145"/>
      <c r="Z2694" s="145"/>
      <c r="AA2694" s="145"/>
      <c r="AB2694" s="145"/>
      <c r="AC2694" s="145"/>
    </row>
    <row r="2695" spans="8:29" ht="12.75">
      <c r="H2695" s="145"/>
      <c r="I2695" s="145"/>
      <c r="J2695" s="145"/>
      <c r="K2695" s="145"/>
      <c r="L2695" s="145"/>
      <c r="M2695" s="145"/>
      <c r="N2695" s="145"/>
      <c r="O2695" s="145"/>
      <c r="P2695" s="145"/>
      <c r="Q2695" s="145"/>
      <c r="R2695" s="145"/>
      <c r="S2695" s="145"/>
      <c r="T2695" s="145"/>
      <c r="U2695" s="145"/>
      <c r="V2695" s="145"/>
      <c r="W2695" s="145"/>
      <c r="X2695" s="145"/>
      <c r="Y2695" s="145"/>
      <c r="Z2695" s="145"/>
      <c r="AA2695" s="145"/>
      <c r="AB2695" s="145"/>
      <c r="AC2695" s="145"/>
    </row>
    <row r="2696" spans="8:29" ht="12.75">
      <c r="H2696" s="145"/>
      <c r="I2696" s="145"/>
      <c r="J2696" s="145"/>
      <c r="K2696" s="145"/>
      <c r="L2696" s="145"/>
      <c r="M2696" s="145"/>
      <c r="N2696" s="145"/>
      <c r="O2696" s="145"/>
      <c r="P2696" s="145"/>
      <c r="Q2696" s="145"/>
      <c r="R2696" s="145"/>
      <c r="S2696" s="145"/>
      <c r="T2696" s="145"/>
      <c r="U2696" s="145"/>
      <c r="V2696" s="145"/>
      <c r="W2696" s="145"/>
      <c r="X2696" s="145"/>
      <c r="Y2696" s="145"/>
      <c r="Z2696" s="145"/>
      <c r="AA2696" s="145"/>
      <c r="AB2696" s="145"/>
      <c r="AC2696" s="145"/>
    </row>
    <row r="2697" spans="8:29" ht="12.75">
      <c r="H2697" s="145"/>
      <c r="I2697" s="145"/>
      <c r="J2697" s="145"/>
      <c r="K2697" s="145"/>
      <c r="L2697" s="145"/>
      <c r="M2697" s="145"/>
      <c r="N2697" s="145"/>
      <c r="O2697" s="145"/>
      <c r="P2697" s="145"/>
      <c r="Q2697" s="145"/>
      <c r="R2697" s="145"/>
      <c r="S2697" s="145"/>
      <c r="T2697" s="145"/>
      <c r="U2697" s="145"/>
      <c r="V2697" s="145"/>
      <c r="W2697" s="145"/>
      <c r="X2697" s="145"/>
      <c r="Y2697" s="145"/>
      <c r="Z2697" s="145"/>
      <c r="AA2697" s="145"/>
      <c r="AB2697" s="145"/>
      <c r="AC2697" s="145"/>
    </row>
    <row r="2698" spans="8:29" ht="12.75">
      <c r="H2698" s="145"/>
      <c r="I2698" s="145"/>
      <c r="J2698" s="145"/>
      <c r="K2698" s="145"/>
      <c r="L2698" s="145"/>
      <c r="M2698" s="145"/>
      <c r="N2698" s="145"/>
      <c r="O2698" s="145"/>
      <c r="P2698" s="145"/>
      <c r="Q2698" s="145"/>
      <c r="R2698" s="145"/>
      <c r="S2698" s="145"/>
      <c r="T2698" s="145"/>
      <c r="U2698" s="145"/>
      <c r="V2698" s="145"/>
      <c r="W2698" s="145"/>
      <c r="X2698" s="145"/>
      <c r="Y2698" s="145"/>
      <c r="Z2698" s="145"/>
      <c r="AA2698" s="145"/>
      <c r="AB2698" s="145"/>
      <c r="AC2698" s="145"/>
    </row>
    <row r="2699" spans="8:29" ht="12.75">
      <c r="H2699" s="145"/>
      <c r="I2699" s="145"/>
      <c r="J2699" s="145"/>
      <c r="K2699" s="145"/>
      <c r="L2699" s="145"/>
      <c r="M2699" s="145"/>
      <c r="N2699" s="145"/>
      <c r="O2699" s="145"/>
      <c r="P2699" s="145"/>
      <c r="Q2699" s="145"/>
      <c r="R2699" s="145"/>
      <c r="S2699" s="145"/>
      <c r="T2699" s="145"/>
      <c r="U2699" s="145"/>
      <c r="V2699" s="145"/>
      <c r="W2699" s="145"/>
      <c r="X2699" s="145"/>
      <c r="Y2699" s="145"/>
      <c r="Z2699" s="145"/>
      <c r="AA2699" s="145"/>
      <c r="AB2699" s="145"/>
      <c r="AC2699" s="145"/>
    </row>
    <row r="2700" spans="8:29" ht="12.75">
      <c r="H2700" s="145"/>
      <c r="I2700" s="145"/>
      <c r="J2700" s="145"/>
      <c r="K2700" s="145"/>
      <c r="L2700" s="145"/>
      <c r="M2700" s="145"/>
      <c r="N2700" s="145"/>
      <c r="O2700" s="145"/>
      <c r="P2700" s="145"/>
      <c r="Q2700" s="145"/>
      <c r="R2700" s="145"/>
      <c r="S2700" s="145"/>
      <c r="T2700" s="145"/>
      <c r="U2700" s="145"/>
      <c r="V2700" s="145"/>
      <c r="W2700" s="145"/>
      <c r="X2700" s="145"/>
      <c r="Y2700" s="145"/>
      <c r="Z2700" s="145"/>
      <c r="AA2700" s="145"/>
      <c r="AB2700" s="145"/>
      <c r="AC2700" s="145"/>
    </row>
    <row r="2701" spans="8:29" ht="12.75">
      <c r="H2701" s="145"/>
      <c r="I2701" s="145"/>
      <c r="J2701" s="145"/>
      <c r="K2701" s="145"/>
      <c r="L2701" s="145"/>
      <c r="M2701" s="145"/>
      <c r="N2701" s="145"/>
      <c r="O2701" s="145"/>
      <c r="P2701" s="145"/>
      <c r="Q2701" s="145"/>
      <c r="R2701" s="145"/>
      <c r="S2701" s="145"/>
      <c r="T2701" s="145"/>
      <c r="U2701" s="145"/>
      <c r="V2701" s="145"/>
      <c r="W2701" s="145"/>
      <c r="X2701" s="145"/>
      <c r="Y2701" s="145"/>
      <c r="Z2701" s="145"/>
      <c r="AA2701" s="145"/>
      <c r="AB2701" s="145"/>
      <c r="AC2701" s="145"/>
    </row>
    <row r="2702" spans="8:29" ht="12.75">
      <c r="H2702" s="145"/>
      <c r="I2702" s="145"/>
      <c r="J2702" s="145"/>
      <c r="K2702" s="145"/>
      <c r="L2702" s="145"/>
      <c r="M2702" s="145"/>
      <c r="N2702" s="145"/>
      <c r="O2702" s="145"/>
      <c r="P2702" s="145"/>
      <c r="Q2702" s="145"/>
      <c r="R2702" s="145"/>
      <c r="S2702" s="145"/>
      <c r="T2702" s="145"/>
      <c r="U2702" s="145"/>
      <c r="V2702" s="145"/>
      <c r="W2702" s="145"/>
      <c r="X2702" s="145"/>
      <c r="Y2702" s="145"/>
      <c r="Z2702" s="145"/>
      <c r="AA2702" s="145"/>
      <c r="AB2702" s="145"/>
      <c r="AC2702" s="145"/>
    </row>
    <row r="2703" spans="8:29" ht="12.75">
      <c r="H2703" s="145"/>
      <c r="I2703" s="145"/>
      <c r="J2703" s="145"/>
      <c r="K2703" s="145"/>
      <c r="L2703" s="145"/>
      <c r="M2703" s="145"/>
      <c r="N2703" s="145"/>
      <c r="O2703" s="145"/>
      <c r="P2703" s="145"/>
      <c r="Q2703" s="145"/>
      <c r="R2703" s="145"/>
      <c r="S2703" s="145"/>
      <c r="T2703" s="145"/>
      <c r="U2703" s="145"/>
      <c r="V2703" s="145"/>
      <c r="W2703" s="145"/>
      <c r="X2703" s="145"/>
      <c r="Y2703" s="145"/>
      <c r="Z2703" s="145"/>
      <c r="AA2703" s="145"/>
      <c r="AB2703" s="145"/>
      <c r="AC2703" s="145"/>
    </row>
    <row r="2704" spans="8:29" ht="12.75">
      <c r="H2704" s="145"/>
      <c r="I2704" s="145"/>
      <c r="J2704" s="145"/>
      <c r="K2704" s="145"/>
      <c r="L2704" s="145"/>
      <c r="M2704" s="145"/>
      <c r="N2704" s="145"/>
      <c r="O2704" s="145"/>
      <c r="P2704" s="145"/>
      <c r="Q2704" s="145"/>
      <c r="R2704" s="145"/>
      <c r="S2704" s="145"/>
      <c r="T2704" s="145"/>
      <c r="U2704" s="145"/>
      <c r="V2704" s="145"/>
      <c r="W2704" s="145"/>
      <c r="X2704" s="145"/>
      <c r="Y2704" s="145"/>
      <c r="Z2704" s="145"/>
      <c r="AA2704" s="145"/>
      <c r="AB2704" s="145"/>
      <c r="AC2704" s="145"/>
    </row>
    <row r="2705" spans="8:29" ht="12.75">
      <c r="H2705" s="145"/>
      <c r="I2705" s="145"/>
      <c r="J2705" s="145"/>
      <c r="K2705" s="145"/>
      <c r="L2705" s="145"/>
      <c r="M2705" s="145"/>
      <c r="N2705" s="145"/>
      <c r="O2705" s="145"/>
      <c r="P2705" s="145"/>
      <c r="Q2705" s="145"/>
      <c r="R2705" s="145"/>
      <c r="S2705" s="145"/>
      <c r="T2705" s="145"/>
      <c r="U2705" s="145"/>
      <c r="V2705" s="145"/>
      <c r="W2705" s="145"/>
      <c r="X2705" s="145"/>
      <c r="Y2705" s="145"/>
      <c r="Z2705" s="145"/>
      <c r="AA2705" s="145"/>
      <c r="AB2705" s="145"/>
      <c r="AC2705" s="145"/>
    </row>
    <row r="2706" spans="8:29" ht="12.75">
      <c r="H2706" s="145"/>
      <c r="I2706" s="145"/>
      <c r="J2706" s="145"/>
      <c r="K2706" s="145"/>
      <c r="L2706" s="145"/>
      <c r="M2706" s="145"/>
      <c r="N2706" s="145"/>
      <c r="O2706" s="145"/>
      <c r="P2706" s="145"/>
      <c r="Q2706" s="145"/>
      <c r="R2706" s="145"/>
      <c r="S2706" s="145"/>
      <c r="T2706" s="145"/>
      <c r="U2706" s="145"/>
      <c r="V2706" s="145"/>
      <c r="W2706" s="145"/>
      <c r="X2706" s="145"/>
      <c r="Y2706" s="145"/>
      <c r="Z2706" s="145"/>
      <c r="AA2706" s="145"/>
      <c r="AB2706" s="145"/>
      <c r="AC2706" s="145"/>
    </row>
    <row r="2707" spans="8:29" ht="12.75">
      <c r="H2707" s="145"/>
      <c r="I2707" s="145"/>
      <c r="J2707" s="145"/>
      <c r="K2707" s="145"/>
      <c r="L2707" s="145"/>
      <c r="M2707" s="145"/>
      <c r="N2707" s="145"/>
      <c r="O2707" s="145"/>
      <c r="P2707" s="145"/>
      <c r="Q2707" s="145"/>
      <c r="R2707" s="145"/>
      <c r="S2707" s="145"/>
      <c r="T2707" s="145"/>
      <c r="U2707" s="145"/>
      <c r="V2707" s="145"/>
      <c r="W2707" s="145"/>
      <c r="X2707" s="145"/>
      <c r="Y2707" s="145"/>
      <c r="Z2707" s="145"/>
      <c r="AA2707" s="145"/>
      <c r="AB2707" s="145"/>
      <c r="AC2707" s="145"/>
    </row>
    <row r="2708" spans="8:29" ht="12.75">
      <c r="H2708" s="145"/>
      <c r="I2708" s="145"/>
      <c r="J2708" s="145"/>
      <c r="K2708" s="145"/>
      <c r="L2708" s="145"/>
      <c r="M2708" s="145"/>
      <c r="N2708" s="145"/>
      <c r="O2708" s="145"/>
      <c r="P2708" s="145"/>
      <c r="Q2708" s="145"/>
      <c r="R2708" s="145"/>
      <c r="S2708" s="145"/>
      <c r="T2708" s="145"/>
      <c r="U2708" s="145"/>
      <c r="V2708" s="145"/>
      <c r="W2708" s="145"/>
      <c r="X2708" s="145"/>
      <c r="Y2708" s="145"/>
      <c r="Z2708" s="145"/>
      <c r="AA2708" s="145"/>
      <c r="AB2708" s="145"/>
      <c r="AC2708" s="145"/>
    </row>
    <row r="2709" spans="8:29" ht="12.75">
      <c r="H2709" s="145"/>
      <c r="I2709" s="145"/>
      <c r="J2709" s="145"/>
      <c r="K2709" s="145"/>
      <c r="L2709" s="145"/>
      <c r="M2709" s="145"/>
      <c r="N2709" s="145"/>
      <c r="O2709" s="145"/>
      <c r="P2709" s="145"/>
      <c r="Q2709" s="145"/>
      <c r="R2709" s="145"/>
      <c r="S2709" s="145"/>
      <c r="T2709" s="145"/>
      <c r="U2709" s="145"/>
      <c r="V2709" s="145"/>
      <c r="W2709" s="145"/>
      <c r="X2709" s="145"/>
      <c r="Y2709" s="145"/>
      <c r="Z2709" s="145"/>
      <c r="AA2709" s="145"/>
      <c r="AB2709" s="145"/>
      <c r="AC2709" s="145"/>
    </row>
    <row r="2710" spans="8:29" ht="12.75">
      <c r="H2710" s="145"/>
      <c r="I2710" s="145"/>
      <c r="J2710" s="145"/>
      <c r="K2710" s="145"/>
      <c r="L2710" s="145"/>
      <c r="M2710" s="145"/>
      <c r="N2710" s="145"/>
      <c r="O2710" s="145"/>
      <c r="P2710" s="145"/>
      <c r="Q2710" s="145"/>
      <c r="R2710" s="145"/>
      <c r="S2710" s="145"/>
      <c r="T2710" s="145"/>
      <c r="U2710" s="145"/>
      <c r="V2710" s="145"/>
      <c r="W2710" s="145"/>
      <c r="X2710" s="145"/>
      <c r="Y2710" s="145"/>
      <c r="Z2710" s="145"/>
      <c r="AA2710" s="145"/>
      <c r="AB2710" s="145"/>
      <c r="AC2710" s="145"/>
    </row>
    <row r="2711" spans="8:29" ht="12.75">
      <c r="H2711" s="145"/>
      <c r="I2711" s="145"/>
      <c r="J2711" s="145"/>
      <c r="K2711" s="145"/>
      <c r="L2711" s="145"/>
      <c r="M2711" s="145"/>
      <c r="N2711" s="145"/>
      <c r="O2711" s="145"/>
      <c r="P2711" s="145"/>
      <c r="Q2711" s="145"/>
      <c r="R2711" s="145"/>
      <c r="S2711" s="145"/>
      <c r="T2711" s="145"/>
      <c r="U2711" s="145"/>
      <c r="V2711" s="145"/>
      <c r="W2711" s="145"/>
      <c r="X2711" s="145"/>
      <c r="Y2711" s="145"/>
      <c r="Z2711" s="145"/>
      <c r="AA2711" s="145"/>
      <c r="AB2711" s="145"/>
      <c r="AC2711" s="145"/>
    </row>
    <row r="2712" spans="8:29" ht="12.75">
      <c r="H2712" s="145"/>
      <c r="I2712" s="145"/>
      <c r="J2712" s="145"/>
      <c r="K2712" s="145"/>
      <c r="L2712" s="145"/>
      <c r="M2712" s="145"/>
      <c r="N2712" s="145"/>
      <c r="O2712" s="145"/>
      <c r="P2712" s="145"/>
      <c r="Q2712" s="145"/>
      <c r="R2712" s="145"/>
      <c r="S2712" s="145"/>
      <c r="T2712" s="145"/>
      <c r="U2712" s="145"/>
      <c r="V2712" s="145"/>
      <c r="W2712" s="145"/>
      <c r="X2712" s="145"/>
      <c r="Y2712" s="145"/>
      <c r="Z2712" s="145"/>
      <c r="AA2712" s="145"/>
      <c r="AB2712" s="145"/>
      <c r="AC2712" s="145"/>
    </row>
    <row r="2713" spans="8:29" ht="12.75">
      <c r="H2713" s="145"/>
      <c r="I2713" s="145"/>
      <c r="J2713" s="145"/>
      <c r="K2713" s="145"/>
      <c r="L2713" s="145"/>
      <c r="M2713" s="145"/>
      <c r="N2713" s="145"/>
      <c r="O2713" s="145"/>
      <c r="P2713" s="145"/>
      <c r="Q2713" s="145"/>
      <c r="R2713" s="145"/>
      <c r="S2713" s="145"/>
      <c r="T2713" s="145"/>
      <c r="U2713" s="145"/>
      <c r="V2713" s="145"/>
      <c r="W2713" s="145"/>
      <c r="X2713" s="145"/>
      <c r="Y2713" s="145"/>
      <c r="Z2713" s="145"/>
      <c r="AA2713" s="145"/>
      <c r="AB2713" s="145"/>
      <c r="AC2713" s="145"/>
    </row>
    <row r="2714" spans="8:29" ht="12.75">
      <c r="H2714" s="145"/>
      <c r="I2714" s="145"/>
      <c r="J2714" s="145"/>
      <c r="K2714" s="145"/>
      <c r="L2714" s="145"/>
      <c r="M2714" s="145"/>
      <c r="N2714" s="145"/>
      <c r="O2714" s="145"/>
      <c r="P2714" s="145"/>
      <c r="Q2714" s="145"/>
      <c r="R2714" s="145"/>
      <c r="S2714" s="145"/>
      <c r="T2714" s="145"/>
      <c r="U2714" s="145"/>
      <c r="V2714" s="145"/>
      <c r="W2714" s="145"/>
      <c r="X2714" s="145"/>
      <c r="Y2714" s="145"/>
      <c r="Z2714" s="145"/>
      <c r="AA2714" s="145"/>
      <c r="AB2714" s="145"/>
      <c r="AC2714" s="145"/>
    </row>
    <row r="2715" spans="8:29" ht="12.75">
      <c r="H2715" s="145"/>
      <c r="I2715" s="145"/>
      <c r="J2715" s="145"/>
      <c r="K2715" s="145"/>
      <c r="L2715" s="145"/>
      <c r="M2715" s="145"/>
      <c r="N2715" s="145"/>
      <c r="O2715" s="145"/>
      <c r="P2715" s="145"/>
      <c r="Q2715" s="145"/>
      <c r="R2715" s="145"/>
      <c r="S2715" s="145"/>
      <c r="T2715" s="145"/>
      <c r="U2715" s="145"/>
      <c r="V2715" s="145"/>
      <c r="W2715" s="145"/>
      <c r="X2715" s="145"/>
      <c r="Y2715" s="145"/>
      <c r="Z2715" s="145"/>
      <c r="AA2715" s="145"/>
      <c r="AB2715" s="145"/>
      <c r="AC2715" s="145"/>
    </row>
    <row r="2716" spans="8:29" ht="12.75">
      <c r="H2716" s="145"/>
      <c r="I2716" s="145"/>
      <c r="J2716" s="145"/>
      <c r="K2716" s="145"/>
      <c r="L2716" s="145"/>
      <c r="M2716" s="145"/>
      <c r="N2716" s="145"/>
      <c r="O2716" s="145"/>
      <c r="P2716" s="145"/>
      <c r="Q2716" s="145"/>
      <c r="R2716" s="145"/>
      <c r="S2716" s="145"/>
      <c r="T2716" s="145"/>
      <c r="U2716" s="145"/>
      <c r="V2716" s="145"/>
      <c r="W2716" s="145"/>
      <c r="X2716" s="145"/>
      <c r="Y2716" s="145"/>
      <c r="Z2716" s="145"/>
      <c r="AA2716" s="145"/>
      <c r="AB2716" s="145"/>
      <c r="AC2716" s="145"/>
    </row>
    <row r="2717" spans="8:29" ht="12.75">
      <c r="H2717" s="145"/>
      <c r="I2717" s="145"/>
      <c r="J2717" s="145"/>
      <c r="K2717" s="145"/>
      <c r="L2717" s="145"/>
      <c r="M2717" s="145"/>
      <c r="N2717" s="145"/>
      <c r="O2717" s="145"/>
      <c r="P2717" s="145"/>
      <c r="Q2717" s="145"/>
      <c r="R2717" s="145"/>
      <c r="S2717" s="145"/>
      <c r="T2717" s="145"/>
      <c r="U2717" s="145"/>
      <c r="V2717" s="145"/>
      <c r="W2717" s="145"/>
      <c r="X2717" s="145"/>
      <c r="Y2717" s="145"/>
      <c r="Z2717" s="145"/>
      <c r="AA2717" s="145"/>
      <c r="AB2717" s="145"/>
      <c r="AC2717" s="145"/>
    </row>
    <row r="2718" spans="8:29" ht="12.75">
      <c r="H2718" s="145"/>
      <c r="I2718" s="145"/>
      <c r="J2718" s="145"/>
      <c r="K2718" s="145"/>
      <c r="L2718" s="145"/>
      <c r="M2718" s="145"/>
      <c r="N2718" s="145"/>
      <c r="O2718" s="145"/>
      <c r="P2718" s="145"/>
      <c r="Q2718" s="145"/>
      <c r="R2718" s="145"/>
      <c r="S2718" s="145"/>
      <c r="T2718" s="145"/>
      <c r="U2718" s="145"/>
      <c r="V2718" s="145"/>
      <c r="W2718" s="145"/>
      <c r="X2718" s="145"/>
      <c r="Y2718" s="145"/>
      <c r="Z2718" s="145"/>
      <c r="AA2718" s="145"/>
      <c r="AB2718" s="145"/>
      <c r="AC2718" s="145"/>
    </row>
    <row r="2719" spans="8:29" ht="12.75">
      <c r="H2719" s="145"/>
      <c r="I2719" s="145"/>
      <c r="J2719" s="145"/>
      <c r="K2719" s="145"/>
      <c r="L2719" s="145"/>
      <c r="M2719" s="145"/>
      <c r="N2719" s="145"/>
      <c r="O2719" s="145"/>
      <c r="P2719" s="145"/>
      <c r="Q2719" s="145"/>
      <c r="R2719" s="145"/>
      <c r="S2719" s="145"/>
      <c r="T2719" s="145"/>
      <c r="U2719" s="145"/>
      <c r="V2719" s="145"/>
      <c r="W2719" s="145"/>
      <c r="X2719" s="145"/>
      <c r="Y2719" s="145"/>
      <c r="Z2719" s="145"/>
      <c r="AA2719" s="145"/>
      <c r="AB2719" s="145"/>
      <c r="AC2719" s="145"/>
    </row>
    <row r="2720" spans="8:29" ht="12.75">
      <c r="H2720" s="145"/>
      <c r="I2720" s="145"/>
      <c r="J2720" s="145"/>
      <c r="K2720" s="145"/>
      <c r="L2720" s="145"/>
      <c r="M2720" s="145"/>
      <c r="N2720" s="145"/>
      <c r="O2720" s="145"/>
      <c r="P2720" s="145"/>
      <c r="Q2720" s="145"/>
      <c r="R2720" s="145"/>
      <c r="S2720" s="145"/>
      <c r="T2720" s="145"/>
      <c r="U2720" s="145"/>
      <c r="V2720" s="145"/>
      <c r="W2720" s="145"/>
      <c r="X2720" s="145"/>
      <c r="Y2720" s="145"/>
      <c r="Z2720" s="145"/>
      <c r="AA2720" s="145"/>
      <c r="AB2720" s="145"/>
      <c r="AC2720" s="145"/>
    </row>
    <row r="2721" spans="8:29" ht="12.75">
      <c r="H2721" s="145"/>
      <c r="I2721" s="145"/>
      <c r="J2721" s="145"/>
      <c r="K2721" s="145"/>
      <c r="L2721" s="145"/>
      <c r="M2721" s="145"/>
      <c r="N2721" s="145"/>
      <c r="O2721" s="145"/>
      <c r="P2721" s="145"/>
      <c r="Q2721" s="145"/>
      <c r="R2721" s="145"/>
      <c r="S2721" s="145"/>
      <c r="T2721" s="145"/>
      <c r="U2721" s="145"/>
      <c r="V2721" s="145"/>
      <c r="W2721" s="145"/>
      <c r="X2721" s="145"/>
      <c r="Y2721" s="145"/>
      <c r="Z2721" s="145"/>
      <c r="AA2721" s="145"/>
      <c r="AB2721" s="145"/>
      <c r="AC2721" s="145"/>
    </row>
    <row r="2722" spans="8:29" ht="12.75">
      <c r="H2722" s="145"/>
      <c r="I2722" s="145"/>
      <c r="J2722" s="145"/>
      <c r="K2722" s="145"/>
      <c r="L2722" s="145"/>
      <c r="M2722" s="145"/>
      <c r="N2722" s="145"/>
      <c r="O2722" s="145"/>
      <c r="P2722" s="145"/>
      <c r="Q2722" s="145"/>
      <c r="R2722" s="145"/>
      <c r="S2722" s="145"/>
      <c r="T2722" s="145"/>
      <c r="U2722" s="145"/>
      <c r="V2722" s="145"/>
      <c r="W2722" s="145"/>
      <c r="X2722" s="145"/>
      <c r="Y2722" s="145"/>
      <c r="Z2722" s="145"/>
      <c r="AA2722" s="145"/>
      <c r="AB2722" s="145"/>
      <c r="AC2722" s="145"/>
    </row>
    <row r="2723" spans="8:29" ht="12.75">
      <c r="H2723" s="145"/>
      <c r="I2723" s="145"/>
      <c r="J2723" s="145"/>
      <c r="K2723" s="145"/>
      <c r="L2723" s="145"/>
      <c r="M2723" s="145"/>
      <c r="N2723" s="145"/>
      <c r="O2723" s="145"/>
      <c r="P2723" s="145"/>
      <c r="Q2723" s="145"/>
      <c r="R2723" s="145"/>
      <c r="S2723" s="145"/>
      <c r="T2723" s="145"/>
      <c r="U2723" s="145"/>
      <c r="V2723" s="145"/>
      <c r="W2723" s="145"/>
      <c r="X2723" s="145"/>
      <c r="Y2723" s="145"/>
      <c r="Z2723" s="145"/>
      <c r="AA2723" s="145"/>
      <c r="AB2723" s="145"/>
      <c r="AC2723" s="145"/>
    </row>
    <row r="2724" spans="8:29" ht="12.75">
      <c r="H2724" s="145"/>
      <c r="I2724" s="145"/>
      <c r="J2724" s="145"/>
      <c r="K2724" s="145"/>
      <c r="L2724" s="145"/>
      <c r="M2724" s="145"/>
      <c r="N2724" s="145"/>
      <c r="O2724" s="145"/>
      <c r="P2724" s="145"/>
      <c r="Q2724" s="145"/>
      <c r="R2724" s="145"/>
      <c r="S2724" s="145"/>
      <c r="T2724" s="145"/>
      <c r="U2724" s="145"/>
      <c r="V2724" s="145"/>
      <c r="W2724" s="145"/>
      <c r="X2724" s="145"/>
      <c r="Y2724" s="145"/>
      <c r="Z2724" s="145"/>
      <c r="AA2724" s="145"/>
      <c r="AB2724" s="145"/>
      <c r="AC2724" s="145"/>
    </row>
    <row r="2725" spans="8:29" ht="12.75">
      <c r="H2725" s="145"/>
      <c r="I2725" s="145"/>
      <c r="J2725" s="145"/>
      <c r="K2725" s="145"/>
      <c r="L2725" s="145"/>
      <c r="M2725" s="145"/>
      <c r="N2725" s="145"/>
      <c r="O2725" s="145"/>
      <c r="P2725" s="145"/>
      <c r="Q2725" s="145"/>
      <c r="R2725" s="145"/>
      <c r="S2725" s="145"/>
      <c r="T2725" s="145"/>
      <c r="U2725" s="145"/>
      <c r="V2725" s="145"/>
      <c r="W2725" s="145"/>
      <c r="X2725" s="145"/>
      <c r="Y2725" s="145"/>
      <c r="Z2725" s="145"/>
      <c r="AA2725" s="145"/>
      <c r="AB2725" s="145"/>
      <c r="AC2725" s="145"/>
    </row>
    <row r="2726" spans="8:29" ht="12.75">
      <c r="H2726" s="145"/>
      <c r="I2726" s="145"/>
      <c r="J2726" s="145"/>
      <c r="K2726" s="145"/>
      <c r="L2726" s="145"/>
      <c r="M2726" s="145"/>
      <c r="N2726" s="145"/>
      <c r="O2726" s="145"/>
      <c r="P2726" s="145"/>
      <c r="Q2726" s="145"/>
      <c r="R2726" s="145"/>
      <c r="S2726" s="145"/>
      <c r="T2726" s="145"/>
      <c r="U2726" s="145"/>
      <c r="V2726" s="145"/>
      <c r="W2726" s="145"/>
      <c r="X2726" s="145"/>
      <c r="Y2726" s="145"/>
      <c r="Z2726" s="145"/>
      <c r="AA2726" s="145"/>
      <c r="AB2726" s="145"/>
      <c r="AC2726" s="145"/>
    </row>
    <row r="2727" spans="8:29" ht="12.75">
      <c r="H2727" s="145"/>
      <c r="I2727" s="145"/>
      <c r="J2727" s="145"/>
      <c r="K2727" s="145"/>
      <c r="L2727" s="145"/>
      <c r="M2727" s="145"/>
      <c r="N2727" s="145"/>
      <c r="O2727" s="145"/>
      <c r="P2727" s="145"/>
      <c r="Q2727" s="145"/>
      <c r="R2727" s="145"/>
      <c r="S2727" s="145"/>
      <c r="T2727" s="145"/>
      <c r="U2727" s="145"/>
      <c r="V2727" s="145"/>
      <c r="W2727" s="145"/>
      <c r="X2727" s="145"/>
      <c r="Y2727" s="145"/>
      <c r="Z2727" s="145"/>
      <c r="AA2727" s="145"/>
      <c r="AB2727" s="145"/>
      <c r="AC2727" s="145"/>
    </row>
    <row r="2728" spans="8:29" ht="12.75">
      <c r="H2728" s="145"/>
      <c r="I2728" s="145"/>
      <c r="J2728" s="145"/>
      <c r="K2728" s="145"/>
      <c r="L2728" s="145"/>
      <c r="M2728" s="145"/>
      <c r="N2728" s="145"/>
      <c r="O2728" s="145"/>
      <c r="P2728" s="145"/>
      <c r="Q2728" s="145"/>
      <c r="R2728" s="145"/>
      <c r="S2728" s="145"/>
      <c r="T2728" s="145"/>
      <c r="U2728" s="145"/>
      <c r="V2728" s="145"/>
      <c r="W2728" s="145"/>
      <c r="X2728" s="145"/>
      <c r="Y2728" s="145"/>
      <c r="Z2728" s="145"/>
      <c r="AA2728" s="145"/>
      <c r="AB2728" s="145"/>
      <c r="AC2728" s="145"/>
    </row>
    <row r="2729" spans="8:29" ht="12.75">
      <c r="H2729" s="145"/>
      <c r="I2729" s="145"/>
      <c r="J2729" s="145"/>
      <c r="K2729" s="145"/>
      <c r="L2729" s="145"/>
      <c r="M2729" s="145"/>
      <c r="N2729" s="145"/>
      <c r="O2729" s="145"/>
      <c r="P2729" s="145"/>
      <c r="Q2729" s="145"/>
      <c r="R2729" s="145"/>
      <c r="S2729" s="145"/>
      <c r="T2729" s="145"/>
      <c r="U2729" s="145"/>
      <c r="V2729" s="145"/>
      <c r="W2729" s="145"/>
      <c r="X2729" s="145"/>
      <c r="Y2729" s="145"/>
      <c r="Z2729" s="145"/>
      <c r="AA2729" s="145"/>
      <c r="AB2729" s="145"/>
      <c r="AC2729" s="145"/>
    </row>
    <row r="2730" spans="8:29" ht="12.75">
      <c r="H2730" s="145"/>
      <c r="I2730" s="145"/>
      <c r="J2730" s="145"/>
      <c r="K2730" s="145"/>
      <c r="L2730" s="145"/>
      <c r="M2730" s="145"/>
      <c r="N2730" s="145"/>
      <c r="O2730" s="145"/>
      <c r="P2730" s="145"/>
      <c r="Q2730" s="145"/>
      <c r="R2730" s="145"/>
      <c r="S2730" s="145"/>
      <c r="T2730" s="145"/>
      <c r="U2730" s="145"/>
      <c r="V2730" s="145"/>
      <c r="W2730" s="145"/>
      <c r="X2730" s="145"/>
      <c r="Y2730" s="145"/>
      <c r="Z2730" s="145"/>
      <c r="AA2730" s="145"/>
      <c r="AB2730" s="145"/>
      <c r="AC2730" s="145"/>
    </row>
    <row r="2731" spans="8:29" ht="12.75">
      <c r="H2731" s="145"/>
      <c r="I2731" s="145"/>
      <c r="J2731" s="145"/>
      <c r="K2731" s="145"/>
      <c r="L2731" s="145"/>
      <c r="M2731" s="145"/>
      <c r="N2731" s="145"/>
      <c r="O2731" s="145"/>
      <c r="P2731" s="145"/>
      <c r="Q2731" s="145"/>
      <c r="R2731" s="145"/>
      <c r="S2731" s="145"/>
      <c r="T2731" s="145"/>
      <c r="U2731" s="145"/>
      <c r="V2731" s="145"/>
      <c r="W2731" s="145"/>
      <c r="X2731" s="145"/>
      <c r="Y2731" s="145"/>
      <c r="Z2731" s="145"/>
      <c r="AA2731" s="145"/>
      <c r="AB2731" s="145"/>
      <c r="AC2731" s="145"/>
    </row>
    <row r="2732" spans="8:29" ht="12.75">
      <c r="H2732" s="145"/>
      <c r="I2732" s="145"/>
      <c r="J2732" s="145"/>
      <c r="K2732" s="145"/>
      <c r="L2732" s="145"/>
      <c r="M2732" s="145"/>
      <c r="N2732" s="145"/>
      <c r="O2732" s="145"/>
      <c r="P2732" s="145"/>
      <c r="Q2732" s="145"/>
      <c r="R2732" s="145"/>
      <c r="S2732" s="145"/>
      <c r="T2732" s="145"/>
      <c r="U2732" s="145"/>
      <c r="V2732" s="145"/>
      <c r="W2732" s="145"/>
      <c r="X2732" s="145"/>
      <c r="Y2732" s="145"/>
      <c r="Z2732" s="145"/>
      <c r="AA2732" s="145"/>
      <c r="AB2732" s="145"/>
      <c r="AC2732" s="145"/>
    </row>
    <row r="2733" spans="8:29" ht="12.75">
      <c r="H2733" s="145"/>
      <c r="I2733" s="145"/>
      <c r="J2733" s="145"/>
      <c r="K2733" s="145"/>
      <c r="L2733" s="145"/>
      <c r="M2733" s="145"/>
      <c r="N2733" s="145"/>
      <c r="O2733" s="145"/>
      <c r="P2733" s="145"/>
      <c r="Q2733" s="145"/>
      <c r="R2733" s="145"/>
      <c r="S2733" s="145"/>
      <c r="T2733" s="145"/>
      <c r="U2733" s="145"/>
      <c r="V2733" s="145"/>
      <c r="W2733" s="145"/>
      <c r="X2733" s="145"/>
      <c r="Y2733" s="145"/>
      <c r="Z2733" s="145"/>
      <c r="AA2733" s="145"/>
      <c r="AB2733" s="145"/>
      <c r="AC2733" s="145"/>
    </row>
    <row r="2734" spans="8:29" ht="12.75">
      <c r="H2734" s="145"/>
      <c r="I2734" s="145"/>
      <c r="J2734" s="145"/>
      <c r="K2734" s="145"/>
      <c r="L2734" s="145"/>
      <c r="M2734" s="145"/>
      <c r="N2734" s="145"/>
      <c r="O2734" s="145"/>
      <c r="P2734" s="145"/>
      <c r="Q2734" s="145"/>
      <c r="R2734" s="145"/>
      <c r="S2734" s="145"/>
      <c r="T2734" s="145"/>
      <c r="U2734" s="145"/>
      <c r="V2734" s="145"/>
      <c r="W2734" s="145"/>
      <c r="X2734" s="145"/>
      <c r="Y2734" s="145"/>
      <c r="Z2734" s="145"/>
      <c r="AA2734" s="145"/>
      <c r="AB2734" s="145"/>
      <c r="AC2734" s="145"/>
    </row>
    <row r="2735" spans="8:29" ht="12.75">
      <c r="H2735" s="145"/>
      <c r="I2735" s="145"/>
      <c r="J2735" s="145"/>
      <c r="K2735" s="145"/>
      <c r="L2735" s="145"/>
      <c r="M2735" s="145"/>
      <c r="N2735" s="145"/>
      <c r="O2735" s="145"/>
      <c r="P2735" s="145"/>
      <c r="Q2735" s="145"/>
      <c r="R2735" s="145"/>
      <c r="S2735" s="145"/>
      <c r="T2735" s="145"/>
      <c r="U2735" s="145"/>
      <c r="V2735" s="145"/>
      <c r="W2735" s="145"/>
      <c r="X2735" s="145"/>
      <c r="Y2735" s="145"/>
      <c r="Z2735" s="145"/>
      <c r="AA2735" s="145"/>
      <c r="AB2735" s="145"/>
      <c r="AC2735" s="145"/>
    </row>
    <row r="2736" spans="8:29" ht="12.75">
      <c r="H2736" s="145"/>
      <c r="I2736" s="145"/>
      <c r="J2736" s="145"/>
      <c r="K2736" s="145"/>
      <c r="L2736" s="145"/>
      <c r="M2736" s="145"/>
      <c r="N2736" s="145"/>
      <c r="O2736" s="145"/>
      <c r="P2736" s="145"/>
      <c r="Q2736" s="145"/>
      <c r="R2736" s="145"/>
      <c r="S2736" s="145"/>
      <c r="T2736" s="145"/>
      <c r="U2736" s="145"/>
      <c r="V2736" s="145"/>
      <c r="W2736" s="145"/>
      <c r="X2736" s="145"/>
      <c r="Y2736" s="145"/>
      <c r="Z2736" s="145"/>
      <c r="AA2736" s="145"/>
      <c r="AB2736" s="145"/>
      <c r="AC2736" s="145"/>
    </row>
    <row r="2737" spans="8:29" ht="12.75">
      <c r="H2737" s="145"/>
      <c r="I2737" s="145"/>
      <c r="J2737" s="145"/>
      <c r="K2737" s="145"/>
      <c r="L2737" s="145"/>
      <c r="M2737" s="145"/>
      <c r="N2737" s="145"/>
      <c r="O2737" s="145"/>
      <c r="P2737" s="145"/>
      <c r="Q2737" s="145"/>
      <c r="R2737" s="145"/>
      <c r="S2737" s="145"/>
      <c r="T2737" s="145"/>
      <c r="U2737" s="145"/>
      <c r="V2737" s="145"/>
      <c r="W2737" s="145"/>
      <c r="X2737" s="145"/>
      <c r="Y2737" s="145"/>
      <c r="Z2737" s="145"/>
      <c r="AA2737" s="145"/>
      <c r="AB2737" s="145"/>
      <c r="AC2737" s="145"/>
    </row>
    <row r="2738" spans="8:29" ht="12.75">
      <c r="H2738" s="145"/>
      <c r="I2738" s="145"/>
      <c r="J2738" s="145"/>
      <c r="K2738" s="145"/>
      <c r="L2738" s="145"/>
      <c r="M2738" s="145"/>
      <c r="N2738" s="145"/>
      <c r="O2738" s="145"/>
      <c r="P2738" s="145"/>
      <c r="Q2738" s="145"/>
      <c r="R2738" s="145"/>
      <c r="S2738" s="145"/>
      <c r="T2738" s="145"/>
      <c r="U2738" s="145"/>
      <c r="V2738" s="145"/>
      <c r="W2738" s="145"/>
      <c r="X2738" s="145"/>
      <c r="Y2738" s="145"/>
      <c r="Z2738" s="145"/>
      <c r="AA2738" s="145"/>
      <c r="AB2738" s="145"/>
      <c r="AC2738" s="145"/>
    </row>
    <row r="2739" spans="8:29" ht="12.75">
      <c r="H2739" s="145"/>
      <c r="I2739" s="145"/>
      <c r="J2739" s="145"/>
      <c r="K2739" s="145"/>
      <c r="L2739" s="145"/>
      <c r="M2739" s="145"/>
      <c r="N2739" s="145"/>
      <c r="O2739" s="145"/>
      <c r="P2739" s="145"/>
      <c r="Q2739" s="145"/>
      <c r="R2739" s="145"/>
      <c r="S2739" s="145"/>
      <c r="T2739" s="145"/>
      <c r="U2739" s="145"/>
      <c r="V2739" s="145"/>
      <c r="W2739" s="145"/>
      <c r="X2739" s="145"/>
      <c r="Y2739" s="145"/>
      <c r="Z2739" s="145"/>
      <c r="AA2739" s="145"/>
      <c r="AB2739" s="145"/>
      <c r="AC2739" s="145"/>
    </row>
    <row r="2740" spans="8:29" ht="12.75">
      <c r="H2740" s="145"/>
      <c r="I2740" s="145"/>
      <c r="J2740" s="145"/>
      <c r="K2740" s="145"/>
      <c r="L2740" s="145"/>
      <c r="M2740" s="145"/>
      <c r="N2740" s="145"/>
      <c r="O2740" s="145"/>
      <c r="P2740" s="145"/>
      <c r="Q2740" s="145"/>
      <c r="R2740" s="145"/>
      <c r="S2740" s="145"/>
      <c r="T2740" s="145"/>
      <c r="U2740" s="145"/>
      <c r="V2740" s="145"/>
      <c r="W2740" s="145"/>
      <c r="X2740" s="145"/>
      <c r="Y2740" s="145"/>
      <c r="Z2740" s="145"/>
      <c r="AA2740" s="145"/>
      <c r="AB2740" s="145"/>
      <c r="AC2740" s="145"/>
    </row>
    <row r="2741" spans="8:29" ht="12.75">
      <c r="H2741" s="145"/>
      <c r="I2741" s="145"/>
      <c r="J2741" s="145"/>
      <c r="K2741" s="145"/>
      <c r="L2741" s="145"/>
      <c r="M2741" s="145"/>
      <c r="N2741" s="145"/>
      <c r="O2741" s="145"/>
      <c r="P2741" s="145"/>
      <c r="Q2741" s="145"/>
      <c r="R2741" s="145"/>
      <c r="S2741" s="145"/>
      <c r="T2741" s="145"/>
      <c r="U2741" s="145"/>
      <c r="V2741" s="145"/>
      <c r="W2741" s="145"/>
      <c r="X2741" s="145"/>
      <c r="Y2741" s="145"/>
      <c r="Z2741" s="145"/>
      <c r="AA2741" s="145"/>
      <c r="AB2741" s="145"/>
      <c r="AC2741" s="145"/>
    </row>
    <row r="2742" spans="8:29" ht="12.75">
      <c r="H2742" s="145"/>
      <c r="I2742" s="145"/>
      <c r="J2742" s="145"/>
      <c r="K2742" s="145"/>
      <c r="L2742" s="145"/>
      <c r="M2742" s="145"/>
      <c r="N2742" s="145"/>
      <c r="O2742" s="145"/>
      <c r="P2742" s="145"/>
      <c r="Q2742" s="145"/>
      <c r="R2742" s="145"/>
      <c r="S2742" s="145"/>
      <c r="T2742" s="145"/>
      <c r="U2742" s="145"/>
      <c r="V2742" s="145"/>
      <c r="W2742" s="145"/>
      <c r="X2742" s="145"/>
      <c r="Y2742" s="145"/>
      <c r="Z2742" s="145"/>
      <c r="AA2742" s="145"/>
      <c r="AB2742" s="145"/>
      <c r="AC2742" s="145"/>
    </row>
    <row r="2743" spans="8:29" ht="12.75">
      <c r="H2743" s="145"/>
      <c r="I2743" s="145"/>
      <c r="J2743" s="145"/>
      <c r="K2743" s="145"/>
      <c r="L2743" s="145"/>
      <c r="M2743" s="145"/>
      <c r="N2743" s="145"/>
      <c r="O2743" s="145"/>
      <c r="P2743" s="145"/>
      <c r="Q2743" s="145"/>
      <c r="R2743" s="145"/>
      <c r="S2743" s="145"/>
      <c r="T2743" s="145"/>
      <c r="U2743" s="145"/>
      <c r="V2743" s="145"/>
      <c r="W2743" s="145"/>
      <c r="X2743" s="145"/>
      <c r="Y2743" s="145"/>
      <c r="Z2743" s="145"/>
      <c r="AA2743" s="145"/>
      <c r="AB2743" s="145"/>
      <c r="AC2743" s="145"/>
    </row>
    <row r="2744" spans="8:29" ht="12.75">
      <c r="H2744" s="145"/>
      <c r="I2744" s="145"/>
      <c r="J2744" s="145"/>
      <c r="K2744" s="145"/>
      <c r="L2744" s="145"/>
      <c r="M2744" s="145"/>
      <c r="N2744" s="145"/>
      <c r="O2744" s="145"/>
      <c r="P2744" s="145"/>
      <c r="Q2744" s="145"/>
      <c r="R2744" s="145"/>
      <c r="S2744" s="145"/>
      <c r="T2744" s="145"/>
      <c r="U2744" s="145"/>
      <c r="V2744" s="145"/>
      <c r="W2744" s="145"/>
      <c r="X2744" s="145"/>
      <c r="Y2744" s="145"/>
      <c r="Z2744" s="145"/>
      <c r="AA2744" s="145"/>
      <c r="AB2744" s="145"/>
      <c r="AC2744" s="145"/>
    </row>
    <row r="2745" spans="8:29" ht="12.75">
      <c r="H2745" s="145"/>
      <c r="I2745" s="145"/>
      <c r="J2745" s="145"/>
      <c r="K2745" s="145"/>
      <c r="L2745" s="145"/>
      <c r="M2745" s="145"/>
      <c r="N2745" s="145"/>
      <c r="O2745" s="145"/>
      <c r="P2745" s="145"/>
      <c r="Q2745" s="145"/>
      <c r="R2745" s="145"/>
      <c r="S2745" s="145"/>
      <c r="T2745" s="145"/>
      <c r="U2745" s="145"/>
      <c r="V2745" s="145"/>
      <c r="W2745" s="145"/>
      <c r="X2745" s="145"/>
      <c r="Y2745" s="145"/>
      <c r="Z2745" s="145"/>
      <c r="AA2745" s="145"/>
      <c r="AB2745" s="145"/>
      <c r="AC2745" s="145"/>
    </row>
    <row r="2746" spans="8:29" ht="12.75">
      <c r="H2746" s="145"/>
      <c r="I2746" s="145"/>
      <c r="J2746" s="145"/>
      <c r="K2746" s="145"/>
      <c r="L2746" s="145"/>
      <c r="M2746" s="145"/>
      <c r="N2746" s="145"/>
      <c r="O2746" s="145"/>
      <c r="P2746" s="145"/>
      <c r="Q2746" s="145"/>
      <c r="R2746" s="145"/>
      <c r="S2746" s="145"/>
      <c r="T2746" s="145"/>
      <c r="U2746" s="145"/>
      <c r="V2746" s="145"/>
      <c r="W2746" s="145"/>
      <c r="X2746" s="145"/>
      <c r="Y2746" s="145"/>
      <c r="Z2746" s="145"/>
      <c r="AA2746" s="145"/>
      <c r="AB2746" s="145"/>
      <c r="AC2746" s="145"/>
    </row>
    <row r="2747" spans="8:29" ht="12.75">
      <c r="H2747" s="145"/>
      <c r="I2747" s="145"/>
      <c r="J2747" s="145"/>
      <c r="K2747" s="145"/>
      <c r="L2747" s="145"/>
      <c r="M2747" s="145"/>
      <c r="N2747" s="145"/>
      <c r="O2747" s="145"/>
      <c r="P2747" s="145"/>
      <c r="Q2747" s="145"/>
      <c r="R2747" s="145"/>
      <c r="S2747" s="145"/>
      <c r="T2747" s="145"/>
      <c r="U2747" s="145"/>
      <c r="V2747" s="145"/>
      <c r="W2747" s="145"/>
      <c r="X2747" s="145"/>
      <c r="Y2747" s="145"/>
      <c r="Z2747" s="145"/>
      <c r="AA2747" s="145"/>
      <c r="AB2747" s="145"/>
      <c r="AC2747" s="145"/>
    </row>
    <row r="2748" spans="8:29" ht="12.75">
      <c r="H2748" s="145"/>
      <c r="I2748" s="145"/>
      <c r="J2748" s="145"/>
      <c r="K2748" s="145"/>
      <c r="L2748" s="145"/>
      <c r="M2748" s="145"/>
      <c r="N2748" s="145"/>
      <c r="O2748" s="145"/>
      <c r="P2748" s="145"/>
      <c r="Q2748" s="145"/>
      <c r="R2748" s="145"/>
      <c r="S2748" s="145"/>
      <c r="T2748" s="145"/>
      <c r="U2748" s="145"/>
      <c r="V2748" s="145"/>
      <c r="W2748" s="145"/>
      <c r="X2748" s="145"/>
      <c r="Y2748" s="145"/>
      <c r="Z2748" s="145"/>
      <c r="AA2748" s="145"/>
      <c r="AB2748" s="145"/>
      <c r="AC2748" s="145"/>
    </row>
    <row r="2749" spans="8:29" ht="12.75">
      <c r="H2749" s="145"/>
      <c r="I2749" s="145"/>
      <c r="J2749" s="145"/>
      <c r="K2749" s="145"/>
      <c r="L2749" s="145"/>
      <c r="M2749" s="145"/>
      <c r="N2749" s="145"/>
      <c r="O2749" s="145"/>
      <c r="P2749" s="145"/>
      <c r="Q2749" s="145"/>
      <c r="R2749" s="145"/>
      <c r="S2749" s="145"/>
      <c r="T2749" s="145"/>
      <c r="U2749" s="145"/>
      <c r="V2749" s="145"/>
      <c r="W2749" s="145"/>
      <c r="X2749" s="145"/>
      <c r="Y2749" s="145"/>
      <c r="Z2749" s="145"/>
      <c r="AA2749" s="145"/>
      <c r="AB2749" s="145"/>
      <c r="AC2749" s="145"/>
    </row>
    <row r="2750" spans="8:29" ht="12.75">
      <c r="H2750" s="145"/>
      <c r="I2750" s="145"/>
      <c r="J2750" s="145"/>
      <c r="K2750" s="145"/>
      <c r="L2750" s="145"/>
      <c r="M2750" s="145"/>
      <c r="N2750" s="145"/>
      <c r="O2750" s="145"/>
      <c r="P2750" s="145"/>
      <c r="Q2750" s="145"/>
      <c r="R2750" s="145"/>
      <c r="S2750" s="145"/>
      <c r="T2750" s="145"/>
      <c r="U2750" s="145"/>
      <c r="V2750" s="145"/>
      <c r="W2750" s="145"/>
      <c r="X2750" s="145"/>
      <c r="Y2750" s="145"/>
      <c r="Z2750" s="145"/>
      <c r="AA2750" s="145"/>
      <c r="AB2750" s="145"/>
      <c r="AC2750" s="145"/>
    </row>
    <row r="2751" spans="8:29" ht="12.75">
      <c r="H2751" s="145"/>
      <c r="I2751" s="145"/>
      <c r="J2751" s="145"/>
      <c r="K2751" s="145"/>
      <c r="L2751" s="145"/>
      <c r="M2751" s="145"/>
      <c r="N2751" s="145"/>
      <c r="O2751" s="145"/>
      <c r="P2751" s="145"/>
      <c r="Q2751" s="145"/>
      <c r="R2751" s="145"/>
      <c r="S2751" s="145"/>
      <c r="T2751" s="145"/>
      <c r="U2751" s="145"/>
      <c r="V2751" s="145"/>
      <c r="W2751" s="145"/>
      <c r="X2751" s="145"/>
      <c r="Y2751" s="145"/>
      <c r="Z2751" s="145"/>
      <c r="AA2751" s="145"/>
      <c r="AB2751" s="145"/>
      <c r="AC2751" s="145"/>
    </row>
    <row r="2752" spans="8:29" ht="12.75">
      <c r="H2752" s="145"/>
      <c r="I2752" s="145"/>
      <c r="J2752" s="145"/>
      <c r="K2752" s="145"/>
      <c r="L2752" s="145"/>
      <c r="M2752" s="145"/>
      <c r="N2752" s="145"/>
      <c r="O2752" s="145"/>
      <c r="P2752" s="145"/>
      <c r="Q2752" s="145"/>
      <c r="R2752" s="145"/>
      <c r="S2752" s="145"/>
      <c r="T2752" s="145"/>
      <c r="U2752" s="145"/>
      <c r="V2752" s="145"/>
      <c r="W2752" s="145"/>
      <c r="X2752" s="145"/>
      <c r="Y2752" s="145"/>
      <c r="Z2752" s="145"/>
      <c r="AA2752" s="145"/>
      <c r="AB2752" s="145"/>
      <c r="AC2752" s="145"/>
    </row>
    <row r="2753" spans="8:29" ht="12.75">
      <c r="H2753" s="145"/>
      <c r="I2753" s="145"/>
      <c r="J2753" s="145"/>
      <c r="K2753" s="145"/>
      <c r="L2753" s="145"/>
      <c r="M2753" s="145"/>
      <c r="N2753" s="145"/>
      <c r="O2753" s="145"/>
      <c r="P2753" s="145"/>
      <c r="Q2753" s="145"/>
      <c r="R2753" s="145"/>
      <c r="S2753" s="145"/>
      <c r="T2753" s="145"/>
      <c r="U2753" s="145"/>
      <c r="V2753" s="145"/>
      <c r="W2753" s="145"/>
      <c r="X2753" s="145"/>
      <c r="Y2753" s="145"/>
      <c r="Z2753" s="145"/>
      <c r="AA2753" s="145"/>
      <c r="AB2753" s="145"/>
      <c r="AC2753" s="145"/>
    </row>
    <row r="2754" spans="8:29" ht="12.75">
      <c r="H2754" s="145"/>
      <c r="I2754" s="145"/>
      <c r="J2754" s="145"/>
      <c r="K2754" s="145"/>
      <c r="L2754" s="145"/>
      <c r="M2754" s="145"/>
      <c r="N2754" s="145"/>
      <c r="O2754" s="145"/>
      <c r="P2754" s="145"/>
      <c r="Q2754" s="145"/>
      <c r="R2754" s="145"/>
      <c r="S2754" s="145"/>
      <c r="T2754" s="145"/>
      <c r="U2754" s="145"/>
      <c r="V2754" s="145"/>
      <c r="W2754" s="145"/>
      <c r="X2754" s="145"/>
      <c r="Y2754" s="145"/>
      <c r="Z2754" s="145"/>
      <c r="AA2754" s="145"/>
      <c r="AB2754" s="145"/>
      <c r="AC2754" s="145"/>
    </row>
    <row r="2755" spans="8:29" ht="12.75">
      <c r="H2755" s="145"/>
      <c r="I2755" s="145"/>
      <c r="J2755" s="145"/>
      <c r="K2755" s="145"/>
      <c r="L2755" s="145"/>
      <c r="M2755" s="145"/>
      <c r="N2755" s="145"/>
      <c r="O2755" s="145"/>
      <c r="P2755" s="145"/>
      <c r="Q2755" s="145"/>
      <c r="R2755" s="145"/>
      <c r="S2755" s="145"/>
      <c r="T2755" s="145"/>
      <c r="U2755" s="145"/>
      <c r="V2755" s="145"/>
      <c r="W2755" s="145"/>
      <c r="X2755" s="145"/>
      <c r="Y2755" s="145"/>
      <c r="Z2755" s="145"/>
      <c r="AA2755" s="145"/>
      <c r="AB2755" s="145"/>
      <c r="AC2755" s="145"/>
    </row>
    <row r="2756" spans="8:29" ht="12.75">
      <c r="H2756" s="145"/>
      <c r="I2756" s="145"/>
      <c r="J2756" s="145"/>
      <c r="K2756" s="145"/>
      <c r="L2756" s="145"/>
      <c r="M2756" s="145"/>
      <c r="N2756" s="145"/>
      <c r="O2756" s="145"/>
      <c r="P2756" s="145"/>
      <c r="Q2756" s="145"/>
      <c r="R2756" s="145"/>
      <c r="S2756" s="145"/>
      <c r="T2756" s="145"/>
      <c r="U2756" s="145"/>
      <c r="V2756" s="145"/>
      <c r="W2756" s="145"/>
      <c r="X2756" s="145"/>
      <c r="Y2756" s="145"/>
      <c r="Z2756" s="145"/>
      <c r="AA2756" s="145"/>
      <c r="AB2756" s="145"/>
      <c r="AC2756" s="145"/>
    </row>
    <row r="2757" spans="8:29" ht="12.75">
      <c r="H2757" s="145"/>
      <c r="I2757" s="145"/>
      <c r="J2757" s="145"/>
      <c r="K2757" s="145"/>
      <c r="L2757" s="145"/>
      <c r="M2757" s="145"/>
      <c r="N2757" s="145"/>
      <c r="O2757" s="145"/>
      <c r="P2757" s="145"/>
      <c r="Q2757" s="145"/>
      <c r="R2757" s="145"/>
      <c r="S2757" s="145"/>
      <c r="T2757" s="145"/>
      <c r="U2757" s="145"/>
      <c r="V2757" s="145"/>
      <c r="W2757" s="145"/>
      <c r="X2757" s="145"/>
      <c r="Y2757" s="145"/>
      <c r="Z2757" s="145"/>
      <c r="AA2757" s="145"/>
      <c r="AB2757" s="145"/>
      <c r="AC2757" s="145"/>
    </row>
    <row r="2758" spans="8:29" ht="12.75">
      <c r="H2758" s="145"/>
      <c r="I2758" s="145"/>
      <c r="J2758" s="145"/>
      <c r="K2758" s="145"/>
      <c r="L2758" s="145"/>
      <c r="M2758" s="145"/>
      <c r="N2758" s="145"/>
      <c r="O2758" s="145"/>
      <c r="P2758" s="145"/>
      <c r="Q2758" s="145"/>
      <c r="R2758" s="145"/>
      <c r="S2758" s="145"/>
      <c r="T2758" s="145"/>
      <c r="U2758" s="145"/>
      <c r="V2758" s="145"/>
      <c r="W2758" s="145"/>
      <c r="X2758" s="145"/>
      <c r="Y2758" s="145"/>
      <c r="Z2758" s="145"/>
      <c r="AA2758" s="145"/>
      <c r="AB2758" s="145"/>
      <c r="AC2758" s="145"/>
    </row>
    <row r="2759" spans="8:29" ht="12.75">
      <c r="H2759" s="145"/>
      <c r="I2759" s="145"/>
      <c r="J2759" s="145"/>
      <c r="K2759" s="145"/>
      <c r="L2759" s="145"/>
      <c r="M2759" s="145"/>
      <c r="N2759" s="145"/>
      <c r="O2759" s="145"/>
      <c r="P2759" s="145"/>
      <c r="Q2759" s="145"/>
      <c r="R2759" s="145"/>
      <c r="S2759" s="145"/>
      <c r="T2759" s="145"/>
      <c r="U2759" s="145"/>
      <c r="V2759" s="145"/>
      <c r="W2759" s="145"/>
      <c r="X2759" s="145"/>
      <c r="Y2759" s="145"/>
      <c r="Z2759" s="145"/>
      <c r="AA2759" s="145"/>
      <c r="AB2759" s="145"/>
      <c r="AC2759" s="145"/>
    </row>
    <row r="2760" spans="8:29" ht="12.75">
      <c r="H2760" s="145"/>
      <c r="I2760" s="145"/>
      <c r="J2760" s="145"/>
      <c r="K2760" s="145"/>
      <c r="L2760" s="145"/>
      <c r="M2760" s="145"/>
      <c r="N2760" s="145"/>
      <c r="O2760" s="145"/>
      <c r="P2760" s="145"/>
      <c r="Q2760" s="145"/>
      <c r="R2760" s="145"/>
      <c r="S2760" s="145"/>
      <c r="T2760" s="145"/>
      <c r="U2760" s="145"/>
      <c r="V2760" s="145"/>
      <c r="W2760" s="145"/>
      <c r="X2760" s="145"/>
      <c r="Y2760" s="145"/>
      <c r="Z2760" s="145"/>
      <c r="AA2760" s="145"/>
      <c r="AB2760" s="145"/>
      <c r="AC2760" s="145"/>
    </row>
    <row r="2761" spans="8:29" ht="12.75">
      <c r="H2761" s="145"/>
      <c r="I2761" s="145"/>
      <c r="J2761" s="145"/>
      <c r="K2761" s="145"/>
      <c r="L2761" s="145"/>
      <c r="M2761" s="145"/>
      <c r="N2761" s="145"/>
      <c r="O2761" s="145"/>
      <c r="P2761" s="145"/>
      <c r="Q2761" s="145"/>
      <c r="R2761" s="145"/>
      <c r="S2761" s="145"/>
      <c r="T2761" s="145"/>
      <c r="U2761" s="145"/>
      <c r="V2761" s="145"/>
      <c r="W2761" s="145"/>
      <c r="X2761" s="145"/>
      <c r="Y2761" s="145"/>
      <c r="Z2761" s="145"/>
      <c r="AA2761" s="145"/>
      <c r="AB2761" s="145"/>
      <c r="AC2761" s="145"/>
    </row>
    <row r="2762" spans="8:29" ht="12.75">
      <c r="H2762" s="145"/>
      <c r="I2762" s="145"/>
      <c r="J2762" s="145"/>
      <c r="K2762" s="145"/>
      <c r="L2762" s="145"/>
      <c r="M2762" s="145"/>
      <c r="N2762" s="145"/>
      <c r="O2762" s="145"/>
      <c r="P2762" s="145"/>
      <c r="Q2762" s="145"/>
      <c r="R2762" s="145"/>
      <c r="S2762" s="145"/>
      <c r="T2762" s="145"/>
      <c r="U2762" s="145"/>
      <c r="V2762" s="145"/>
      <c r="W2762" s="145"/>
      <c r="X2762" s="145"/>
      <c r="Y2762" s="145"/>
      <c r="Z2762" s="145"/>
      <c r="AA2762" s="145"/>
      <c r="AB2762" s="145"/>
      <c r="AC2762" s="145"/>
    </row>
    <row r="2763" spans="8:29" ht="12.75">
      <c r="H2763" s="145"/>
      <c r="I2763" s="145"/>
      <c r="J2763" s="145"/>
      <c r="K2763" s="145"/>
      <c r="L2763" s="145"/>
      <c r="M2763" s="145"/>
      <c r="N2763" s="145"/>
      <c r="O2763" s="145"/>
      <c r="P2763" s="145"/>
      <c r="Q2763" s="145"/>
      <c r="R2763" s="145"/>
      <c r="S2763" s="145"/>
      <c r="T2763" s="145"/>
      <c r="U2763" s="145"/>
      <c r="V2763" s="145"/>
      <c r="W2763" s="145"/>
      <c r="X2763" s="145"/>
      <c r="Y2763" s="145"/>
      <c r="Z2763" s="145"/>
      <c r="AA2763" s="145"/>
      <c r="AB2763" s="145"/>
      <c r="AC2763" s="145"/>
    </row>
    <row r="2764" spans="8:29" ht="12.75">
      <c r="H2764" s="145"/>
      <c r="I2764" s="145"/>
      <c r="J2764" s="145"/>
      <c r="K2764" s="145"/>
      <c r="L2764" s="145"/>
      <c r="M2764" s="145"/>
      <c r="N2764" s="145"/>
      <c r="O2764" s="145"/>
      <c r="P2764" s="145"/>
      <c r="Q2764" s="145"/>
      <c r="R2764" s="145"/>
      <c r="S2764" s="145"/>
      <c r="T2764" s="145"/>
      <c r="U2764" s="145"/>
      <c r="V2764" s="145"/>
      <c r="W2764" s="145"/>
      <c r="X2764" s="145"/>
      <c r="Y2764" s="145"/>
      <c r="Z2764" s="145"/>
      <c r="AA2764" s="145"/>
      <c r="AB2764" s="145"/>
      <c r="AC2764" s="145"/>
    </row>
    <row r="2765" spans="8:29" ht="12.75">
      <c r="H2765" s="145"/>
      <c r="I2765" s="145"/>
      <c r="J2765" s="145"/>
      <c r="K2765" s="145"/>
      <c r="L2765" s="145"/>
      <c r="M2765" s="145"/>
      <c r="N2765" s="145"/>
      <c r="O2765" s="145"/>
      <c r="P2765" s="145"/>
      <c r="Q2765" s="145"/>
      <c r="R2765" s="145"/>
      <c r="S2765" s="145"/>
      <c r="T2765" s="145"/>
      <c r="U2765" s="145"/>
      <c r="V2765" s="145"/>
      <c r="W2765" s="145"/>
      <c r="X2765" s="145"/>
      <c r="Y2765" s="145"/>
      <c r="Z2765" s="145"/>
      <c r="AA2765" s="145"/>
      <c r="AB2765" s="145"/>
      <c r="AC2765" s="145"/>
    </row>
    <row r="2766" spans="8:29" ht="12.75">
      <c r="H2766" s="145"/>
      <c r="I2766" s="145"/>
      <c r="J2766" s="145"/>
      <c r="K2766" s="145"/>
      <c r="L2766" s="145"/>
      <c r="M2766" s="145"/>
      <c r="N2766" s="145"/>
      <c r="O2766" s="145"/>
      <c r="P2766" s="145"/>
      <c r="Q2766" s="145"/>
      <c r="R2766" s="145"/>
      <c r="S2766" s="145"/>
      <c r="T2766" s="145"/>
      <c r="U2766" s="145"/>
      <c r="V2766" s="145"/>
      <c r="W2766" s="145"/>
      <c r="X2766" s="145"/>
      <c r="Y2766" s="145"/>
      <c r="Z2766" s="145"/>
      <c r="AA2766" s="145"/>
      <c r="AB2766" s="145"/>
      <c r="AC2766" s="145"/>
    </row>
    <row r="2767" spans="8:29" ht="12.75">
      <c r="H2767" s="145"/>
      <c r="I2767" s="145"/>
      <c r="J2767" s="145"/>
      <c r="K2767" s="145"/>
      <c r="L2767" s="145"/>
      <c r="M2767" s="145"/>
      <c r="N2767" s="145"/>
      <c r="O2767" s="145"/>
      <c r="P2767" s="145"/>
      <c r="Q2767" s="145"/>
      <c r="R2767" s="145"/>
      <c r="S2767" s="145"/>
      <c r="T2767" s="145"/>
      <c r="U2767" s="145"/>
      <c r="V2767" s="145"/>
      <c r="W2767" s="145"/>
      <c r="X2767" s="145"/>
      <c r="Y2767" s="145"/>
      <c r="Z2767" s="145"/>
      <c r="AA2767" s="145"/>
      <c r="AB2767" s="145"/>
      <c r="AC2767" s="145"/>
    </row>
    <row r="2768" spans="8:29" ht="12.75">
      <c r="H2768" s="145"/>
      <c r="I2768" s="145"/>
      <c r="J2768" s="145"/>
      <c r="K2768" s="145"/>
      <c r="L2768" s="145"/>
      <c r="M2768" s="145"/>
      <c r="N2768" s="145"/>
      <c r="O2768" s="145"/>
      <c r="P2768" s="145"/>
      <c r="Q2768" s="145"/>
      <c r="R2768" s="145"/>
      <c r="S2768" s="145"/>
      <c r="T2768" s="145"/>
      <c r="U2768" s="145"/>
      <c r="V2768" s="145"/>
      <c r="W2768" s="145"/>
      <c r="X2768" s="145"/>
      <c r="Y2768" s="145"/>
      <c r="Z2768" s="145"/>
      <c r="AA2768" s="145"/>
      <c r="AB2768" s="145"/>
      <c r="AC2768" s="145"/>
    </row>
    <row r="2769" spans="8:29" ht="12.75">
      <c r="H2769" s="145"/>
      <c r="I2769" s="145"/>
      <c r="J2769" s="145"/>
      <c r="K2769" s="145"/>
      <c r="L2769" s="145"/>
      <c r="M2769" s="145"/>
      <c r="N2769" s="145"/>
      <c r="O2769" s="145"/>
      <c r="P2769" s="145"/>
      <c r="Q2769" s="145"/>
      <c r="R2769" s="145"/>
      <c r="S2769" s="145"/>
      <c r="T2769" s="145"/>
      <c r="U2769" s="145"/>
      <c r="V2769" s="145"/>
      <c r="W2769" s="145"/>
      <c r="X2769" s="145"/>
      <c r="Y2769" s="145"/>
      <c r="Z2769" s="145"/>
      <c r="AA2769" s="145"/>
      <c r="AB2769" s="145"/>
      <c r="AC2769" s="145"/>
    </row>
    <row r="2770" spans="8:29" ht="12.75">
      <c r="H2770" s="145"/>
      <c r="I2770" s="145"/>
      <c r="J2770" s="145"/>
      <c r="K2770" s="145"/>
      <c r="L2770" s="145"/>
      <c r="M2770" s="145"/>
      <c r="N2770" s="145"/>
      <c r="O2770" s="145"/>
      <c r="P2770" s="145"/>
      <c r="Q2770" s="145"/>
      <c r="R2770" s="145"/>
      <c r="S2770" s="145"/>
      <c r="T2770" s="145"/>
      <c r="U2770" s="145"/>
      <c r="V2770" s="145"/>
      <c r="W2770" s="145"/>
      <c r="X2770" s="145"/>
      <c r="Y2770" s="145"/>
      <c r="Z2770" s="145"/>
      <c r="AA2770" s="145"/>
      <c r="AB2770" s="145"/>
      <c r="AC2770" s="145"/>
    </row>
    <row r="2771" spans="8:29" ht="12.75">
      <c r="H2771" s="145"/>
      <c r="I2771" s="145"/>
      <c r="J2771" s="145"/>
      <c r="K2771" s="145"/>
      <c r="L2771" s="145"/>
      <c r="M2771" s="145"/>
      <c r="N2771" s="145"/>
      <c r="O2771" s="145"/>
      <c r="P2771" s="145"/>
      <c r="Q2771" s="145"/>
      <c r="R2771" s="145"/>
      <c r="S2771" s="145"/>
      <c r="T2771" s="145"/>
      <c r="U2771" s="145"/>
      <c r="V2771" s="145"/>
      <c r="W2771" s="145"/>
      <c r="X2771" s="145"/>
      <c r="Y2771" s="145"/>
      <c r="Z2771" s="145"/>
      <c r="AA2771" s="145"/>
      <c r="AB2771" s="145"/>
      <c r="AC2771" s="145"/>
    </row>
    <row r="2772" spans="8:29" ht="12.75">
      <c r="H2772" s="145"/>
      <c r="I2772" s="145"/>
      <c r="J2772" s="145"/>
      <c r="K2772" s="145"/>
      <c r="L2772" s="145"/>
      <c r="M2772" s="145"/>
      <c r="N2772" s="145"/>
      <c r="O2772" s="145"/>
      <c r="P2772" s="145"/>
      <c r="Q2772" s="145"/>
      <c r="R2772" s="145"/>
      <c r="S2772" s="145"/>
      <c r="T2772" s="145"/>
      <c r="U2772" s="145"/>
      <c r="V2772" s="145"/>
      <c r="W2772" s="145"/>
      <c r="X2772" s="145"/>
      <c r="Y2772" s="145"/>
      <c r="Z2772" s="145"/>
      <c r="AA2772" s="145"/>
      <c r="AB2772" s="145"/>
      <c r="AC2772" s="145"/>
    </row>
    <row r="2773" spans="8:29" ht="12.75">
      <c r="H2773" s="145"/>
      <c r="I2773" s="145"/>
      <c r="J2773" s="145"/>
      <c r="K2773" s="145"/>
      <c r="L2773" s="145"/>
      <c r="M2773" s="145"/>
      <c r="N2773" s="145"/>
      <c r="O2773" s="145"/>
      <c r="P2773" s="145"/>
      <c r="Q2773" s="145"/>
      <c r="R2773" s="145"/>
      <c r="S2773" s="145"/>
      <c r="T2773" s="145"/>
      <c r="U2773" s="145"/>
      <c r="V2773" s="145"/>
      <c r="W2773" s="145"/>
      <c r="X2773" s="145"/>
      <c r="Y2773" s="145"/>
      <c r="Z2773" s="145"/>
      <c r="AA2773" s="145"/>
      <c r="AB2773" s="145"/>
      <c r="AC2773" s="145"/>
    </row>
    <row r="2774" spans="8:29" ht="12.75">
      <c r="H2774" s="145"/>
      <c r="I2774" s="145"/>
      <c r="J2774" s="145"/>
      <c r="K2774" s="145"/>
      <c r="L2774" s="145"/>
      <c r="M2774" s="145"/>
      <c r="N2774" s="145"/>
      <c r="O2774" s="145"/>
      <c r="P2774" s="145"/>
      <c r="Q2774" s="145"/>
      <c r="R2774" s="145"/>
      <c r="S2774" s="145"/>
      <c r="T2774" s="145"/>
      <c r="U2774" s="145"/>
      <c r="V2774" s="145"/>
      <c r="W2774" s="145"/>
      <c r="X2774" s="145"/>
      <c r="Y2774" s="145"/>
      <c r="Z2774" s="145"/>
      <c r="AA2774" s="145"/>
      <c r="AB2774" s="145"/>
      <c r="AC2774" s="145"/>
    </row>
    <row r="2775" spans="8:29" ht="12.75">
      <c r="H2775" s="145"/>
      <c r="I2775" s="145"/>
      <c r="J2775" s="145"/>
      <c r="K2775" s="145"/>
      <c r="L2775" s="145"/>
      <c r="M2775" s="145"/>
      <c r="N2775" s="145"/>
      <c r="O2775" s="145"/>
      <c r="P2775" s="145"/>
      <c r="Q2775" s="145"/>
      <c r="R2775" s="145"/>
      <c r="S2775" s="145"/>
      <c r="T2775" s="145"/>
      <c r="U2775" s="145"/>
      <c r="V2775" s="145"/>
      <c r="W2775" s="145"/>
      <c r="X2775" s="145"/>
      <c r="Y2775" s="145"/>
      <c r="Z2775" s="145"/>
      <c r="AA2775" s="145"/>
      <c r="AB2775" s="145"/>
      <c r="AC2775" s="145"/>
    </row>
    <row r="2776" spans="8:29" ht="12.75">
      <c r="H2776" s="145"/>
      <c r="I2776" s="145"/>
      <c r="J2776" s="145"/>
      <c r="K2776" s="145"/>
      <c r="L2776" s="145"/>
      <c r="M2776" s="145"/>
      <c r="N2776" s="145"/>
      <c r="O2776" s="145"/>
      <c r="P2776" s="145"/>
      <c r="Q2776" s="145"/>
      <c r="R2776" s="145"/>
      <c r="S2776" s="145"/>
      <c r="T2776" s="145"/>
      <c r="U2776" s="145"/>
      <c r="V2776" s="145"/>
      <c r="W2776" s="145"/>
      <c r="X2776" s="145"/>
      <c r="Y2776" s="145"/>
      <c r="Z2776" s="145"/>
      <c r="AA2776" s="145"/>
      <c r="AB2776" s="145"/>
      <c r="AC2776" s="145"/>
    </row>
    <row r="2777" spans="8:29" ht="12.75">
      <c r="H2777" s="145"/>
      <c r="I2777" s="145"/>
      <c r="J2777" s="145"/>
      <c r="K2777" s="145"/>
      <c r="L2777" s="145"/>
      <c r="M2777" s="145"/>
      <c r="N2777" s="145"/>
      <c r="O2777" s="145"/>
      <c r="P2777" s="145"/>
      <c r="Q2777" s="145"/>
      <c r="R2777" s="145"/>
      <c r="S2777" s="145"/>
      <c r="T2777" s="145"/>
      <c r="U2777" s="145"/>
      <c r="V2777" s="145"/>
      <c r="W2777" s="145"/>
      <c r="X2777" s="145"/>
      <c r="Y2777" s="145"/>
      <c r="Z2777" s="145"/>
      <c r="AA2777" s="145"/>
      <c r="AB2777" s="145"/>
      <c r="AC2777" s="145"/>
    </row>
    <row r="2778" spans="8:29" ht="12.75">
      <c r="H2778" s="145"/>
      <c r="I2778" s="145"/>
      <c r="J2778" s="145"/>
      <c r="K2778" s="145"/>
      <c r="L2778" s="145"/>
      <c r="M2778" s="145"/>
      <c r="N2778" s="145"/>
      <c r="O2778" s="145"/>
      <c r="P2778" s="145"/>
      <c r="Q2778" s="145"/>
      <c r="R2778" s="145"/>
      <c r="S2778" s="145"/>
      <c r="T2778" s="145"/>
      <c r="U2778" s="145"/>
      <c r="V2778" s="145"/>
      <c r="W2778" s="145"/>
      <c r="X2778" s="145"/>
      <c r="Y2778" s="145"/>
      <c r="Z2778" s="145"/>
      <c r="AA2778" s="145"/>
      <c r="AB2778" s="145"/>
      <c r="AC2778" s="145"/>
    </row>
    <row r="2779" spans="8:29" ht="12.75">
      <c r="H2779" s="145"/>
      <c r="I2779" s="145"/>
      <c r="J2779" s="145"/>
      <c r="K2779" s="145"/>
      <c r="L2779" s="145"/>
      <c r="M2779" s="145"/>
      <c r="N2779" s="145"/>
      <c r="O2779" s="145"/>
      <c r="P2779" s="145"/>
      <c r="Q2779" s="145"/>
      <c r="R2779" s="145"/>
      <c r="S2779" s="145"/>
      <c r="T2779" s="145"/>
      <c r="U2779" s="145"/>
      <c r="V2779" s="145"/>
      <c r="W2779" s="145"/>
      <c r="X2779" s="145"/>
      <c r="Y2779" s="145"/>
      <c r="Z2779" s="145"/>
      <c r="AA2779" s="145"/>
      <c r="AB2779" s="145"/>
      <c r="AC2779" s="145"/>
    </row>
    <row r="2780" spans="8:29" ht="12.75">
      <c r="H2780" s="145"/>
      <c r="I2780" s="145"/>
      <c r="J2780" s="145"/>
      <c r="K2780" s="145"/>
      <c r="L2780" s="145"/>
      <c r="M2780" s="145"/>
      <c r="N2780" s="145"/>
      <c r="O2780" s="145"/>
      <c r="P2780" s="145"/>
      <c r="Q2780" s="145"/>
      <c r="R2780" s="145"/>
      <c r="S2780" s="145"/>
      <c r="T2780" s="145"/>
      <c r="U2780" s="145"/>
      <c r="V2780" s="145"/>
      <c r="W2780" s="145"/>
      <c r="X2780" s="145"/>
      <c r="Y2780" s="145"/>
      <c r="Z2780" s="145"/>
      <c r="AA2780" s="145"/>
      <c r="AB2780" s="145"/>
      <c r="AC2780" s="145"/>
    </row>
    <row r="2781" spans="8:29" ht="12.75">
      <c r="H2781" s="145"/>
      <c r="I2781" s="145"/>
      <c r="J2781" s="145"/>
      <c r="K2781" s="145"/>
      <c r="L2781" s="145"/>
      <c r="M2781" s="145"/>
      <c r="N2781" s="145"/>
      <c r="O2781" s="145"/>
      <c r="P2781" s="145"/>
      <c r="Q2781" s="145"/>
      <c r="R2781" s="145"/>
      <c r="S2781" s="145"/>
      <c r="T2781" s="145"/>
      <c r="U2781" s="145"/>
      <c r="V2781" s="145"/>
      <c r="W2781" s="145"/>
      <c r="X2781" s="145"/>
      <c r="Y2781" s="145"/>
      <c r="Z2781" s="145"/>
      <c r="AA2781" s="145"/>
      <c r="AB2781" s="145"/>
      <c r="AC2781" s="145"/>
    </row>
    <row r="2782" spans="8:29" ht="12.75">
      <c r="H2782" s="145"/>
      <c r="I2782" s="145"/>
      <c r="J2782" s="145"/>
      <c r="K2782" s="145"/>
      <c r="L2782" s="145"/>
      <c r="M2782" s="145"/>
      <c r="N2782" s="145"/>
      <c r="O2782" s="145"/>
      <c r="P2782" s="145"/>
      <c r="Q2782" s="145"/>
      <c r="R2782" s="145"/>
      <c r="S2782" s="145"/>
      <c r="T2782" s="145"/>
      <c r="U2782" s="145"/>
      <c r="V2782" s="145"/>
      <c r="W2782" s="145"/>
      <c r="X2782" s="145"/>
      <c r="Y2782" s="145"/>
      <c r="Z2782" s="145"/>
      <c r="AA2782" s="145"/>
      <c r="AB2782" s="145"/>
      <c r="AC2782" s="145"/>
    </row>
    <row r="2783" spans="8:29" ht="12.75">
      <c r="H2783" s="145"/>
      <c r="I2783" s="145"/>
      <c r="J2783" s="145"/>
      <c r="K2783" s="145"/>
      <c r="L2783" s="145"/>
      <c r="M2783" s="145"/>
      <c r="N2783" s="145"/>
      <c r="O2783" s="145"/>
      <c r="P2783" s="145"/>
      <c r="Q2783" s="145"/>
      <c r="R2783" s="145"/>
      <c r="S2783" s="145"/>
      <c r="T2783" s="145"/>
      <c r="U2783" s="145"/>
      <c r="V2783" s="145"/>
      <c r="W2783" s="145"/>
      <c r="X2783" s="145"/>
      <c r="Y2783" s="145"/>
      <c r="Z2783" s="145"/>
      <c r="AA2783" s="145"/>
      <c r="AB2783" s="145"/>
      <c r="AC2783" s="145"/>
    </row>
    <row r="2784" spans="8:29" ht="12.75">
      <c r="H2784" s="145"/>
      <c r="I2784" s="145"/>
      <c r="J2784" s="145"/>
      <c r="K2784" s="145"/>
      <c r="L2784" s="145"/>
      <c r="M2784" s="145"/>
      <c r="N2784" s="145"/>
      <c r="O2784" s="145"/>
      <c r="P2784" s="145"/>
      <c r="Q2784" s="145"/>
      <c r="R2784" s="145"/>
      <c r="S2784" s="145"/>
      <c r="T2784" s="145"/>
      <c r="U2784" s="145"/>
      <c r="V2784" s="145"/>
      <c r="W2784" s="145"/>
      <c r="X2784" s="145"/>
      <c r="Y2784" s="145"/>
      <c r="Z2784" s="145"/>
      <c r="AA2784" s="145"/>
      <c r="AB2784" s="145"/>
      <c r="AC2784" s="145"/>
    </row>
    <row r="2785" spans="8:29" ht="12.75">
      <c r="H2785" s="145"/>
      <c r="I2785" s="145"/>
      <c r="J2785" s="145"/>
      <c r="K2785" s="145"/>
      <c r="L2785" s="145"/>
      <c r="M2785" s="145"/>
      <c r="N2785" s="145"/>
      <c r="O2785" s="145"/>
      <c r="P2785" s="145"/>
      <c r="Q2785" s="145"/>
      <c r="R2785" s="145"/>
      <c r="S2785" s="145"/>
      <c r="T2785" s="145"/>
      <c r="U2785" s="145"/>
      <c r="V2785" s="145"/>
      <c r="W2785" s="145"/>
      <c r="X2785" s="145"/>
      <c r="Y2785" s="145"/>
      <c r="Z2785" s="145"/>
      <c r="AA2785" s="145"/>
      <c r="AB2785" s="145"/>
      <c r="AC2785" s="145"/>
    </row>
    <row r="2786" spans="8:29" ht="12.75">
      <c r="H2786" s="145"/>
      <c r="I2786" s="145"/>
      <c r="J2786" s="145"/>
      <c r="K2786" s="145"/>
      <c r="L2786" s="145"/>
      <c r="M2786" s="145"/>
      <c r="N2786" s="145"/>
      <c r="O2786" s="145"/>
      <c r="P2786" s="145"/>
      <c r="Q2786" s="145"/>
      <c r="R2786" s="145"/>
      <c r="S2786" s="145"/>
      <c r="T2786" s="145"/>
      <c r="U2786" s="145"/>
      <c r="V2786" s="145"/>
      <c r="W2786" s="145"/>
      <c r="X2786" s="145"/>
      <c r="Y2786" s="145"/>
      <c r="Z2786" s="145"/>
      <c r="AA2786" s="145"/>
      <c r="AB2786" s="145"/>
      <c r="AC2786" s="145"/>
    </row>
    <row r="2787" spans="8:29" ht="12.75">
      <c r="H2787" s="145"/>
      <c r="I2787" s="145"/>
      <c r="J2787" s="145"/>
      <c r="K2787" s="145"/>
      <c r="L2787" s="145"/>
      <c r="M2787" s="145"/>
      <c r="N2787" s="145"/>
      <c r="O2787" s="145"/>
      <c r="P2787" s="145"/>
      <c r="Q2787" s="145"/>
      <c r="R2787" s="145"/>
      <c r="S2787" s="145"/>
      <c r="T2787" s="145"/>
      <c r="U2787" s="145"/>
      <c r="V2787" s="145"/>
      <c r="W2787" s="145"/>
      <c r="X2787" s="145"/>
      <c r="Y2787" s="145"/>
      <c r="Z2787" s="145"/>
      <c r="AA2787" s="145"/>
      <c r="AB2787" s="145"/>
      <c r="AC2787" s="145"/>
    </row>
    <row r="2788" spans="8:29" ht="12.75">
      <c r="H2788" s="145"/>
      <c r="I2788" s="145"/>
      <c r="J2788" s="145"/>
      <c r="K2788" s="145"/>
      <c r="L2788" s="145"/>
      <c r="M2788" s="145"/>
      <c r="N2788" s="145"/>
      <c r="O2788" s="145"/>
      <c r="P2788" s="145"/>
      <c r="Q2788" s="145"/>
      <c r="R2788" s="145"/>
      <c r="S2788" s="145"/>
      <c r="T2788" s="145"/>
      <c r="U2788" s="145"/>
      <c r="V2788" s="145"/>
      <c r="W2788" s="145"/>
      <c r="X2788" s="145"/>
      <c r="Y2788" s="145"/>
      <c r="Z2788" s="145"/>
      <c r="AA2788" s="145"/>
      <c r="AB2788" s="145"/>
      <c r="AC2788" s="145"/>
    </row>
    <row r="2789" spans="8:29" ht="12.75">
      <c r="H2789" s="145"/>
      <c r="I2789" s="145"/>
      <c r="J2789" s="145"/>
      <c r="K2789" s="145"/>
      <c r="L2789" s="145"/>
      <c r="M2789" s="145"/>
      <c r="N2789" s="145"/>
      <c r="O2789" s="145"/>
      <c r="P2789" s="145"/>
      <c r="Q2789" s="145"/>
      <c r="R2789" s="145"/>
      <c r="S2789" s="145"/>
      <c r="T2789" s="145"/>
      <c r="U2789" s="145"/>
      <c r="V2789" s="145"/>
      <c r="W2789" s="145"/>
      <c r="X2789" s="145"/>
      <c r="Y2789" s="145"/>
      <c r="Z2789" s="145"/>
      <c r="AA2789" s="145"/>
      <c r="AB2789" s="145"/>
      <c r="AC2789" s="145"/>
    </row>
    <row r="2790" spans="8:29" ht="12.75">
      <c r="H2790" s="145"/>
      <c r="I2790" s="145"/>
      <c r="J2790" s="145"/>
      <c r="K2790" s="145"/>
      <c r="L2790" s="145"/>
      <c r="M2790" s="145"/>
      <c r="N2790" s="145"/>
      <c r="O2790" s="145"/>
      <c r="P2790" s="145"/>
      <c r="Q2790" s="145"/>
      <c r="R2790" s="145"/>
      <c r="S2790" s="145"/>
      <c r="T2790" s="145"/>
      <c r="U2790" s="145"/>
      <c r="V2790" s="145"/>
      <c r="W2790" s="145"/>
      <c r="X2790" s="145"/>
      <c r="Y2790" s="145"/>
      <c r="Z2790" s="145"/>
      <c r="AA2790" s="145"/>
      <c r="AB2790" s="145"/>
      <c r="AC2790" s="145"/>
    </row>
    <row r="2791" spans="8:29" ht="12.75">
      <c r="H2791" s="145"/>
      <c r="I2791" s="145"/>
      <c r="J2791" s="145"/>
      <c r="K2791" s="145"/>
      <c r="L2791" s="145"/>
      <c r="M2791" s="145"/>
      <c r="N2791" s="145"/>
      <c r="O2791" s="145"/>
      <c r="P2791" s="145"/>
      <c r="Q2791" s="145"/>
      <c r="R2791" s="145"/>
      <c r="S2791" s="145"/>
      <c r="T2791" s="145"/>
      <c r="U2791" s="145"/>
      <c r="V2791" s="145"/>
      <c r="W2791" s="145"/>
      <c r="X2791" s="145"/>
      <c r="Y2791" s="145"/>
      <c r="Z2791" s="145"/>
      <c r="AA2791" s="145"/>
      <c r="AB2791" s="145"/>
      <c r="AC2791" s="145"/>
    </row>
    <row r="2792" spans="8:29" ht="12.75">
      <c r="H2792" s="145"/>
      <c r="I2792" s="145"/>
      <c r="J2792" s="145"/>
      <c r="K2792" s="145"/>
      <c r="L2792" s="145"/>
      <c r="M2792" s="145"/>
      <c r="N2792" s="145"/>
      <c r="O2792" s="145"/>
      <c r="P2792" s="145"/>
      <c r="Q2792" s="145"/>
      <c r="R2792" s="145"/>
      <c r="S2792" s="145"/>
      <c r="T2792" s="145"/>
      <c r="U2792" s="145"/>
      <c r="V2792" s="145"/>
      <c r="W2792" s="145"/>
      <c r="X2792" s="145"/>
      <c r="Y2792" s="145"/>
      <c r="Z2792" s="145"/>
      <c r="AA2792" s="145"/>
      <c r="AB2792" s="145"/>
      <c r="AC2792" s="145"/>
    </row>
    <row r="2793" spans="8:29" ht="12.75">
      <c r="H2793" s="145"/>
      <c r="I2793" s="145"/>
      <c r="J2793" s="145"/>
      <c r="K2793" s="145"/>
      <c r="L2793" s="145"/>
      <c r="M2793" s="145"/>
      <c r="N2793" s="145"/>
      <c r="O2793" s="145"/>
      <c r="P2793" s="145"/>
      <c r="Q2793" s="145"/>
      <c r="R2793" s="145"/>
      <c r="S2793" s="145"/>
      <c r="T2793" s="145"/>
      <c r="U2793" s="145"/>
      <c r="V2793" s="145"/>
      <c r="W2793" s="145"/>
      <c r="X2793" s="145"/>
      <c r="Y2793" s="145"/>
      <c r="Z2793" s="145"/>
      <c r="AA2793" s="145"/>
      <c r="AB2793" s="145"/>
      <c r="AC2793" s="145"/>
    </row>
    <row r="2794" spans="8:29" ht="12.75">
      <c r="H2794" s="145"/>
      <c r="I2794" s="145"/>
      <c r="J2794" s="145"/>
      <c r="K2794" s="145"/>
      <c r="L2794" s="145"/>
      <c r="M2794" s="145"/>
      <c r="N2794" s="145"/>
      <c r="O2794" s="145"/>
      <c r="P2794" s="145"/>
      <c r="Q2794" s="145"/>
      <c r="R2794" s="145"/>
      <c r="S2794" s="145"/>
      <c r="T2794" s="145"/>
      <c r="U2794" s="145"/>
      <c r="V2794" s="145"/>
      <c r="W2794" s="145"/>
      <c r="X2794" s="145"/>
      <c r="Y2794" s="145"/>
      <c r="Z2794" s="145"/>
      <c r="AA2794" s="145"/>
      <c r="AB2794" s="145"/>
      <c r="AC2794" s="145"/>
    </row>
    <row r="2795" spans="8:29" ht="12.75">
      <c r="H2795" s="145"/>
      <c r="I2795" s="145"/>
      <c r="J2795" s="145"/>
      <c r="K2795" s="145"/>
      <c r="L2795" s="145"/>
      <c r="M2795" s="145"/>
      <c r="N2795" s="145"/>
      <c r="O2795" s="145"/>
      <c r="P2795" s="145"/>
      <c r="Q2795" s="145"/>
      <c r="R2795" s="145"/>
      <c r="S2795" s="145"/>
      <c r="T2795" s="145"/>
      <c r="U2795" s="145"/>
      <c r="V2795" s="145"/>
      <c r="W2795" s="145"/>
      <c r="X2795" s="145"/>
      <c r="Y2795" s="145"/>
      <c r="Z2795" s="145"/>
      <c r="AA2795" s="145"/>
      <c r="AB2795" s="145"/>
      <c r="AC2795" s="145"/>
    </row>
    <row r="2796" spans="8:29" ht="12.75">
      <c r="H2796" s="145"/>
      <c r="I2796" s="145"/>
      <c r="J2796" s="145"/>
      <c r="K2796" s="145"/>
      <c r="L2796" s="145"/>
      <c r="M2796" s="145"/>
      <c r="N2796" s="145"/>
      <c r="O2796" s="145"/>
      <c r="P2796" s="145"/>
      <c r="Q2796" s="145"/>
      <c r="R2796" s="145"/>
      <c r="S2796" s="145"/>
      <c r="T2796" s="145"/>
      <c r="U2796" s="145"/>
      <c r="V2796" s="145"/>
      <c r="W2796" s="145"/>
      <c r="X2796" s="145"/>
      <c r="Y2796" s="145"/>
      <c r="Z2796" s="145"/>
      <c r="AA2796" s="145"/>
      <c r="AB2796" s="145"/>
      <c r="AC2796" s="145"/>
    </row>
    <row r="2797" spans="8:29" ht="12.75">
      <c r="H2797" s="145"/>
      <c r="I2797" s="145"/>
      <c r="J2797" s="145"/>
      <c r="K2797" s="145"/>
      <c r="L2797" s="145"/>
      <c r="M2797" s="145"/>
      <c r="N2797" s="145"/>
      <c r="O2797" s="145"/>
      <c r="P2797" s="145"/>
      <c r="Q2797" s="145"/>
      <c r="R2797" s="145"/>
      <c r="S2797" s="145"/>
      <c r="T2797" s="145"/>
      <c r="U2797" s="145"/>
      <c r="V2797" s="145"/>
      <c r="W2797" s="145"/>
      <c r="X2797" s="145"/>
      <c r="Y2797" s="145"/>
      <c r="Z2797" s="145"/>
      <c r="AA2797" s="145"/>
      <c r="AB2797" s="145"/>
      <c r="AC2797" s="145"/>
    </row>
    <row r="2798" spans="8:29" ht="12.75">
      <c r="H2798" s="145"/>
      <c r="I2798" s="145"/>
      <c r="J2798" s="145"/>
      <c r="K2798" s="145"/>
      <c r="L2798" s="145"/>
      <c r="M2798" s="145"/>
      <c r="N2798" s="145"/>
      <c r="O2798" s="145"/>
      <c r="P2798" s="145"/>
      <c r="Q2798" s="145"/>
      <c r="R2798" s="145"/>
      <c r="S2798" s="145"/>
      <c r="T2798" s="145"/>
      <c r="U2798" s="145"/>
      <c r="V2798" s="145"/>
      <c r="W2798" s="145"/>
      <c r="X2798" s="145"/>
      <c r="Y2798" s="145"/>
      <c r="Z2798" s="145"/>
      <c r="AA2798" s="145"/>
      <c r="AB2798" s="145"/>
      <c r="AC2798" s="145"/>
    </row>
    <row r="2799" spans="8:29" ht="12.75">
      <c r="H2799" s="145"/>
      <c r="I2799" s="145"/>
      <c r="J2799" s="145"/>
      <c r="K2799" s="145"/>
      <c r="L2799" s="145"/>
      <c r="M2799" s="145"/>
      <c r="N2799" s="145"/>
      <c r="O2799" s="145"/>
      <c r="P2799" s="145"/>
      <c r="Q2799" s="145"/>
      <c r="R2799" s="145"/>
      <c r="S2799" s="145"/>
      <c r="T2799" s="145"/>
      <c r="U2799" s="145"/>
      <c r="V2799" s="145"/>
      <c r="W2799" s="145"/>
      <c r="X2799" s="145"/>
      <c r="Y2799" s="145"/>
      <c r="Z2799" s="145"/>
      <c r="AA2799" s="145"/>
      <c r="AB2799" s="145"/>
      <c r="AC2799" s="145"/>
    </row>
    <row r="2800" spans="8:29" ht="12.75">
      <c r="H2800" s="145"/>
      <c r="I2800" s="145"/>
      <c r="J2800" s="145"/>
      <c r="K2800" s="145"/>
      <c r="L2800" s="145"/>
      <c r="M2800" s="145"/>
      <c r="N2800" s="145"/>
      <c r="O2800" s="145"/>
      <c r="P2800" s="145"/>
      <c r="Q2800" s="145"/>
      <c r="R2800" s="145"/>
      <c r="S2800" s="145"/>
      <c r="T2800" s="145"/>
      <c r="U2800" s="145"/>
      <c r="V2800" s="145"/>
      <c r="W2800" s="145"/>
      <c r="X2800" s="145"/>
      <c r="Y2800" s="145"/>
      <c r="Z2800" s="145"/>
      <c r="AA2800" s="145"/>
      <c r="AB2800" s="145"/>
      <c r="AC2800" s="145"/>
    </row>
    <row r="2801" spans="8:29" ht="12.75">
      <c r="H2801" s="145"/>
      <c r="I2801" s="145"/>
      <c r="J2801" s="145"/>
      <c r="K2801" s="145"/>
      <c r="L2801" s="145"/>
      <c r="M2801" s="145"/>
      <c r="N2801" s="145"/>
      <c r="O2801" s="145"/>
      <c r="P2801" s="145"/>
      <c r="Q2801" s="145"/>
      <c r="R2801" s="145"/>
      <c r="S2801" s="145"/>
      <c r="T2801" s="145"/>
      <c r="U2801" s="145"/>
      <c r="V2801" s="145"/>
      <c r="W2801" s="145"/>
      <c r="X2801" s="145"/>
      <c r="Y2801" s="145"/>
      <c r="Z2801" s="145"/>
      <c r="AA2801" s="145"/>
      <c r="AB2801" s="145"/>
      <c r="AC2801" s="145"/>
    </row>
    <row r="2802" spans="8:29" ht="12.75">
      <c r="H2802" s="145"/>
      <c r="I2802" s="145"/>
      <c r="J2802" s="145"/>
      <c r="K2802" s="145"/>
      <c r="L2802" s="145"/>
      <c r="M2802" s="145"/>
      <c r="N2802" s="145"/>
      <c r="O2802" s="145"/>
      <c r="P2802" s="145"/>
      <c r="Q2802" s="145"/>
      <c r="R2802" s="145"/>
      <c r="S2802" s="145"/>
      <c r="T2802" s="145"/>
      <c r="U2802" s="145"/>
      <c r="V2802" s="145"/>
      <c r="W2802" s="145"/>
      <c r="X2802" s="145"/>
      <c r="Y2802" s="145"/>
      <c r="Z2802" s="145"/>
      <c r="AA2802" s="145"/>
      <c r="AB2802" s="145"/>
      <c r="AC2802" s="145"/>
    </row>
    <row r="2803" spans="8:29" ht="12.75">
      <c r="H2803" s="145"/>
      <c r="I2803" s="145"/>
      <c r="J2803" s="145"/>
      <c r="K2803" s="145"/>
      <c r="L2803" s="145"/>
      <c r="M2803" s="145"/>
      <c r="N2803" s="145"/>
      <c r="O2803" s="145"/>
      <c r="P2803" s="145"/>
      <c r="Q2803" s="145"/>
      <c r="R2803" s="145"/>
      <c r="S2803" s="145"/>
      <c r="T2803" s="145"/>
      <c r="U2803" s="145"/>
      <c r="V2803" s="145"/>
      <c r="W2803" s="145"/>
      <c r="X2803" s="145"/>
      <c r="Y2803" s="145"/>
      <c r="Z2803" s="145"/>
      <c r="AA2803" s="145"/>
      <c r="AB2803" s="145"/>
      <c r="AC2803" s="145"/>
    </row>
    <row r="2804" spans="8:29" ht="12.75">
      <c r="H2804" s="145"/>
      <c r="I2804" s="145"/>
      <c r="J2804" s="145"/>
      <c r="K2804" s="145"/>
      <c r="L2804" s="145"/>
      <c r="M2804" s="145"/>
      <c r="N2804" s="145"/>
      <c r="O2804" s="145"/>
      <c r="P2804" s="145"/>
      <c r="Q2804" s="145"/>
      <c r="R2804" s="145"/>
      <c r="S2804" s="145"/>
      <c r="T2804" s="145"/>
      <c r="U2804" s="145"/>
      <c r="V2804" s="145"/>
      <c r="W2804" s="145"/>
      <c r="X2804" s="145"/>
      <c r="Y2804" s="145"/>
      <c r="Z2804" s="145"/>
      <c r="AA2804" s="145"/>
      <c r="AB2804" s="145"/>
      <c r="AC2804" s="145"/>
    </row>
    <row r="2805" spans="8:29" ht="12.75">
      <c r="H2805" s="145"/>
      <c r="I2805" s="145"/>
      <c r="J2805" s="145"/>
      <c r="K2805" s="145"/>
      <c r="L2805" s="145"/>
      <c r="M2805" s="145"/>
      <c r="N2805" s="145"/>
      <c r="O2805" s="145"/>
      <c r="P2805" s="145"/>
      <c r="Q2805" s="145"/>
      <c r="R2805" s="145"/>
      <c r="S2805" s="145"/>
      <c r="T2805" s="145"/>
      <c r="U2805" s="145"/>
      <c r="V2805" s="145"/>
      <c r="W2805" s="145"/>
      <c r="X2805" s="145"/>
      <c r="Y2805" s="145"/>
      <c r="Z2805" s="145"/>
      <c r="AA2805" s="145"/>
      <c r="AB2805" s="145"/>
      <c r="AC2805" s="145"/>
    </row>
    <row r="2806" spans="8:29" ht="12.75">
      <c r="H2806" s="145"/>
      <c r="I2806" s="145"/>
      <c r="J2806" s="145"/>
      <c r="K2806" s="145"/>
      <c r="L2806" s="145"/>
      <c r="M2806" s="145"/>
      <c r="N2806" s="145"/>
      <c r="O2806" s="145"/>
      <c r="P2806" s="145"/>
      <c r="Q2806" s="145"/>
      <c r="R2806" s="145"/>
      <c r="S2806" s="145"/>
      <c r="T2806" s="145"/>
      <c r="U2806" s="145"/>
      <c r="V2806" s="145"/>
      <c r="W2806" s="145"/>
      <c r="X2806" s="145"/>
      <c r="Y2806" s="145"/>
      <c r="Z2806" s="145"/>
      <c r="AA2806" s="145"/>
      <c r="AB2806" s="145"/>
      <c r="AC2806" s="145"/>
    </row>
    <row r="2807" spans="8:29" ht="12.75">
      <c r="H2807" s="145"/>
      <c r="I2807" s="145"/>
      <c r="J2807" s="145"/>
      <c r="K2807" s="145"/>
      <c r="L2807" s="145"/>
      <c r="M2807" s="145"/>
      <c r="N2807" s="145"/>
      <c r="O2807" s="145"/>
      <c r="P2807" s="145"/>
      <c r="Q2807" s="145"/>
      <c r="R2807" s="145"/>
      <c r="S2807" s="145"/>
      <c r="T2807" s="145"/>
      <c r="U2807" s="145"/>
      <c r="V2807" s="145"/>
      <c r="W2807" s="145"/>
      <c r="X2807" s="145"/>
      <c r="Y2807" s="145"/>
      <c r="Z2807" s="145"/>
      <c r="AA2807" s="145"/>
      <c r="AB2807" s="145"/>
      <c r="AC2807" s="145"/>
    </row>
    <row r="2808" spans="8:29" ht="12.75">
      <c r="H2808" s="145"/>
      <c r="I2808" s="145"/>
      <c r="J2808" s="145"/>
      <c r="K2808" s="145"/>
      <c r="L2808" s="145"/>
      <c r="M2808" s="145"/>
      <c r="N2808" s="145"/>
      <c r="O2808" s="145"/>
      <c r="P2808" s="145"/>
      <c r="Q2808" s="145"/>
      <c r="R2808" s="145"/>
      <c r="S2808" s="145"/>
      <c r="T2808" s="145"/>
      <c r="U2808" s="145"/>
      <c r="V2808" s="145"/>
      <c r="W2808" s="145"/>
      <c r="X2808" s="145"/>
      <c r="Y2808" s="145"/>
      <c r="Z2808" s="145"/>
      <c r="AA2808" s="145"/>
      <c r="AB2808" s="145"/>
      <c r="AC2808" s="145"/>
    </row>
    <row r="2809" spans="8:29" ht="12.75">
      <c r="H2809" s="145"/>
      <c r="I2809" s="145"/>
      <c r="J2809" s="145"/>
      <c r="K2809" s="145"/>
      <c r="L2809" s="145"/>
      <c r="M2809" s="145"/>
      <c r="N2809" s="145"/>
      <c r="O2809" s="145"/>
      <c r="P2809" s="145"/>
      <c r="Q2809" s="145"/>
      <c r="R2809" s="145"/>
      <c r="S2809" s="145"/>
      <c r="T2809" s="145"/>
      <c r="U2809" s="145"/>
      <c r="V2809" s="145"/>
      <c r="W2809" s="145"/>
      <c r="X2809" s="145"/>
      <c r="Y2809" s="145"/>
      <c r="Z2809" s="145"/>
      <c r="AA2809" s="145"/>
      <c r="AB2809" s="145"/>
      <c r="AC2809" s="145"/>
    </row>
    <row r="2810" spans="8:29" ht="12.75">
      <c r="H2810" s="145"/>
      <c r="I2810" s="145"/>
      <c r="J2810" s="145"/>
      <c r="K2810" s="145"/>
      <c r="L2810" s="145"/>
      <c r="M2810" s="145"/>
      <c r="N2810" s="145"/>
      <c r="O2810" s="145"/>
      <c r="P2810" s="145"/>
      <c r="Q2810" s="145"/>
      <c r="R2810" s="145"/>
      <c r="S2810" s="145"/>
      <c r="T2810" s="145"/>
      <c r="U2810" s="145"/>
      <c r="V2810" s="145"/>
      <c r="W2810" s="145"/>
      <c r="X2810" s="145"/>
      <c r="Y2810" s="145"/>
      <c r="Z2810" s="145"/>
      <c r="AA2810" s="145"/>
      <c r="AB2810" s="145"/>
      <c r="AC2810" s="145"/>
    </row>
    <row r="2811" spans="8:29" ht="12.75">
      <c r="H2811" s="145"/>
      <c r="I2811" s="145"/>
      <c r="J2811" s="145"/>
      <c r="K2811" s="145"/>
      <c r="L2811" s="145"/>
      <c r="M2811" s="145"/>
      <c r="N2811" s="145"/>
      <c r="O2811" s="145"/>
      <c r="P2811" s="145"/>
      <c r="Q2811" s="145"/>
      <c r="R2811" s="145"/>
      <c r="S2811" s="145"/>
      <c r="T2811" s="145"/>
      <c r="U2811" s="145"/>
      <c r="V2811" s="145"/>
      <c r="W2811" s="145"/>
      <c r="X2811" s="145"/>
      <c r="Y2811" s="145"/>
      <c r="Z2811" s="145"/>
      <c r="AA2811" s="145"/>
      <c r="AB2811" s="145"/>
      <c r="AC2811" s="145"/>
    </row>
    <row r="2812" spans="8:29" ht="12.75">
      <c r="H2812" s="145"/>
      <c r="I2812" s="145"/>
      <c r="J2812" s="145"/>
      <c r="K2812" s="145"/>
      <c r="L2812" s="145"/>
      <c r="M2812" s="145"/>
      <c r="N2812" s="145"/>
      <c r="O2812" s="145"/>
      <c r="P2812" s="145"/>
      <c r="Q2812" s="145"/>
      <c r="R2812" s="145"/>
      <c r="S2812" s="145"/>
      <c r="T2812" s="145"/>
      <c r="U2812" s="145"/>
      <c r="V2812" s="145"/>
      <c r="W2812" s="145"/>
      <c r="X2812" s="145"/>
      <c r="Y2812" s="145"/>
      <c r="Z2812" s="145"/>
      <c r="AA2812" s="145"/>
      <c r="AB2812" s="145"/>
      <c r="AC2812" s="145"/>
    </row>
    <row r="2813" spans="8:29" ht="12.75">
      <c r="H2813" s="145"/>
      <c r="I2813" s="145"/>
      <c r="J2813" s="145"/>
      <c r="K2813" s="145"/>
      <c r="L2813" s="145"/>
      <c r="M2813" s="145"/>
      <c r="N2813" s="145"/>
      <c r="O2813" s="145"/>
      <c r="P2813" s="145"/>
      <c r="Q2813" s="145"/>
      <c r="R2813" s="145"/>
      <c r="S2813" s="145"/>
      <c r="T2813" s="145"/>
      <c r="U2813" s="145"/>
      <c r="V2813" s="145"/>
      <c r="W2813" s="145"/>
      <c r="X2813" s="145"/>
      <c r="Y2813" s="145"/>
      <c r="Z2813" s="145"/>
      <c r="AA2813" s="145"/>
      <c r="AB2813" s="145"/>
      <c r="AC2813" s="145"/>
    </row>
    <row r="2814" spans="8:29" ht="12.75">
      <c r="H2814" s="145"/>
      <c r="I2814" s="145"/>
      <c r="J2814" s="145"/>
      <c r="K2814" s="145"/>
      <c r="L2814" s="145"/>
      <c r="M2814" s="145"/>
      <c r="N2814" s="145"/>
      <c r="O2814" s="145"/>
      <c r="P2814" s="145"/>
      <c r="Q2814" s="145"/>
      <c r="R2814" s="145"/>
      <c r="S2814" s="145"/>
      <c r="T2814" s="145"/>
      <c r="U2814" s="145"/>
      <c r="V2814" s="145"/>
      <c r="W2814" s="145"/>
      <c r="X2814" s="145"/>
      <c r="Y2814" s="145"/>
      <c r="Z2814" s="145"/>
      <c r="AA2814" s="145"/>
      <c r="AB2814" s="145"/>
      <c r="AC2814" s="145"/>
    </row>
    <row r="2815" spans="8:29" ht="12.75">
      <c r="H2815" s="145"/>
      <c r="I2815" s="145"/>
      <c r="J2815" s="145"/>
      <c r="K2815" s="145"/>
      <c r="L2815" s="145"/>
      <c r="M2815" s="145"/>
      <c r="N2815" s="145"/>
      <c r="O2815" s="145"/>
      <c r="P2815" s="145"/>
      <c r="Q2815" s="145"/>
      <c r="R2815" s="145"/>
      <c r="S2815" s="145"/>
      <c r="T2815" s="145"/>
      <c r="U2815" s="145"/>
      <c r="V2815" s="145"/>
      <c r="W2815" s="145"/>
      <c r="X2815" s="145"/>
      <c r="Y2815" s="145"/>
      <c r="Z2815" s="145"/>
      <c r="AA2815" s="145"/>
      <c r="AB2815" s="145"/>
      <c r="AC2815" s="145"/>
    </row>
    <row r="2816" spans="8:29" ht="12.75">
      <c r="H2816" s="145"/>
      <c r="I2816" s="145"/>
      <c r="J2816" s="145"/>
      <c r="K2816" s="145"/>
      <c r="L2816" s="145"/>
      <c r="M2816" s="145"/>
      <c r="N2816" s="145"/>
      <c r="O2816" s="145"/>
      <c r="P2816" s="145"/>
      <c r="Q2816" s="145"/>
      <c r="R2816" s="145"/>
      <c r="S2816" s="145"/>
      <c r="T2816" s="145"/>
      <c r="U2816" s="145"/>
      <c r="V2816" s="145"/>
      <c r="W2816" s="145"/>
      <c r="X2816" s="145"/>
      <c r="Y2816" s="145"/>
      <c r="Z2816" s="145"/>
      <c r="AA2816" s="145"/>
      <c r="AB2816" s="145"/>
      <c r="AC2816" s="145"/>
    </row>
    <row r="2817" spans="8:29" ht="12.75">
      <c r="H2817" s="145"/>
      <c r="I2817" s="145"/>
      <c r="J2817" s="145"/>
      <c r="K2817" s="145"/>
      <c r="L2817" s="145"/>
      <c r="M2817" s="145"/>
      <c r="N2817" s="145"/>
      <c r="O2817" s="145"/>
      <c r="P2817" s="145"/>
      <c r="Q2817" s="145"/>
      <c r="R2817" s="145"/>
      <c r="S2817" s="145"/>
      <c r="T2817" s="145"/>
      <c r="U2817" s="145"/>
      <c r="V2817" s="145"/>
      <c r="W2817" s="145"/>
      <c r="X2817" s="145"/>
      <c r="Y2817" s="145"/>
      <c r="Z2817" s="145"/>
      <c r="AA2817" s="145"/>
      <c r="AB2817" s="145"/>
      <c r="AC2817" s="145"/>
    </row>
    <row r="2818" spans="8:29" ht="12.75">
      <c r="H2818" s="145"/>
      <c r="I2818" s="145"/>
      <c r="J2818" s="145"/>
      <c r="K2818" s="145"/>
      <c r="L2818" s="145"/>
      <c r="M2818" s="145"/>
      <c r="N2818" s="145"/>
      <c r="O2818" s="145"/>
      <c r="P2818" s="145"/>
      <c r="Q2818" s="145"/>
      <c r="R2818" s="145"/>
      <c r="S2818" s="145"/>
      <c r="T2818" s="145"/>
      <c r="U2818" s="145"/>
      <c r="V2818" s="145"/>
      <c r="W2818" s="145"/>
      <c r="X2818" s="145"/>
      <c r="Y2818" s="145"/>
      <c r="Z2818" s="145"/>
      <c r="AA2818" s="145"/>
      <c r="AB2818" s="145"/>
      <c r="AC2818" s="145"/>
    </row>
    <row r="2819" spans="8:29" ht="12.75">
      <c r="H2819" s="145"/>
      <c r="I2819" s="145"/>
      <c r="J2819" s="145"/>
      <c r="K2819" s="145"/>
      <c r="L2819" s="145"/>
      <c r="M2819" s="145"/>
      <c r="N2819" s="145"/>
      <c r="O2819" s="145"/>
      <c r="P2819" s="145"/>
      <c r="Q2819" s="145"/>
      <c r="R2819" s="145"/>
      <c r="S2819" s="145"/>
      <c r="T2819" s="145"/>
      <c r="U2819" s="145"/>
      <c r="V2819" s="145"/>
      <c r="W2819" s="145"/>
      <c r="X2819" s="145"/>
      <c r="Y2819" s="145"/>
      <c r="Z2819" s="145"/>
      <c r="AA2819" s="145"/>
      <c r="AB2819" s="145"/>
      <c r="AC2819" s="145"/>
    </row>
    <row r="2820" spans="8:29" ht="12.75">
      <c r="H2820" s="145"/>
      <c r="I2820" s="145"/>
      <c r="J2820" s="145"/>
      <c r="K2820" s="145"/>
      <c r="L2820" s="145"/>
      <c r="M2820" s="145"/>
      <c r="N2820" s="145"/>
      <c r="O2820" s="145"/>
      <c r="P2820" s="145"/>
      <c r="Q2820" s="145"/>
      <c r="R2820" s="145"/>
      <c r="S2820" s="145"/>
      <c r="T2820" s="145"/>
      <c r="U2820" s="145"/>
      <c r="V2820" s="145"/>
      <c r="W2820" s="145"/>
      <c r="X2820" s="145"/>
      <c r="Y2820" s="145"/>
      <c r="Z2820" s="145"/>
      <c r="AA2820" s="145"/>
      <c r="AB2820" s="145"/>
      <c r="AC2820" s="145"/>
    </row>
    <row r="2821" spans="8:29" ht="12.75">
      <c r="H2821" s="145"/>
      <c r="I2821" s="145"/>
      <c r="J2821" s="145"/>
      <c r="K2821" s="145"/>
      <c r="L2821" s="145"/>
      <c r="M2821" s="145"/>
      <c r="N2821" s="145"/>
      <c r="O2821" s="145"/>
      <c r="P2821" s="145"/>
      <c r="Q2821" s="145"/>
      <c r="R2821" s="145"/>
      <c r="S2821" s="145"/>
      <c r="T2821" s="145"/>
      <c r="U2821" s="145"/>
      <c r="V2821" s="145"/>
      <c r="W2821" s="145"/>
      <c r="X2821" s="145"/>
      <c r="Y2821" s="145"/>
      <c r="Z2821" s="145"/>
      <c r="AA2821" s="145"/>
      <c r="AB2821" s="145"/>
      <c r="AC2821" s="145"/>
    </row>
    <row r="2822" spans="8:29" ht="12.75">
      <c r="H2822" s="145"/>
      <c r="I2822" s="145"/>
      <c r="J2822" s="145"/>
      <c r="K2822" s="145"/>
      <c r="L2822" s="145"/>
      <c r="M2822" s="145"/>
      <c r="N2822" s="145"/>
      <c r="O2822" s="145"/>
      <c r="P2822" s="145"/>
      <c r="Q2822" s="145"/>
      <c r="R2822" s="145"/>
      <c r="S2822" s="145"/>
      <c r="T2822" s="145"/>
      <c r="U2822" s="145"/>
      <c r="V2822" s="145"/>
      <c r="W2822" s="145"/>
      <c r="X2822" s="145"/>
      <c r="Y2822" s="145"/>
      <c r="Z2822" s="145"/>
      <c r="AA2822" s="145"/>
      <c r="AB2822" s="145"/>
      <c r="AC2822" s="145"/>
    </row>
    <row r="2823" spans="8:29" ht="12.75">
      <c r="H2823" s="145"/>
      <c r="I2823" s="145"/>
      <c r="J2823" s="145"/>
      <c r="K2823" s="145"/>
      <c r="L2823" s="145"/>
      <c r="M2823" s="145"/>
      <c r="N2823" s="145"/>
      <c r="O2823" s="145"/>
      <c r="P2823" s="145"/>
      <c r="Q2823" s="145"/>
      <c r="R2823" s="145"/>
      <c r="S2823" s="145"/>
      <c r="T2823" s="145"/>
      <c r="U2823" s="145"/>
      <c r="V2823" s="145"/>
      <c r="W2823" s="145"/>
      <c r="X2823" s="145"/>
      <c r="Y2823" s="145"/>
      <c r="Z2823" s="145"/>
      <c r="AA2823" s="145"/>
      <c r="AB2823" s="145"/>
      <c r="AC2823" s="145"/>
    </row>
    <row r="2824" spans="8:29" ht="12.75">
      <c r="H2824" s="145"/>
      <c r="I2824" s="145"/>
      <c r="J2824" s="145"/>
      <c r="K2824" s="145"/>
      <c r="L2824" s="145"/>
      <c r="M2824" s="145"/>
      <c r="N2824" s="145"/>
      <c r="O2824" s="145"/>
      <c r="P2824" s="145"/>
      <c r="Q2824" s="145"/>
      <c r="R2824" s="145"/>
      <c r="S2824" s="145"/>
      <c r="T2824" s="145"/>
      <c r="U2824" s="145"/>
      <c r="V2824" s="145"/>
      <c r="W2824" s="145"/>
      <c r="X2824" s="145"/>
      <c r="Y2824" s="145"/>
      <c r="Z2824" s="145"/>
      <c r="AA2824" s="145"/>
      <c r="AB2824" s="145"/>
      <c r="AC2824" s="145"/>
    </row>
    <row r="2825" spans="8:29" ht="12.75">
      <c r="H2825" s="145"/>
      <c r="I2825" s="145"/>
      <c r="J2825" s="145"/>
      <c r="K2825" s="145"/>
      <c r="L2825" s="145"/>
      <c r="M2825" s="145"/>
      <c r="N2825" s="145"/>
      <c r="O2825" s="145"/>
      <c r="P2825" s="145"/>
      <c r="Q2825" s="145"/>
      <c r="R2825" s="145"/>
      <c r="S2825" s="145"/>
      <c r="T2825" s="145"/>
      <c r="U2825" s="145"/>
      <c r="V2825" s="145"/>
      <c r="W2825" s="145"/>
      <c r="X2825" s="145"/>
      <c r="Y2825" s="145"/>
      <c r="Z2825" s="145"/>
      <c r="AA2825" s="145"/>
      <c r="AB2825" s="145"/>
      <c r="AC2825" s="145"/>
    </row>
    <row r="2826" spans="8:29" ht="12.75">
      <c r="H2826" s="145"/>
      <c r="I2826" s="145"/>
      <c r="J2826" s="145"/>
      <c r="K2826" s="145"/>
      <c r="L2826" s="145"/>
      <c r="M2826" s="145"/>
      <c r="N2826" s="145"/>
      <c r="O2826" s="145"/>
      <c r="P2826" s="145"/>
      <c r="Q2826" s="145"/>
      <c r="R2826" s="145"/>
      <c r="S2826" s="145"/>
      <c r="T2826" s="145"/>
      <c r="U2826" s="145"/>
      <c r="V2826" s="145"/>
      <c r="W2826" s="145"/>
      <c r="X2826" s="145"/>
      <c r="Y2826" s="145"/>
      <c r="Z2826" s="145"/>
      <c r="AA2826" s="145"/>
      <c r="AB2826" s="145"/>
      <c r="AC2826" s="145"/>
    </row>
    <row r="2827" spans="8:29" ht="12.75">
      <c r="H2827" s="145"/>
      <c r="I2827" s="145"/>
      <c r="J2827" s="145"/>
      <c r="K2827" s="145"/>
      <c r="L2827" s="145"/>
      <c r="M2827" s="145"/>
      <c r="N2827" s="145"/>
      <c r="O2827" s="145"/>
      <c r="P2827" s="145"/>
      <c r="Q2827" s="145"/>
      <c r="R2827" s="145"/>
      <c r="S2827" s="145"/>
      <c r="T2827" s="145"/>
      <c r="U2827" s="145"/>
      <c r="V2827" s="145"/>
      <c r="W2827" s="145"/>
      <c r="X2827" s="145"/>
      <c r="Y2827" s="145"/>
      <c r="Z2827" s="145"/>
      <c r="AA2827" s="145"/>
      <c r="AB2827" s="145"/>
      <c r="AC2827" s="145"/>
    </row>
    <row r="2828" spans="8:29" ht="12.75">
      <c r="H2828" s="145"/>
      <c r="I2828" s="145"/>
      <c r="J2828" s="145"/>
      <c r="K2828" s="145"/>
      <c r="L2828" s="145"/>
      <c r="M2828" s="145"/>
      <c r="N2828" s="145"/>
      <c r="O2828" s="145"/>
      <c r="P2828" s="145"/>
      <c r="Q2828" s="145"/>
      <c r="R2828" s="145"/>
      <c r="S2828" s="145"/>
      <c r="T2828" s="145"/>
      <c r="U2828" s="145"/>
      <c r="V2828" s="145"/>
      <c r="W2828" s="145"/>
      <c r="X2828" s="145"/>
      <c r="Y2828" s="145"/>
      <c r="Z2828" s="145"/>
      <c r="AA2828" s="145"/>
      <c r="AB2828" s="145"/>
      <c r="AC2828" s="145"/>
    </row>
    <row r="2829" spans="8:29" ht="12.75">
      <c r="H2829" s="145"/>
      <c r="I2829" s="145"/>
      <c r="J2829" s="145"/>
      <c r="K2829" s="145"/>
      <c r="L2829" s="145"/>
      <c r="M2829" s="145"/>
      <c r="N2829" s="145"/>
      <c r="O2829" s="145"/>
      <c r="P2829" s="145"/>
      <c r="Q2829" s="145"/>
      <c r="R2829" s="145"/>
      <c r="S2829" s="145"/>
      <c r="T2829" s="145"/>
      <c r="U2829" s="145"/>
      <c r="V2829" s="145"/>
      <c r="W2829" s="145"/>
      <c r="X2829" s="145"/>
      <c r="Y2829" s="145"/>
      <c r="Z2829" s="145"/>
      <c r="AA2829" s="145"/>
      <c r="AB2829" s="145"/>
      <c r="AC2829" s="145"/>
    </row>
    <row r="2830" spans="8:29" ht="12.75">
      <c r="H2830" s="145"/>
      <c r="I2830" s="145"/>
      <c r="J2830" s="145"/>
      <c r="K2830" s="145"/>
      <c r="L2830" s="145"/>
      <c r="M2830" s="145"/>
      <c r="N2830" s="145"/>
      <c r="O2830" s="145"/>
      <c r="P2830" s="145"/>
      <c r="Q2830" s="145"/>
      <c r="R2830" s="145"/>
      <c r="S2830" s="145"/>
      <c r="T2830" s="145"/>
      <c r="U2830" s="145"/>
      <c r="V2830" s="145"/>
      <c r="W2830" s="145"/>
      <c r="X2830" s="145"/>
      <c r="Y2830" s="145"/>
      <c r="Z2830" s="145"/>
      <c r="AA2830" s="145"/>
      <c r="AB2830" s="145"/>
      <c r="AC2830" s="145"/>
    </row>
    <row r="2831" spans="8:29" ht="12.75">
      <c r="H2831" s="145"/>
      <c r="I2831" s="145"/>
      <c r="J2831" s="145"/>
      <c r="K2831" s="145"/>
      <c r="L2831" s="145"/>
      <c r="M2831" s="145"/>
      <c r="N2831" s="145"/>
      <c r="O2831" s="145"/>
      <c r="P2831" s="145"/>
      <c r="Q2831" s="145"/>
      <c r="R2831" s="145"/>
      <c r="S2831" s="145"/>
      <c r="T2831" s="145"/>
      <c r="U2831" s="145"/>
      <c r="V2831" s="145"/>
      <c r="W2831" s="145"/>
      <c r="X2831" s="145"/>
      <c r="Y2831" s="145"/>
      <c r="Z2831" s="145"/>
      <c r="AA2831" s="145"/>
      <c r="AB2831" s="145"/>
      <c r="AC2831" s="145"/>
    </row>
    <row r="2832" spans="8:29" ht="12.75">
      <c r="H2832" s="145"/>
      <c r="I2832" s="145"/>
      <c r="J2832" s="145"/>
      <c r="K2832" s="145"/>
      <c r="L2832" s="145"/>
      <c r="M2832" s="145"/>
      <c r="N2832" s="145"/>
      <c r="O2832" s="145"/>
      <c r="P2832" s="145"/>
      <c r="Q2832" s="145"/>
      <c r="R2832" s="145"/>
      <c r="S2832" s="145"/>
      <c r="T2832" s="145"/>
      <c r="U2832" s="145"/>
      <c r="V2832" s="145"/>
      <c r="W2832" s="145"/>
      <c r="X2832" s="145"/>
      <c r="Y2832" s="145"/>
      <c r="Z2832" s="145"/>
      <c r="AA2832" s="145"/>
      <c r="AB2832" s="145"/>
      <c r="AC2832" s="145"/>
    </row>
    <row r="2833" spans="8:29" ht="12.75">
      <c r="H2833" s="145"/>
      <c r="I2833" s="145"/>
      <c r="J2833" s="145"/>
      <c r="K2833" s="145"/>
      <c r="L2833" s="145"/>
      <c r="M2833" s="145"/>
      <c r="N2833" s="145"/>
      <c r="O2833" s="145"/>
      <c r="P2833" s="145"/>
      <c r="Q2833" s="145"/>
      <c r="R2833" s="145"/>
      <c r="S2833" s="145"/>
      <c r="T2833" s="145"/>
      <c r="U2833" s="145"/>
      <c r="V2833" s="145"/>
      <c r="W2833" s="145"/>
      <c r="X2833" s="145"/>
      <c r="Y2833" s="145"/>
      <c r="Z2833" s="145"/>
      <c r="AA2833" s="145"/>
      <c r="AB2833" s="145"/>
      <c r="AC2833" s="145"/>
    </row>
    <row r="2834" spans="8:29" ht="12.75">
      <c r="H2834" s="145"/>
      <c r="I2834" s="145"/>
      <c r="J2834" s="145"/>
      <c r="K2834" s="145"/>
      <c r="L2834" s="145"/>
      <c r="M2834" s="145"/>
      <c r="N2834" s="145"/>
      <c r="O2834" s="145"/>
      <c r="P2834" s="145"/>
      <c r="Q2834" s="145"/>
      <c r="R2834" s="145"/>
      <c r="S2834" s="145"/>
      <c r="T2834" s="145"/>
      <c r="U2834" s="145"/>
      <c r="V2834" s="145"/>
      <c r="W2834" s="145"/>
      <c r="X2834" s="145"/>
      <c r="Y2834" s="145"/>
      <c r="Z2834" s="145"/>
      <c r="AA2834" s="145"/>
      <c r="AB2834" s="145"/>
      <c r="AC2834" s="145"/>
    </row>
    <row r="2835" spans="8:29" ht="12.75">
      <c r="H2835" s="145"/>
      <c r="I2835" s="145"/>
      <c r="J2835" s="145"/>
      <c r="K2835" s="145"/>
      <c r="L2835" s="145"/>
      <c r="M2835" s="145"/>
      <c r="N2835" s="145"/>
      <c r="O2835" s="145"/>
      <c r="P2835" s="145"/>
      <c r="Q2835" s="145"/>
      <c r="R2835" s="145"/>
      <c r="S2835" s="145"/>
      <c r="T2835" s="145"/>
      <c r="U2835" s="145"/>
      <c r="V2835" s="145"/>
      <c r="W2835" s="145"/>
      <c r="X2835" s="145"/>
      <c r="Y2835" s="145"/>
      <c r="Z2835" s="145"/>
      <c r="AA2835" s="145"/>
      <c r="AB2835" s="145"/>
      <c r="AC2835" s="145"/>
    </row>
    <row r="2836" spans="8:29" ht="12.75">
      <c r="H2836" s="145"/>
      <c r="I2836" s="145"/>
      <c r="J2836" s="145"/>
      <c r="K2836" s="145"/>
      <c r="L2836" s="145"/>
      <c r="M2836" s="145"/>
      <c r="N2836" s="145"/>
      <c r="O2836" s="145"/>
      <c r="P2836" s="145"/>
      <c r="Q2836" s="145"/>
      <c r="R2836" s="145"/>
      <c r="S2836" s="145"/>
      <c r="T2836" s="145"/>
      <c r="U2836" s="145"/>
      <c r="V2836" s="145"/>
      <c r="W2836" s="145"/>
      <c r="X2836" s="145"/>
      <c r="Y2836" s="145"/>
      <c r="Z2836" s="145"/>
      <c r="AA2836" s="145"/>
      <c r="AB2836" s="145"/>
      <c r="AC2836" s="145"/>
    </row>
    <row r="2837" spans="8:29" ht="12.75">
      <c r="H2837" s="145"/>
      <c r="I2837" s="145"/>
      <c r="J2837" s="145"/>
      <c r="K2837" s="145"/>
      <c r="L2837" s="145"/>
      <c r="M2837" s="145"/>
      <c r="N2837" s="145"/>
      <c r="O2837" s="145"/>
      <c r="P2837" s="145"/>
      <c r="Q2837" s="145"/>
      <c r="R2837" s="145"/>
      <c r="S2837" s="145"/>
      <c r="T2837" s="145"/>
      <c r="U2837" s="145"/>
      <c r="V2837" s="145"/>
      <c r="W2837" s="145"/>
      <c r="X2837" s="145"/>
      <c r="Y2837" s="145"/>
      <c r="Z2837" s="145"/>
      <c r="AA2837" s="145"/>
      <c r="AB2837" s="145"/>
      <c r="AC2837" s="145"/>
    </row>
    <row r="2838" spans="8:29" ht="12.75">
      <c r="H2838" s="145"/>
      <c r="I2838" s="145"/>
      <c r="J2838" s="145"/>
      <c r="K2838" s="145"/>
      <c r="L2838" s="145"/>
      <c r="M2838" s="145"/>
      <c r="N2838" s="145"/>
      <c r="O2838" s="145"/>
      <c r="P2838" s="145"/>
      <c r="Q2838" s="145"/>
      <c r="R2838" s="145"/>
      <c r="S2838" s="145"/>
      <c r="T2838" s="145"/>
      <c r="U2838" s="145"/>
      <c r="V2838" s="145"/>
      <c r="W2838" s="145"/>
      <c r="X2838" s="145"/>
      <c r="Y2838" s="145"/>
      <c r="Z2838" s="145"/>
      <c r="AA2838" s="145"/>
      <c r="AB2838" s="145"/>
      <c r="AC2838" s="145"/>
    </row>
    <row r="2839" spans="8:29" ht="12.75">
      <c r="H2839" s="145"/>
      <c r="I2839" s="145"/>
      <c r="J2839" s="145"/>
      <c r="K2839" s="145"/>
      <c r="L2839" s="145"/>
      <c r="M2839" s="145"/>
      <c r="N2839" s="145"/>
      <c r="O2839" s="145"/>
      <c r="P2839" s="145"/>
      <c r="Q2839" s="145"/>
      <c r="R2839" s="145"/>
      <c r="S2839" s="145"/>
      <c r="T2839" s="145"/>
      <c r="U2839" s="145"/>
      <c r="V2839" s="145"/>
      <c r="W2839" s="145"/>
      <c r="X2839" s="145"/>
      <c r="Y2839" s="145"/>
      <c r="Z2839" s="145"/>
      <c r="AA2839" s="145"/>
      <c r="AB2839" s="145"/>
      <c r="AC2839" s="145"/>
    </row>
    <row r="2840" spans="8:29" ht="12.75">
      <c r="H2840" s="145"/>
      <c r="I2840" s="145"/>
      <c r="J2840" s="145"/>
      <c r="K2840" s="145"/>
      <c r="L2840" s="145"/>
      <c r="M2840" s="145"/>
      <c r="N2840" s="145"/>
      <c r="O2840" s="145"/>
      <c r="P2840" s="145"/>
      <c r="Q2840" s="145"/>
      <c r="R2840" s="145"/>
      <c r="S2840" s="145"/>
      <c r="T2840" s="145"/>
      <c r="U2840" s="145"/>
      <c r="V2840" s="145"/>
      <c r="W2840" s="145"/>
      <c r="X2840" s="145"/>
      <c r="Y2840" s="145"/>
      <c r="Z2840" s="145"/>
      <c r="AA2840" s="145"/>
      <c r="AB2840" s="145"/>
      <c r="AC2840" s="145"/>
    </row>
    <row r="2841" spans="8:29" ht="12.75">
      <c r="H2841" s="145"/>
      <c r="I2841" s="145"/>
      <c r="J2841" s="145"/>
      <c r="K2841" s="145"/>
      <c r="L2841" s="145"/>
      <c r="M2841" s="145"/>
      <c r="N2841" s="145"/>
      <c r="O2841" s="145"/>
      <c r="P2841" s="145"/>
      <c r="Q2841" s="145"/>
      <c r="R2841" s="145"/>
      <c r="S2841" s="145"/>
      <c r="T2841" s="145"/>
      <c r="U2841" s="145"/>
      <c r="V2841" s="145"/>
      <c r="W2841" s="145"/>
      <c r="X2841" s="145"/>
      <c r="Y2841" s="145"/>
      <c r="Z2841" s="145"/>
      <c r="AA2841" s="145"/>
      <c r="AB2841" s="145"/>
      <c r="AC2841" s="145"/>
    </row>
    <row r="2842" spans="8:29" ht="12.75">
      <c r="H2842" s="145"/>
      <c r="I2842" s="145"/>
      <c r="J2842" s="145"/>
      <c r="K2842" s="145"/>
      <c r="L2842" s="145"/>
      <c r="M2842" s="145"/>
      <c r="N2842" s="145"/>
      <c r="O2842" s="145"/>
      <c r="P2842" s="145"/>
      <c r="Q2842" s="145"/>
      <c r="R2842" s="145"/>
      <c r="S2842" s="145"/>
      <c r="T2842" s="145"/>
      <c r="U2842" s="145"/>
      <c r="V2842" s="145"/>
      <c r="W2842" s="145"/>
      <c r="X2842" s="145"/>
      <c r="Y2842" s="145"/>
      <c r="Z2842" s="145"/>
      <c r="AA2842" s="145"/>
      <c r="AB2842" s="145"/>
      <c r="AC2842" s="145"/>
    </row>
    <row r="2843" spans="8:29" ht="12.75">
      <c r="H2843" s="145"/>
      <c r="I2843" s="145"/>
      <c r="J2843" s="145"/>
      <c r="K2843" s="145"/>
      <c r="L2843" s="145"/>
      <c r="M2843" s="145"/>
      <c r="N2843" s="145"/>
      <c r="O2843" s="145"/>
      <c r="P2843" s="145"/>
      <c r="Q2843" s="145"/>
      <c r="R2843" s="145"/>
      <c r="S2843" s="145"/>
      <c r="T2843" s="145"/>
      <c r="U2843" s="145"/>
      <c r="V2843" s="145"/>
      <c r="W2843" s="145"/>
      <c r="X2843" s="145"/>
      <c r="Y2843" s="145"/>
      <c r="Z2843" s="145"/>
      <c r="AA2843" s="145"/>
      <c r="AB2843" s="145"/>
      <c r="AC2843" s="145"/>
    </row>
    <row r="2844" spans="8:29" ht="12.75">
      <c r="H2844" s="145"/>
      <c r="I2844" s="145"/>
      <c r="J2844" s="145"/>
      <c r="K2844" s="145"/>
      <c r="L2844" s="145"/>
      <c r="M2844" s="145"/>
      <c r="N2844" s="145"/>
      <c r="O2844" s="145"/>
      <c r="P2844" s="145"/>
      <c r="Q2844" s="145"/>
      <c r="R2844" s="145"/>
      <c r="S2844" s="145"/>
      <c r="T2844" s="145"/>
      <c r="U2844" s="145"/>
      <c r="V2844" s="145"/>
      <c r="W2844" s="145"/>
      <c r="X2844" s="145"/>
      <c r="Y2844" s="145"/>
      <c r="Z2844" s="145"/>
      <c r="AA2844" s="145"/>
      <c r="AB2844" s="145"/>
      <c r="AC2844" s="145"/>
    </row>
    <row r="2845" spans="8:29" ht="12.75">
      <c r="H2845" s="145"/>
      <c r="I2845" s="145"/>
      <c r="J2845" s="145"/>
      <c r="K2845" s="145"/>
      <c r="L2845" s="145"/>
      <c r="M2845" s="145"/>
      <c r="N2845" s="145"/>
      <c r="O2845" s="145"/>
      <c r="P2845" s="145"/>
      <c r="Q2845" s="145"/>
      <c r="R2845" s="145"/>
      <c r="S2845" s="145"/>
      <c r="T2845" s="145"/>
      <c r="U2845" s="145"/>
      <c r="V2845" s="145"/>
      <c r="W2845" s="145"/>
      <c r="X2845" s="145"/>
      <c r="Y2845" s="145"/>
      <c r="Z2845" s="145"/>
      <c r="AA2845" s="145"/>
      <c r="AB2845" s="145"/>
      <c r="AC2845" s="145"/>
    </row>
    <row r="2846" spans="8:29" ht="12.75">
      <c r="H2846" s="145"/>
      <c r="I2846" s="145"/>
      <c r="J2846" s="145"/>
      <c r="K2846" s="145"/>
      <c r="L2846" s="145"/>
      <c r="M2846" s="145"/>
      <c r="N2846" s="145"/>
      <c r="O2846" s="145"/>
      <c r="P2846" s="145"/>
      <c r="Q2846" s="145"/>
      <c r="R2846" s="145"/>
      <c r="S2846" s="145"/>
      <c r="T2846" s="145"/>
      <c r="U2846" s="145"/>
      <c r="V2846" s="145"/>
      <c r="W2846" s="145"/>
      <c r="X2846" s="145"/>
      <c r="Y2846" s="145"/>
      <c r="Z2846" s="145"/>
      <c r="AA2846" s="145"/>
      <c r="AB2846" s="145"/>
      <c r="AC2846" s="145"/>
    </row>
    <row r="2847" spans="8:29" ht="12.75">
      <c r="H2847" s="145"/>
      <c r="I2847" s="145"/>
      <c r="J2847" s="145"/>
      <c r="K2847" s="145"/>
      <c r="L2847" s="145"/>
      <c r="M2847" s="145"/>
      <c r="N2847" s="145"/>
      <c r="O2847" s="145"/>
      <c r="P2847" s="145"/>
      <c r="Q2847" s="145"/>
      <c r="R2847" s="145"/>
      <c r="S2847" s="145"/>
      <c r="T2847" s="145"/>
      <c r="U2847" s="145"/>
      <c r="V2847" s="145"/>
      <c r="W2847" s="145"/>
      <c r="X2847" s="145"/>
      <c r="Y2847" s="145"/>
      <c r="Z2847" s="145"/>
      <c r="AA2847" s="145"/>
      <c r="AB2847" s="145"/>
      <c r="AC2847" s="145"/>
    </row>
    <row r="2848" spans="8:29" ht="12.75">
      <c r="H2848" s="145"/>
      <c r="I2848" s="145"/>
      <c r="J2848" s="145"/>
      <c r="K2848" s="145"/>
      <c r="L2848" s="145"/>
      <c r="M2848" s="145"/>
      <c r="N2848" s="145"/>
      <c r="O2848" s="145"/>
      <c r="P2848" s="145"/>
      <c r="Q2848" s="145"/>
      <c r="R2848" s="145"/>
      <c r="S2848" s="145"/>
      <c r="T2848" s="145"/>
      <c r="U2848" s="145"/>
      <c r="V2848" s="145"/>
      <c r="W2848" s="145"/>
      <c r="X2848" s="145"/>
      <c r="Y2848" s="145"/>
      <c r="Z2848" s="145"/>
      <c r="AA2848" s="145"/>
      <c r="AB2848" s="145"/>
      <c r="AC2848" s="145"/>
    </row>
    <row r="2849" spans="8:29" ht="12.75">
      <c r="H2849" s="145"/>
      <c r="I2849" s="145"/>
      <c r="J2849" s="145"/>
      <c r="K2849" s="145"/>
      <c r="L2849" s="145"/>
      <c r="M2849" s="145"/>
      <c r="N2849" s="145"/>
      <c r="O2849" s="145"/>
      <c r="P2849" s="145"/>
      <c r="Q2849" s="145"/>
      <c r="R2849" s="145"/>
      <c r="S2849" s="145"/>
      <c r="T2849" s="145"/>
      <c r="U2849" s="145"/>
      <c r="V2849" s="145"/>
      <c r="W2849" s="145"/>
      <c r="X2849" s="145"/>
      <c r="Y2849" s="145"/>
      <c r="Z2849" s="145"/>
      <c r="AA2849" s="145"/>
      <c r="AB2849" s="145"/>
      <c r="AC2849" s="145"/>
    </row>
    <row r="2850" spans="8:29" ht="12.75">
      <c r="H2850" s="145"/>
      <c r="I2850" s="145"/>
      <c r="J2850" s="145"/>
      <c r="K2850" s="145"/>
      <c r="L2850" s="145"/>
      <c r="M2850" s="145"/>
      <c r="N2850" s="145"/>
      <c r="O2850" s="145"/>
      <c r="P2850" s="145"/>
      <c r="Q2850" s="145"/>
      <c r="R2850" s="145"/>
      <c r="S2850" s="145"/>
      <c r="T2850" s="145"/>
      <c r="U2850" s="145"/>
      <c r="V2850" s="145"/>
      <c r="W2850" s="145"/>
      <c r="X2850" s="145"/>
      <c r="Y2850" s="145"/>
      <c r="Z2850" s="145"/>
      <c r="AA2850" s="145"/>
      <c r="AB2850" s="145"/>
      <c r="AC2850" s="145"/>
    </row>
    <row r="2851" spans="8:29" ht="12.75">
      <c r="H2851" s="145"/>
      <c r="I2851" s="145"/>
      <c r="J2851" s="145"/>
      <c r="K2851" s="145"/>
      <c r="L2851" s="145"/>
      <c r="M2851" s="145"/>
      <c r="N2851" s="145"/>
      <c r="O2851" s="145"/>
      <c r="P2851" s="145"/>
      <c r="Q2851" s="145"/>
      <c r="R2851" s="145"/>
      <c r="S2851" s="145"/>
      <c r="T2851" s="145"/>
      <c r="U2851" s="145"/>
      <c r="V2851" s="145"/>
      <c r="W2851" s="145"/>
      <c r="X2851" s="145"/>
      <c r="Y2851" s="145"/>
      <c r="Z2851" s="145"/>
      <c r="AA2851" s="145"/>
      <c r="AB2851" s="145"/>
      <c r="AC2851" s="145"/>
    </row>
    <row r="2852" spans="8:29" ht="12.75">
      <c r="H2852" s="145"/>
      <c r="I2852" s="145"/>
      <c r="J2852" s="145"/>
      <c r="K2852" s="145"/>
      <c r="L2852" s="145"/>
      <c r="M2852" s="145"/>
      <c r="N2852" s="145"/>
      <c r="O2852" s="145"/>
      <c r="P2852" s="145"/>
      <c r="Q2852" s="145"/>
      <c r="R2852" s="145"/>
      <c r="S2852" s="145"/>
      <c r="T2852" s="145"/>
      <c r="U2852" s="145"/>
      <c r="V2852" s="145"/>
      <c r="W2852" s="145"/>
      <c r="X2852" s="145"/>
      <c r="Y2852" s="145"/>
      <c r="Z2852" s="145"/>
      <c r="AA2852" s="145"/>
      <c r="AB2852" s="145"/>
      <c r="AC2852" s="145"/>
    </row>
    <row r="2853" spans="8:29" ht="12.75">
      <c r="H2853" s="145"/>
      <c r="I2853" s="145"/>
      <c r="J2853" s="145"/>
      <c r="K2853" s="145"/>
      <c r="L2853" s="145"/>
      <c r="M2853" s="145"/>
      <c r="N2853" s="145"/>
      <c r="O2853" s="145"/>
      <c r="P2853" s="145"/>
      <c r="Q2853" s="145"/>
      <c r="R2853" s="145"/>
      <c r="S2853" s="145"/>
      <c r="T2853" s="145"/>
      <c r="U2853" s="145"/>
      <c r="V2853" s="145"/>
      <c r="W2853" s="145"/>
      <c r="X2853" s="145"/>
      <c r="Y2853" s="145"/>
      <c r="Z2853" s="145"/>
      <c r="AA2853" s="145"/>
      <c r="AB2853" s="145"/>
      <c r="AC2853" s="145"/>
    </row>
    <row r="2854" spans="8:29" ht="12.75">
      <c r="H2854" s="145"/>
      <c r="I2854" s="145"/>
      <c r="J2854" s="145"/>
      <c r="K2854" s="145"/>
      <c r="L2854" s="145"/>
      <c r="M2854" s="145"/>
      <c r="N2854" s="145"/>
      <c r="O2854" s="145"/>
      <c r="P2854" s="145"/>
      <c r="Q2854" s="145"/>
      <c r="R2854" s="145"/>
      <c r="S2854" s="145"/>
      <c r="T2854" s="145"/>
      <c r="U2854" s="145"/>
      <c r="V2854" s="145"/>
      <c r="W2854" s="145"/>
      <c r="X2854" s="145"/>
      <c r="Y2854" s="145"/>
      <c r="Z2854" s="145"/>
      <c r="AA2854" s="145"/>
      <c r="AB2854" s="145"/>
      <c r="AC2854" s="145"/>
    </row>
    <row r="2855" spans="8:29" ht="12.75">
      <c r="H2855" s="145"/>
      <c r="I2855" s="145"/>
      <c r="J2855" s="145"/>
      <c r="K2855" s="145"/>
      <c r="L2855" s="145"/>
      <c r="M2855" s="145"/>
      <c r="N2855" s="145"/>
      <c r="O2855" s="145"/>
      <c r="P2855" s="145"/>
      <c r="Q2855" s="145"/>
      <c r="R2855" s="145"/>
      <c r="S2855" s="145"/>
      <c r="T2855" s="145"/>
      <c r="U2855" s="145"/>
      <c r="V2855" s="145"/>
      <c r="W2855" s="145"/>
      <c r="X2855" s="145"/>
      <c r="Y2855" s="145"/>
      <c r="Z2855" s="145"/>
      <c r="AA2855" s="145"/>
      <c r="AB2855" s="145"/>
      <c r="AC2855" s="145"/>
    </row>
    <row r="2856" spans="8:29" ht="12.75">
      <c r="H2856" s="145"/>
      <c r="I2856" s="145"/>
      <c r="J2856" s="145"/>
      <c r="K2856" s="145"/>
      <c r="L2856" s="145"/>
      <c r="M2856" s="145"/>
      <c r="N2856" s="145"/>
      <c r="O2856" s="145"/>
      <c r="P2856" s="145"/>
      <c r="Q2856" s="145"/>
      <c r="R2856" s="145"/>
      <c r="S2856" s="145"/>
      <c r="T2856" s="145"/>
      <c r="U2856" s="145"/>
      <c r="V2856" s="145"/>
      <c r="W2856" s="145"/>
      <c r="X2856" s="145"/>
      <c r="Y2856" s="145"/>
      <c r="Z2856" s="145"/>
      <c r="AA2856" s="145"/>
      <c r="AB2856" s="145"/>
      <c r="AC2856" s="145"/>
    </row>
    <row r="2857" spans="8:29" ht="12.75">
      <c r="H2857" s="145"/>
      <c r="I2857" s="145"/>
      <c r="J2857" s="145"/>
      <c r="K2857" s="145"/>
      <c r="L2857" s="145"/>
      <c r="M2857" s="145"/>
      <c r="N2857" s="145"/>
      <c r="O2857" s="145"/>
      <c r="P2857" s="145"/>
      <c r="Q2857" s="145"/>
      <c r="R2857" s="145"/>
      <c r="S2857" s="145"/>
      <c r="T2857" s="145"/>
      <c r="U2857" s="145"/>
      <c r="V2857" s="145"/>
      <c r="W2857" s="145"/>
      <c r="X2857" s="145"/>
      <c r="Y2857" s="145"/>
      <c r="Z2857" s="145"/>
      <c r="AA2857" s="145"/>
      <c r="AB2857" s="145"/>
      <c r="AC2857" s="145"/>
    </row>
    <row r="2858" spans="8:29" ht="12.75">
      <c r="H2858" s="145"/>
      <c r="I2858" s="145"/>
      <c r="J2858" s="145"/>
      <c r="K2858" s="145"/>
      <c r="L2858" s="145"/>
      <c r="M2858" s="145"/>
      <c r="N2858" s="145"/>
      <c r="O2858" s="145"/>
      <c r="P2858" s="145"/>
      <c r="Q2858" s="145"/>
      <c r="R2858" s="145"/>
      <c r="S2858" s="145"/>
      <c r="T2858" s="145"/>
      <c r="U2858" s="145"/>
      <c r="V2858" s="145"/>
      <c r="W2858" s="145"/>
      <c r="X2858" s="145"/>
      <c r="Y2858" s="145"/>
      <c r="Z2858" s="145"/>
      <c r="AA2858" s="145"/>
      <c r="AB2858" s="145"/>
      <c r="AC2858" s="145"/>
    </row>
    <row r="2859" spans="8:29" ht="12.75">
      <c r="H2859" s="145"/>
      <c r="I2859" s="145"/>
      <c r="J2859" s="145"/>
      <c r="K2859" s="145"/>
      <c r="L2859" s="145"/>
      <c r="M2859" s="145"/>
      <c r="N2859" s="145"/>
      <c r="O2859" s="145"/>
      <c r="P2859" s="145"/>
      <c r="Q2859" s="145"/>
      <c r="R2859" s="145"/>
      <c r="S2859" s="145"/>
      <c r="T2859" s="145"/>
      <c r="U2859" s="145"/>
      <c r="V2859" s="145"/>
      <c r="W2859" s="145"/>
      <c r="X2859" s="145"/>
      <c r="Y2859" s="145"/>
      <c r="Z2859" s="145"/>
      <c r="AA2859" s="145"/>
      <c r="AB2859" s="145"/>
      <c r="AC2859" s="145"/>
    </row>
    <row r="2860" spans="8:29" ht="12.75">
      <c r="H2860" s="145"/>
      <c r="I2860" s="145"/>
      <c r="J2860" s="145"/>
      <c r="K2860" s="145"/>
      <c r="L2860" s="145"/>
      <c r="M2860" s="145"/>
      <c r="N2860" s="145"/>
      <c r="O2860" s="145"/>
      <c r="P2860" s="145"/>
      <c r="Q2860" s="145"/>
      <c r="R2860" s="145"/>
      <c r="S2860" s="145"/>
      <c r="T2860" s="145"/>
      <c r="U2860" s="145"/>
      <c r="V2860" s="145"/>
      <c r="W2860" s="145"/>
      <c r="X2860" s="145"/>
      <c r="Y2860" s="145"/>
      <c r="Z2860" s="145"/>
      <c r="AA2860" s="145"/>
      <c r="AB2860" s="145"/>
      <c r="AC2860" s="145"/>
    </row>
    <row r="2861" spans="8:29" ht="12.75">
      <c r="H2861" s="145"/>
      <c r="I2861" s="145"/>
      <c r="J2861" s="145"/>
      <c r="K2861" s="145"/>
      <c r="L2861" s="145"/>
      <c r="M2861" s="145"/>
      <c r="N2861" s="145"/>
      <c r="O2861" s="145"/>
      <c r="P2861" s="145"/>
      <c r="Q2861" s="145"/>
      <c r="R2861" s="145"/>
      <c r="S2861" s="145"/>
      <c r="T2861" s="145"/>
      <c r="U2861" s="145"/>
      <c r="V2861" s="145"/>
      <c r="W2861" s="145"/>
      <c r="X2861" s="145"/>
      <c r="Y2861" s="145"/>
      <c r="Z2861" s="145"/>
      <c r="AA2861" s="145"/>
      <c r="AB2861" s="145"/>
      <c r="AC2861" s="145"/>
    </row>
    <row r="2862" spans="8:29" ht="12.75">
      <c r="H2862" s="145"/>
      <c r="I2862" s="145"/>
      <c r="J2862" s="145"/>
      <c r="K2862" s="145"/>
      <c r="L2862" s="145"/>
      <c r="M2862" s="145"/>
      <c r="N2862" s="145"/>
      <c r="O2862" s="145"/>
      <c r="P2862" s="145"/>
      <c r="Q2862" s="145"/>
      <c r="R2862" s="145"/>
      <c r="S2862" s="145"/>
      <c r="T2862" s="145"/>
      <c r="U2862" s="145"/>
      <c r="V2862" s="145"/>
      <c r="W2862" s="145"/>
      <c r="X2862" s="145"/>
      <c r="Y2862" s="145"/>
      <c r="Z2862" s="145"/>
      <c r="AA2862" s="145"/>
      <c r="AB2862" s="145"/>
      <c r="AC2862" s="145"/>
    </row>
    <row r="2863" spans="8:29" ht="12.75">
      <c r="H2863" s="145"/>
      <c r="I2863" s="145"/>
      <c r="J2863" s="145"/>
      <c r="K2863" s="145"/>
      <c r="L2863" s="145"/>
      <c r="M2863" s="145"/>
      <c r="N2863" s="145"/>
      <c r="O2863" s="145"/>
      <c r="P2863" s="145"/>
      <c r="Q2863" s="145"/>
      <c r="R2863" s="145"/>
      <c r="S2863" s="145"/>
      <c r="T2863" s="145"/>
      <c r="U2863" s="145"/>
      <c r="V2863" s="145"/>
      <c r="W2863" s="145"/>
      <c r="X2863" s="145"/>
      <c r="Y2863" s="145"/>
      <c r="Z2863" s="145"/>
      <c r="AA2863" s="145"/>
      <c r="AB2863" s="145"/>
      <c r="AC2863" s="145"/>
    </row>
    <row r="2864" spans="8:29" ht="12.75">
      <c r="H2864" s="145"/>
      <c r="I2864" s="145"/>
      <c r="J2864" s="145"/>
      <c r="K2864" s="145"/>
      <c r="L2864" s="145"/>
      <c r="M2864" s="145"/>
      <c r="N2864" s="145"/>
      <c r="O2864" s="145"/>
      <c r="P2864" s="145"/>
      <c r="Q2864" s="145"/>
      <c r="R2864" s="145"/>
      <c r="S2864" s="145"/>
      <c r="T2864" s="145"/>
      <c r="U2864" s="145"/>
      <c r="V2864" s="145"/>
      <c r="W2864" s="145"/>
      <c r="X2864" s="145"/>
      <c r="Y2864" s="145"/>
      <c r="Z2864" s="145"/>
      <c r="AA2864" s="145"/>
      <c r="AB2864" s="145"/>
      <c r="AC2864" s="145"/>
    </row>
    <row r="2865" spans="8:29" ht="12.75">
      <c r="H2865" s="145"/>
      <c r="I2865" s="145"/>
      <c r="J2865" s="145"/>
      <c r="K2865" s="145"/>
      <c r="L2865" s="145"/>
      <c r="M2865" s="145"/>
      <c r="N2865" s="145"/>
      <c r="O2865" s="145"/>
      <c r="P2865" s="145"/>
      <c r="Q2865" s="145"/>
      <c r="R2865" s="145"/>
      <c r="S2865" s="145"/>
      <c r="T2865" s="145"/>
      <c r="U2865" s="145"/>
      <c r="V2865" s="145"/>
      <c r="W2865" s="145"/>
      <c r="X2865" s="145"/>
      <c r="Y2865" s="145"/>
      <c r="Z2865" s="145"/>
      <c r="AA2865" s="145"/>
      <c r="AB2865" s="145"/>
      <c r="AC2865" s="145"/>
    </row>
    <row r="2866" spans="8:29" ht="12.75">
      <c r="H2866" s="145"/>
      <c r="I2866" s="145"/>
      <c r="J2866" s="145"/>
      <c r="K2866" s="145"/>
      <c r="L2866" s="145"/>
      <c r="M2866" s="145"/>
      <c r="N2866" s="145"/>
      <c r="O2866" s="145"/>
      <c r="P2866" s="145"/>
      <c r="Q2866" s="145"/>
      <c r="R2866" s="145"/>
      <c r="S2866" s="145"/>
      <c r="T2866" s="145"/>
      <c r="U2866" s="145"/>
      <c r="V2866" s="145"/>
      <c r="W2866" s="145"/>
      <c r="X2866" s="145"/>
      <c r="Y2866" s="145"/>
      <c r="Z2866" s="145"/>
      <c r="AA2866" s="145"/>
      <c r="AB2866" s="145"/>
      <c r="AC2866" s="145"/>
    </row>
    <row r="2867" spans="8:29" ht="12.75">
      <c r="H2867" s="145"/>
      <c r="I2867" s="145"/>
      <c r="J2867" s="145"/>
      <c r="K2867" s="145"/>
      <c r="L2867" s="145"/>
      <c r="M2867" s="145"/>
      <c r="N2867" s="145"/>
      <c r="O2867" s="145"/>
      <c r="P2867" s="145"/>
      <c r="Q2867" s="145"/>
      <c r="R2867" s="145"/>
      <c r="S2867" s="145"/>
      <c r="T2867" s="145"/>
      <c r="U2867" s="145"/>
      <c r="V2867" s="145"/>
      <c r="W2867" s="145"/>
      <c r="X2867" s="145"/>
      <c r="Y2867" s="145"/>
      <c r="Z2867" s="145"/>
      <c r="AA2867" s="145"/>
      <c r="AB2867" s="145"/>
      <c r="AC2867" s="145"/>
    </row>
    <row r="2868" spans="8:29" ht="12.75">
      <c r="H2868" s="145"/>
      <c r="I2868" s="145"/>
      <c r="J2868" s="145"/>
      <c r="K2868" s="145"/>
      <c r="L2868" s="145"/>
      <c r="M2868" s="145"/>
      <c r="N2868" s="145"/>
      <c r="O2868" s="145"/>
      <c r="P2868" s="145"/>
      <c r="Q2868" s="145"/>
      <c r="R2868" s="145"/>
      <c r="S2868" s="145"/>
      <c r="T2868" s="145"/>
      <c r="U2868" s="145"/>
      <c r="V2868" s="145"/>
      <c r="W2868" s="145"/>
      <c r="X2868" s="145"/>
      <c r="Y2868" s="145"/>
      <c r="Z2868" s="145"/>
      <c r="AA2868" s="145"/>
      <c r="AB2868" s="145"/>
      <c r="AC2868" s="145"/>
    </row>
    <row r="2869" spans="8:29" ht="12.75">
      <c r="H2869" s="145"/>
      <c r="I2869" s="145"/>
      <c r="J2869" s="145"/>
      <c r="K2869" s="145"/>
      <c r="L2869" s="145"/>
      <c r="M2869" s="145"/>
      <c r="N2869" s="145"/>
      <c r="O2869" s="145"/>
      <c r="P2869" s="145"/>
      <c r="Q2869" s="145"/>
      <c r="R2869" s="145"/>
      <c r="S2869" s="145"/>
      <c r="T2869" s="145"/>
      <c r="U2869" s="145"/>
      <c r="V2869" s="145"/>
      <c r="W2869" s="145"/>
      <c r="X2869" s="145"/>
      <c r="Y2869" s="145"/>
      <c r="Z2869" s="145"/>
      <c r="AA2869" s="145"/>
      <c r="AB2869" s="145"/>
      <c r="AC2869" s="145"/>
    </row>
    <row r="2870" spans="8:29" ht="12.75">
      <c r="H2870" s="145"/>
      <c r="I2870" s="145"/>
      <c r="J2870" s="145"/>
      <c r="K2870" s="145"/>
      <c r="L2870" s="145"/>
      <c r="M2870" s="145"/>
      <c r="N2870" s="145"/>
      <c r="O2870" s="145"/>
      <c r="P2870" s="145"/>
      <c r="Q2870" s="145"/>
      <c r="R2870" s="145"/>
      <c r="S2870" s="145"/>
      <c r="T2870" s="145"/>
      <c r="U2870" s="145"/>
      <c r="V2870" s="145"/>
      <c r="W2870" s="145"/>
      <c r="X2870" s="145"/>
      <c r="Y2870" s="145"/>
      <c r="Z2870" s="145"/>
      <c r="AA2870" s="145"/>
      <c r="AB2870" s="145"/>
      <c r="AC2870" s="145"/>
    </row>
    <row r="2871" spans="8:29" ht="12.75">
      <c r="H2871" s="145"/>
      <c r="I2871" s="145"/>
      <c r="J2871" s="145"/>
      <c r="K2871" s="145"/>
      <c r="L2871" s="145"/>
      <c r="M2871" s="145"/>
      <c r="N2871" s="145"/>
      <c r="O2871" s="145"/>
      <c r="P2871" s="145"/>
      <c r="Q2871" s="145"/>
      <c r="R2871" s="145"/>
      <c r="S2871" s="145"/>
      <c r="T2871" s="145"/>
      <c r="U2871" s="145"/>
      <c r="V2871" s="145"/>
      <c r="W2871" s="145"/>
      <c r="X2871" s="145"/>
      <c r="Y2871" s="145"/>
      <c r="Z2871" s="145"/>
      <c r="AA2871" s="145"/>
      <c r="AB2871" s="145"/>
      <c r="AC2871" s="145"/>
    </row>
    <row r="2872" spans="8:29" ht="12.75">
      <c r="H2872" s="145"/>
      <c r="I2872" s="145"/>
      <c r="J2872" s="145"/>
      <c r="K2872" s="145"/>
      <c r="L2872" s="145"/>
      <c r="M2872" s="145"/>
      <c r="N2872" s="145"/>
      <c r="O2872" s="145"/>
      <c r="P2872" s="145"/>
      <c r="Q2872" s="145"/>
      <c r="R2872" s="145"/>
      <c r="S2872" s="145"/>
      <c r="T2872" s="145"/>
      <c r="U2872" s="145"/>
      <c r="V2872" s="145"/>
      <c r="W2872" s="145"/>
      <c r="X2872" s="145"/>
      <c r="Y2872" s="145"/>
      <c r="Z2872" s="145"/>
      <c r="AA2872" s="145"/>
      <c r="AB2872" s="145"/>
      <c r="AC2872" s="145"/>
    </row>
    <row r="2873" spans="8:29" ht="12.75">
      <c r="H2873" s="145"/>
      <c r="I2873" s="145"/>
      <c r="J2873" s="145"/>
      <c r="K2873" s="145"/>
      <c r="L2873" s="145"/>
      <c r="M2873" s="145"/>
      <c r="N2873" s="145"/>
      <c r="O2873" s="145"/>
      <c r="P2873" s="145"/>
      <c r="Q2873" s="145"/>
      <c r="R2873" s="145"/>
      <c r="S2873" s="145"/>
      <c r="T2873" s="145"/>
      <c r="U2873" s="145"/>
      <c r="V2873" s="145"/>
      <c r="W2873" s="145"/>
      <c r="X2873" s="145"/>
      <c r="Y2873" s="145"/>
      <c r="Z2873" s="145"/>
      <c r="AA2873" s="145"/>
      <c r="AB2873" s="145"/>
      <c r="AC2873" s="145"/>
    </row>
    <row r="2874" spans="8:29" ht="12.75">
      <c r="H2874" s="145"/>
      <c r="I2874" s="145"/>
      <c r="J2874" s="145"/>
      <c r="K2874" s="145"/>
      <c r="L2874" s="145"/>
      <c r="M2874" s="145"/>
      <c r="N2874" s="145"/>
      <c r="O2874" s="145"/>
      <c r="P2874" s="145"/>
      <c r="Q2874" s="145"/>
      <c r="R2874" s="145"/>
      <c r="S2874" s="145"/>
      <c r="T2874" s="145"/>
      <c r="U2874" s="145"/>
      <c r="V2874" s="145"/>
      <c r="W2874" s="145"/>
      <c r="X2874" s="145"/>
      <c r="Y2874" s="145"/>
      <c r="Z2874" s="145"/>
      <c r="AA2874" s="145"/>
      <c r="AB2874" s="145"/>
      <c r="AC2874" s="145"/>
    </row>
    <row r="2875" spans="8:29" ht="12.75">
      <c r="H2875" s="145"/>
      <c r="I2875" s="145"/>
      <c r="J2875" s="145"/>
      <c r="K2875" s="145"/>
      <c r="L2875" s="145"/>
      <c r="M2875" s="145"/>
      <c r="N2875" s="145"/>
      <c r="O2875" s="145"/>
      <c r="P2875" s="145"/>
      <c r="Q2875" s="145"/>
      <c r="R2875" s="145"/>
      <c r="S2875" s="145"/>
      <c r="T2875" s="145"/>
      <c r="U2875" s="145"/>
      <c r="V2875" s="145"/>
      <c r="W2875" s="145"/>
      <c r="X2875" s="145"/>
      <c r="Y2875" s="145"/>
      <c r="Z2875" s="145"/>
      <c r="AA2875" s="145"/>
      <c r="AB2875" s="145"/>
      <c r="AC2875" s="145"/>
    </row>
    <row r="2876" spans="8:29" ht="12.75">
      <c r="H2876" s="145"/>
      <c r="I2876" s="145"/>
      <c r="J2876" s="145"/>
      <c r="K2876" s="145"/>
      <c r="L2876" s="145"/>
      <c r="M2876" s="145"/>
      <c r="N2876" s="145"/>
      <c r="O2876" s="145"/>
      <c r="P2876" s="145"/>
      <c r="Q2876" s="145"/>
      <c r="R2876" s="145"/>
      <c r="S2876" s="145"/>
      <c r="T2876" s="145"/>
      <c r="U2876" s="145"/>
      <c r="V2876" s="145"/>
      <c r="W2876" s="145"/>
      <c r="X2876" s="145"/>
      <c r="Y2876" s="145"/>
      <c r="Z2876" s="145"/>
      <c r="AA2876" s="145"/>
      <c r="AB2876" s="145"/>
      <c r="AC2876" s="145"/>
    </row>
    <row r="2877" spans="8:29" ht="12.75">
      <c r="H2877" s="145"/>
      <c r="I2877" s="145"/>
      <c r="J2877" s="145"/>
      <c r="K2877" s="145"/>
      <c r="L2877" s="145"/>
      <c r="M2877" s="145"/>
      <c r="N2877" s="145"/>
      <c r="O2877" s="145"/>
      <c r="P2877" s="145"/>
      <c r="Q2877" s="145"/>
      <c r="R2877" s="145"/>
      <c r="S2877" s="145"/>
      <c r="T2877" s="145"/>
      <c r="U2877" s="145"/>
      <c r="V2877" s="145"/>
      <c r="W2877" s="145"/>
      <c r="X2877" s="145"/>
      <c r="Y2877" s="145"/>
      <c r="Z2877" s="145"/>
      <c r="AA2877" s="145"/>
      <c r="AB2877" s="145"/>
      <c r="AC2877" s="145"/>
    </row>
    <row r="2878" spans="8:29" ht="12.75">
      <c r="H2878" s="145"/>
      <c r="I2878" s="145"/>
      <c r="J2878" s="145"/>
      <c r="K2878" s="145"/>
      <c r="L2878" s="145"/>
      <c r="M2878" s="145"/>
      <c r="N2878" s="145"/>
      <c r="O2878" s="145"/>
      <c r="P2878" s="145"/>
      <c r="Q2878" s="145"/>
      <c r="R2878" s="145"/>
      <c r="S2878" s="145"/>
      <c r="T2878" s="145"/>
      <c r="U2878" s="145"/>
      <c r="V2878" s="145"/>
      <c r="W2878" s="145"/>
      <c r="X2878" s="145"/>
      <c r="Y2878" s="145"/>
      <c r="Z2878" s="145"/>
      <c r="AA2878" s="145"/>
      <c r="AB2878" s="145"/>
      <c r="AC2878" s="145"/>
    </row>
    <row r="2879" spans="8:29" ht="12.75">
      <c r="H2879" s="145"/>
      <c r="I2879" s="145"/>
      <c r="J2879" s="145"/>
      <c r="K2879" s="145"/>
      <c r="L2879" s="145"/>
      <c r="M2879" s="145"/>
      <c r="N2879" s="145"/>
      <c r="O2879" s="145"/>
      <c r="P2879" s="145"/>
      <c r="Q2879" s="145"/>
      <c r="R2879" s="145"/>
      <c r="S2879" s="145"/>
      <c r="T2879" s="145"/>
      <c r="U2879" s="145"/>
      <c r="V2879" s="145"/>
      <c r="W2879" s="145"/>
      <c r="X2879" s="145"/>
      <c r="Y2879" s="145"/>
      <c r="Z2879" s="145"/>
      <c r="AA2879" s="145"/>
      <c r="AB2879" s="145"/>
      <c r="AC2879" s="145"/>
    </row>
    <row r="2880" spans="8:29" ht="12.75">
      <c r="H2880" s="145"/>
      <c r="I2880" s="145"/>
      <c r="J2880" s="145"/>
      <c r="K2880" s="145"/>
      <c r="L2880" s="145"/>
      <c r="M2880" s="145"/>
      <c r="N2880" s="145"/>
      <c r="O2880" s="145"/>
      <c r="P2880" s="145"/>
      <c r="Q2880" s="145"/>
      <c r="R2880" s="145"/>
      <c r="S2880" s="145"/>
      <c r="T2880" s="145"/>
      <c r="U2880" s="145"/>
      <c r="V2880" s="145"/>
      <c r="W2880" s="145"/>
      <c r="X2880" s="145"/>
      <c r="Y2880" s="145"/>
      <c r="Z2880" s="145"/>
      <c r="AA2880" s="145"/>
      <c r="AB2880" s="145"/>
      <c r="AC2880" s="145"/>
    </row>
    <row r="2881" spans="8:29" ht="12.75">
      <c r="H2881" s="145"/>
      <c r="I2881" s="145"/>
      <c r="J2881" s="145"/>
      <c r="K2881" s="145"/>
      <c r="L2881" s="145"/>
      <c r="M2881" s="145"/>
      <c r="N2881" s="145"/>
      <c r="O2881" s="145"/>
      <c r="P2881" s="145"/>
      <c r="Q2881" s="145"/>
      <c r="R2881" s="145"/>
      <c r="S2881" s="145"/>
      <c r="T2881" s="145"/>
      <c r="U2881" s="145"/>
      <c r="V2881" s="145"/>
      <c r="W2881" s="145"/>
      <c r="X2881" s="145"/>
      <c r="Y2881" s="145"/>
      <c r="Z2881" s="145"/>
      <c r="AA2881" s="145"/>
      <c r="AB2881" s="145"/>
      <c r="AC2881" s="145"/>
    </row>
    <row r="2882" spans="8:29" ht="12.75">
      <c r="H2882" s="145"/>
      <c r="I2882" s="145"/>
      <c r="J2882" s="145"/>
      <c r="K2882" s="145"/>
      <c r="L2882" s="145"/>
      <c r="M2882" s="145"/>
      <c r="N2882" s="145"/>
      <c r="O2882" s="145"/>
      <c r="P2882" s="145"/>
      <c r="Q2882" s="145"/>
      <c r="R2882" s="145"/>
      <c r="S2882" s="145"/>
      <c r="T2882" s="145"/>
      <c r="U2882" s="145"/>
      <c r="V2882" s="145"/>
      <c r="W2882" s="145"/>
      <c r="X2882" s="145"/>
      <c r="Y2882" s="145"/>
      <c r="Z2882" s="145"/>
      <c r="AA2882" s="145"/>
      <c r="AB2882" s="145"/>
      <c r="AC2882" s="145"/>
    </row>
    <row r="2883" spans="8:29" ht="12.75">
      <c r="H2883" s="145"/>
      <c r="I2883" s="145"/>
      <c r="J2883" s="145"/>
      <c r="K2883" s="145"/>
      <c r="L2883" s="145"/>
      <c r="M2883" s="145"/>
      <c r="N2883" s="145"/>
      <c r="O2883" s="145"/>
      <c r="P2883" s="145"/>
      <c r="Q2883" s="145"/>
      <c r="R2883" s="145"/>
      <c r="S2883" s="145"/>
      <c r="T2883" s="145"/>
      <c r="U2883" s="145"/>
      <c r="V2883" s="145"/>
      <c r="W2883" s="145"/>
      <c r="X2883" s="145"/>
      <c r="Y2883" s="145"/>
      <c r="Z2883" s="145"/>
      <c r="AA2883" s="145"/>
      <c r="AB2883" s="145"/>
      <c r="AC2883" s="145"/>
    </row>
    <row r="2884" spans="8:29" ht="12.75">
      <c r="H2884" s="145"/>
      <c r="I2884" s="145"/>
      <c r="J2884" s="145"/>
      <c r="K2884" s="145"/>
      <c r="L2884" s="145"/>
      <c r="M2884" s="145"/>
      <c r="N2884" s="145"/>
      <c r="O2884" s="145"/>
      <c r="P2884" s="145"/>
      <c r="Q2884" s="145"/>
      <c r="R2884" s="145"/>
      <c r="S2884" s="145"/>
      <c r="T2884" s="145"/>
      <c r="U2884" s="145"/>
      <c r="V2884" s="145"/>
      <c r="W2884" s="145"/>
      <c r="X2884" s="145"/>
      <c r="Y2884" s="145"/>
      <c r="Z2884" s="145"/>
      <c r="AA2884" s="145"/>
      <c r="AB2884" s="145"/>
      <c r="AC2884" s="145"/>
    </row>
    <row r="2885" spans="8:29" ht="12.75">
      <c r="H2885" s="145"/>
      <c r="I2885" s="145"/>
      <c r="J2885" s="145"/>
      <c r="K2885" s="145"/>
      <c r="L2885" s="145"/>
      <c r="M2885" s="145"/>
      <c r="N2885" s="145"/>
      <c r="O2885" s="145"/>
      <c r="P2885" s="145"/>
      <c r="Q2885" s="145"/>
      <c r="R2885" s="145"/>
      <c r="S2885" s="145"/>
      <c r="T2885" s="145"/>
      <c r="U2885" s="145"/>
      <c r="V2885" s="145"/>
      <c r="W2885" s="145"/>
      <c r="X2885" s="145"/>
      <c r="Y2885" s="145"/>
      <c r="Z2885" s="145"/>
      <c r="AA2885" s="145"/>
      <c r="AB2885" s="145"/>
      <c r="AC2885" s="145"/>
    </row>
    <row r="2886" spans="8:29" ht="12.75">
      <c r="H2886" s="145"/>
      <c r="I2886" s="145"/>
      <c r="J2886" s="145"/>
      <c r="K2886" s="145"/>
      <c r="L2886" s="145"/>
      <c r="M2886" s="145"/>
      <c r="N2886" s="145"/>
      <c r="O2886" s="145"/>
      <c r="P2886" s="145"/>
      <c r="Q2886" s="145"/>
      <c r="R2886" s="145"/>
      <c r="S2886" s="145"/>
      <c r="T2886" s="145"/>
      <c r="U2886" s="145"/>
      <c r="V2886" s="145"/>
      <c r="W2886" s="145"/>
      <c r="X2886" s="145"/>
      <c r="Y2886" s="145"/>
      <c r="Z2886" s="145"/>
      <c r="AA2886" s="145"/>
      <c r="AB2886" s="145"/>
      <c r="AC2886" s="145"/>
    </row>
    <row r="2887" spans="8:29" ht="12.75">
      <c r="H2887" s="145"/>
      <c r="I2887" s="145"/>
      <c r="J2887" s="145"/>
      <c r="K2887" s="145"/>
      <c r="L2887" s="145"/>
      <c r="M2887" s="145"/>
      <c r="N2887" s="145"/>
      <c r="O2887" s="145"/>
      <c r="P2887" s="145"/>
      <c r="Q2887" s="145"/>
      <c r="R2887" s="145"/>
      <c r="S2887" s="145"/>
      <c r="T2887" s="145"/>
      <c r="U2887" s="145"/>
      <c r="V2887" s="145"/>
      <c r="W2887" s="145"/>
      <c r="X2887" s="145"/>
      <c r="Y2887" s="145"/>
      <c r="Z2887" s="145"/>
      <c r="AA2887" s="145"/>
      <c r="AB2887" s="145"/>
      <c r="AC2887" s="145"/>
    </row>
    <row r="2888" spans="8:29" ht="12.75">
      <c r="H2888" s="145"/>
      <c r="I2888" s="145"/>
      <c r="J2888" s="145"/>
      <c r="K2888" s="145"/>
      <c r="L2888" s="145"/>
      <c r="M2888" s="145"/>
      <c r="N2888" s="145"/>
      <c r="O2888" s="145"/>
      <c r="P2888" s="145"/>
      <c r="Q2888" s="145"/>
      <c r="R2888" s="145"/>
      <c r="S2888" s="145"/>
      <c r="T2888" s="145"/>
      <c r="U2888" s="145"/>
      <c r="V2888" s="145"/>
      <c r="W2888" s="145"/>
      <c r="X2888" s="145"/>
      <c r="Y2888" s="145"/>
      <c r="Z2888" s="145"/>
      <c r="AA2888" s="145"/>
      <c r="AB2888" s="145"/>
      <c r="AC2888" s="145"/>
    </row>
    <row r="2889" spans="8:29" ht="12.75">
      <c r="H2889" s="145"/>
      <c r="I2889" s="145"/>
      <c r="J2889" s="145"/>
      <c r="K2889" s="145"/>
      <c r="L2889" s="145"/>
      <c r="M2889" s="145"/>
      <c r="N2889" s="145"/>
      <c r="O2889" s="145"/>
      <c r="P2889" s="145"/>
      <c r="Q2889" s="145"/>
      <c r="R2889" s="145"/>
      <c r="S2889" s="145"/>
      <c r="T2889" s="145"/>
      <c r="U2889" s="145"/>
      <c r="V2889" s="145"/>
      <c r="W2889" s="145"/>
      <c r="X2889" s="145"/>
      <c r="Y2889" s="145"/>
      <c r="Z2889" s="145"/>
      <c r="AA2889" s="145"/>
      <c r="AB2889" s="145"/>
      <c r="AC2889" s="145"/>
    </row>
    <row r="2890" spans="8:29" ht="12.75">
      <c r="H2890" s="145"/>
      <c r="I2890" s="145"/>
      <c r="J2890" s="145"/>
      <c r="K2890" s="145"/>
      <c r="L2890" s="145"/>
      <c r="M2890" s="145"/>
      <c r="N2890" s="145"/>
      <c r="O2890" s="145"/>
      <c r="P2890" s="145"/>
      <c r="Q2890" s="145"/>
      <c r="R2890" s="145"/>
      <c r="S2890" s="145"/>
      <c r="T2890" s="145"/>
      <c r="U2890" s="145"/>
      <c r="V2890" s="145"/>
      <c r="W2890" s="145"/>
      <c r="X2890" s="145"/>
      <c r="Y2890" s="145"/>
      <c r="Z2890" s="145"/>
      <c r="AA2890" s="145"/>
      <c r="AB2890" s="145"/>
      <c r="AC2890" s="145"/>
    </row>
    <row r="2891" spans="8:29" ht="12.75">
      <c r="H2891" s="145"/>
      <c r="I2891" s="145"/>
      <c r="J2891" s="145"/>
      <c r="K2891" s="145"/>
      <c r="L2891" s="145"/>
      <c r="M2891" s="145"/>
      <c r="N2891" s="145"/>
      <c r="O2891" s="145"/>
      <c r="P2891" s="145"/>
      <c r="Q2891" s="145"/>
      <c r="R2891" s="145"/>
      <c r="S2891" s="145"/>
      <c r="T2891" s="145"/>
      <c r="U2891" s="145"/>
      <c r="V2891" s="145"/>
      <c r="W2891" s="145"/>
      <c r="X2891" s="145"/>
      <c r="Y2891" s="145"/>
      <c r="Z2891" s="145"/>
      <c r="AA2891" s="145"/>
      <c r="AB2891" s="145"/>
      <c r="AC2891" s="145"/>
    </row>
    <row r="2892" spans="8:29" ht="12.75">
      <c r="H2892" s="145"/>
      <c r="I2892" s="145"/>
      <c r="J2892" s="145"/>
      <c r="K2892" s="145"/>
      <c r="L2892" s="145"/>
      <c r="M2892" s="145"/>
      <c r="N2892" s="145"/>
      <c r="O2892" s="145"/>
      <c r="P2892" s="145"/>
      <c r="Q2892" s="145"/>
      <c r="R2892" s="145"/>
      <c r="S2892" s="145"/>
      <c r="T2892" s="145"/>
      <c r="U2892" s="145"/>
      <c r="V2892" s="145"/>
      <c r="W2892" s="145"/>
      <c r="X2892" s="145"/>
      <c r="Y2892" s="145"/>
      <c r="Z2892" s="145"/>
      <c r="AA2892" s="145"/>
      <c r="AB2892" s="145"/>
      <c r="AC2892" s="145"/>
    </row>
    <row r="2893" spans="8:29" ht="12.75">
      <c r="H2893" s="145"/>
      <c r="I2893" s="145"/>
      <c r="J2893" s="145"/>
      <c r="K2893" s="145"/>
      <c r="L2893" s="145"/>
      <c r="M2893" s="145"/>
      <c r="N2893" s="145"/>
      <c r="O2893" s="145"/>
      <c r="P2893" s="145"/>
      <c r="Q2893" s="145"/>
      <c r="R2893" s="145"/>
      <c r="S2893" s="145"/>
      <c r="T2893" s="145"/>
      <c r="U2893" s="145"/>
      <c r="V2893" s="145"/>
      <c r="W2893" s="145"/>
      <c r="X2893" s="145"/>
      <c r="Y2893" s="145"/>
      <c r="Z2893" s="145"/>
      <c r="AA2893" s="145"/>
      <c r="AB2893" s="145"/>
      <c r="AC2893" s="145"/>
    </row>
    <row r="2894" spans="8:29" ht="12.75">
      <c r="H2894" s="145"/>
      <c r="I2894" s="145"/>
      <c r="J2894" s="145"/>
      <c r="K2894" s="145"/>
      <c r="L2894" s="145"/>
      <c r="M2894" s="145"/>
      <c r="N2894" s="145"/>
      <c r="O2894" s="145"/>
      <c r="P2894" s="145"/>
      <c r="Q2894" s="145"/>
      <c r="R2894" s="145"/>
      <c r="S2894" s="145"/>
      <c r="T2894" s="145"/>
      <c r="U2894" s="145"/>
      <c r="V2894" s="145"/>
      <c r="W2894" s="145"/>
      <c r="X2894" s="145"/>
      <c r="Y2894" s="145"/>
      <c r="Z2894" s="145"/>
      <c r="AA2894" s="145"/>
      <c r="AB2894" s="145"/>
      <c r="AC2894" s="145"/>
    </row>
    <row r="2895" spans="8:29" ht="12.75">
      <c r="H2895" s="145"/>
      <c r="I2895" s="145"/>
      <c r="J2895" s="145"/>
      <c r="K2895" s="145"/>
      <c r="L2895" s="145"/>
      <c r="M2895" s="145"/>
      <c r="N2895" s="145"/>
      <c r="O2895" s="145"/>
      <c r="P2895" s="145"/>
      <c r="Q2895" s="145"/>
      <c r="R2895" s="145"/>
      <c r="S2895" s="145"/>
      <c r="T2895" s="145"/>
      <c r="U2895" s="145"/>
      <c r="V2895" s="145"/>
      <c r="W2895" s="145"/>
      <c r="X2895" s="145"/>
      <c r="Y2895" s="145"/>
      <c r="Z2895" s="145"/>
      <c r="AA2895" s="145"/>
      <c r="AB2895" s="145"/>
      <c r="AC2895" s="145"/>
    </row>
    <row r="2896" spans="8:29" ht="12.75">
      <c r="H2896" s="145"/>
      <c r="I2896" s="145"/>
      <c r="J2896" s="145"/>
      <c r="K2896" s="145"/>
      <c r="L2896" s="145"/>
      <c r="M2896" s="145"/>
      <c r="N2896" s="145"/>
      <c r="O2896" s="145"/>
      <c r="P2896" s="145"/>
      <c r="Q2896" s="145"/>
      <c r="R2896" s="145"/>
      <c r="S2896" s="145"/>
      <c r="T2896" s="145"/>
      <c r="U2896" s="145"/>
      <c r="V2896" s="145"/>
      <c r="W2896" s="145"/>
      <c r="X2896" s="145"/>
      <c r="Y2896" s="145"/>
      <c r="Z2896" s="145"/>
      <c r="AA2896" s="145"/>
      <c r="AB2896" s="145"/>
      <c r="AC2896" s="145"/>
    </row>
    <row r="2897" spans="8:29" ht="12.75">
      <c r="H2897" s="145"/>
      <c r="I2897" s="145"/>
      <c r="J2897" s="145"/>
      <c r="K2897" s="145"/>
      <c r="L2897" s="145"/>
      <c r="M2897" s="145"/>
      <c r="N2897" s="145"/>
      <c r="O2897" s="145"/>
      <c r="P2897" s="145"/>
      <c r="Q2897" s="145"/>
      <c r="R2897" s="145"/>
      <c r="S2897" s="145"/>
      <c r="T2897" s="145"/>
      <c r="U2897" s="145"/>
      <c r="V2897" s="145"/>
      <c r="W2897" s="145"/>
      <c r="X2897" s="145"/>
      <c r="Y2897" s="145"/>
      <c r="Z2897" s="145"/>
      <c r="AA2897" s="145"/>
      <c r="AB2897" s="145"/>
      <c r="AC2897" s="145"/>
    </row>
    <row r="2898" spans="8:29" ht="12.75">
      <c r="H2898" s="145"/>
      <c r="I2898" s="145"/>
      <c r="J2898" s="145"/>
      <c r="K2898" s="145"/>
      <c r="L2898" s="145"/>
      <c r="M2898" s="145"/>
      <c r="N2898" s="145"/>
      <c r="O2898" s="145"/>
      <c r="P2898" s="145"/>
      <c r="Q2898" s="145"/>
      <c r="R2898" s="145"/>
      <c r="S2898" s="145"/>
      <c r="T2898" s="145"/>
      <c r="U2898" s="145"/>
      <c r="V2898" s="145"/>
      <c r="W2898" s="145"/>
      <c r="X2898" s="145"/>
      <c r="Y2898" s="145"/>
      <c r="Z2898" s="145"/>
      <c r="AA2898" s="145"/>
      <c r="AB2898" s="145"/>
      <c r="AC2898" s="145"/>
    </row>
    <row r="2899" spans="8:29" ht="12.75">
      <c r="H2899" s="145"/>
      <c r="I2899" s="145"/>
      <c r="J2899" s="145"/>
      <c r="K2899" s="145"/>
      <c r="L2899" s="145"/>
      <c r="M2899" s="145"/>
      <c r="N2899" s="145"/>
      <c r="O2899" s="145"/>
      <c r="P2899" s="145"/>
      <c r="Q2899" s="145"/>
      <c r="R2899" s="145"/>
      <c r="S2899" s="145"/>
      <c r="T2899" s="145"/>
      <c r="U2899" s="145"/>
      <c r="V2899" s="145"/>
      <c r="W2899" s="145"/>
      <c r="X2899" s="145"/>
      <c r="Y2899" s="145"/>
      <c r="Z2899" s="145"/>
      <c r="AA2899" s="145"/>
      <c r="AB2899" s="145"/>
      <c r="AC2899" s="145"/>
    </row>
    <row r="2900" spans="8:29" ht="12.75">
      <c r="H2900" s="145"/>
      <c r="I2900" s="145"/>
      <c r="J2900" s="145"/>
      <c r="K2900" s="145"/>
      <c r="L2900" s="145"/>
      <c r="M2900" s="145"/>
      <c r="N2900" s="145"/>
      <c r="O2900" s="145"/>
      <c r="P2900" s="145"/>
      <c r="Q2900" s="145"/>
      <c r="R2900" s="145"/>
      <c r="S2900" s="145"/>
      <c r="T2900" s="145"/>
      <c r="U2900" s="145"/>
      <c r="V2900" s="145"/>
      <c r="W2900" s="145"/>
      <c r="X2900" s="145"/>
      <c r="Y2900" s="145"/>
      <c r="Z2900" s="145"/>
      <c r="AA2900" s="145"/>
      <c r="AB2900" s="145"/>
      <c r="AC2900" s="145"/>
    </row>
    <row r="2901" spans="8:29" ht="12.75">
      <c r="H2901" s="145"/>
      <c r="I2901" s="145"/>
      <c r="J2901" s="145"/>
      <c r="K2901" s="145"/>
      <c r="L2901" s="145"/>
      <c r="M2901" s="145"/>
      <c r="N2901" s="145"/>
      <c r="O2901" s="145"/>
      <c r="P2901" s="145"/>
      <c r="Q2901" s="145"/>
      <c r="R2901" s="145"/>
      <c r="S2901" s="145"/>
      <c r="T2901" s="145"/>
      <c r="U2901" s="145"/>
      <c r="V2901" s="145"/>
      <c r="W2901" s="145"/>
      <c r="X2901" s="145"/>
      <c r="Y2901" s="145"/>
      <c r="Z2901" s="145"/>
      <c r="AA2901" s="145"/>
      <c r="AB2901" s="145"/>
      <c r="AC2901" s="145"/>
    </row>
    <row r="2902" spans="8:29" ht="12.75">
      <c r="H2902" s="145"/>
      <c r="I2902" s="145"/>
      <c r="J2902" s="145"/>
      <c r="K2902" s="145"/>
      <c r="L2902" s="145"/>
      <c r="M2902" s="145"/>
      <c r="N2902" s="145"/>
      <c r="O2902" s="145"/>
      <c r="P2902" s="145"/>
      <c r="Q2902" s="145"/>
      <c r="R2902" s="145"/>
      <c r="S2902" s="145"/>
      <c r="T2902" s="145"/>
      <c r="U2902" s="145"/>
      <c r="V2902" s="145"/>
      <c r="W2902" s="145"/>
      <c r="X2902" s="145"/>
      <c r="Y2902" s="145"/>
      <c r="Z2902" s="145"/>
      <c r="AA2902" s="145"/>
      <c r="AB2902" s="145"/>
      <c r="AC2902" s="145"/>
    </row>
    <row r="2903" spans="8:29" ht="12.75">
      <c r="H2903" s="145"/>
      <c r="I2903" s="145"/>
      <c r="J2903" s="145"/>
      <c r="K2903" s="145"/>
      <c r="L2903" s="145"/>
      <c r="M2903" s="145"/>
      <c r="N2903" s="145"/>
      <c r="O2903" s="145"/>
      <c r="P2903" s="145"/>
      <c r="Q2903" s="145"/>
      <c r="R2903" s="145"/>
      <c r="S2903" s="145"/>
      <c r="T2903" s="145"/>
      <c r="U2903" s="145"/>
      <c r="V2903" s="145"/>
      <c r="W2903" s="145"/>
      <c r="X2903" s="145"/>
      <c r="Y2903" s="145"/>
      <c r="Z2903" s="145"/>
      <c r="AA2903" s="145"/>
      <c r="AB2903" s="145"/>
      <c r="AC2903" s="145"/>
    </row>
    <row r="2904" spans="8:29" ht="12.75">
      <c r="H2904" s="145"/>
      <c r="I2904" s="145"/>
      <c r="J2904" s="145"/>
      <c r="K2904" s="145"/>
      <c r="L2904" s="145"/>
      <c r="M2904" s="145"/>
      <c r="N2904" s="145"/>
      <c r="O2904" s="145"/>
      <c r="P2904" s="145"/>
      <c r="Q2904" s="145"/>
      <c r="R2904" s="145"/>
      <c r="S2904" s="145"/>
      <c r="T2904" s="145"/>
      <c r="U2904" s="145"/>
      <c r="V2904" s="145"/>
      <c r="W2904" s="145"/>
      <c r="X2904" s="145"/>
      <c r="Y2904" s="145"/>
      <c r="Z2904" s="145"/>
      <c r="AA2904" s="145"/>
      <c r="AB2904" s="145"/>
      <c r="AC2904" s="145"/>
    </row>
    <row r="2905" spans="8:29" ht="12.75">
      <c r="H2905" s="145"/>
      <c r="I2905" s="145"/>
      <c r="J2905" s="145"/>
      <c r="K2905" s="145"/>
      <c r="L2905" s="145"/>
      <c r="M2905" s="145"/>
      <c r="N2905" s="145"/>
      <c r="O2905" s="145"/>
      <c r="P2905" s="145"/>
      <c r="Q2905" s="145"/>
      <c r="R2905" s="145"/>
      <c r="S2905" s="145"/>
      <c r="T2905" s="145"/>
      <c r="U2905" s="145"/>
      <c r="V2905" s="145"/>
      <c r="W2905" s="145"/>
      <c r="X2905" s="145"/>
      <c r="Y2905" s="145"/>
      <c r="Z2905" s="145"/>
      <c r="AA2905" s="145"/>
      <c r="AB2905" s="145"/>
      <c r="AC2905" s="145"/>
    </row>
    <row r="2906" spans="8:29" ht="12.75">
      <c r="H2906" s="145"/>
      <c r="I2906" s="145"/>
      <c r="J2906" s="145"/>
      <c r="K2906" s="145"/>
      <c r="L2906" s="145"/>
      <c r="M2906" s="145"/>
      <c r="N2906" s="145"/>
      <c r="O2906" s="145"/>
      <c r="P2906" s="145"/>
      <c r="Q2906" s="145"/>
      <c r="R2906" s="145"/>
      <c r="S2906" s="145"/>
      <c r="T2906" s="145"/>
      <c r="U2906" s="145"/>
      <c r="V2906" s="145"/>
      <c r="W2906" s="145"/>
      <c r="X2906" s="145"/>
      <c r="Y2906" s="145"/>
      <c r="Z2906" s="145"/>
      <c r="AA2906" s="145"/>
      <c r="AB2906" s="145"/>
      <c r="AC2906" s="145"/>
    </row>
    <row r="2907" spans="8:29" ht="12.75">
      <c r="H2907" s="145"/>
      <c r="I2907" s="145"/>
      <c r="J2907" s="145"/>
      <c r="K2907" s="145"/>
      <c r="L2907" s="145"/>
      <c r="M2907" s="145"/>
      <c r="N2907" s="145"/>
      <c r="O2907" s="145"/>
      <c r="P2907" s="145"/>
      <c r="Q2907" s="145"/>
      <c r="R2907" s="145"/>
      <c r="S2907" s="145"/>
      <c r="T2907" s="145"/>
      <c r="U2907" s="145"/>
      <c r="V2907" s="145"/>
      <c r="W2907" s="145"/>
      <c r="X2907" s="145"/>
      <c r="Y2907" s="145"/>
      <c r="Z2907" s="145"/>
      <c r="AA2907" s="145"/>
      <c r="AB2907" s="145"/>
      <c r="AC2907" s="145"/>
    </row>
    <row r="2908" spans="8:29" ht="12.75">
      <c r="H2908" s="145"/>
      <c r="I2908" s="145"/>
      <c r="J2908" s="145"/>
      <c r="K2908" s="145"/>
      <c r="L2908" s="145"/>
      <c r="M2908" s="145"/>
      <c r="N2908" s="145"/>
      <c r="O2908" s="145"/>
      <c r="P2908" s="145"/>
      <c r="Q2908" s="145"/>
      <c r="R2908" s="145"/>
      <c r="S2908" s="145"/>
      <c r="T2908" s="145"/>
      <c r="U2908" s="145"/>
      <c r="V2908" s="145"/>
      <c r="W2908" s="145"/>
      <c r="X2908" s="145"/>
      <c r="Y2908" s="145"/>
      <c r="Z2908" s="145"/>
      <c r="AA2908" s="145"/>
      <c r="AB2908" s="145"/>
      <c r="AC2908" s="145"/>
    </row>
    <row r="2909" spans="8:29" ht="12.75">
      <c r="H2909" s="145"/>
      <c r="I2909" s="145"/>
      <c r="J2909" s="145"/>
      <c r="K2909" s="145"/>
      <c r="L2909" s="145"/>
      <c r="M2909" s="145"/>
      <c r="N2909" s="145"/>
      <c r="O2909" s="145"/>
      <c r="P2909" s="145"/>
      <c r="Q2909" s="145"/>
      <c r="R2909" s="145"/>
      <c r="S2909" s="145"/>
      <c r="T2909" s="145"/>
      <c r="U2909" s="145"/>
      <c r="V2909" s="145"/>
      <c r="W2909" s="145"/>
      <c r="X2909" s="145"/>
      <c r="Y2909" s="145"/>
      <c r="Z2909" s="145"/>
      <c r="AA2909" s="145"/>
      <c r="AB2909" s="145"/>
      <c r="AC2909" s="145"/>
    </row>
    <row r="2910" spans="8:29" ht="12.75">
      <c r="H2910" s="145"/>
      <c r="I2910" s="145"/>
      <c r="J2910" s="145"/>
      <c r="K2910" s="145"/>
      <c r="L2910" s="145"/>
      <c r="M2910" s="145"/>
      <c r="N2910" s="145"/>
      <c r="O2910" s="145"/>
      <c r="P2910" s="145"/>
      <c r="Q2910" s="145"/>
      <c r="R2910" s="145"/>
      <c r="S2910" s="145"/>
      <c r="T2910" s="145"/>
      <c r="U2910" s="145"/>
      <c r="V2910" s="145"/>
      <c r="W2910" s="145"/>
      <c r="X2910" s="145"/>
      <c r="Y2910" s="145"/>
      <c r="Z2910" s="145"/>
      <c r="AA2910" s="145"/>
      <c r="AB2910" s="145"/>
      <c r="AC2910" s="145"/>
    </row>
    <row r="2911" spans="8:29" ht="12.75">
      <c r="H2911" s="145"/>
      <c r="I2911" s="145"/>
      <c r="J2911" s="145"/>
      <c r="K2911" s="145"/>
      <c r="L2911" s="145"/>
      <c r="M2911" s="145"/>
      <c r="N2911" s="145"/>
      <c r="O2911" s="145"/>
      <c r="P2911" s="145"/>
      <c r="Q2911" s="145"/>
      <c r="R2911" s="145"/>
      <c r="S2911" s="145"/>
      <c r="T2911" s="145"/>
      <c r="U2911" s="145"/>
      <c r="V2911" s="145"/>
      <c r="W2911" s="145"/>
      <c r="X2911" s="145"/>
      <c r="Y2911" s="145"/>
      <c r="Z2911" s="145"/>
      <c r="AA2911" s="145"/>
      <c r="AB2911" s="145"/>
      <c r="AC2911" s="145"/>
    </row>
    <row r="2912" spans="8:29" ht="12.75">
      <c r="H2912" s="145"/>
      <c r="I2912" s="145"/>
      <c r="J2912" s="145"/>
      <c r="K2912" s="145"/>
      <c r="L2912" s="145"/>
      <c r="M2912" s="145"/>
      <c r="N2912" s="145"/>
      <c r="O2912" s="145"/>
      <c r="P2912" s="145"/>
      <c r="Q2912" s="145"/>
      <c r="R2912" s="145"/>
      <c r="S2912" s="145"/>
      <c r="T2912" s="145"/>
      <c r="U2912" s="145"/>
      <c r="V2912" s="145"/>
      <c r="W2912" s="145"/>
      <c r="X2912" s="145"/>
      <c r="Y2912" s="145"/>
      <c r="Z2912" s="145"/>
      <c r="AA2912" s="145"/>
      <c r="AB2912" s="145"/>
      <c r="AC2912" s="145"/>
    </row>
    <row r="2913" spans="8:29" ht="12.75">
      <c r="H2913" s="145"/>
      <c r="I2913" s="145"/>
      <c r="J2913" s="145"/>
      <c r="K2913" s="145"/>
      <c r="L2913" s="145"/>
      <c r="M2913" s="145"/>
      <c r="N2913" s="145"/>
      <c r="O2913" s="145"/>
      <c r="P2913" s="145"/>
      <c r="Q2913" s="145"/>
      <c r="R2913" s="145"/>
      <c r="S2913" s="145"/>
      <c r="T2913" s="145"/>
      <c r="U2913" s="145"/>
      <c r="V2913" s="145"/>
      <c r="W2913" s="145"/>
      <c r="X2913" s="145"/>
      <c r="Y2913" s="145"/>
      <c r="Z2913" s="145"/>
      <c r="AA2913" s="145"/>
      <c r="AB2913" s="145"/>
      <c r="AC2913" s="145"/>
    </row>
    <row r="2914" spans="8:29" ht="12.75">
      <c r="H2914" s="145"/>
      <c r="I2914" s="145"/>
      <c r="J2914" s="145"/>
      <c r="K2914" s="145"/>
      <c r="L2914" s="145"/>
      <c r="M2914" s="145"/>
      <c r="N2914" s="145"/>
      <c r="O2914" s="145"/>
      <c r="P2914" s="145"/>
      <c r="Q2914" s="145"/>
      <c r="R2914" s="145"/>
      <c r="S2914" s="145"/>
      <c r="T2914" s="145"/>
      <c r="U2914" s="145"/>
      <c r="V2914" s="145"/>
      <c r="W2914" s="145"/>
      <c r="X2914" s="145"/>
      <c r="Y2914" s="145"/>
      <c r="Z2914" s="145"/>
      <c r="AA2914" s="145"/>
      <c r="AB2914" s="145"/>
      <c r="AC2914" s="145"/>
    </row>
    <row r="2915" spans="8:29" ht="12.75">
      <c r="H2915" s="145"/>
      <c r="I2915" s="145"/>
      <c r="J2915" s="145"/>
      <c r="K2915" s="145"/>
      <c r="L2915" s="145"/>
      <c r="M2915" s="145"/>
      <c r="N2915" s="145"/>
      <c r="O2915" s="145"/>
      <c r="P2915" s="145"/>
      <c r="Q2915" s="145"/>
      <c r="R2915" s="145"/>
      <c r="S2915" s="145"/>
      <c r="T2915" s="145"/>
      <c r="U2915" s="145"/>
      <c r="V2915" s="145"/>
      <c r="W2915" s="145"/>
      <c r="X2915" s="145"/>
      <c r="Y2915" s="145"/>
      <c r="Z2915" s="145"/>
      <c r="AA2915" s="145"/>
      <c r="AB2915" s="145"/>
      <c r="AC2915" s="145"/>
    </row>
    <row r="2916" spans="8:29" ht="12.75">
      <c r="H2916" s="145"/>
      <c r="I2916" s="145"/>
      <c r="J2916" s="145"/>
      <c r="K2916" s="145"/>
      <c r="L2916" s="145"/>
      <c r="M2916" s="145"/>
      <c r="N2916" s="145"/>
      <c r="O2916" s="145"/>
      <c r="P2916" s="145"/>
      <c r="Q2916" s="145"/>
      <c r="R2916" s="145"/>
      <c r="S2916" s="145"/>
      <c r="T2916" s="145"/>
      <c r="U2916" s="145"/>
      <c r="V2916" s="145"/>
      <c r="W2916" s="145"/>
      <c r="X2916" s="145"/>
      <c r="Y2916" s="145"/>
      <c r="Z2916" s="145"/>
      <c r="AA2916" s="145"/>
      <c r="AB2916" s="145"/>
      <c r="AC2916" s="145"/>
    </row>
    <row r="2917" spans="8:29" ht="12.75">
      <c r="H2917" s="145"/>
      <c r="I2917" s="145"/>
      <c r="J2917" s="145"/>
      <c r="K2917" s="145"/>
      <c r="L2917" s="145"/>
      <c r="M2917" s="145"/>
      <c r="N2917" s="145"/>
      <c r="O2917" s="145"/>
      <c r="P2917" s="145"/>
      <c r="Q2917" s="145"/>
      <c r="R2917" s="145"/>
      <c r="S2917" s="145"/>
      <c r="T2917" s="145"/>
      <c r="U2917" s="145"/>
      <c r="V2917" s="145"/>
      <c r="W2917" s="145"/>
      <c r="X2917" s="145"/>
      <c r="Y2917" s="145"/>
      <c r="Z2917" s="145"/>
      <c r="AA2917" s="145"/>
      <c r="AB2917" s="145"/>
      <c r="AC2917" s="145"/>
    </row>
    <row r="2918" spans="8:29" ht="12.75">
      <c r="H2918" s="145"/>
      <c r="I2918" s="145"/>
      <c r="J2918" s="145"/>
      <c r="K2918" s="145"/>
      <c r="L2918" s="145"/>
      <c r="M2918" s="145"/>
      <c r="N2918" s="145"/>
      <c r="O2918" s="145"/>
      <c r="P2918" s="145"/>
      <c r="Q2918" s="145"/>
      <c r="R2918" s="145"/>
      <c r="S2918" s="145"/>
      <c r="T2918" s="145"/>
      <c r="U2918" s="145"/>
      <c r="V2918" s="145"/>
      <c r="W2918" s="145"/>
      <c r="X2918" s="145"/>
      <c r="Y2918" s="145"/>
      <c r="Z2918" s="145"/>
      <c r="AA2918" s="145"/>
      <c r="AB2918" s="145"/>
      <c r="AC2918" s="145"/>
    </row>
    <row r="2919" spans="8:29" ht="12.75">
      <c r="H2919" s="145"/>
      <c r="I2919" s="145"/>
      <c r="J2919" s="145"/>
      <c r="K2919" s="145"/>
      <c r="L2919" s="145"/>
      <c r="M2919" s="145"/>
      <c r="N2919" s="145"/>
      <c r="O2919" s="145"/>
      <c r="P2919" s="145"/>
      <c r="Q2919" s="145"/>
      <c r="R2919" s="145"/>
      <c r="S2919" s="145"/>
      <c r="T2919" s="145"/>
      <c r="U2919" s="145"/>
      <c r="V2919" s="145"/>
      <c r="W2919" s="145"/>
      <c r="X2919" s="145"/>
      <c r="Y2919" s="145"/>
      <c r="Z2919" s="145"/>
      <c r="AA2919" s="145"/>
      <c r="AB2919" s="145"/>
      <c r="AC2919" s="145"/>
    </row>
    <row r="2920" spans="8:29" ht="12.75">
      <c r="H2920" s="145"/>
      <c r="I2920" s="145"/>
      <c r="J2920" s="145"/>
      <c r="K2920" s="145"/>
      <c r="L2920" s="145"/>
      <c r="M2920" s="145"/>
      <c r="N2920" s="145"/>
      <c r="O2920" s="145"/>
      <c r="P2920" s="145"/>
      <c r="Q2920" s="145"/>
      <c r="R2920" s="145"/>
      <c r="S2920" s="145"/>
      <c r="T2920" s="145"/>
      <c r="U2920" s="145"/>
      <c r="V2920" s="145"/>
      <c r="W2920" s="145"/>
      <c r="X2920" s="145"/>
      <c r="Y2920" s="145"/>
      <c r="Z2920" s="145"/>
      <c r="AA2920" s="145"/>
      <c r="AB2920" s="145"/>
      <c r="AC2920" s="145"/>
    </row>
    <row r="2921" spans="8:29" ht="12.75">
      <c r="H2921" s="145"/>
      <c r="I2921" s="145"/>
      <c r="J2921" s="145"/>
      <c r="K2921" s="145"/>
      <c r="L2921" s="145"/>
      <c r="M2921" s="145"/>
      <c r="N2921" s="145"/>
      <c r="O2921" s="145"/>
      <c r="P2921" s="145"/>
      <c r="Q2921" s="145"/>
      <c r="R2921" s="145"/>
      <c r="S2921" s="145"/>
      <c r="T2921" s="145"/>
      <c r="U2921" s="145"/>
      <c r="V2921" s="145"/>
      <c r="W2921" s="145"/>
      <c r="X2921" s="145"/>
      <c r="Y2921" s="145"/>
      <c r="Z2921" s="145"/>
      <c r="AA2921" s="145"/>
      <c r="AB2921" s="145"/>
      <c r="AC2921" s="145"/>
    </row>
    <row r="2922" spans="8:29" ht="12.75">
      <c r="H2922" s="145"/>
      <c r="I2922" s="145"/>
      <c r="J2922" s="145"/>
      <c r="K2922" s="145"/>
      <c r="L2922" s="145"/>
      <c r="M2922" s="145"/>
      <c r="N2922" s="145"/>
      <c r="O2922" s="145"/>
      <c r="P2922" s="145"/>
      <c r="Q2922" s="145"/>
      <c r="R2922" s="145"/>
      <c r="S2922" s="145"/>
      <c r="T2922" s="145"/>
      <c r="U2922" s="145"/>
      <c r="V2922" s="145"/>
      <c r="W2922" s="145"/>
      <c r="X2922" s="145"/>
      <c r="Y2922" s="145"/>
      <c r="Z2922" s="145"/>
      <c r="AA2922" s="145"/>
      <c r="AB2922" s="145"/>
      <c r="AC2922" s="145"/>
    </row>
    <row r="2923" spans="8:29" ht="12.75">
      <c r="H2923" s="145"/>
      <c r="I2923" s="145"/>
      <c r="J2923" s="145"/>
      <c r="K2923" s="145"/>
      <c r="L2923" s="145"/>
      <c r="M2923" s="145"/>
      <c r="N2923" s="145"/>
      <c r="O2923" s="145"/>
      <c r="P2923" s="145"/>
      <c r="Q2923" s="145"/>
      <c r="R2923" s="145"/>
      <c r="S2923" s="145"/>
      <c r="T2923" s="145"/>
      <c r="U2923" s="145"/>
      <c r="V2923" s="145"/>
      <c r="W2923" s="145"/>
      <c r="X2923" s="145"/>
      <c r="Y2923" s="145"/>
      <c r="Z2923" s="145"/>
      <c r="AA2923" s="145"/>
      <c r="AB2923" s="145"/>
      <c r="AC2923" s="145"/>
    </row>
    <row r="2924" spans="8:29" ht="12.75">
      <c r="H2924" s="145"/>
      <c r="I2924" s="145"/>
      <c r="J2924" s="145"/>
      <c r="K2924" s="145"/>
      <c r="L2924" s="145"/>
      <c r="M2924" s="145"/>
      <c r="N2924" s="145"/>
      <c r="O2924" s="145"/>
      <c r="P2924" s="145"/>
      <c r="Q2924" s="145"/>
      <c r="R2924" s="145"/>
      <c r="S2924" s="145"/>
      <c r="T2924" s="145"/>
      <c r="U2924" s="145"/>
      <c r="V2924" s="145"/>
      <c r="W2924" s="145"/>
      <c r="X2924" s="145"/>
      <c r="Y2924" s="145"/>
      <c r="Z2924" s="145"/>
      <c r="AA2924" s="145"/>
      <c r="AB2924" s="145"/>
      <c r="AC2924" s="145"/>
    </row>
    <row r="2925" spans="8:29" ht="12.75">
      <c r="H2925" s="145"/>
      <c r="I2925" s="145"/>
      <c r="J2925" s="145"/>
      <c r="K2925" s="145"/>
      <c r="L2925" s="145"/>
      <c r="M2925" s="145"/>
      <c r="N2925" s="145"/>
      <c r="O2925" s="145"/>
      <c r="P2925" s="145"/>
      <c r="Q2925" s="145"/>
      <c r="R2925" s="145"/>
      <c r="S2925" s="145"/>
      <c r="T2925" s="145"/>
      <c r="U2925" s="145"/>
      <c r="V2925" s="145"/>
      <c r="W2925" s="145"/>
      <c r="X2925" s="145"/>
      <c r="Y2925" s="145"/>
      <c r="Z2925" s="145"/>
      <c r="AA2925" s="145"/>
      <c r="AB2925" s="145"/>
      <c r="AC2925" s="145"/>
    </row>
    <row r="2926" spans="8:29" ht="12.75">
      <c r="H2926" s="145"/>
      <c r="I2926" s="145"/>
      <c r="J2926" s="145"/>
      <c r="K2926" s="145"/>
      <c r="L2926" s="145"/>
      <c r="M2926" s="145"/>
      <c r="N2926" s="145"/>
      <c r="O2926" s="145"/>
      <c r="P2926" s="145"/>
      <c r="Q2926" s="145"/>
      <c r="R2926" s="145"/>
      <c r="S2926" s="145"/>
      <c r="T2926" s="145"/>
      <c r="U2926" s="145"/>
      <c r="V2926" s="145"/>
      <c r="W2926" s="145"/>
      <c r="X2926" s="145"/>
      <c r="Y2926" s="145"/>
      <c r="Z2926" s="145"/>
      <c r="AA2926" s="145"/>
      <c r="AB2926" s="145"/>
      <c r="AC2926" s="145"/>
    </row>
    <row r="2927" spans="8:29" ht="12.75">
      <c r="H2927" s="145"/>
      <c r="I2927" s="145"/>
      <c r="J2927" s="145"/>
      <c r="K2927" s="145"/>
      <c r="L2927" s="145"/>
      <c r="M2927" s="145"/>
      <c r="N2927" s="145"/>
      <c r="O2927" s="145"/>
      <c r="P2927" s="145"/>
      <c r="Q2927" s="145"/>
      <c r="R2927" s="145"/>
      <c r="S2927" s="145"/>
      <c r="T2927" s="145"/>
      <c r="U2927" s="145"/>
      <c r="V2927" s="145"/>
      <c r="W2927" s="145"/>
      <c r="X2927" s="145"/>
      <c r="Y2927" s="145"/>
      <c r="Z2927" s="145"/>
      <c r="AA2927" s="145"/>
      <c r="AB2927" s="145"/>
      <c r="AC2927" s="145"/>
    </row>
    <row r="2928" spans="8:29" ht="12.75">
      <c r="H2928" s="145"/>
      <c r="I2928" s="145"/>
      <c r="J2928" s="145"/>
      <c r="K2928" s="145"/>
      <c r="L2928" s="145"/>
      <c r="M2928" s="145"/>
      <c r="N2928" s="145"/>
      <c r="O2928" s="145"/>
      <c r="P2928" s="145"/>
      <c r="Q2928" s="145"/>
      <c r="R2928" s="145"/>
      <c r="S2928" s="145"/>
      <c r="T2928" s="145"/>
      <c r="U2928" s="145"/>
      <c r="V2928" s="145"/>
      <c r="W2928" s="145"/>
      <c r="X2928" s="145"/>
      <c r="Y2928" s="145"/>
      <c r="Z2928" s="145"/>
      <c r="AA2928" s="145"/>
      <c r="AB2928" s="145"/>
      <c r="AC2928" s="145"/>
    </row>
    <row r="2929" spans="8:29" ht="12.75">
      <c r="H2929" s="145"/>
      <c r="I2929" s="145"/>
      <c r="J2929" s="145"/>
      <c r="K2929" s="145"/>
      <c r="L2929" s="145"/>
      <c r="M2929" s="145"/>
      <c r="N2929" s="145"/>
      <c r="O2929" s="145"/>
      <c r="P2929" s="145"/>
      <c r="Q2929" s="145"/>
      <c r="R2929" s="145"/>
      <c r="S2929" s="145"/>
      <c r="T2929" s="145"/>
      <c r="U2929" s="145"/>
      <c r="V2929" s="145"/>
      <c r="W2929" s="145"/>
      <c r="X2929" s="145"/>
      <c r="Y2929" s="145"/>
      <c r="Z2929" s="145"/>
      <c r="AA2929" s="145"/>
      <c r="AB2929" s="145"/>
      <c r="AC2929" s="145"/>
    </row>
    <row r="2930" spans="8:29" ht="12.75">
      <c r="H2930" s="145"/>
      <c r="I2930" s="145"/>
      <c r="J2930" s="145"/>
      <c r="K2930" s="145"/>
      <c r="L2930" s="145"/>
      <c r="M2930" s="145"/>
      <c r="N2930" s="145"/>
      <c r="O2930" s="145"/>
      <c r="P2930" s="145"/>
      <c r="Q2930" s="145"/>
      <c r="R2930" s="145"/>
      <c r="S2930" s="145"/>
      <c r="T2930" s="145"/>
      <c r="U2930" s="145"/>
      <c r="V2930" s="145"/>
      <c r="W2930" s="145"/>
      <c r="X2930" s="145"/>
      <c r="Y2930" s="145"/>
      <c r="Z2930" s="145"/>
      <c r="AA2930" s="145"/>
      <c r="AB2930" s="145"/>
      <c r="AC2930" s="145"/>
    </row>
    <row r="2931" spans="8:29" ht="12.75">
      <c r="H2931" s="145"/>
      <c r="I2931" s="145"/>
      <c r="J2931" s="145"/>
      <c r="K2931" s="145"/>
      <c r="L2931" s="145"/>
      <c r="M2931" s="145"/>
      <c r="N2931" s="145"/>
      <c r="O2931" s="145"/>
      <c r="P2931" s="145"/>
      <c r="Q2931" s="145"/>
      <c r="R2931" s="145"/>
      <c r="S2931" s="145"/>
      <c r="T2931" s="145"/>
      <c r="U2931" s="145"/>
      <c r="V2931" s="145"/>
      <c r="W2931" s="145"/>
      <c r="X2931" s="145"/>
      <c r="Y2931" s="145"/>
      <c r="Z2931" s="145"/>
      <c r="AA2931" s="145"/>
      <c r="AB2931" s="145"/>
      <c r="AC2931" s="145"/>
    </row>
    <row r="2932" spans="8:29" ht="12.75">
      <c r="H2932" s="145"/>
      <c r="I2932" s="145"/>
      <c r="J2932" s="145"/>
      <c r="K2932" s="145"/>
      <c r="L2932" s="145"/>
      <c r="M2932" s="145"/>
      <c r="N2932" s="145"/>
      <c r="O2932" s="145"/>
      <c r="P2932" s="145"/>
      <c r="Q2932" s="145"/>
      <c r="R2932" s="145"/>
      <c r="S2932" s="145"/>
      <c r="T2932" s="145"/>
      <c r="U2932" s="145"/>
      <c r="V2932" s="145"/>
      <c r="W2932" s="145"/>
      <c r="X2932" s="145"/>
      <c r="Y2932" s="145"/>
      <c r="Z2932" s="145"/>
      <c r="AA2932" s="145"/>
      <c r="AB2932" s="145"/>
      <c r="AC2932" s="145"/>
    </row>
    <row r="2933" spans="8:29" ht="12.75">
      <c r="H2933" s="145"/>
      <c r="I2933" s="145"/>
      <c r="J2933" s="145"/>
      <c r="K2933" s="145"/>
      <c r="L2933" s="145"/>
      <c r="M2933" s="145"/>
      <c r="N2933" s="145"/>
      <c r="O2933" s="145"/>
      <c r="P2933" s="145"/>
      <c r="Q2933" s="145"/>
      <c r="R2933" s="145"/>
      <c r="S2933" s="145"/>
      <c r="T2933" s="145"/>
      <c r="U2933" s="145"/>
      <c r="V2933" s="145"/>
      <c r="W2933" s="145"/>
      <c r="X2933" s="145"/>
      <c r="Y2933" s="145"/>
      <c r="Z2933" s="145"/>
      <c r="AA2933" s="145"/>
      <c r="AB2933" s="145"/>
      <c r="AC2933" s="145"/>
    </row>
    <row r="2934" spans="8:29" ht="12.75">
      <c r="H2934" s="145"/>
      <c r="I2934" s="145"/>
      <c r="J2934" s="145"/>
      <c r="K2934" s="145"/>
      <c r="L2934" s="145"/>
      <c r="M2934" s="145"/>
      <c r="N2934" s="145"/>
      <c r="O2934" s="145"/>
      <c r="P2934" s="145"/>
      <c r="Q2934" s="145"/>
      <c r="R2934" s="145"/>
      <c r="S2934" s="145"/>
      <c r="T2934" s="145"/>
      <c r="U2934" s="145"/>
      <c r="V2934" s="145"/>
      <c r="W2934" s="145"/>
      <c r="X2934" s="145"/>
      <c r="Y2934" s="145"/>
      <c r="Z2934" s="145"/>
      <c r="AA2934" s="145"/>
      <c r="AB2934" s="145"/>
      <c r="AC2934" s="145"/>
    </row>
    <row r="2935" spans="8:29" ht="12.75">
      <c r="H2935" s="145"/>
      <c r="I2935" s="145"/>
      <c r="J2935" s="145"/>
      <c r="K2935" s="145"/>
      <c r="L2935" s="145"/>
      <c r="M2935" s="145"/>
      <c r="N2935" s="145"/>
      <c r="O2935" s="145"/>
      <c r="P2935" s="145"/>
      <c r="Q2935" s="145"/>
      <c r="R2935" s="145"/>
      <c r="S2935" s="145"/>
      <c r="T2935" s="145"/>
      <c r="U2935" s="145"/>
      <c r="V2935" s="145"/>
      <c r="W2935" s="145"/>
      <c r="X2935" s="145"/>
      <c r="Y2935" s="145"/>
      <c r="Z2935" s="145"/>
      <c r="AA2935" s="145"/>
      <c r="AB2935" s="145"/>
      <c r="AC2935" s="145"/>
    </row>
    <row r="2936" spans="8:29" ht="12.75">
      <c r="H2936" s="145"/>
      <c r="I2936" s="145"/>
      <c r="J2936" s="145"/>
      <c r="K2936" s="145"/>
      <c r="L2936" s="145"/>
      <c r="M2936" s="145"/>
      <c r="N2936" s="145"/>
      <c r="O2936" s="145"/>
      <c r="P2936" s="145"/>
      <c r="Q2936" s="145"/>
      <c r="R2936" s="145"/>
      <c r="S2936" s="145"/>
      <c r="T2936" s="145"/>
      <c r="U2936" s="145"/>
      <c r="V2936" s="145"/>
      <c r="W2936" s="145"/>
      <c r="X2936" s="145"/>
      <c r="Y2936" s="145"/>
      <c r="Z2936" s="145"/>
      <c r="AA2936" s="145"/>
      <c r="AB2936" s="145"/>
      <c r="AC2936" s="145"/>
    </row>
    <row r="2937" spans="8:29" ht="12.75">
      <c r="H2937" s="145"/>
      <c r="I2937" s="145"/>
      <c r="J2937" s="145"/>
      <c r="K2937" s="145"/>
      <c r="L2937" s="145"/>
      <c r="M2937" s="145"/>
      <c r="N2937" s="145"/>
      <c r="O2937" s="145"/>
      <c r="P2937" s="145"/>
      <c r="Q2937" s="145"/>
      <c r="R2937" s="145"/>
      <c r="S2937" s="145"/>
      <c r="T2937" s="145"/>
      <c r="U2937" s="145"/>
      <c r="V2937" s="145"/>
      <c r="W2937" s="145"/>
      <c r="X2937" s="145"/>
      <c r="Y2937" s="145"/>
      <c r="Z2937" s="145"/>
      <c r="AA2937" s="145"/>
      <c r="AB2937" s="145"/>
      <c r="AC2937" s="145"/>
    </row>
    <row r="2938" spans="8:29" ht="12.75">
      <c r="H2938" s="145"/>
      <c r="I2938" s="145"/>
      <c r="J2938" s="145"/>
      <c r="K2938" s="145"/>
      <c r="L2938" s="145"/>
      <c r="M2938" s="145"/>
      <c r="N2938" s="145"/>
      <c r="O2938" s="145"/>
      <c r="P2938" s="145"/>
      <c r="Q2938" s="145"/>
      <c r="R2938" s="145"/>
      <c r="S2938" s="145"/>
      <c r="T2938" s="145"/>
      <c r="U2938" s="145"/>
      <c r="V2938" s="145"/>
      <c r="W2938" s="145"/>
      <c r="X2938" s="145"/>
      <c r="Y2938" s="145"/>
      <c r="Z2938" s="145"/>
      <c r="AA2938" s="145"/>
      <c r="AB2938" s="145"/>
      <c r="AC2938" s="145"/>
    </row>
    <row r="2939" spans="8:29" ht="12.75">
      <c r="H2939" s="145"/>
      <c r="I2939" s="145"/>
      <c r="J2939" s="145"/>
      <c r="K2939" s="145"/>
      <c r="L2939" s="145"/>
      <c r="M2939" s="145"/>
      <c r="N2939" s="145"/>
      <c r="O2939" s="145"/>
      <c r="P2939" s="145"/>
      <c r="Q2939" s="145"/>
      <c r="R2939" s="145"/>
      <c r="S2939" s="145"/>
      <c r="T2939" s="145"/>
      <c r="U2939" s="145"/>
      <c r="V2939" s="145"/>
      <c r="W2939" s="145"/>
      <c r="X2939" s="145"/>
      <c r="Y2939" s="145"/>
      <c r="Z2939" s="145"/>
      <c r="AA2939" s="145"/>
      <c r="AB2939" s="145"/>
      <c r="AC2939" s="145"/>
    </row>
    <row r="2940" spans="8:29" ht="12.75">
      <c r="H2940" s="145"/>
      <c r="I2940" s="145"/>
      <c r="J2940" s="145"/>
      <c r="K2940" s="145"/>
      <c r="L2940" s="145"/>
      <c r="M2940" s="145"/>
      <c r="N2940" s="145"/>
      <c r="O2940" s="145"/>
      <c r="P2940" s="145"/>
      <c r="Q2940" s="145"/>
      <c r="R2940" s="145"/>
      <c r="S2940" s="145"/>
      <c r="T2940" s="145"/>
      <c r="U2940" s="145"/>
      <c r="V2940" s="145"/>
      <c r="W2940" s="145"/>
      <c r="X2940" s="145"/>
      <c r="Y2940" s="145"/>
      <c r="Z2940" s="145"/>
      <c r="AA2940" s="145"/>
      <c r="AB2940" s="145"/>
      <c r="AC2940" s="145"/>
    </row>
    <row r="2941" spans="8:29" ht="12.75">
      <c r="H2941" s="145"/>
      <c r="I2941" s="145"/>
      <c r="J2941" s="145"/>
      <c r="K2941" s="145"/>
      <c r="L2941" s="145"/>
      <c r="M2941" s="145"/>
      <c r="N2941" s="145"/>
      <c r="O2941" s="145"/>
      <c r="P2941" s="145"/>
      <c r="Q2941" s="145"/>
      <c r="R2941" s="145"/>
      <c r="S2941" s="145"/>
      <c r="T2941" s="145"/>
      <c r="U2941" s="145"/>
      <c r="V2941" s="145"/>
      <c r="W2941" s="145"/>
      <c r="X2941" s="145"/>
      <c r="Y2941" s="145"/>
      <c r="Z2941" s="145"/>
      <c r="AA2941" s="145"/>
      <c r="AB2941" s="145"/>
      <c r="AC2941" s="145"/>
    </row>
    <row r="2942" spans="8:29" ht="12.75">
      <c r="H2942" s="145"/>
      <c r="I2942" s="145"/>
      <c r="J2942" s="145"/>
      <c r="K2942" s="145"/>
      <c r="L2942" s="145"/>
      <c r="M2942" s="145"/>
      <c r="N2942" s="145"/>
      <c r="O2942" s="145"/>
      <c r="P2942" s="145"/>
      <c r="Q2942" s="145"/>
      <c r="R2942" s="145"/>
      <c r="S2942" s="145"/>
      <c r="T2942" s="145"/>
      <c r="U2942" s="145"/>
      <c r="V2942" s="145"/>
      <c r="W2942" s="145"/>
      <c r="X2942" s="145"/>
      <c r="Y2942" s="145"/>
      <c r="Z2942" s="145"/>
      <c r="AA2942" s="145"/>
      <c r="AB2942" s="145"/>
      <c r="AC2942" s="145"/>
    </row>
    <row r="2943" spans="8:29" ht="12.75">
      <c r="H2943" s="145"/>
      <c r="I2943" s="145"/>
      <c r="J2943" s="145"/>
      <c r="K2943" s="145"/>
      <c r="L2943" s="145"/>
      <c r="M2943" s="145"/>
      <c r="N2943" s="145"/>
      <c r="O2943" s="145"/>
      <c r="P2943" s="145"/>
      <c r="Q2943" s="145"/>
      <c r="R2943" s="145"/>
      <c r="S2943" s="145"/>
      <c r="T2943" s="145"/>
      <c r="U2943" s="145"/>
      <c r="V2943" s="145"/>
      <c r="W2943" s="145"/>
      <c r="X2943" s="145"/>
      <c r="Y2943" s="145"/>
      <c r="Z2943" s="145"/>
      <c r="AA2943" s="145"/>
      <c r="AB2943" s="145"/>
      <c r="AC2943" s="145"/>
    </row>
    <row r="2944" spans="8:29" ht="12.75">
      <c r="H2944" s="145"/>
      <c r="I2944" s="145"/>
      <c r="J2944" s="145"/>
      <c r="K2944" s="145"/>
      <c r="L2944" s="145"/>
      <c r="M2944" s="145"/>
      <c r="N2944" s="145"/>
      <c r="O2944" s="145"/>
      <c r="P2944" s="145"/>
      <c r="Q2944" s="145"/>
      <c r="R2944" s="145"/>
      <c r="S2944" s="145"/>
      <c r="T2944" s="145"/>
      <c r="U2944" s="145"/>
      <c r="V2944" s="145"/>
      <c r="W2944" s="145"/>
      <c r="X2944" s="145"/>
      <c r="Y2944" s="145"/>
      <c r="Z2944" s="145"/>
      <c r="AA2944" s="145"/>
      <c r="AB2944" s="145"/>
      <c r="AC2944" s="145"/>
    </row>
    <row r="2945" spans="8:29" ht="12.75">
      <c r="H2945" s="145"/>
      <c r="I2945" s="145"/>
      <c r="J2945" s="145"/>
      <c r="K2945" s="145"/>
      <c r="L2945" s="145"/>
      <c r="M2945" s="145"/>
      <c r="N2945" s="145"/>
      <c r="O2945" s="145"/>
      <c r="P2945" s="145"/>
      <c r="Q2945" s="145"/>
      <c r="R2945" s="145"/>
      <c r="S2945" s="145"/>
      <c r="T2945" s="145"/>
      <c r="U2945" s="145"/>
      <c r="V2945" s="145"/>
      <c r="W2945" s="145"/>
      <c r="X2945" s="145"/>
      <c r="Y2945" s="145"/>
      <c r="Z2945" s="145"/>
      <c r="AA2945" s="145"/>
      <c r="AB2945" s="145"/>
      <c r="AC2945" s="145"/>
    </row>
    <row r="2946" spans="8:29" ht="12.75">
      <c r="H2946" s="145"/>
      <c r="I2946" s="145"/>
      <c r="J2946" s="145"/>
      <c r="K2946" s="145"/>
      <c r="L2946" s="145"/>
      <c r="M2946" s="145"/>
      <c r="N2946" s="145"/>
      <c r="O2946" s="145"/>
      <c r="P2946" s="145"/>
      <c r="Q2946" s="145"/>
      <c r="R2946" s="145"/>
      <c r="S2946" s="145"/>
      <c r="T2946" s="145"/>
      <c r="U2946" s="145"/>
      <c r="V2946" s="145"/>
      <c r="W2946" s="145"/>
      <c r="X2946" s="145"/>
      <c r="Y2946" s="145"/>
      <c r="Z2946" s="145"/>
      <c r="AA2946" s="145"/>
      <c r="AB2946" s="145"/>
      <c r="AC2946" s="145"/>
    </row>
    <row r="2947" spans="8:29" ht="12.75">
      <c r="H2947" s="145"/>
      <c r="I2947" s="145"/>
      <c r="J2947" s="145"/>
      <c r="K2947" s="145"/>
      <c r="L2947" s="145"/>
      <c r="M2947" s="145"/>
      <c r="N2947" s="145"/>
      <c r="O2947" s="145"/>
      <c r="P2947" s="145"/>
      <c r="Q2947" s="145"/>
      <c r="R2947" s="145"/>
      <c r="S2947" s="145"/>
      <c r="T2947" s="145"/>
      <c r="U2947" s="145"/>
      <c r="V2947" s="145"/>
      <c r="W2947" s="145"/>
      <c r="X2947" s="145"/>
      <c r="Y2947" s="145"/>
      <c r="Z2947" s="145"/>
      <c r="AA2947" s="145"/>
      <c r="AB2947" s="145"/>
      <c r="AC2947" s="145"/>
    </row>
    <row r="2948" spans="8:29" ht="12.75">
      <c r="H2948" s="145"/>
      <c r="I2948" s="145"/>
      <c r="J2948" s="145"/>
      <c r="K2948" s="145"/>
      <c r="L2948" s="145"/>
      <c r="M2948" s="145"/>
      <c r="N2948" s="145"/>
      <c r="O2948" s="145"/>
      <c r="P2948" s="145"/>
      <c r="Q2948" s="145"/>
      <c r="R2948" s="145"/>
      <c r="S2948" s="145"/>
      <c r="T2948" s="145"/>
      <c r="U2948" s="145"/>
      <c r="V2948" s="145"/>
      <c r="W2948" s="145"/>
      <c r="X2948" s="145"/>
      <c r="Y2948" s="145"/>
      <c r="Z2948" s="145"/>
      <c r="AA2948" s="145"/>
      <c r="AB2948" s="145"/>
      <c r="AC2948" s="145"/>
    </row>
    <row r="2949" spans="8:29" ht="12.75">
      <c r="H2949" s="145"/>
      <c r="I2949" s="145"/>
      <c r="J2949" s="145"/>
      <c r="K2949" s="145"/>
      <c r="L2949" s="145"/>
      <c r="M2949" s="145"/>
      <c r="N2949" s="145"/>
      <c r="O2949" s="145"/>
      <c r="P2949" s="145"/>
      <c r="Q2949" s="145"/>
      <c r="R2949" s="145"/>
      <c r="S2949" s="145"/>
      <c r="T2949" s="145"/>
      <c r="U2949" s="145"/>
      <c r="V2949" s="145"/>
      <c r="W2949" s="145"/>
      <c r="X2949" s="145"/>
      <c r="Y2949" s="145"/>
      <c r="Z2949" s="145"/>
      <c r="AA2949" s="145"/>
      <c r="AB2949" s="145"/>
      <c r="AC2949" s="145"/>
    </row>
    <row r="2950" spans="8:29" ht="12.75">
      <c r="H2950" s="145"/>
      <c r="I2950" s="145"/>
      <c r="J2950" s="145"/>
      <c r="K2950" s="145"/>
      <c r="L2950" s="145"/>
      <c r="M2950" s="145"/>
      <c r="N2950" s="145"/>
      <c r="O2950" s="145"/>
      <c r="P2950" s="145"/>
      <c r="Q2950" s="145"/>
      <c r="R2950" s="145"/>
      <c r="S2950" s="145"/>
      <c r="T2950" s="145"/>
      <c r="U2950" s="145"/>
      <c r="V2950" s="145"/>
      <c r="W2950" s="145"/>
      <c r="X2950" s="145"/>
      <c r="Y2950" s="145"/>
      <c r="Z2950" s="145"/>
      <c r="AA2950" s="145"/>
      <c r="AB2950" s="145"/>
      <c r="AC2950" s="145"/>
    </row>
    <row r="2951" spans="8:29" ht="12.75">
      <c r="H2951" s="145"/>
      <c r="I2951" s="145"/>
      <c r="J2951" s="145"/>
      <c r="K2951" s="145"/>
      <c r="L2951" s="145"/>
      <c r="M2951" s="145"/>
      <c r="N2951" s="145"/>
      <c r="O2951" s="145"/>
      <c r="P2951" s="145"/>
      <c r="Q2951" s="145"/>
      <c r="R2951" s="145"/>
      <c r="S2951" s="145"/>
      <c r="T2951" s="145"/>
      <c r="U2951" s="145"/>
      <c r="V2951" s="145"/>
      <c r="W2951" s="145"/>
      <c r="X2951" s="145"/>
      <c r="Y2951" s="145"/>
      <c r="Z2951" s="145"/>
      <c r="AA2951" s="145"/>
      <c r="AB2951" s="145"/>
      <c r="AC2951" s="145"/>
    </row>
    <row r="2952" spans="8:29" ht="12.75">
      <c r="H2952" s="145"/>
      <c r="I2952" s="145"/>
      <c r="J2952" s="145"/>
      <c r="K2952" s="145"/>
      <c r="L2952" s="145"/>
      <c r="M2952" s="145"/>
      <c r="N2952" s="145"/>
      <c r="O2952" s="145"/>
      <c r="P2952" s="145"/>
      <c r="Q2952" s="145"/>
      <c r="R2952" s="145"/>
      <c r="S2952" s="145"/>
      <c r="T2952" s="145"/>
      <c r="U2952" s="145"/>
      <c r="V2952" s="145"/>
      <c r="W2952" s="145"/>
      <c r="X2952" s="145"/>
      <c r="Y2952" s="145"/>
      <c r="Z2952" s="145"/>
      <c r="AA2952" s="145"/>
      <c r="AB2952" s="145"/>
      <c r="AC2952" s="145"/>
    </row>
    <row r="2953" spans="8:29" ht="12.75">
      <c r="H2953" s="145"/>
      <c r="I2953" s="145"/>
      <c r="J2953" s="145"/>
      <c r="K2953" s="145"/>
      <c r="L2953" s="145"/>
      <c r="M2953" s="145"/>
      <c r="N2953" s="145"/>
      <c r="O2953" s="145"/>
      <c r="P2953" s="145"/>
      <c r="Q2953" s="145"/>
      <c r="R2953" s="145"/>
      <c r="S2953" s="145"/>
      <c r="T2953" s="145"/>
      <c r="U2953" s="145"/>
      <c r="V2953" s="145"/>
      <c r="W2953" s="145"/>
      <c r="X2953" s="145"/>
      <c r="Y2953" s="145"/>
      <c r="Z2953" s="145"/>
      <c r="AA2953" s="145"/>
      <c r="AB2953" s="145"/>
      <c r="AC2953" s="145"/>
    </row>
    <row r="2954" spans="8:29" ht="12.75">
      <c r="H2954" s="145"/>
      <c r="I2954" s="145"/>
      <c r="J2954" s="145"/>
      <c r="K2954" s="145"/>
      <c r="L2954" s="145"/>
      <c r="M2954" s="145"/>
      <c r="N2954" s="145"/>
      <c r="O2954" s="145"/>
      <c r="P2954" s="145"/>
      <c r="Q2954" s="145"/>
      <c r="R2954" s="145"/>
      <c r="S2954" s="145"/>
      <c r="T2954" s="145"/>
      <c r="U2954" s="145"/>
      <c r="V2954" s="145"/>
      <c r="W2954" s="145"/>
      <c r="X2954" s="145"/>
      <c r="Y2954" s="145"/>
      <c r="Z2954" s="145"/>
      <c r="AA2954" s="145"/>
      <c r="AB2954" s="145"/>
      <c r="AC2954" s="145"/>
    </row>
    <row r="2955" spans="8:29" ht="12.75">
      <c r="H2955" s="145"/>
      <c r="I2955" s="145"/>
      <c r="J2955" s="145"/>
      <c r="K2955" s="145"/>
      <c r="L2955" s="145"/>
      <c r="M2955" s="145"/>
      <c r="N2955" s="145"/>
      <c r="O2955" s="145"/>
      <c r="P2955" s="145"/>
      <c r="Q2955" s="145"/>
      <c r="R2955" s="145"/>
      <c r="S2955" s="145"/>
      <c r="T2955" s="145"/>
      <c r="U2955" s="145"/>
      <c r="V2955" s="145"/>
      <c r="W2955" s="145"/>
      <c r="X2955" s="145"/>
      <c r="Y2955" s="145"/>
      <c r="Z2955" s="145"/>
      <c r="AA2955" s="145"/>
      <c r="AB2955" s="145"/>
      <c r="AC2955" s="145"/>
    </row>
    <row r="2956" spans="8:29" ht="12.75">
      <c r="H2956" s="145"/>
      <c r="I2956" s="145"/>
      <c r="J2956" s="145"/>
      <c r="K2956" s="145"/>
      <c r="L2956" s="145"/>
      <c r="M2956" s="145"/>
      <c r="N2956" s="145"/>
      <c r="O2956" s="145"/>
      <c r="P2956" s="145"/>
      <c r="Q2956" s="145"/>
      <c r="R2956" s="145"/>
      <c r="S2956" s="145"/>
      <c r="T2956" s="145"/>
      <c r="U2956" s="145"/>
      <c r="V2956" s="145"/>
      <c r="W2956" s="145"/>
      <c r="X2956" s="145"/>
      <c r="Y2956" s="145"/>
      <c r="Z2956" s="145"/>
      <c r="AA2956" s="145"/>
      <c r="AB2956" s="145"/>
      <c r="AC2956" s="145"/>
    </row>
    <row r="2957" spans="8:29" ht="12.75">
      <c r="H2957" s="145"/>
      <c r="I2957" s="145"/>
      <c r="J2957" s="145"/>
      <c r="K2957" s="145"/>
      <c r="L2957" s="145"/>
      <c r="M2957" s="145"/>
      <c r="N2957" s="145"/>
      <c r="O2957" s="145"/>
      <c r="P2957" s="145"/>
      <c r="Q2957" s="145"/>
      <c r="R2957" s="145"/>
      <c r="S2957" s="145"/>
      <c r="T2957" s="145"/>
      <c r="U2957" s="145"/>
      <c r="V2957" s="145"/>
      <c r="W2957" s="145"/>
      <c r="X2957" s="145"/>
      <c r="Y2957" s="145"/>
      <c r="Z2957" s="145"/>
      <c r="AA2957" s="145"/>
      <c r="AB2957" s="145"/>
      <c r="AC2957" s="145"/>
    </row>
    <row r="2958" spans="8:29" ht="12.75">
      <c r="H2958" s="145"/>
      <c r="I2958" s="145"/>
      <c r="J2958" s="145"/>
      <c r="K2958" s="145"/>
      <c r="L2958" s="145"/>
      <c r="M2958" s="145"/>
      <c r="N2958" s="145"/>
      <c r="O2958" s="145"/>
      <c r="P2958" s="145"/>
      <c r="Q2958" s="145"/>
      <c r="R2958" s="145"/>
      <c r="S2958" s="145"/>
      <c r="T2958" s="145"/>
      <c r="U2958" s="145"/>
      <c r="V2958" s="145"/>
      <c r="W2958" s="145"/>
      <c r="X2958" s="145"/>
      <c r="Y2958" s="145"/>
      <c r="Z2958" s="145"/>
      <c r="AA2958" s="145"/>
      <c r="AB2958" s="145"/>
      <c r="AC2958" s="145"/>
    </row>
    <row r="2959" spans="8:29" ht="12.75">
      <c r="H2959" s="145"/>
      <c r="I2959" s="145"/>
      <c r="J2959" s="145"/>
      <c r="K2959" s="145"/>
      <c r="L2959" s="145"/>
      <c r="M2959" s="145"/>
      <c r="N2959" s="145"/>
      <c r="O2959" s="145"/>
      <c r="P2959" s="145"/>
      <c r="Q2959" s="145"/>
      <c r="R2959" s="145"/>
      <c r="S2959" s="145"/>
      <c r="T2959" s="145"/>
      <c r="U2959" s="145"/>
      <c r="V2959" s="145"/>
      <c r="W2959" s="145"/>
      <c r="X2959" s="145"/>
      <c r="Y2959" s="145"/>
      <c r="Z2959" s="145"/>
      <c r="AA2959" s="145"/>
      <c r="AB2959" s="145"/>
      <c r="AC2959" s="145"/>
    </row>
    <row r="2960" spans="8:29" ht="12.75">
      <c r="H2960" s="145"/>
      <c r="I2960" s="145"/>
      <c r="J2960" s="145"/>
      <c r="K2960" s="145"/>
      <c r="L2960" s="145"/>
      <c r="M2960" s="145"/>
      <c r="N2960" s="145"/>
      <c r="O2960" s="145"/>
      <c r="P2960" s="145"/>
      <c r="Q2960" s="145"/>
      <c r="R2960" s="145"/>
      <c r="S2960" s="145"/>
      <c r="T2960" s="145"/>
      <c r="U2960" s="145"/>
      <c r="V2960" s="145"/>
      <c r="W2960" s="145"/>
      <c r="X2960" s="145"/>
      <c r="Y2960" s="145"/>
      <c r="Z2960" s="145"/>
      <c r="AA2960" s="145"/>
      <c r="AB2960" s="145"/>
      <c r="AC2960" s="145"/>
    </row>
    <row r="2961" spans="8:29" ht="12.75">
      <c r="H2961" s="145"/>
      <c r="I2961" s="145"/>
      <c r="J2961" s="145"/>
      <c r="K2961" s="145"/>
      <c r="L2961" s="145"/>
      <c r="M2961" s="145"/>
      <c r="N2961" s="145"/>
      <c r="O2961" s="145"/>
      <c r="P2961" s="145"/>
      <c r="Q2961" s="145"/>
      <c r="R2961" s="145"/>
      <c r="S2961" s="145"/>
      <c r="T2961" s="145"/>
      <c r="U2961" s="145"/>
      <c r="V2961" s="145"/>
      <c r="W2961" s="145"/>
      <c r="X2961" s="145"/>
      <c r="Y2961" s="145"/>
      <c r="Z2961" s="145"/>
      <c r="AA2961" s="145"/>
      <c r="AB2961" s="145"/>
      <c r="AC2961" s="145"/>
    </row>
    <row r="2962" spans="8:29" ht="12.75">
      <c r="H2962" s="145"/>
      <c r="I2962" s="145"/>
      <c r="J2962" s="145"/>
      <c r="K2962" s="145"/>
      <c r="L2962" s="145"/>
      <c r="M2962" s="145"/>
      <c r="N2962" s="145"/>
      <c r="O2962" s="145"/>
      <c r="P2962" s="145"/>
      <c r="Q2962" s="145"/>
      <c r="R2962" s="145"/>
      <c r="S2962" s="145"/>
      <c r="T2962" s="145"/>
      <c r="U2962" s="145"/>
      <c r="V2962" s="145"/>
      <c r="W2962" s="145"/>
      <c r="X2962" s="145"/>
      <c r="Y2962" s="145"/>
      <c r="Z2962" s="145"/>
      <c r="AA2962" s="145"/>
      <c r="AB2962" s="145"/>
      <c r="AC2962" s="145"/>
    </row>
    <row r="2963" spans="8:29" ht="12.75">
      <c r="H2963" s="145"/>
      <c r="I2963" s="145"/>
      <c r="J2963" s="145"/>
      <c r="K2963" s="145"/>
      <c r="L2963" s="145"/>
      <c r="M2963" s="145"/>
      <c r="N2963" s="145"/>
      <c r="O2963" s="145"/>
      <c r="P2963" s="145"/>
      <c r="Q2963" s="145"/>
      <c r="R2963" s="145"/>
      <c r="S2963" s="145"/>
      <c r="T2963" s="145"/>
      <c r="U2963" s="145"/>
      <c r="V2963" s="145"/>
      <c r="W2963" s="145"/>
      <c r="X2963" s="145"/>
      <c r="Y2963" s="145"/>
      <c r="Z2963" s="145"/>
      <c r="AA2963" s="145"/>
      <c r="AB2963" s="145"/>
      <c r="AC2963" s="145"/>
    </row>
    <row r="2964" spans="8:29" ht="12.75">
      <c r="H2964" s="145"/>
      <c r="I2964" s="145"/>
      <c r="J2964" s="145"/>
      <c r="K2964" s="145"/>
      <c r="L2964" s="145"/>
      <c r="M2964" s="145"/>
      <c r="N2964" s="145"/>
      <c r="O2964" s="145"/>
      <c r="P2964" s="145"/>
      <c r="Q2964" s="145"/>
      <c r="R2964" s="145"/>
      <c r="S2964" s="145"/>
      <c r="T2964" s="145"/>
      <c r="U2964" s="145"/>
      <c r="V2964" s="145"/>
      <c r="W2964" s="145"/>
      <c r="X2964" s="145"/>
      <c r="Y2964" s="145"/>
      <c r="Z2964" s="145"/>
      <c r="AA2964" s="145"/>
      <c r="AB2964" s="145"/>
      <c r="AC2964" s="145"/>
    </row>
    <row r="2965" spans="8:29" ht="12.75">
      <c r="H2965" s="145"/>
      <c r="I2965" s="145"/>
      <c r="J2965" s="145"/>
      <c r="K2965" s="145"/>
      <c r="L2965" s="145"/>
      <c r="M2965" s="145"/>
      <c r="N2965" s="145"/>
      <c r="O2965" s="145"/>
      <c r="P2965" s="145"/>
      <c r="Q2965" s="145"/>
      <c r="R2965" s="145"/>
      <c r="S2965" s="145"/>
      <c r="T2965" s="145"/>
      <c r="U2965" s="145"/>
      <c r="V2965" s="145"/>
      <c r="W2965" s="145"/>
      <c r="X2965" s="145"/>
      <c r="Y2965" s="145"/>
      <c r="Z2965" s="145"/>
      <c r="AA2965" s="145"/>
      <c r="AB2965" s="145"/>
      <c r="AC2965" s="145"/>
    </row>
    <row r="2966" spans="8:29" ht="12.75">
      <c r="H2966" s="145"/>
      <c r="I2966" s="145"/>
      <c r="J2966" s="145"/>
      <c r="K2966" s="145"/>
      <c r="L2966" s="145"/>
      <c r="M2966" s="145"/>
      <c r="N2966" s="145"/>
      <c r="O2966" s="145"/>
      <c r="P2966" s="145"/>
      <c r="Q2966" s="145"/>
      <c r="R2966" s="145"/>
      <c r="S2966" s="145"/>
      <c r="T2966" s="145"/>
      <c r="U2966" s="145"/>
      <c r="V2966" s="145"/>
      <c r="W2966" s="145"/>
      <c r="X2966" s="145"/>
      <c r="Y2966" s="145"/>
      <c r="Z2966" s="145"/>
      <c r="AA2966" s="145"/>
      <c r="AB2966" s="145"/>
      <c r="AC2966" s="145"/>
    </row>
    <row r="2967" spans="8:29" ht="12.75">
      <c r="H2967" s="145"/>
      <c r="I2967" s="145"/>
      <c r="J2967" s="145"/>
      <c r="K2967" s="145"/>
      <c r="L2967" s="145"/>
      <c r="M2967" s="145"/>
      <c r="N2967" s="145"/>
      <c r="O2967" s="145"/>
      <c r="P2967" s="145"/>
      <c r="Q2967" s="145"/>
      <c r="R2967" s="145"/>
      <c r="S2967" s="145"/>
      <c r="T2967" s="145"/>
      <c r="U2967" s="145"/>
      <c r="V2967" s="145"/>
      <c r="W2967" s="145"/>
      <c r="X2967" s="145"/>
      <c r="Y2967" s="145"/>
      <c r="Z2967" s="145"/>
      <c r="AA2967" s="145"/>
      <c r="AB2967" s="145"/>
      <c r="AC2967" s="145"/>
    </row>
    <row r="2968" spans="8:29" ht="12.75">
      <c r="H2968" s="145"/>
      <c r="I2968" s="145"/>
      <c r="J2968" s="145"/>
      <c r="K2968" s="145"/>
      <c r="L2968" s="145"/>
      <c r="M2968" s="145"/>
      <c r="N2968" s="145"/>
      <c r="O2968" s="145"/>
      <c r="P2968" s="145"/>
      <c r="Q2968" s="145"/>
      <c r="R2968" s="145"/>
      <c r="S2968" s="145"/>
      <c r="T2968" s="145"/>
      <c r="U2968" s="145"/>
      <c r="V2968" s="145"/>
      <c r="W2968" s="145"/>
      <c r="X2968" s="145"/>
      <c r="Y2968" s="145"/>
      <c r="Z2968" s="145"/>
      <c r="AA2968" s="145"/>
      <c r="AB2968" s="145"/>
      <c r="AC2968" s="145"/>
    </row>
    <row r="2969" spans="8:29" ht="12.75">
      <c r="H2969" s="145"/>
      <c r="I2969" s="145"/>
      <c r="J2969" s="145"/>
      <c r="K2969" s="145"/>
      <c r="L2969" s="145"/>
      <c r="M2969" s="145"/>
      <c r="N2969" s="145"/>
      <c r="O2969" s="145"/>
      <c r="P2969" s="145"/>
      <c r="Q2969" s="145"/>
      <c r="R2969" s="145"/>
      <c r="S2969" s="145"/>
      <c r="T2969" s="145"/>
      <c r="U2969" s="145"/>
      <c r="V2969" s="145"/>
      <c r="W2969" s="145"/>
      <c r="X2969" s="145"/>
      <c r="Y2969" s="145"/>
      <c r="Z2969" s="145"/>
      <c r="AA2969" s="145"/>
      <c r="AB2969" s="145"/>
      <c r="AC2969" s="145"/>
    </row>
    <row r="2970" spans="8:29" ht="12.75">
      <c r="H2970" s="145"/>
      <c r="I2970" s="145"/>
      <c r="J2970" s="145"/>
      <c r="K2970" s="145"/>
      <c r="L2970" s="145"/>
      <c r="M2970" s="145"/>
      <c r="N2970" s="145"/>
      <c r="O2970" s="145"/>
      <c r="P2970" s="145"/>
      <c r="Q2970" s="145"/>
      <c r="R2970" s="145"/>
      <c r="S2970" s="145"/>
      <c r="T2970" s="145"/>
      <c r="U2970" s="145"/>
      <c r="V2970" s="145"/>
      <c r="W2970" s="145"/>
      <c r="X2970" s="145"/>
      <c r="Y2970" s="145"/>
      <c r="Z2970" s="145"/>
      <c r="AA2970" s="145"/>
      <c r="AB2970" s="145"/>
      <c r="AC2970" s="145"/>
    </row>
    <row r="2971" spans="8:29" ht="12.75">
      <c r="H2971" s="145"/>
      <c r="I2971" s="145"/>
      <c r="J2971" s="145"/>
      <c r="K2971" s="145"/>
      <c r="L2971" s="145"/>
      <c r="M2971" s="145"/>
      <c r="N2971" s="145"/>
      <c r="O2971" s="145"/>
      <c r="P2971" s="145"/>
      <c r="Q2971" s="145"/>
      <c r="R2971" s="145"/>
      <c r="S2971" s="145"/>
      <c r="T2971" s="145"/>
      <c r="U2971" s="145"/>
      <c r="V2971" s="145"/>
      <c r="W2971" s="145"/>
      <c r="X2971" s="145"/>
      <c r="Y2971" s="145"/>
      <c r="Z2971" s="145"/>
      <c r="AA2971" s="145"/>
      <c r="AB2971" s="145"/>
      <c r="AC2971" s="145"/>
    </row>
    <row r="2972" spans="8:29" ht="12.75">
      <c r="H2972" s="145"/>
      <c r="I2972" s="145"/>
      <c r="J2972" s="145"/>
      <c r="K2972" s="145"/>
      <c r="L2972" s="145"/>
      <c r="M2972" s="145"/>
      <c r="N2972" s="145"/>
      <c r="O2972" s="145"/>
      <c r="P2972" s="145"/>
      <c r="Q2972" s="145"/>
      <c r="R2972" s="145"/>
      <c r="S2972" s="145"/>
      <c r="T2972" s="145"/>
      <c r="U2972" s="145"/>
      <c r="V2972" s="145"/>
      <c r="W2972" s="145"/>
      <c r="X2972" s="145"/>
      <c r="Y2972" s="145"/>
      <c r="Z2972" s="145"/>
      <c r="AA2972" s="145"/>
      <c r="AB2972" s="145"/>
      <c r="AC2972" s="145"/>
    </row>
    <row r="2973" spans="8:29" ht="12.75">
      <c r="H2973" s="145"/>
      <c r="I2973" s="145"/>
      <c r="J2973" s="145"/>
      <c r="K2973" s="145"/>
      <c r="L2973" s="145"/>
      <c r="M2973" s="145"/>
      <c r="N2973" s="145"/>
      <c r="O2973" s="145"/>
      <c r="P2973" s="145"/>
      <c r="Q2973" s="145"/>
      <c r="R2973" s="145"/>
      <c r="S2973" s="145"/>
      <c r="T2973" s="145"/>
      <c r="U2973" s="145"/>
      <c r="V2973" s="145"/>
      <c r="W2973" s="145"/>
      <c r="X2973" s="145"/>
      <c r="Y2973" s="145"/>
      <c r="Z2973" s="145"/>
      <c r="AA2973" s="145"/>
      <c r="AB2973" s="145"/>
      <c r="AC2973" s="145"/>
    </row>
    <row r="2974" spans="8:29" ht="12.75">
      <c r="H2974" s="145"/>
      <c r="I2974" s="145"/>
      <c r="J2974" s="145"/>
      <c r="K2974" s="145"/>
      <c r="L2974" s="145"/>
      <c r="M2974" s="145"/>
      <c r="N2974" s="145"/>
      <c r="O2974" s="145"/>
      <c r="P2974" s="145"/>
      <c r="Q2974" s="145"/>
      <c r="R2974" s="145"/>
      <c r="S2974" s="145"/>
      <c r="T2974" s="145"/>
      <c r="U2974" s="145"/>
      <c r="V2974" s="145"/>
      <c r="W2974" s="145"/>
      <c r="X2974" s="145"/>
      <c r="Y2974" s="145"/>
      <c r="Z2974" s="145"/>
      <c r="AA2974" s="145"/>
      <c r="AB2974" s="145"/>
      <c r="AC2974" s="145"/>
    </row>
    <row r="2975" spans="8:29" ht="12.75">
      <c r="H2975" s="145"/>
      <c r="I2975" s="145"/>
      <c r="J2975" s="145"/>
      <c r="K2975" s="145"/>
      <c r="L2975" s="145"/>
      <c r="M2975" s="145"/>
      <c r="N2975" s="145"/>
      <c r="O2975" s="145"/>
      <c r="P2975" s="145"/>
      <c r="Q2975" s="145"/>
      <c r="R2975" s="145"/>
      <c r="S2975" s="145"/>
      <c r="T2975" s="145"/>
      <c r="U2975" s="145"/>
      <c r="V2975" s="145"/>
      <c r="W2975" s="145"/>
      <c r="X2975" s="145"/>
      <c r="Y2975" s="145"/>
      <c r="Z2975" s="145"/>
      <c r="AA2975" s="145"/>
      <c r="AB2975" s="145"/>
      <c r="AC2975" s="145"/>
    </row>
    <row r="2976" spans="8:29" ht="12.75">
      <c r="H2976" s="145"/>
      <c r="I2976" s="145"/>
      <c r="J2976" s="145"/>
      <c r="K2976" s="145"/>
      <c r="L2976" s="145"/>
      <c r="M2976" s="145"/>
      <c r="N2976" s="145"/>
      <c r="O2976" s="145"/>
      <c r="P2976" s="145"/>
      <c r="Q2976" s="145"/>
      <c r="R2976" s="145"/>
      <c r="S2976" s="145"/>
      <c r="T2976" s="145"/>
      <c r="U2976" s="145"/>
      <c r="V2976" s="145"/>
      <c r="W2976" s="145"/>
      <c r="X2976" s="145"/>
      <c r="Y2976" s="145"/>
      <c r="Z2976" s="145"/>
      <c r="AA2976" s="145"/>
      <c r="AB2976" s="145"/>
      <c r="AC2976" s="145"/>
    </row>
    <row r="2977" spans="8:29" ht="12.75">
      <c r="H2977" s="145"/>
      <c r="I2977" s="145"/>
      <c r="J2977" s="145"/>
      <c r="K2977" s="145"/>
      <c r="L2977" s="145"/>
      <c r="M2977" s="145"/>
      <c r="N2977" s="145"/>
      <c r="O2977" s="145"/>
      <c r="P2977" s="145"/>
      <c r="Q2977" s="145"/>
      <c r="R2977" s="145"/>
      <c r="S2977" s="145"/>
      <c r="T2977" s="145"/>
      <c r="U2977" s="145"/>
      <c r="V2977" s="145"/>
      <c r="W2977" s="145"/>
      <c r="X2977" s="145"/>
      <c r="Y2977" s="145"/>
      <c r="Z2977" s="145"/>
      <c r="AA2977" s="145"/>
      <c r="AB2977" s="145"/>
      <c r="AC2977" s="145"/>
    </row>
    <row r="2978" spans="8:29" ht="12.75">
      <c r="H2978" s="145"/>
      <c r="I2978" s="145"/>
      <c r="J2978" s="145"/>
      <c r="K2978" s="145"/>
      <c r="L2978" s="145"/>
      <c r="M2978" s="145"/>
      <c r="N2978" s="145"/>
      <c r="O2978" s="145"/>
      <c r="P2978" s="145"/>
      <c r="Q2978" s="145"/>
      <c r="R2978" s="145"/>
      <c r="S2978" s="145"/>
      <c r="T2978" s="145"/>
      <c r="U2978" s="145"/>
      <c r="V2978" s="145"/>
      <c r="W2978" s="145"/>
      <c r="X2978" s="145"/>
      <c r="Y2978" s="145"/>
      <c r="Z2978" s="145"/>
      <c r="AA2978" s="145"/>
      <c r="AB2978" s="145"/>
      <c r="AC2978" s="145"/>
    </row>
    <row r="2979" spans="8:29" ht="12.75">
      <c r="H2979" s="145"/>
      <c r="I2979" s="145"/>
      <c r="J2979" s="145"/>
      <c r="K2979" s="145"/>
      <c r="L2979" s="145"/>
      <c r="M2979" s="145"/>
      <c r="N2979" s="145"/>
      <c r="O2979" s="145"/>
      <c r="P2979" s="145"/>
      <c r="Q2979" s="145"/>
      <c r="R2979" s="145"/>
      <c r="S2979" s="145"/>
      <c r="T2979" s="145"/>
      <c r="U2979" s="145"/>
      <c r="V2979" s="145"/>
      <c r="W2979" s="145"/>
      <c r="X2979" s="145"/>
      <c r="Y2979" s="145"/>
      <c r="Z2979" s="145"/>
      <c r="AA2979" s="145"/>
      <c r="AB2979" s="145"/>
      <c r="AC2979" s="145"/>
    </row>
    <row r="2980" spans="8:29" ht="12.75">
      <c r="H2980" s="145"/>
      <c r="I2980" s="145"/>
      <c r="J2980" s="145"/>
      <c r="K2980" s="145"/>
      <c r="L2980" s="145"/>
      <c r="M2980" s="145"/>
      <c r="N2980" s="145"/>
      <c r="O2980" s="145"/>
      <c r="P2980" s="145"/>
      <c r="Q2980" s="145"/>
      <c r="R2980" s="145"/>
      <c r="S2980" s="145"/>
      <c r="T2980" s="145"/>
      <c r="U2980" s="145"/>
      <c r="V2980" s="145"/>
      <c r="W2980" s="145"/>
      <c r="X2980" s="145"/>
      <c r="Y2980" s="145"/>
      <c r="Z2980" s="145"/>
      <c r="AA2980" s="145"/>
      <c r="AB2980" s="145"/>
      <c r="AC2980" s="145"/>
    </row>
    <row r="2981" spans="8:29" ht="12.75">
      <c r="H2981" s="145"/>
      <c r="I2981" s="145"/>
      <c r="J2981" s="145"/>
      <c r="K2981" s="145"/>
      <c r="L2981" s="145"/>
      <c r="M2981" s="145"/>
      <c r="N2981" s="145"/>
      <c r="O2981" s="145"/>
      <c r="P2981" s="145"/>
      <c r="Q2981" s="145"/>
      <c r="R2981" s="145"/>
      <c r="S2981" s="145"/>
      <c r="T2981" s="145"/>
      <c r="U2981" s="145"/>
      <c r="V2981" s="145"/>
      <c r="W2981" s="145"/>
      <c r="X2981" s="145"/>
      <c r="Y2981" s="145"/>
      <c r="Z2981" s="145"/>
      <c r="AA2981" s="145"/>
      <c r="AB2981" s="145"/>
      <c r="AC2981" s="145"/>
    </row>
    <row r="2982" spans="8:29" ht="12.75">
      <c r="H2982" s="145"/>
      <c r="I2982" s="145"/>
      <c r="J2982" s="145"/>
      <c r="K2982" s="145"/>
      <c r="L2982" s="145"/>
      <c r="M2982" s="145"/>
      <c r="N2982" s="145"/>
      <c r="O2982" s="145"/>
      <c r="P2982" s="145"/>
      <c r="Q2982" s="145"/>
      <c r="R2982" s="145"/>
      <c r="S2982" s="145"/>
      <c r="T2982" s="145"/>
      <c r="U2982" s="145"/>
      <c r="V2982" s="145"/>
      <c r="W2982" s="145"/>
      <c r="X2982" s="145"/>
      <c r="Y2982" s="145"/>
      <c r="Z2982" s="145"/>
      <c r="AA2982" s="145"/>
      <c r="AB2982" s="145"/>
      <c r="AC2982" s="145"/>
    </row>
    <row r="2983" spans="8:29" ht="12.75">
      <c r="H2983" s="145"/>
      <c r="I2983" s="145"/>
      <c r="J2983" s="145"/>
      <c r="K2983" s="145"/>
      <c r="L2983" s="145"/>
      <c r="M2983" s="145"/>
      <c r="N2983" s="145"/>
      <c r="O2983" s="145"/>
      <c r="P2983" s="145"/>
      <c r="Q2983" s="145"/>
      <c r="R2983" s="145"/>
      <c r="S2983" s="145"/>
      <c r="T2983" s="145"/>
      <c r="U2983" s="145"/>
      <c r="V2983" s="145"/>
      <c r="W2983" s="145"/>
      <c r="X2983" s="145"/>
      <c r="Y2983" s="145"/>
      <c r="Z2983" s="145"/>
      <c r="AA2983" s="145"/>
      <c r="AB2983" s="145"/>
      <c r="AC2983" s="145"/>
    </row>
    <row r="2984" spans="8:29" ht="12.75">
      <c r="H2984" s="145"/>
      <c r="I2984" s="145"/>
      <c r="J2984" s="145"/>
      <c r="K2984" s="145"/>
      <c r="L2984" s="145"/>
      <c r="M2984" s="145"/>
      <c r="N2984" s="145"/>
      <c r="O2984" s="145"/>
      <c r="P2984" s="145"/>
      <c r="Q2984" s="145"/>
      <c r="R2984" s="145"/>
      <c r="S2984" s="145"/>
      <c r="T2984" s="145"/>
      <c r="U2984" s="145"/>
      <c r="V2984" s="145"/>
      <c r="W2984" s="145"/>
      <c r="X2984" s="145"/>
      <c r="Y2984" s="145"/>
      <c r="Z2984" s="145"/>
      <c r="AA2984" s="145"/>
      <c r="AB2984" s="145"/>
      <c r="AC2984" s="145"/>
    </row>
    <row r="2985" spans="8:29" ht="12.75">
      <c r="H2985" s="145"/>
      <c r="I2985" s="145"/>
      <c r="J2985" s="145"/>
      <c r="K2985" s="145"/>
      <c r="L2985" s="145"/>
      <c r="M2985" s="145"/>
      <c r="N2985" s="145"/>
      <c r="O2985" s="145"/>
      <c r="P2985" s="145"/>
      <c r="Q2985" s="145"/>
      <c r="R2985" s="145"/>
      <c r="S2985" s="145"/>
      <c r="T2985" s="145"/>
      <c r="U2985" s="145"/>
      <c r="V2985" s="145"/>
      <c r="W2985" s="145"/>
      <c r="X2985" s="145"/>
      <c r="Y2985" s="145"/>
      <c r="Z2985" s="145"/>
      <c r="AA2985" s="145"/>
      <c r="AB2985" s="145"/>
      <c r="AC2985" s="145"/>
    </row>
    <row r="2986" spans="8:29" ht="12.75">
      <c r="H2986" s="145"/>
      <c r="I2986" s="145"/>
      <c r="J2986" s="145"/>
      <c r="K2986" s="145"/>
      <c r="L2986" s="145"/>
      <c r="M2986" s="145"/>
      <c r="N2986" s="145"/>
      <c r="O2986" s="145"/>
      <c r="P2986" s="145"/>
      <c r="Q2986" s="145"/>
      <c r="R2986" s="145"/>
      <c r="S2986" s="145"/>
      <c r="T2986" s="145"/>
      <c r="U2986" s="145"/>
      <c r="V2986" s="145"/>
      <c r="W2986" s="145"/>
      <c r="X2986" s="145"/>
      <c r="Y2986" s="145"/>
      <c r="Z2986" s="145"/>
      <c r="AA2986" s="145"/>
      <c r="AB2986" s="145"/>
      <c r="AC2986" s="145"/>
    </row>
    <row r="2987" spans="8:29" ht="12.75">
      <c r="H2987" s="145"/>
      <c r="I2987" s="145"/>
      <c r="J2987" s="145"/>
      <c r="K2987" s="145"/>
      <c r="L2987" s="145"/>
      <c r="M2987" s="145"/>
      <c r="N2987" s="145"/>
      <c r="O2987" s="145"/>
      <c r="P2987" s="145"/>
      <c r="Q2987" s="145"/>
      <c r="R2987" s="145"/>
      <c r="S2987" s="145"/>
      <c r="T2987" s="145"/>
      <c r="U2987" s="145"/>
      <c r="V2987" s="145"/>
      <c r="W2987" s="145"/>
      <c r="X2987" s="145"/>
      <c r="Y2987" s="145"/>
      <c r="Z2987" s="145"/>
      <c r="AA2987" s="145"/>
      <c r="AB2987" s="145"/>
      <c r="AC2987" s="145"/>
    </row>
    <row r="2988" spans="8:29" ht="12.75">
      <c r="H2988" s="145"/>
      <c r="I2988" s="145"/>
      <c r="J2988" s="145"/>
      <c r="K2988" s="145"/>
      <c r="L2988" s="145"/>
      <c r="M2988" s="145"/>
      <c r="N2988" s="145"/>
      <c r="O2988" s="145"/>
      <c r="P2988" s="145"/>
      <c r="Q2988" s="145"/>
      <c r="R2988" s="145"/>
      <c r="S2988" s="145"/>
      <c r="T2988" s="145"/>
      <c r="U2988" s="145"/>
      <c r="V2988" s="145"/>
      <c r="W2988" s="145"/>
      <c r="X2988" s="145"/>
      <c r="Y2988" s="145"/>
      <c r="Z2988" s="145"/>
      <c r="AA2988" s="145"/>
      <c r="AB2988" s="145"/>
      <c r="AC2988" s="145"/>
    </row>
    <row r="2989" spans="8:29" ht="12.75">
      <c r="H2989" s="145"/>
      <c r="I2989" s="145"/>
      <c r="J2989" s="145"/>
      <c r="K2989" s="145"/>
      <c r="L2989" s="145"/>
      <c r="M2989" s="145"/>
      <c r="N2989" s="145"/>
      <c r="O2989" s="145"/>
      <c r="P2989" s="145"/>
      <c r="Q2989" s="145"/>
      <c r="R2989" s="145"/>
      <c r="S2989" s="145"/>
      <c r="T2989" s="145"/>
      <c r="U2989" s="145"/>
      <c r="V2989" s="145"/>
      <c r="W2989" s="145"/>
      <c r="X2989" s="145"/>
      <c r="Y2989" s="145"/>
      <c r="Z2989" s="145"/>
      <c r="AA2989" s="145"/>
      <c r="AB2989" s="145"/>
      <c r="AC2989" s="145"/>
    </row>
    <row r="2990" spans="8:29" ht="12.75">
      <c r="H2990" s="145"/>
      <c r="I2990" s="145"/>
      <c r="J2990" s="145"/>
      <c r="K2990" s="145"/>
      <c r="L2990" s="145"/>
      <c r="M2990" s="145"/>
      <c r="N2990" s="145"/>
      <c r="O2990" s="145"/>
      <c r="P2990" s="145"/>
      <c r="Q2990" s="145"/>
      <c r="R2990" s="145"/>
      <c r="S2990" s="145"/>
      <c r="T2990" s="145"/>
      <c r="U2990" s="145"/>
      <c r="V2990" s="145"/>
      <c r="W2990" s="145"/>
      <c r="X2990" s="145"/>
      <c r="Y2990" s="145"/>
      <c r="Z2990" s="145"/>
      <c r="AA2990" s="145"/>
      <c r="AB2990" s="145"/>
      <c r="AC2990" s="145"/>
    </row>
    <row r="2991" spans="8:29" ht="12.75">
      <c r="H2991" s="145"/>
      <c r="I2991" s="145"/>
      <c r="J2991" s="145"/>
      <c r="K2991" s="145"/>
      <c r="L2991" s="145"/>
      <c r="M2991" s="145"/>
      <c r="N2991" s="145"/>
      <c r="O2991" s="145"/>
      <c r="P2991" s="145"/>
      <c r="Q2991" s="145"/>
      <c r="R2991" s="145"/>
      <c r="S2991" s="145"/>
      <c r="T2991" s="145"/>
      <c r="U2991" s="145"/>
      <c r="V2991" s="145"/>
      <c r="W2991" s="145"/>
      <c r="X2991" s="145"/>
      <c r="Y2991" s="145"/>
      <c r="Z2991" s="145"/>
      <c r="AA2991" s="145"/>
      <c r="AB2991" s="145"/>
      <c r="AC2991" s="145"/>
    </row>
    <row r="2992" spans="8:29" ht="12.75">
      <c r="H2992" s="145"/>
      <c r="I2992" s="145"/>
      <c r="J2992" s="145"/>
      <c r="K2992" s="145"/>
      <c r="L2992" s="145"/>
      <c r="M2992" s="145"/>
      <c r="N2992" s="145"/>
      <c r="O2992" s="145"/>
      <c r="P2992" s="145"/>
      <c r="Q2992" s="145"/>
      <c r="R2992" s="145"/>
      <c r="S2992" s="145"/>
      <c r="T2992" s="145"/>
      <c r="U2992" s="145"/>
      <c r="V2992" s="145"/>
      <c r="W2992" s="145"/>
      <c r="X2992" s="145"/>
      <c r="Y2992" s="145"/>
      <c r="Z2992" s="145"/>
      <c r="AA2992" s="145"/>
      <c r="AB2992" s="145"/>
      <c r="AC2992" s="145"/>
    </row>
    <row r="2993" spans="8:29" ht="12.75">
      <c r="H2993" s="145"/>
      <c r="I2993" s="145"/>
      <c r="J2993" s="145"/>
      <c r="K2993" s="145"/>
      <c r="L2993" s="145"/>
      <c r="M2993" s="145"/>
      <c r="N2993" s="145"/>
      <c r="O2993" s="145"/>
      <c r="P2993" s="145"/>
      <c r="Q2993" s="145"/>
      <c r="R2993" s="145"/>
      <c r="S2993" s="145"/>
      <c r="T2993" s="145"/>
      <c r="U2993" s="145"/>
      <c r="V2993" s="145"/>
      <c r="W2993" s="145"/>
      <c r="X2993" s="145"/>
      <c r="Y2993" s="145"/>
      <c r="Z2993" s="145"/>
      <c r="AA2993" s="145"/>
      <c r="AB2993" s="145"/>
      <c r="AC2993" s="145"/>
    </row>
    <row r="2994" spans="8:29" ht="12.75">
      <c r="H2994" s="145"/>
      <c r="I2994" s="145"/>
      <c r="J2994" s="145"/>
      <c r="K2994" s="145"/>
      <c r="L2994" s="145"/>
      <c r="M2994" s="145"/>
      <c r="N2994" s="145"/>
      <c r="O2994" s="145"/>
      <c r="P2994" s="145"/>
      <c r="Q2994" s="145"/>
      <c r="R2994" s="145"/>
      <c r="S2994" s="145"/>
      <c r="T2994" s="145"/>
      <c r="U2994" s="145"/>
      <c r="V2994" s="145"/>
      <c r="W2994" s="145"/>
      <c r="X2994" s="145"/>
      <c r="Y2994" s="145"/>
      <c r="Z2994" s="145"/>
      <c r="AA2994" s="145"/>
      <c r="AB2994" s="145"/>
      <c r="AC2994" s="145"/>
    </row>
    <row r="2995" spans="8:29" ht="12.75">
      <c r="H2995" s="145"/>
      <c r="I2995" s="145"/>
      <c r="J2995" s="145"/>
      <c r="K2995" s="145"/>
      <c r="L2995" s="145"/>
      <c r="M2995" s="145"/>
      <c r="N2995" s="145"/>
      <c r="O2995" s="145"/>
      <c r="P2995" s="145"/>
      <c r="Q2995" s="145"/>
      <c r="R2995" s="145"/>
      <c r="S2995" s="145"/>
      <c r="T2995" s="145"/>
      <c r="U2995" s="145"/>
      <c r="V2995" s="145"/>
      <c r="W2995" s="145"/>
      <c r="X2995" s="145"/>
      <c r="Y2995" s="145"/>
      <c r="Z2995" s="145"/>
      <c r="AA2995" s="145"/>
      <c r="AB2995" s="145"/>
      <c r="AC2995" s="145"/>
    </row>
    <row r="2996" spans="8:29" ht="12.75">
      <c r="H2996" s="145"/>
      <c r="I2996" s="145"/>
      <c r="J2996" s="145"/>
      <c r="K2996" s="145"/>
      <c r="L2996" s="145"/>
      <c r="M2996" s="145"/>
      <c r="N2996" s="145"/>
      <c r="O2996" s="145"/>
      <c r="P2996" s="145"/>
      <c r="Q2996" s="145"/>
      <c r="R2996" s="145"/>
      <c r="S2996" s="145"/>
      <c r="T2996" s="145"/>
      <c r="U2996" s="145"/>
      <c r="V2996" s="145"/>
      <c r="W2996" s="145"/>
      <c r="X2996" s="145"/>
      <c r="Y2996" s="145"/>
      <c r="Z2996" s="145"/>
      <c r="AA2996" s="145"/>
      <c r="AB2996" s="145"/>
      <c r="AC2996" s="145"/>
    </row>
    <row r="2997" spans="8:29" ht="12.75">
      <c r="H2997" s="145"/>
      <c r="I2997" s="145"/>
      <c r="J2997" s="145"/>
      <c r="K2997" s="145"/>
      <c r="L2997" s="145"/>
      <c r="M2997" s="145"/>
      <c r="N2997" s="145"/>
      <c r="O2997" s="145"/>
      <c r="P2997" s="145"/>
      <c r="Q2997" s="145"/>
      <c r="R2997" s="145"/>
      <c r="S2997" s="145"/>
      <c r="T2997" s="145"/>
      <c r="U2997" s="145"/>
      <c r="V2997" s="145"/>
      <c r="W2997" s="145"/>
      <c r="X2997" s="145"/>
      <c r="Y2997" s="145"/>
      <c r="Z2997" s="145"/>
      <c r="AA2997" s="145"/>
      <c r="AB2997" s="145"/>
      <c r="AC2997" s="145"/>
    </row>
    <row r="2998" spans="8:29" ht="12.75">
      <c r="H2998" s="145"/>
      <c r="I2998" s="145"/>
      <c r="J2998" s="145"/>
      <c r="K2998" s="145"/>
      <c r="L2998" s="145"/>
      <c r="M2998" s="145"/>
      <c r="N2998" s="145"/>
      <c r="O2998" s="145"/>
      <c r="P2998" s="145"/>
      <c r="Q2998" s="145"/>
      <c r="R2998" s="145"/>
      <c r="S2998" s="145"/>
      <c r="T2998" s="145"/>
      <c r="U2998" s="145"/>
      <c r="V2998" s="145"/>
      <c r="W2998" s="145"/>
      <c r="X2998" s="145"/>
      <c r="Y2998" s="145"/>
      <c r="Z2998" s="145"/>
      <c r="AA2998" s="145"/>
      <c r="AB2998" s="145"/>
      <c r="AC2998" s="145"/>
    </row>
    <row r="2999" spans="8:29" ht="12.75">
      <c r="H2999" s="145"/>
      <c r="I2999" s="145"/>
      <c r="J2999" s="145"/>
      <c r="K2999" s="145"/>
      <c r="L2999" s="145"/>
      <c r="M2999" s="145"/>
      <c r="N2999" s="145"/>
      <c r="O2999" s="145"/>
      <c r="P2999" s="145"/>
      <c r="Q2999" s="145"/>
      <c r="R2999" s="145"/>
      <c r="S2999" s="145"/>
      <c r="T2999" s="145"/>
      <c r="U2999" s="145"/>
      <c r="V2999" s="145"/>
      <c r="W2999" s="145"/>
      <c r="X2999" s="145"/>
      <c r="Y2999" s="145"/>
      <c r="Z2999" s="145"/>
      <c r="AA2999" s="145"/>
      <c r="AB2999" s="145"/>
      <c r="AC2999" s="145"/>
    </row>
    <row r="3000" spans="8:29" ht="12.75">
      <c r="H3000" s="145"/>
      <c r="I3000" s="145"/>
      <c r="J3000" s="145"/>
      <c r="K3000" s="145"/>
      <c r="L3000" s="145"/>
      <c r="M3000" s="145"/>
      <c r="N3000" s="145"/>
      <c r="O3000" s="145"/>
      <c r="P3000" s="145"/>
      <c r="Q3000" s="145"/>
      <c r="R3000" s="145"/>
      <c r="S3000" s="145"/>
      <c r="T3000" s="145"/>
      <c r="U3000" s="145"/>
      <c r="V3000" s="145"/>
      <c r="W3000" s="145"/>
      <c r="X3000" s="145"/>
      <c r="Y3000" s="145"/>
      <c r="Z3000" s="145"/>
      <c r="AA3000" s="145"/>
      <c r="AB3000" s="145"/>
      <c r="AC3000" s="145"/>
    </row>
    <row r="3001" spans="8:29" ht="12.75">
      <c r="H3001" s="145"/>
      <c r="I3001" s="145"/>
      <c r="J3001" s="145"/>
      <c r="K3001" s="145"/>
      <c r="L3001" s="145"/>
      <c r="M3001" s="145"/>
      <c r="N3001" s="145"/>
      <c r="O3001" s="145"/>
      <c r="P3001" s="145"/>
      <c r="Q3001" s="145"/>
      <c r="R3001" s="145"/>
      <c r="S3001" s="145"/>
      <c r="T3001" s="145"/>
      <c r="U3001" s="145"/>
      <c r="V3001" s="145"/>
      <c r="W3001" s="145"/>
      <c r="X3001" s="145"/>
      <c r="Y3001" s="145"/>
      <c r="Z3001" s="145"/>
      <c r="AA3001" s="145"/>
      <c r="AB3001" s="145"/>
      <c r="AC3001" s="145"/>
    </row>
    <row r="3002" spans="8:29" ht="12.75">
      <c r="H3002" s="145"/>
      <c r="I3002" s="145"/>
      <c r="J3002" s="145"/>
      <c r="K3002" s="145"/>
      <c r="L3002" s="145"/>
      <c r="M3002" s="145"/>
      <c r="N3002" s="145"/>
      <c r="O3002" s="145"/>
      <c r="P3002" s="145"/>
      <c r="Q3002" s="145"/>
      <c r="R3002" s="145"/>
      <c r="S3002" s="145"/>
      <c r="T3002" s="145"/>
      <c r="U3002" s="145"/>
      <c r="V3002" s="145"/>
      <c r="W3002" s="145"/>
      <c r="X3002" s="145"/>
      <c r="Y3002" s="145"/>
      <c r="Z3002" s="145"/>
      <c r="AA3002" s="145"/>
      <c r="AB3002" s="145"/>
      <c r="AC3002" s="145"/>
    </row>
    <row r="3003" spans="8:29" ht="12.75">
      <c r="H3003" s="145"/>
      <c r="I3003" s="145"/>
      <c r="J3003" s="145"/>
      <c r="K3003" s="145"/>
      <c r="L3003" s="145"/>
      <c r="M3003" s="145"/>
      <c r="N3003" s="145"/>
      <c r="O3003" s="145"/>
      <c r="P3003" s="145"/>
      <c r="Q3003" s="145"/>
      <c r="R3003" s="145"/>
      <c r="S3003" s="145"/>
      <c r="T3003" s="145"/>
      <c r="U3003" s="145"/>
      <c r="V3003" s="145"/>
      <c r="W3003" s="145"/>
      <c r="X3003" s="145"/>
      <c r="Y3003" s="145"/>
      <c r="Z3003" s="145"/>
      <c r="AA3003" s="145"/>
      <c r="AB3003" s="145"/>
      <c r="AC3003" s="145"/>
    </row>
    <row r="3004" spans="8:29" ht="12.75">
      <c r="H3004" s="145"/>
      <c r="I3004" s="145"/>
      <c r="J3004" s="145"/>
      <c r="K3004" s="145"/>
      <c r="L3004" s="145"/>
      <c r="M3004" s="145"/>
      <c r="N3004" s="145"/>
      <c r="O3004" s="145"/>
      <c r="P3004" s="145"/>
      <c r="Q3004" s="145"/>
      <c r="R3004" s="145"/>
      <c r="S3004" s="145"/>
      <c r="T3004" s="145"/>
      <c r="U3004" s="145"/>
      <c r="V3004" s="145"/>
      <c r="W3004" s="145"/>
      <c r="X3004" s="145"/>
      <c r="Y3004" s="145"/>
      <c r="Z3004" s="145"/>
      <c r="AA3004" s="145"/>
      <c r="AB3004" s="145"/>
      <c r="AC3004" s="145"/>
    </row>
    <row r="3005" spans="8:29" ht="12.75">
      <c r="H3005" s="145"/>
      <c r="I3005" s="145"/>
      <c r="J3005" s="145"/>
      <c r="K3005" s="145"/>
      <c r="L3005" s="145"/>
      <c r="M3005" s="145"/>
      <c r="N3005" s="145"/>
      <c r="O3005" s="145"/>
      <c r="P3005" s="145"/>
      <c r="Q3005" s="145"/>
      <c r="R3005" s="145"/>
      <c r="S3005" s="145"/>
      <c r="T3005" s="145"/>
      <c r="U3005" s="145"/>
      <c r="V3005" s="145"/>
      <c r="W3005" s="145"/>
      <c r="X3005" s="145"/>
      <c r="Y3005" s="145"/>
      <c r="Z3005" s="145"/>
      <c r="AA3005" s="145"/>
      <c r="AB3005" s="145"/>
      <c r="AC3005" s="145"/>
    </row>
    <row r="3006" spans="8:29" ht="12.75">
      <c r="H3006" s="145"/>
      <c r="I3006" s="145"/>
      <c r="J3006" s="145"/>
      <c r="K3006" s="145"/>
      <c r="L3006" s="145"/>
      <c r="M3006" s="145"/>
      <c r="N3006" s="145"/>
      <c r="O3006" s="145"/>
      <c r="P3006" s="145"/>
      <c r="Q3006" s="145"/>
      <c r="R3006" s="145"/>
      <c r="S3006" s="145"/>
      <c r="T3006" s="145"/>
      <c r="U3006" s="145"/>
      <c r="V3006" s="145"/>
      <c r="W3006" s="145"/>
      <c r="X3006" s="145"/>
      <c r="Y3006" s="145"/>
      <c r="Z3006" s="145"/>
      <c r="AA3006" s="145"/>
      <c r="AB3006" s="145"/>
      <c r="AC3006" s="145"/>
    </row>
    <row r="3007" spans="8:29" ht="12.75">
      <c r="H3007" s="145"/>
      <c r="I3007" s="145"/>
      <c r="J3007" s="145"/>
      <c r="K3007" s="145"/>
      <c r="L3007" s="145"/>
      <c r="M3007" s="145"/>
      <c r="N3007" s="145"/>
      <c r="O3007" s="145"/>
      <c r="P3007" s="145"/>
      <c r="Q3007" s="145"/>
      <c r="R3007" s="145"/>
      <c r="S3007" s="145"/>
      <c r="T3007" s="145"/>
      <c r="U3007" s="145"/>
      <c r="V3007" s="145"/>
      <c r="W3007" s="145"/>
      <c r="X3007" s="145"/>
      <c r="Y3007" s="145"/>
      <c r="Z3007" s="145"/>
      <c r="AA3007" s="145"/>
      <c r="AB3007" s="145"/>
      <c r="AC3007" s="145"/>
    </row>
    <row r="3008" spans="8:29" ht="12.75">
      <c r="H3008" s="145"/>
      <c r="I3008" s="145"/>
      <c r="J3008" s="145"/>
      <c r="K3008" s="145"/>
      <c r="L3008" s="145"/>
      <c r="M3008" s="145"/>
      <c r="N3008" s="145"/>
      <c r="O3008" s="145"/>
      <c r="P3008" s="145"/>
      <c r="Q3008" s="145"/>
      <c r="R3008" s="145"/>
      <c r="S3008" s="145"/>
      <c r="T3008" s="145"/>
      <c r="U3008" s="145"/>
      <c r="V3008" s="145"/>
      <c r="W3008" s="145"/>
      <c r="X3008" s="145"/>
      <c r="Y3008" s="145"/>
      <c r="Z3008" s="145"/>
      <c r="AA3008" s="145"/>
      <c r="AB3008" s="145"/>
      <c r="AC3008" s="145"/>
    </row>
    <row r="3009" spans="8:29" ht="12.75">
      <c r="H3009" s="145"/>
      <c r="I3009" s="145"/>
      <c r="J3009" s="145"/>
      <c r="K3009" s="145"/>
      <c r="L3009" s="145"/>
      <c r="M3009" s="145"/>
      <c r="N3009" s="145"/>
      <c r="O3009" s="145"/>
      <c r="P3009" s="145"/>
      <c r="Q3009" s="145"/>
      <c r="R3009" s="145"/>
      <c r="S3009" s="145"/>
      <c r="T3009" s="145"/>
      <c r="U3009" s="145"/>
      <c r="V3009" s="145"/>
      <c r="W3009" s="145"/>
      <c r="X3009" s="145"/>
      <c r="Y3009" s="145"/>
      <c r="Z3009" s="145"/>
      <c r="AA3009" s="145"/>
      <c r="AB3009" s="145"/>
      <c r="AC3009" s="145"/>
    </row>
    <row r="3010" spans="8:29" ht="12.75">
      <c r="H3010" s="145"/>
      <c r="I3010" s="145"/>
      <c r="J3010" s="145"/>
      <c r="K3010" s="145"/>
      <c r="L3010" s="145"/>
      <c r="M3010" s="145"/>
      <c r="N3010" s="145"/>
      <c r="O3010" s="145"/>
      <c r="P3010" s="145"/>
      <c r="Q3010" s="145"/>
      <c r="R3010" s="145"/>
      <c r="S3010" s="145"/>
      <c r="T3010" s="145"/>
      <c r="U3010" s="145"/>
      <c r="V3010" s="145"/>
      <c r="W3010" s="145"/>
      <c r="X3010" s="145"/>
      <c r="Y3010" s="145"/>
      <c r="Z3010" s="145"/>
      <c r="AA3010" s="145"/>
      <c r="AB3010" s="145"/>
      <c r="AC3010" s="145"/>
    </row>
    <row r="3011" spans="8:29" ht="12.75">
      <c r="H3011" s="145"/>
      <c r="I3011" s="145"/>
      <c r="J3011" s="145"/>
      <c r="K3011" s="145"/>
      <c r="L3011" s="145"/>
      <c r="M3011" s="145"/>
      <c r="N3011" s="145"/>
      <c r="O3011" s="145"/>
      <c r="P3011" s="145"/>
      <c r="Q3011" s="145"/>
      <c r="R3011" s="145"/>
      <c r="S3011" s="145"/>
      <c r="T3011" s="145"/>
      <c r="U3011" s="145"/>
      <c r="V3011" s="145"/>
      <c r="W3011" s="145"/>
      <c r="X3011" s="145"/>
      <c r="Y3011" s="145"/>
      <c r="Z3011" s="145"/>
      <c r="AA3011" s="145"/>
      <c r="AB3011" s="145"/>
      <c r="AC3011" s="145"/>
    </row>
    <row r="3012" spans="8:29" ht="12.75">
      <c r="H3012" s="145"/>
      <c r="I3012" s="145"/>
      <c r="J3012" s="145"/>
      <c r="K3012" s="145"/>
      <c r="L3012" s="145"/>
      <c r="M3012" s="145"/>
      <c r="N3012" s="145"/>
      <c r="O3012" s="145"/>
      <c r="P3012" s="145"/>
      <c r="Q3012" s="145"/>
      <c r="R3012" s="145"/>
      <c r="S3012" s="145"/>
      <c r="T3012" s="145"/>
      <c r="U3012" s="145"/>
      <c r="V3012" s="145"/>
      <c r="W3012" s="145"/>
      <c r="X3012" s="145"/>
      <c r="Y3012" s="145"/>
      <c r="Z3012" s="145"/>
      <c r="AA3012" s="145"/>
      <c r="AB3012" s="145"/>
      <c r="AC3012" s="145"/>
    </row>
    <row r="3013" spans="8:29" ht="12.75">
      <c r="H3013" s="145"/>
      <c r="I3013" s="145"/>
      <c r="J3013" s="145"/>
      <c r="K3013" s="145"/>
      <c r="L3013" s="145"/>
      <c r="M3013" s="145"/>
      <c r="N3013" s="145"/>
      <c r="O3013" s="145"/>
      <c r="P3013" s="145"/>
      <c r="Q3013" s="145"/>
      <c r="R3013" s="145"/>
      <c r="S3013" s="145"/>
      <c r="T3013" s="145"/>
      <c r="U3013" s="145"/>
      <c r="V3013" s="145"/>
      <c r="W3013" s="145"/>
      <c r="X3013" s="145"/>
      <c r="Y3013" s="145"/>
      <c r="Z3013" s="145"/>
      <c r="AA3013" s="145"/>
      <c r="AB3013" s="145"/>
      <c r="AC3013" s="145"/>
    </row>
    <row r="3014" spans="8:29" ht="12.75">
      <c r="H3014" s="145"/>
      <c r="I3014" s="145"/>
      <c r="J3014" s="145"/>
      <c r="K3014" s="145"/>
      <c r="L3014" s="145"/>
      <c r="M3014" s="145"/>
      <c r="N3014" s="145"/>
      <c r="O3014" s="145"/>
      <c r="P3014" s="145"/>
      <c r="Q3014" s="145"/>
      <c r="R3014" s="145"/>
      <c r="S3014" s="145"/>
      <c r="T3014" s="145"/>
      <c r="U3014" s="145"/>
      <c r="V3014" s="145"/>
      <c r="W3014" s="145"/>
      <c r="X3014" s="145"/>
      <c r="Y3014" s="145"/>
      <c r="Z3014" s="145"/>
      <c r="AA3014" s="145"/>
      <c r="AB3014" s="145"/>
      <c r="AC3014" s="145"/>
    </row>
    <row r="3015" spans="8:29" ht="12.75">
      <c r="H3015" s="145"/>
      <c r="I3015" s="145"/>
      <c r="J3015" s="145"/>
      <c r="K3015" s="145"/>
      <c r="L3015" s="145"/>
      <c r="M3015" s="145"/>
      <c r="N3015" s="145"/>
      <c r="O3015" s="145"/>
      <c r="P3015" s="145"/>
      <c r="Q3015" s="145"/>
      <c r="R3015" s="145"/>
      <c r="S3015" s="145"/>
      <c r="T3015" s="145"/>
      <c r="U3015" s="145"/>
      <c r="V3015" s="145"/>
      <c r="W3015" s="145"/>
      <c r="X3015" s="145"/>
      <c r="Y3015" s="145"/>
      <c r="Z3015" s="145"/>
      <c r="AA3015" s="145"/>
      <c r="AB3015" s="145"/>
      <c r="AC3015" s="145"/>
    </row>
    <row r="3016" spans="8:29" ht="12.75">
      <c r="H3016" s="145"/>
      <c r="I3016" s="145"/>
      <c r="J3016" s="145"/>
      <c r="K3016" s="145"/>
      <c r="L3016" s="145"/>
      <c r="M3016" s="145"/>
      <c r="N3016" s="145"/>
      <c r="O3016" s="145"/>
      <c r="P3016" s="145"/>
      <c r="Q3016" s="145"/>
      <c r="R3016" s="145"/>
      <c r="S3016" s="145"/>
      <c r="T3016" s="145"/>
      <c r="U3016" s="145"/>
      <c r="V3016" s="145"/>
      <c r="W3016" s="145"/>
      <c r="X3016" s="145"/>
      <c r="Y3016" s="145"/>
      <c r="Z3016" s="145"/>
      <c r="AA3016" s="145"/>
      <c r="AB3016" s="145"/>
      <c r="AC3016" s="145"/>
    </row>
    <row r="3017" spans="8:29" ht="12.75">
      <c r="H3017" s="145"/>
      <c r="I3017" s="145"/>
      <c r="J3017" s="145"/>
      <c r="K3017" s="145"/>
      <c r="L3017" s="145"/>
      <c r="M3017" s="145"/>
      <c r="N3017" s="145"/>
      <c r="O3017" s="145"/>
      <c r="P3017" s="145"/>
      <c r="Q3017" s="145"/>
      <c r="R3017" s="145"/>
      <c r="S3017" s="145"/>
      <c r="T3017" s="145"/>
      <c r="U3017" s="145"/>
      <c r="V3017" s="145"/>
      <c r="W3017" s="145"/>
      <c r="X3017" s="145"/>
      <c r="Y3017" s="145"/>
      <c r="Z3017" s="145"/>
      <c r="AA3017" s="145"/>
      <c r="AB3017" s="145"/>
      <c r="AC3017" s="145"/>
    </row>
    <row r="3018" spans="8:29" ht="12.75">
      <c r="H3018" s="145"/>
      <c r="I3018" s="145"/>
      <c r="J3018" s="145"/>
      <c r="K3018" s="145"/>
      <c r="L3018" s="145"/>
      <c r="M3018" s="145"/>
      <c r="N3018" s="145"/>
      <c r="O3018" s="145"/>
      <c r="P3018" s="145"/>
      <c r="Q3018" s="145"/>
      <c r="R3018" s="145"/>
      <c r="S3018" s="145"/>
      <c r="T3018" s="145"/>
      <c r="U3018" s="145"/>
      <c r="V3018" s="145"/>
      <c r="W3018" s="145"/>
      <c r="X3018" s="145"/>
      <c r="Y3018" s="145"/>
      <c r="Z3018" s="145"/>
      <c r="AA3018" s="145"/>
      <c r="AB3018" s="145"/>
      <c r="AC3018" s="145"/>
    </row>
    <row r="3019" spans="8:29" ht="12.75">
      <c r="H3019" s="145"/>
      <c r="I3019" s="145"/>
      <c r="J3019" s="145"/>
      <c r="K3019" s="145"/>
      <c r="L3019" s="145"/>
      <c r="M3019" s="145"/>
      <c r="N3019" s="145"/>
      <c r="O3019" s="145"/>
      <c r="P3019" s="145"/>
      <c r="Q3019" s="145"/>
      <c r="R3019" s="145"/>
      <c r="S3019" s="145"/>
      <c r="T3019" s="145"/>
      <c r="U3019" s="145"/>
      <c r="V3019" s="145"/>
      <c r="W3019" s="145"/>
      <c r="X3019" s="145"/>
      <c r="Y3019" s="145"/>
      <c r="Z3019" s="145"/>
      <c r="AA3019" s="145"/>
      <c r="AB3019" s="145"/>
      <c r="AC3019" s="145"/>
    </row>
    <row r="3020" spans="8:29" ht="12.75">
      <c r="H3020" s="145"/>
      <c r="I3020" s="145"/>
      <c r="J3020" s="145"/>
      <c r="K3020" s="145"/>
      <c r="L3020" s="145"/>
      <c r="M3020" s="145"/>
      <c r="N3020" s="145"/>
      <c r="O3020" s="145"/>
      <c r="P3020" s="145"/>
      <c r="Q3020" s="145"/>
      <c r="R3020" s="145"/>
      <c r="S3020" s="145"/>
      <c r="T3020" s="145"/>
      <c r="U3020" s="145"/>
      <c r="V3020" s="145"/>
      <c r="W3020" s="145"/>
      <c r="X3020" s="145"/>
      <c r="Y3020" s="145"/>
      <c r="Z3020" s="145"/>
      <c r="AA3020" s="145"/>
      <c r="AB3020" s="145"/>
      <c r="AC3020" s="145"/>
    </row>
    <row r="3021" spans="8:29" ht="12.75">
      <c r="H3021" s="145"/>
      <c r="I3021" s="145"/>
      <c r="J3021" s="145"/>
      <c r="K3021" s="145"/>
      <c r="L3021" s="145"/>
      <c r="M3021" s="145"/>
      <c r="N3021" s="145"/>
      <c r="O3021" s="145"/>
      <c r="P3021" s="145"/>
      <c r="Q3021" s="145"/>
      <c r="R3021" s="145"/>
      <c r="S3021" s="145"/>
      <c r="T3021" s="145"/>
      <c r="U3021" s="145"/>
      <c r="V3021" s="145"/>
      <c r="W3021" s="145"/>
      <c r="X3021" s="145"/>
      <c r="Y3021" s="145"/>
      <c r="Z3021" s="145"/>
      <c r="AA3021" s="145"/>
      <c r="AB3021" s="145"/>
      <c r="AC3021" s="145"/>
    </row>
    <row r="3022" spans="8:29" ht="12.75">
      <c r="H3022" s="145"/>
      <c r="I3022" s="145"/>
      <c r="J3022" s="145"/>
      <c r="K3022" s="145"/>
      <c r="L3022" s="145"/>
      <c r="M3022" s="145"/>
      <c r="N3022" s="145"/>
      <c r="O3022" s="145"/>
      <c r="P3022" s="145"/>
      <c r="Q3022" s="145"/>
      <c r="R3022" s="145"/>
      <c r="S3022" s="145"/>
      <c r="T3022" s="145"/>
      <c r="U3022" s="145"/>
      <c r="V3022" s="145"/>
      <c r="W3022" s="145"/>
      <c r="X3022" s="145"/>
      <c r="Y3022" s="145"/>
      <c r="Z3022" s="145"/>
      <c r="AA3022" s="145"/>
      <c r="AB3022" s="145"/>
      <c r="AC3022" s="145"/>
    </row>
    <row r="3023" spans="8:29" ht="12.75">
      <c r="H3023" s="145"/>
      <c r="I3023" s="145"/>
      <c r="J3023" s="145"/>
      <c r="K3023" s="145"/>
      <c r="L3023" s="145"/>
      <c r="M3023" s="145"/>
      <c r="N3023" s="145"/>
      <c r="O3023" s="145"/>
      <c r="P3023" s="145"/>
      <c r="Q3023" s="145"/>
      <c r="R3023" s="145"/>
      <c r="S3023" s="145"/>
      <c r="T3023" s="145"/>
      <c r="U3023" s="145"/>
      <c r="V3023" s="145"/>
      <c r="W3023" s="145"/>
      <c r="X3023" s="145"/>
      <c r="Y3023" s="145"/>
      <c r="Z3023" s="145"/>
      <c r="AA3023" s="145"/>
      <c r="AB3023" s="145"/>
      <c r="AC3023" s="145"/>
    </row>
    <row r="3024" spans="8:29" ht="12.75">
      <c r="H3024" s="145"/>
      <c r="I3024" s="145"/>
      <c r="J3024" s="145"/>
      <c r="K3024" s="145"/>
      <c r="L3024" s="145"/>
      <c r="M3024" s="145"/>
      <c r="N3024" s="145"/>
      <c r="O3024" s="145"/>
      <c r="P3024" s="145"/>
      <c r="Q3024" s="145"/>
      <c r="R3024" s="145"/>
      <c r="S3024" s="145"/>
      <c r="T3024" s="145"/>
      <c r="U3024" s="145"/>
      <c r="V3024" s="145"/>
      <c r="W3024" s="145"/>
      <c r="X3024" s="145"/>
      <c r="Y3024" s="145"/>
      <c r="Z3024" s="145"/>
      <c r="AA3024" s="145"/>
      <c r="AB3024" s="145"/>
      <c r="AC3024" s="145"/>
    </row>
    <row r="3025" spans="8:29" ht="12.75">
      <c r="H3025" s="145"/>
      <c r="I3025" s="145"/>
      <c r="J3025" s="145"/>
      <c r="K3025" s="145"/>
      <c r="L3025" s="145"/>
      <c r="M3025" s="145"/>
      <c r="N3025" s="145"/>
      <c r="O3025" s="145"/>
      <c r="P3025" s="145"/>
      <c r="Q3025" s="145"/>
      <c r="R3025" s="145"/>
      <c r="S3025" s="145"/>
      <c r="T3025" s="145"/>
      <c r="U3025" s="145"/>
      <c r="V3025" s="145"/>
      <c r="W3025" s="145"/>
      <c r="X3025" s="145"/>
      <c r="Y3025" s="145"/>
      <c r="Z3025" s="145"/>
      <c r="AA3025" s="145"/>
      <c r="AB3025" s="145"/>
      <c r="AC3025" s="145"/>
    </row>
    <row r="3026" spans="8:29" ht="12.75">
      <c r="H3026" s="145"/>
      <c r="I3026" s="145"/>
      <c r="J3026" s="145"/>
      <c r="K3026" s="145"/>
      <c r="L3026" s="145"/>
      <c r="M3026" s="145"/>
      <c r="N3026" s="145"/>
      <c r="O3026" s="145"/>
      <c r="P3026" s="145"/>
      <c r="Q3026" s="145"/>
      <c r="R3026" s="145"/>
      <c r="S3026" s="145"/>
      <c r="T3026" s="145"/>
      <c r="U3026" s="145"/>
      <c r="V3026" s="145"/>
      <c r="W3026" s="145"/>
      <c r="X3026" s="145"/>
      <c r="Y3026" s="145"/>
      <c r="Z3026" s="145"/>
      <c r="AA3026" s="145"/>
      <c r="AB3026" s="145"/>
      <c r="AC3026" s="145"/>
    </row>
    <row r="3027" spans="8:29" ht="12.75">
      <c r="H3027" s="145"/>
      <c r="I3027" s="145"/>
      <c r="J3027" s="145"/>
      <c r="K3027" s="145"/>
      <c r="L3027" s="145"/>
      <c r="M3027" s="145"/>
      <c r="N3027" s="145"/>
      <c r="O3027" s="145"/>
      <c r="P3027" s="145"/>
      <c r="Q3027" s="145"/>
      <c r="R3027" s="145"/>
      <c r="S3027" s="145"/>
      <c r="T3027" s="145"/>
      <c r="U3027" s="145"/>
      <c r="V3027" s="145"/>
      <c r="W3027" s="145"/>
      <c r="X3027" s="145"/>
      <c r="Y3027" s="145"/>
      <c r="Z3027" s="145"/>
      <c r="AA3027" s="145"/>
      <c r="AB3027" s="145"/>
      <c r="AC3027" s="145"/>
    </row>
    <row r="3028" spans="8:29" ht="12.75">
      <c r="H3028" s="145"/>
      <c r="I3028" s="145"/>
      <c r="J3028" s="145"/>
      <c r="K3028" s="145"/>
      <c r="L3028" s="145"/>
      <c r="M3028" s="145"/>
      <c r="N3028" s="145"/>
      <c r="O3028" s="145"/>
      <c r="P3028" s="145"/>
      <c r="Q3028" s="145"/>
      <c r="R3028" s="145"/>
      <c r="S3028" s="145"/>
      <c r="T3028" s="145"/>
      <c r="U3028" s="145"/>
      <c r="V3028" s="145"/>
      <c r="W3028" s="145"/>
      <c r="X3028" s="145"/>
      <c r="Y3028" s="145"/>
      <c r="Z3028" s="145"/>
      <c r="AA3028" s="145"/>
      <c r="AB3028" s="145"/>
      <c r="AC3028" s="145"/>
    </row>
    <row r="3029" spans="8:29" ht="12.75">
      <c r="H3029" s="145"/>
      <c r="I3029" s="145"/>
      <c r="J3029" s="145"/>
      <c r="K3029" s="145"/>
      <c r="L3029" s="145"/>
      <c r="M3029" s="145"/>
      <c r="N3029" s="145"/>
      <c r="O3029" s="145"/>
      <c r="P3029" s="145"/>
      <c r="Q3029" s="145"/>
      <c r="R3029" s="145"/>
      <c r="S3029" s="145"/>
      <c r="T3029" s="145"/>
      <c r="U3029" s="145"/>
      <c r="V3029" s="145"/>
      <c r="W3029" s="145"/>
      <c r="X3029" s="145"/>
      <c r="Y3029" s="145"/>
      <c r="Z3029" s="145"/>
      <c r="AA3029" s="145"/>
      <c r="AB3029" s="145"/>
      <c r="AC3029" s="145"/>
    </row>
    <row r="3030" spans="8:29" ht="12.75">
      <c r="H3030" s="145"/>
      <c r="I3030" s="145"/>
      <c r="J3030" s="145"/>
      <c r="K3030" s="145"/>
      <c r="L3030" s="145"/>
      <c r="M3030" s="145"/>
      <c r="N3030" s="145"/>
      <c r="O3030" s="145"/>
      <c r="P3030" s="145"/>
      <c r="Q3030" s="145"/>
      <c r="R3030" s="145"/>
      <c r="S3030" s="145"/>
      <c r="T3030" s="145"/>
      <c r="U3030" s="145"/>
      <c r="V3030" s="145"/>
      <c r="W3030" s="145"/>
      <c r="X3030" s="145"/>
      <c r="Y3030" s="145"/>
      <c r="Z3030" s="145"/>
      <c r="AA3030" s="145"/>
      <c r="AB3030" s="145"/>
      <c r="AC3030" s="145"/>
    </row>
    <row r="3031" spans="8:29" ht="12.75">
      <c r="H3031" s="145"/>
      <c r="I3031" s="145"/>
      <c r="J3031" s="145"/>
      <c r="K3031" s="145"/>
      <c r="L3031" s="145"/>
      <c r="M3031" s="145"/>
      <c r="N3031" s="145"/>
      <c r="O3031" s="145"/>
      <c r="P3031" s="145"/>
      <c r="Q3031" s="145"/>
      <c r="R3031" s="145"/>
      <c r="S3031" s="145"/>
      <c r="T3031" s="145"/>
      <c r="U3031" s="145"/>
      <c r="V3031" s="145"/>
      <c r="W3031" s="145"/>
      <c r="X3031" s="145"/>
      <c r="Y3031" s="145"/>
      <c r="Z3031" s="145"/>
      <c r="AA3031" s="145"/>
      <c r="AB3031" s="145"/>
      <c r="AC3031" s="145"/>
    </row>
    <row r="3032" spans="8:29" ht="12.75">
      <c r="H3032" s="145"/>
      <c r="I3032" s="145"/>
      <c r="J3032" s="145"/>
      <c r="K3032" s="145"/>
      <c r="L3032" s="145"/>
      <c r="M3032" s="145"/>
      <c r="N3032" s="145"/>
      <c r="O3032" s="145"/>
      <c r="P3032" s="145"/>
      <c r="Q3032" s="145"/>
      <c r="R3032" s="145"/>
      <c r="S3032" s="145"/>
      <c r="T3032" s="145"/>
      <c r="U3032" s="145"/>
      <c r="V3032" s="145"/>
      <c r="W3032" s="145"/>
      <c r="X3032" s="145"/>
      <c r="Y3032" s="145"/>
      <c r="Z3032" s="145"/>
      <c r="AA3032" s="145"/>
      <c r="AB3032" s="145"/>
      <c r="AC3032" s="145"/>
    </row>
    <row r="3033" spans="8:29" ht="12.75">
      <c r="H3033" s="145"/>
      <c r="I3033" s="145"/>
      <c r="J3033" s="145"/>
      <c r="K3033" s="145"/>
      <c r="L3033" s="145"/>
      <c r="M3033" s="145"/>
      <c r="N3033" s="145"/>
      <c r="O3033" s="145"/>
      <c r="P3033" s="145"/>
      <c r="Q3033" s="145"/>
      <c r="R3033" s="145"/>
      <c r="S3033" s="145"/>
      <c r="T3033" s="145"/>
      <c r="U3033" s="145"/>
      <c r="V3033" s="145"/>
      <c r="W3033" s="145"/>
      <c r="X3033" s="145"/>
      <c r="Y3033" s="145"/>
      <c r="Z3033" s="145"/>
      <c r="AA3033" s="145"/>
      <c r="AB3033" s="145"/>
      <c r="AC3033" s="145"/>
    </row>
    <row r="3034" spans="8:29" ht="12.75">
      <c r="H3034" s="145"/>
      <c r="I3034" s="145"/>
      <c r="J3034" s="145"/>
      <c r="K3034" s="145"/>
      <c r="L3034" s="145"/>
      <c r="M3034" s="145"/>
      <c r="N3034" s="145"/>
      <c r="O3034" s="145"/>
      <c r="P3034" s="145"/>
      <c r="Q3034" s="145"/>
      <c r="R3034" s="145"/>
      <c r="S3034" s="145"/>
      <c r="T3034" s="145"/>
      <c r="U3034" s="145"/>
      <c r="V3034" s="145"/>
      <c r="W3034" s="145"/>
      <c r="X3034" s="145"/>
      <c r="Y3034" s="145"/>
      <c r="Z3034" s="145"/>
      <c r="AA3034" s="145"/>
      <c r="AB3034" s="145"/>
      <c r="AC3034" s="145"/>
    </row>
    <row r="3035" spans="8:29" ht="12.75">
      <c r="H3035" s="145"/>
      <c r="I3035" s="145"/>
      <c r="J3035" s="145"/>
      <c r="K3035" s="145"/>
      <c r="L3035" s="145"/>
      <c r="M3035" s="145"/>
      <c r="N3035" s="145"/>
      <c r="O3035" s="145"/>
      <c r="P3035" s="145"/>
      <c r="Q3035" s="145"/>
      <c r="R3035" s="145"/>
      <c r="S3035" s="145"/>
      <c r="T3035" s="145"/>
      <c r="U3035" s="145"/>
      <c r="V3035" s="145"/>
      <c r="W3035" s="145"/>
      <c r="X3035" s="145"/>
      <c r="Y3035" s="145"/>
      <c r="Z3035" s="145"/>
      <c r="AA3035" s="145"/>
      <c r="AB3035" s="145"/>
      <c r="AC3035" s="145"/>
    </row>
    <row r="3036" spans="8:29" ht="12.75">
      <c r="H3036" s="145"/>
      <c r="I3036" s="145"/>
      <c r="J3036" s="145"/>
      <c r="K3036" s="145"/>
      <c r="L3036" s="145"/>
      <c r="M3036" s="145"/>
      <c r="N3036" s="145"/>
      <c r="O3036" s="145"/>
      <c r="P3036" s="145"/>
      <c r="Q3036" s="145"/>
      <c r="R3036" s="145"/>
      <c r="S3036" s="145"/>
      <c r="T3036" s="145"/>
      <c r="U3036" s="145"/>
      <c r="V3036" s="145"/>
      <c r="W3036" s="145"/>
      <c r="X3036" s="145"/>
      <c r="Y3036" s="145"/>
      <c r="Z3036" s="145"/>
      <c r="AA3036" s="145"/>
      <c r="AB3036" s="145"/>
      <c r="AC3036" s="145"/>
    </row>
    <row r="3037" spans="8:29" ht="12.75">
      <c r="H3037" s="145"/>
      <c r="I3037" s="145"/>
      <c r="J3037" s="145"/>
      <c r="K3037" s="145"/>
      <c r="L3037" s="145"/>
      <c r="M3037" s="145"/>
      <c r="N3037" s="145"/>
      <c r="O3037" s="145"/>
      <c r="P3037" s="145"/>
      <c r="Q3037" s="145"/>
      <c r="R3037" s="145"/>
      <c r="S3037" s="145"/>
      <c r="T3037" s="145"/>
      <c r="U3037" s="145"/>
      <c r="V3037" s="145"/>
      <c r="W3037" s="145"/>
      <c r="X3037" s="145"/>
      <c r="Y3037" s="145"/>
      <c r="Z3037" s="145"/>
      <c r="AA3037" s="145"/>
      <c r="AB3037" s="145"/>
      <c r="AC3037" s="145"/>
    </row>
    <row r="3038" spans="8:29" ht="12.75">
      <c r="H3038" s="145"/>
      <c r="I3038" s="145"/>
      <c r="J3038" s="145"/>
      <c r="K3038" s="145"/>
      <c r="L3038" s="145"/>
      <c r="M3038" s="145"/>
      <c r="N3038" s="145"/>
      <c r="O3038" s="145"/>
      <c r="P3038" s="145"/>
      <c r="Q3038" s="145"/>
      <c r="R3038" s="145"/>
      <c r="S3038" s="145"/>
      <c r="T3038" s="145"/>
      <c r="U3038" s="145"/>
      <c r="V3038" s="145"/>
      <c r="W3038" s="145"/>
      <c r="X3038" s="145"/>
      <c r="Y3038" s="145"/>
      <c r="Z3038" s="145"/>
      <c r="AA3038" s="145"/>
      <c r="AB3038" s="145"/>
      <c r="AC3038" s="145"/>
    </row>
    <row r="3039" spans="8:29" ht="12.75">
      <c r="H3039" s="145"/>
      <c r="I3039" s="145"/>
      <c r="J3039" s="145"/>
      <c r="K3039" s="145"/>
      <c r="L3039" s="145"/>
      <c r="M3039" s="145"/>
      <c r="N3039" s="145"/>
      <c r="O3039" s="145"/>
      <c r="P3039" s="145"/>
      <c r="Q3039" s="145"/>
      <c r="R3039" s="145"/>
      <c r="S3039" s="145"/>
      <c r="T3039" s="145"/>
      <c r="U3039" s="145"/>
      <c r="V3039" s="145"/>
      <c r="W3039" s="145"/>
      <c r="X3039" s="145"/>
      <c r="Y3039" s="145"/>
      <c r="Z3039" s="145"/>
      <c r="AA3039" s="145"/>
      <c r="AB3039" s="145"/>
      <c r="AC3039" s="145"/>
    </row>
    <row r="3040" spans="8:29" ht="12.75">
      <c r="H3040" s="145"/>
      <c r="I3040" s="145"/>
      <c r="J3040" s="145"/>
      <c r="K3040" s="145"/>
      <c r="L3040" s="145"/>
      <c r="M3040" s="145"/>
      <c r="N3040" s="145"/>
      <c r="O3040" s="145"/>
      <c r="P3040" s="145"/>
      <c r="Q3040" s="145"/>
      <c r="R3040" s="145"/>
      <c r="S3040" s="145"/>
      <c r="T3040" s="145"/>
      <c r="U3040" s="145"/>
      <c r="V3040" s="145"/>
      <c r="W3040" s="145"/>
      <c r="X3040" s="145"/>
      <c r="Y3040" s="145"/>
      <c r="Z3040" s="145"/>
      <c r="AA3040" s="145"/>
      <c r="AB3040" s="145"/>
      <c r="AC3040" s="145"/>
    </row>
    <row r="3041" spans="8:29" ht="12.75">
      <c r="H3041" s="145"/>
      <c r="I3041" s="145"/>
      <c r="J3041" s="145"/>
      <c r="K3041" s="145"/>
      <c r="L3041" s="145"/>
      <c r="M3041" s="145"/>
      <c r="N3041" s="145"/>
      <c r="O3041" s="145"/>
      <c r="P3041" s="145"/>
      <c r="Q3041" s="145"/>
      <c r="R3041" s="145"/>
      <c r="S3041" s="145"/>
      <c r="T3041" s="145"/>
      <c r="U3041" s="145"/>
      <c r="V3041" s="145"/>
      <c r="W3041" s="145"/>
      <c r="X3041" s="145"/>
      <c r="Y3041" s="145"/>
      <c r="Z3041" s="145"/>
      <c r="AA3041" s="145"/>
      <c r="AB3041" s="145"/>
      <c r="AC3041" s="145"/>
    </row>
    <row r="3042" spans="8:29" ht="12.75">
      <c r="H3042" s="145"/>
      <c r="I3042" s="145"/>
      <c r="J3042" s="145"/>
      <c r="K3042" s="145"/>
      <c r="L3042" s="145"/>
      <c r="M3042" s="145"/>
      <c r="N3042" s="145"/>
      <c r="O3042" s="145"/>
      <c r="P3042" s="145"/>
      <c r="Q3042" s="145"/>
      <c r="R3042" s="145"/>
      <c r="S3042" s="145"/>
      <c r="T3042" s="145"/>
      <c r="U3042" s="145"/>
      <c r="V3042" s="145"/>
      <c r="W3042" s="145"/>
      <c r="X3042" s="145"/>
      <c r="Y3042" s="145"/>
      <c r="Z3042" s="145"/>
      <c r="AA3042" s="145"/>
      <c r="AB3042" s="145"/>
      <c r="AC3042" s="145"/>
    </row>
    <row r="3043" spans="8:29" ht="12.75">
      <c r="H3043" s="145"/>
      <c r="I3043" s="145"/>
      <c r="J3043" s="145"/>
      <c r="K3043" s="145"/>
      <c r="L3043" s="145"/>
      <c r="M3043" s="145"/>
      <c r="N3043" s="145"/>
      <c r="O3043" s="145"/>
      <c r="P3043" s="145"/>
      <c r="Q3043" s="145"/>
      <c r="R3043" s="145"/>
      <c r="S3043" s="145"/>
      <c r="T3043" s="145"/>
      <c r="U3043" s="145"/>
      <c r="V3043" s="145"/>
      <c r="W3043" s="145"/>
      <c r="X3043" s="145"/>
      <c r="Y3043" s="145"/>
      <c r="Z3043" s="145"/>
      <c r="AA3043" s="145"/>
      <c r="AB3043" s="145"/>
      <c r="AC3043" s="145"/>
    </row>
    <row r="3044" spans="8:29" ht="12.75">
      <c r="H3044" s="145"/>
      <c r="I3044" s="145"/>
      <c r="J3044" s="145"/>
      <c r="K3044" s="145"/>
      <c r="L3044" s="145"/>
      <c r="M3044" s="145"/>
      <c r="N3044" s="145"/>
      <c r="O3044" s="145"/>
      <c r="P3044" s="145"/>
      <c r="Q3044" s="145"/>
      <c r="R3044" s="145"/>
      <c r="S3044" s="145"/>
      <c r="T3044" s="145"/>
      <c r="U3044" s="145"/>
      <c r="V3044" s="145"/>
      <c r="W3044" s="145"/>
      <c r="X3044" s="145"/>
      <c r="Y3044" s="145"/>
      <c r="Z3044" s="145"/>
      <c r="AA3044" s="145"/>
      <c r="AB3044" s="145"/>
      <c r="AC3044" s="145"/>
    </row>
    <row r="3045" spans="8:29" ht="12.75">
      <c r="H3045" s="145"/>
      <c r="I3045" s="145"/>
      <c r="J3045" s="145"/>
      <c r="K3045" s="145"/>
      <c r="L3045" s="145"/>
      <c r="M3045" s="145"/>
      <c r="N3045" s="145"/>
      <c r="O3045" s="145"/>
      <c r="P3045" s="145"/>
      <c r="Q3045" s="145"/>
      <c r="R3045" s="145"/>
      <c r="S3045" s="145"/>
      <c r="T3045" s="145"/>
      <c r="U3045" s="145"/>
      <c r="V3045" s="145"/>
      <c r="W3045" s="145"/>
      <c r="X3045" s="145"/>
      <c r="Y3045" s="145"/>
      <c r="Z3045" s="145"/>
      <c r="AA3045" s="145"/>
      <c r="AB3045" s="145"/>
      <c r="AC3045" s="145"/>
    </row>
    <row r="3046" spans="8:29" ht="12.75">
      <c r="H3046" s="145"/>
      <c r="I3046" s="145"/>
      <c r="J3046" s="145"/>
      <c r="K3046" s="145"/>
      <c r="L3046" s="145"/>
      <c r="M3046" s="145"/>
      <c r="N3046" s="145"/>
      <c r="O3046" s="145"/>
      <c r="P3046" s="145"/>
      <c r="Q3046" s="145"/>
      <c r="R3046" s="145"/>
      <c r="S3046" s="145"/>
      <c r="T3046" s="145"/>
      <c r="U3046" s="145"/>
      <c r="V3046" s="145"/>
      <c r="W3046" s="145"/>
      <c r="X3046" s="145"/>
      <c r="Y3046" s="145"/>
      <c r="Z3046" s="145"/>
      <c r="AA3046" s="145"/>
      <c r="AB3046" s="145"/>
      <c r="AC3046" s="145"/>
    </row>
    <row r="3047" spans="8:29" ht="12.75">
      <c r="H3047" s="145"/>
      <c r="I3047" s="145"/>
      <c r="J3047" s="145"/>
      <c r="K3047" s="145"/>
      <c r="L3047" s="145"/>
      <c r="M3047" s="145"/>
      <c r="N3047" s="145"/>
      <c r="O3047" s="145"/>
      <c r="P3047" s="145"/>
      <c r="Q3047" s="145"/>
      <c r="R3047" s="145"/>
      <c r="S3047" s="145"/>
      <c r="T3047" s="145"/>
      <c r="U3047" s="145"/>
      <c r="V3047" s="145"/>
      <c r="W3047" s="145"/>
      <c r="X3047" s="145"/>
      <c r="Y3047" s="145"/>
      <c r="Z3047" s="145"/>
      <c r="AA3047" s="145"/>
      <c r="AB3047" s="145"/>
      <c r="AC3047" s="145"/>
    </row>
    <row r="3048" spans="8:29" ht="12.75">
      <c r="H3048" s="145"/>
      <c r="I3048" s="145"/>
      <c r="J3048" s="145"/>
      <c r="K3048" s="145"/>
      <c r="L3048" s="145"/>
      <c r="M3048" s="145"/>
      <c r="N3048" s="145"/>
      <c r="O3048" s="145"/>
      <c r="P3048" s="145"/>
      <c r="Q3048" s="145"/>
      <c r="R3048" s="145"/>
      <c r="S3048" s="145"/>
      <c r="T3048" s="145"/>
      <c r="U3048" s="145"/>
      <c r="V3048" s="145"/>
      <c r="W3048" s="145"/>
      <c r="X3048" s="145"/>
      <c r="Y3048" s="145"/>
      <c r="Z3048" s="145"/>
      <c r="AA3048" s="145"/>
      <c r="AB3048" s="145"/>
      <c r="AC3048" s="145"/>
    </row>
    <row r="3049" spans="8:29" ht="12.75">
      <c r="H3049" s="145"/>
      <c r="I3049" s="145"/>
      <c r="J3049" s="145"/>
      <c r="K3049" s="145"/>
      <c r="L3049" s="145"/>
      <c r="M3049" s="145"/>
      <c r="N3049" s="145"/>
      <c r="O3049" s="145"/>
      <c r="P3049" s="145"/>
      <c r="Q3049" s="145"/>
      <c r="R3049" s="145"/>
      <c r="S3049" s="145"/>
      <c r="T3049" s="145"/>
      <c r="U3049" s="145"/>
      <c r="V3049" s="145"/>
      <c r="W3049" s="145"/>
      <c r="X3049" s="145"/>
      <c r="Y3049" s="145"/>
      <c r="Z3049" s="145"/>
      <c r="AA3049" s="145"/>
      <c r="AB3049" s="145"/>
      <c r="AC3049" s="145"/>
    </row>
    <row r="3050" spans="8:29" ht="12.75">
      <c r="H3050" s="145"/>
      <c r="I3050" s="145"/>
      <c r="J3050" s="145"/>
      <c r="K3050" s="145"/>
      <c r="L3050" s="145"/>
      <c r="M3050" s="145"/>
      <c r="N3050" s="145"/>
      <c r="O3050" s="145"/>
      <c r="P3050" s="145"/>
      <c r="Q3050" s="145"/>
      <c r="R3050" s="145"/>
      <c r="S3050" s="145"/>
      <c r="T3050" s="145"/>
      <c r="U3050" s="145"/>
      <c r="V3050" s="145"/>
      <c r="W3050" s="145"/>
      <c r="X3050" s="145"/>
      <c r="Y3050" s="145"/>
      <c r="Z3050" s="145"/>
      <c r="AA3050" s="145"/>
      <c r="AB3050" s="145"/>
      <c r="AC3050" s="145"/>
    </row>
    <row r="3051" spans="8:29" ht="12.75">
      <c r="H3051" s="145"/>
      <c r="I3051" s="145"/>
      <c r="J3051" s="145"/>
      <c r="K3051" s="145"/>
      <c r="L3051" s="145"/>
      <c r="M3051" s="145"/>
      <c r="N3051" s="145"/>
      <c r="O3051" s="145"/>
      <c r="P3051" s="145"/>
      <c r="Q3051" s="145"/>
      <c r="R3051" s="145"/>
      <c r="S3051" s="145"/>
      <c r="T3051" s="145"/>
      <c r="U3051" s="145"/>
      <c r="V3051" s="145"/>
      <c r="W3051" s="145"/>
      <c r="X3051" s="145"/>
      <c r="Y3051" s="145"/>
      <c r="Z3051" s="145"/>
      <c r="AA3051" s="145"/>
      <c r="AB3051" s="145"/>
      <c r="AC3051" s="145"/>
    </row>
    <row r="3052" spans="8:29" ht="12.75">
      <c r="H3052" s="145"/>
      <c r="I3052" s="145"/>
      <c r="J3052" s="145"/>
      <c r="K3052" s="145"/>
      <c r="L3052" s="145"/>
      <c r="M3052" s="145"/>
      <c r="N3052" s="145"/>
      <c r="O3052" s="145"/>
      <c r="P3052" s="145"/>
      <c r="Q3052" s="145"/>
      <c r="R3052" s="145"/>
      <c r="S3052" s="145"/>
      <c r="T3052" s="145"/>
      <c r="U3052" s="145"/>
      <c r="V3052" s="145"/>
      <c r="W3052" s="145"/>
      <c r="X3052" s="145"/>
      <c r="Y3052" s="145"/>
      <c r="Z3052" s="145"/>
      <c r="AA3052" s="145"/>
      <c r="AB3052" s="145"/>
      <c r="AC3052" s="145"/>
    </row>
    <row r="3053" spans="8:29" ht="12.75">
      <c r="H3053" s="145"/>
      <c r="I3053" s="145"/>
      <c r="J3053" s="145"/>
      <c r="K3053" s="145"/>
      <c r="L3053" s="145"/>
      <c r="M3053" s="145"/>
      <c r="N3053" s="145"/>
      <c r="O3053" s="145"/>
      <c r="P3053" s="145"/>
      <c r="Q3053" s="145"/>
      <c r="R3053" s="145"/>
      <c r="S3053" s="145"/>
      <c r="T3053" s="145"/>
      <c r="U3053" s="145"/>
      <c r="V3053" s="145"/>
      <c r="W3053" s="145"/>
      <c r="X3053" s="145"/>
      <c r="Y3053" s="145"/>
      <c r="Z3053" s="145"/>
      <c r="AA3053" s="145"/>
      <c r="AB3053" s="145"/>
      <c r="AC3053" s="145"/>
    </row>
    <row r="3054" spans="8:29" ht="12.75">
      <c r="H3054" s="145"/>
      <c r="I3054" s="145"/>
      <c r="J3054" s="145"/>
      <c r="K3054" s="145"/>
      <c r="L3054" s="145"/>
      <c r="M3054" s="145"/>
      <c r="N3054" s="145"/>
      <c r="O3054" s="145"/>
      <c r="P3054" s="145"/>
      <c r="Q3054" s="145"/>
      <c r="R3054" s="145"/>
      <c r="S3054" s="145"/>
      <c r="T3054" s="145"/>
      <c r="U3054" s="145"/>
      <c r="V3054" s="145"/>
      <c r="W3054" s="145"/>
      <c r="X3054" s="145"/>
      <c r="Y3054" s="145"/>
      <c r="Z3054" s="145"/>
      <c r="AA3054" s="145"/>
      <c r="AB3054" s="145"/>
      <c r="AC3054" s="145"/>
    </row>
    <row r="3055" spans="8:29" ht="12.75">
      <c r="H3055" s="145"/>
      <c r="I3055" s="145"/>
      <c r="J3055" s="145"/>
      <c r="K3055" s="145"/>
      <c r="L3055" s="145"/>
      <c r="M3055" s="145"/>
      <c r="N3055" s="145"/>
      <c r="O3055" s="145"/>
      <c r="P3055" s="145"/>
      <c r="Q3055" s="145"/>
      <c r="R3055" s="145"/>
      <c r="S3055" s="145"/>
      <c r="T3055" s="145"/>
      <c r="U3055" s="145"/>
      <c r="V3055" s="145"/>
      <c r="W3055" s="145"/>
      <c r="X3055" s="145"/>
      <c r="Y3055" s="145"/>
      <c r="Z3055" s="145"/>
      <c r="AA3055" s="145"/>
      <c r="AB3055" s="145"/>
      <c r="AC3055" s="145"/>
    </row>
    <row r="3056" spans="8:29" ht="12.75">
      <c r="H3056" s="145"/>
      <c r="I3056" s="145"/>
      <c r="J3056" s="145"/>
      <c r="K3056" s="145"/>
      <c r="L3056" s="145"/>
      <c r="M3056" s="145"/>
      <c r="N3056" s="145"/>
      <c r="O3056" s="145"/>
      <c r="P3056" s="145"/>
      <c r="Q3056" s="145"/>
      <c r="R3056" s="145"/>
      <c r="S3056" s="145"/>
      <c r="T3056" s="145"/>
      <c r="U3056" s="145"/>
      <c r="V3056" s="145"/>
      <c r="W3056" s="145"/>
      <c r="X3056" s="145"/>
      <c r="Y3056" s="145"/>
      <c r="Z3056" s="145"/>
      <c r="AA3056" s="145"/>
      <c r="AB3056" s="145"/>
      <c r="AC3056" s="145"/>
    </row>
    <row r="3057" spans="8:29" ht="12.75">
      <c r="H3057" s="145"/>
      <c r="I3057" s="145"/>
      <c r="J3057" s="145"/>
      <c r="K3057" s="145"/>
      <c r="L3057" s="145"/>
      <c r="M3057" s="145"/>
      <c r="N3057" s="145"/>
      <c r="O3057" s="145"/>
      <c r="P3057" s="145"/>
      <c r="Q3057" s="145"/>
      <c r="R3057" s="145"/>
      <c r="S3057" s="145"/>
      <c r="T3057" s="145"/>
      <c r="U3057" s="145"/>
      <c r="V3057" s="145"/>
      <c r="W3057" s="145"/>
      <c r="X3057" s="145"/>
      <c r="Y3057" s="145"/>
      <c r="Z3057" s="145"/>
      <c r="AA3057" s="145"/>
      <c r="AB3057" s="145"/>
      <c r="AC3057" s="145"/>
    </row>
    <row r="3058" spans="8:29" ht="12.75">
      <c r="H3058" s="145"/>
      <c r="I3058" s="145"/>
      <c r="J3058" s="145"/>
      <c r="K3058" s="145"/>
      <c r="L3058" s="145"/>
      <c r="M3058" s="145"/>
      <c r="N3058" s="145"/>
      <c r="O3058" s="145"/>
      <c r="P3058" s="145"/>
      <c r="Q3058" s="145"/>
      <c r="R3058" s="145"/>
      <c r="S3058" s="145"/>
      <c r="T3058" s="145"/>
      <c r="U3058" s="145"/>
      <c r="V3058" s="145"/>
      <c r="W3058" s="145"/>
      <c r="X3058" s="145"/>
      <c r="Y3058" s="145"/>
      <c r="Z3058" s="145"/>
      <c r="AA3058" s="145"/>
      <c r="AB3058" s="145"/>
      <c r="AC3058" s="145"/>
    </row>
    <row r="3059" spans="8:29" ht="12.75">
      <c r="H3059" s="145"/>
      <c r="I3059" s="145"/>
      <c r="J3059" s="145"/>
      <c r="K3059" s="145"/>
      <c r="L3059" s="145"/>
      <c r="M3059" s="145"/>
      <c r="N3059" s="145"/>
      <c r="O3059" s="145"/>
      <c r="P3059" s="145"/>
      <c r="Q3059" s="145"/>
      <c r="R3059" s="145"/>
      <c r="S3059" s="145"/>
      <c r="T3059" s="145"/>
      <c r="U3059" s="145"/>
      <c r="V3059" s="145"/>
      <c r="W3059" s="145"/>
      <c r="X3059" s="145"/>
      <c r="Y3059" s="145"/>
      <c r="Z3059" s="145"/>
      <c r="AA3059" s="145"/>
      <c r="AB3059" s="145"/>
      <c r="AC3059" s="145"/>
    </row>
    <row r="3060" spans="8:29" ht="12.75">
      <c r="H3060" s="145"/>
      <c r="I3060" s="145"/>
      <c r="J3060" s="145"/>
      <c r="K3060" s="145"/>
      <c r="L3060" s="145"/>
      <c r="M3060" s="145"/>
      <c r="N3060" s="145"/>
      <c r="O3060" s="145"/>
      <c r="P3060" s="145"/>
      <c r="Q3060" s="145"/>
      <c r="R3060" s="145"/>
      <c r="S3060" s="145"/>
      <c r="T3060" s="145"/>
      <c r="U3060" s="145"/>
      <c r="V3060" s="145"/>
      <c r="W3060" s="145"/>
      <c r="X3060" s="145"/>
      <c r="Y3060" s="145"/>
      <c r="Z3060" s="145"/>
      <c r="AA3060" s="145"/>
      <c r="AB3060" s="145"/>
      <c r="AC3060" s="145"/>
    </row>
    <row r="3061" spans="8:29" ht="12.75">
      <c r="H3061" s="145"/>
      <c r="I3061" s="145"/>
      <c r="J3061" s="145"/>
      <c r="K3061" s="145"/>
      <c r="L3061" s="145"/>
      <c r="M3061" s="145"/>
      <c r="N3061" s="145"/>
      <c r="O3061" s="145"/>
      <c r="P3061" s="145"/>
      <c r="Q3061" s="145"/>
      <c r="R3061" s="145"/>
      <c r="S3061" s="145"/>
      <c r="T3061" s="145"/>
      <c r="U3061" s="145"/>
      <c r="V3061" s="145"/>
      <c r="W3061" s="145"/>
      <c r="X3061" s="145"/>
      <c r="Y3061" s="145"/>
      <c r="Z3061" s="145"/>
      <c r="AA3061" s="145"/>
      <c r="AB3061" s="145"/>
      <c r="AC3061" s="145"/>
    </row>
    <row r="3062" spans="8:29" ht="12.75">
      <c r="H3062" s="145"/>
      <c r="I3062" s="145"/>
      <c r="J3062" s="145"/>
      <c r="K3062" s="145"/>
      <c r="L3062" s="145"/>
      <c r="M3062" s="145"/>
      <c r="N3062" s="145"/>
      <c r="O3062" s="145"/>
      <c r="P3062" s="145"/>
      <c r="Q3062" s="145"/>
      <c r="R3062" s="145"/>
      <c r="S3062" s="145"/>
      <c r="T3062" s="145"/>
      <c r="U3062" s="145"/>
      <c r="V3062" s="145"/>
      <c r="W3062" s="145"/>
      <c r="X3062" s="145"/>
      <c r="Y3062" s="145"/>
      <c r="Z3062" s="145"/>
      <c r="AA3062" s="145"/>
      <c r="AB3062" s="145"/>
      <c r="AC3062" s="145"/>
    </row>
    <row r="3063" spans="8:29" ht="12.75">
      <c r="H3063" s="145"/>
      <c r="I3063" s="145"/>
      <c r="J3063" s="145"/>
      <c r="K3063" s="145"/>
      <c r="L3063" s="145"/>
      <c r="M3063" s="145"/>
      <c r="N3063" s="145"/>
      <c r="O3063" s="145"/>
      <c r="P3063" s="145"/>
      <c r="Q3063" s="145"/>
      <c r="R3063" s="145"/>
      <c r="S3063" s="145"/>
      <c r="T3063" s="145"/>
      <c r="U3063" s="145"/>
      <c r="V3063" s="145"/>
      <c r="W3063" s="145"/>
      <c r="X3063" s="145"/>
      <c r="Y3063" s="145"/>
      <c r="Z3063" s="145"/>
      <c r="AA3063" s="145"/>
      <c r="AB3063" s="145"/>
      <c r="AC3063" s="145"/>
    </row>
    <row r="3064" spans="8:29" ht="12.75">
      <c r="H3064" s="145"/>
      <c r="I3064" s="145"/>
      <c r="J3064" s="145"/>
      <c r="K3064" s="145"/>
      <c r="L3064" s="145"/>
      <c r="M3064" s="145"/>
      <c r="N3064" s="145"/>
      <c r="O3064" s="145"/>
      <c r="P3064" s="145"/>
      <c r="Q3064" s="145"/>
      <c r="R3064" s="145"/>
      <c r="S3064" s="145"/>
      <c r="T3064" s="145"/>
      <c r="U3064" s="145"/>
      <c r="V3064" s="145"/>
      <c r="W3064" s="145"/>
      <c r="X3064" s="145"/>
      <c r="Y3064" s="145"/>
      <c r="Z3064" s="145"/>
      <c r="AA3064" s="145"/>
      <c r="AB3064" s="145"/>
      <c r="AC3064" s="145"/>
    </row>
    <row r="3065" spans="8:29" ht="12.75">
      <c r="H3065" s="145"/>
      <c r="I3065" s="145"/>
      <c r="J3065" s="145"/>
      <c r="K3065" s="145"/>
      <c r="L3065" s="145"/>
      <c r="M3065" s="145"/>
      <c r="N3065" s="145"/>
      <c r="O3065" s="145"/>
      <c r="P3065" s="145"/>
      <c r="Q3065" s="145"/>
      <c r="R3065" s="145"/>
      <c r="S3065" s="145"/>
      <c r="T3065" s="145"/>
      <c r="U3065" s="145"/>
      <c r="V3065" s="145"/>
      <c r="W3065" s="145"/>
      <c r="X3065" s="145"/>
      <c r="Y3065" s="145"/>
      <c r="Z3065" s="145"/>
      <c r="AA3065" s="145"/>
      <c r="AB3065" s="145"/>
      <c r="AC3065" s="145"/>
    </row>
    <row r="3066" spans="8:29" ht="12.75">
      <c r="H3066" s="145"/>
      <c r="I3066" s="145"/>
      <c r="J3066" s="145"/>
      <c r="K3066" s="145"/>
      <c r="L3066" s="145"/>
      <c r="M3066" s="145"/>
      <c r="N3066" s="145"/>
      <c r="O3066" s="145"/>
      <c r="P3066" s="145"/>
      <c r="Q3066" s="145"/>
      <c r="R3066" s="145"/>
      <c r="S3066" s="145"/>
      <c r="T3066" s="145"/>
      <c r="U3066" s="145"/>
      <c r="V3066" s="145"/>
      <c r="W3066" s="145"/>
      <c r="X3066" s="145"/>
      <c r="Y3066" s="145"/>
      <c r="Z3066" s="145"/>
      <c r="AA3066" s="145"/>
      <c r="AB3066" s="145"/>
      <c r="AC3066" s="145"/>
    </row>
    <row r="3067" spans="8:29" ht="12.75">
      <c r="H3067" s="145"/>
      <c r="I3067" s="145"/>
      <c r="J3067" s="145"/>
      <c r="K3067" s="145"/>
      <c r="L3067" s="145"/>
      <c r="M3067" s="145"/>
      <c r="N3067" s="145"/>
      <c r="O3067" s="145"/>
      <c r="P3067" s="145"/>
      <c r="Q3067" s="145"/>
      <c r="R3067" s="145"/>
      <c r="S3067" s="145"/>
      <c r="T3067" s="145"/>
      <c r="U3067" s="145"/>
      <c r="V3067" s="145"/>
      <c r="W3067" s="145"/>
      <c r="X3067" s="145"/>
      <c r="Y3067" s="145"/>
      <c r="Z3067" s="145"/>
      <c r="AA3067" s="145"/>
      <c r="AB3067" s="145"/>
      <c r="AC3067" s="145"/>
    </row>
    <row r="3068" spans="8:29" ht="12.75">
      <c r="H3068" s="145"/>
      <c r="I3068" s="145"/>
      <c r="J3068" s="145"/>
      <c r="K3068" s="145"/>
      <c r="L3068" s="145"/>
      <c r="M3068" s="145"/>
      <c r="N3068" s="145"/>
      <c r="O3068" s="145"/>
      <c r="P3068" s="145"/>
      <c r="Q3068" s="145"/>
      <c r="R3068" s="145"/>
      <c r="S3068" s="145"/>
      <c r="T3068" s="145"/>
      <c r="U3068" s="145"/>
      <c r="V3068" s="145"/>
      <c r="W3068" s="145"/>
      <c r="X3068" s="145"/>
      <c r="Y3068" s="145"/>
      <c r="Z3068" s="145"/>
      <c r="AA3068" s="145"/>
      <c r="AB3068" s="145"/>
      <c r="AC3068" s="145"/>
    </row>
    <row r="3069" spans="8:29" ht="12.75">
      <c r="H3069" s="145"/>
      <c r="I3069" s="145"/>
      <c r="J3069" s="145"/>
      <c r="K3069" s="145"/>
      <c r="L3069" s="145"/>
      <c r="M3069" s="145"/>
      <c r="N3069" s="145"/>
      <c r="O3069" s="145"/>
      <c r="P3069" s="145"/>
      <c r="Q3069" s="145"/>
      <c r="R3069" s="145"/>
      <c r="S3069" s="145"/>
      <c r="T3069" s="145"/>
      <c r="U3069" s="145"/>
      <c r="V3069" s="145"/>
      <c r="W3069" s="145"/>
      <c r="X3069" s="145"/>
      <c r="Y3069" s="145"/>
      <c r="Z3069" s="145"/>
      <c r="AA3069" s="145"/>
      <c r="AB3069" s="145"/>
      <c r="AC3069" s="145"/>
    </row>
    <row r="3070" spans="8:29" ht="12.75">
      <c r="H3070" s="145"/>
      <c r="I3070" s="145"/>
      <c r="J3070" s="145"/>
      <c r="K3070" s="145"/>
      <c r="L3070" s="145"/>
      <c r="M3070" s="145"/>
      <c r="N3070" s="145"/>
      <c r="O3070" s="145"/>
      <c r="P3070" s="145"/>
      <c r="Q3070" s="145"/>
      <c r="R3070" s="145"/>
      <c r="S3070" s="145"/>
      <c r="T3070" s="145"/>
      <c r="U3070" s="145"/>
      <c r="V3070" s="145"/>
      <c r="W3070" s="145"/>
      <c r="X3070" s="145"/>
      <c r="Y3070" s="145"/>
      <c r="Z3070" s="145"/>
      <c r="AA3070" s="145"/>
      <c r="AB3070" s="145"/>
      <c r="AC3070" s="145"/>
    </row>
    <row r="3071" spans="8:29" ht="12.75">
      <c r="H3071" s="145"/>
      <c r="I3071" s="145"/>
      <c r="J3071" s="145"/>
      <c r="K3071" s="145"/>
      <c r="L3071" s="145"/>
      <c r="M3071" s="145"/>
      <c r="N3071" s="145"/>
      <c r="O3071" s="145"/>
      <c r="P3071" s="145"/>
      <c r="Q3071" s="145"/>
      <c r="R3071" s="145"/>
      <c r="S3071" s="145"/>
      <c r="T3071" s="145"/>
      <c r="U3071" s="145"/>
      <c r="V3071" s="145"/>
      <c r="W3071" s="145"/>
      <c r="X3071" s="145"/>
      <c r="Y3071" s="145"/>
      <c r="Z3071" s="145"/>
      <c r="AA3071" s="145"/>
      <c r="AB3071" s="145"/>
      <c r="AC3071" s="145"/>
    </row>
    <row r="3072" spans="8:29" ht="12.75">
      <c r="H3072" s="145"/>
      <c r="I3072" s="145"/>
      <c r="J3072" s="145"/>
      <c r="K3072" s="145"/>
      <c r="L3072" s="145"/>
      <c r="M3072" s="145"/>
      <c r="N3072" s="145"/>
      <c r="O3072" s="145"/>
      <c r="P3072" s="145"/>
      <c r="Q3072" s="145"/>
      <c r="R3072" s="145"/>
      <c r="S3072" s="145"/>
      <c r="T3072" s="145"/>
      <c r="U3072" s="145"/>
      <c r="V3072" s="145"/>
      <c r="W3072" s="145"/>
      <c r="X3072" s="145"/>
      <c r="Y3072" s="145"/>
      <c r="Z3072" s="145"/>
      <c r="AA3072" s="145"/>
      <c r="AB3072" s="145"/>
      <c r="AC3072" s="145"/>
    </row>
    <row r="3073" spans="8:29" ht="12.75">
      <c r="H3073" s="145"/>
      <c r="I3073" s="145"/>
      <c r="J3073" s="145"/>
      <c r="K3073" s="145"/>
      <c r="L3073" s="145"/>
      <c r="M3073" s="145"/>
      <c r="N3073" s="145"/>
      <c r="O3073" s="145"/>
      <c r="P3073" s="145"/>
      <c r="Q3073" s="145"/>
      <c r="R3073" s="145"/>
      <c r="S3073" s="145"/>
      <c r="T3073" s="145"/>
      <c r="U3073" s="145"/>
      <c r="V3073" s="145"/>
      <c r="W3073" s="145"/>
      <c r="X3073" s="145"/>
      <c r="Y3073" s="145"/>
      <c r="Z3073" s="145"/>
      <c r="AA3073" s="145"/>
      <c r="AB3073" s="145"/>
      <c r="AC3073" s="145"/>
    </row>
    <row r="3074" spans="8:29" ht="12.75">
      <c r="H3074" s="145"/>
      <c r="I3074" s="145"/>
      <c r="J3074" s="145"/>
      <c r="K3074" s="145"/>
      <c r="L3074" s="145"/>
      <c r="M3074" s="145"/>
      <c r="N3074" s="145"/>
      <c r="O3074" s="145"/>
      <c r="P3074" s="145"/>
      <c r="Q3074" s="145"/>
      <c r="R3074" s="145"/>
      <c r="S3074" s="145"/>
      <c r="T3074" s="145"/>
      <c r="U3074" s="145"/>
      <c r="V3074" s="145"/>
      <c r="W3074" s="145"/>
      <c r="X3074" s="145"/>
      <c r="Y3074" s="145"/>
      <c r="Z3074" s="145"/>
      <c r="AA3074" s="145"/>
      <c r="AB3074" s="145"/>
      <c r="AC3074" s="145"/>
    </row>
    <row r="3075" spans="8:29" ht="12.75">
      <c r="H3075" s="145"/>
      <c r="I3075" s="145"/>
      <c r="J3075" s="145"/>
      <c r="K3075" s="145"/>
      <c r="L3075" s="145"/>
      <c r="M3075" s="145"/>
      <c r="N3075" s="145"/>
      <c r="O3075" s="145"/>
      <c r="P3075" s="145"/>
      <c r="Q3075" s="145"/>
      <c r="R3075" s="145"/>
      <c r="S3075" s="145"/>
      <c r="T3075" s="145"/>
      <c r="U3075" s="145"/>
      <c r="V3075" s="145"/>
      <c r="W3075" s="145"/>
      <c r="X3075" s="145"/>
      <c r="Y3075" s="145"/>
      <c r="Z3075" s="145"/>
      <c r="AA3075" s="145"/>
      <c r="AB3075" s="145"/>
      <c r="AC3075" s="145"/>
    </row>
    <row r="3076" spans="8:29" ht="12.75">
      <c r="H3076" s="145"/>
      <c r="I3076" s="145"/>
      <c r="J3076" s="145"/>
      <c r="K3076" s="145"/>
      <c r="L3076" s="145"/>
      <c r="M3076" s="145"/>
      <c r="N3076" s="145"/>
      <c r="O3076" s="145"/>
      <c r="P3076" s="145"/>
      <c r="Q3076" s="145"/>
      <c r="R3076" s="145"/>
      <c r="S3076" s="145"/>
      <c r="T3076" s="145"/>
      <c r="U3076" s="145"/>
      <c r="V3076" s="145"/>
      <c r="W3076" s="145"/>
      <c r="X3076" s="145"/>
      <c r="Y3076" s="145"/>
      <c r="Z3076" s="145"/>
      <c r="AA3076" s="145"/>
      <c r="AB3076" s="145"/>
      <c r="AC3076" s="145"/>
    </row>
    <row r="3077" spans="8:29" ht="12.75">
      <c r="H3077" s="145"/>
      <c r="I3077" s="145"/>
      <c r="J3077" s="145"/>
      <c r="K3077" s="145"/>
      <c r="L3077" s="145"/>
      <c r="M3077" s="145"/>
      <c r="N3077" s="145"/>
      <c r="O3077" s="145"/>
      <c r="P3077" s="145"/>
      <c r="Q3077" s="145"/>
      <c r="R3077" s="145"/>
      <c r="S3077" s="145"/>
      <c r="T3077" s="145"/>
      <c r="U3077" s="145"/>
      <c r="V3077" s="145"/>
      <c r="W3077" s="145"/>
      <c r="X3077" s="145"/>
      <c r="Y3077" s="145"/>
      <c r="Z3077" s="145"/>
      <c r="AA3077" s="145"/>
      <c r="AB3077" s="145"/>
      <c r="AC3077" s="145"/>
    </row>
    <row r="3078" spans="8:29" ht="12.75">
      <c r="H3078" s="145"/>
      <c r="I3078" s="145"/>
      <c r="J3078" s="145"/>
      <c r="K3078" s="145"/>
      <c r="L3078" s="145"/>
      <c r="M3078" s="145"/>
      <c r="N3078" s="145"/>
      <c r="O3078" s="145"/>
      <c r="P3078" s="145"/>
      <c r="Q3078" s="145"/>
      <c r="R3078" s="145"/>
      <c r="S3078" s="145"/>
      <c r="T3078" s="145"/>
      <c r="U3078" s="145"/>
      <c r="V3078" s="145"/>
      <c r="W3078" s="145"/>
      <c r="X3078" s="145"/>
      <c r="Y3078" s="145"/>
      <c r="Z3078" s="145"/>
      <c r="AA3078" s="145"/>
      <c r="AB3078" s="145"/>
      <c r="AC3078" s="145"/>
    </row>
    <row r="3079" spans="8:29" ht="12.75">
      <c r="H3079" s="145"/>
      <c r="I3079" s="145"/>
      <c r="J3079" s="145"/>
      <c r="K3079" s="145"/>
      <c r="L3079" s="145"/>
      <c r="M3079" s="145"/>
      <c r="N3079" s="145"/>
      <c r="O3079" s="145"/>
      <c r="P3079" s="145"/>
      <c r="Q3079" s="145"/>
      <c r="R3079" s="145"/>
      <c r="S3079" s="145"/>
      <c r="T3079" s="145"/>
      <c r="U3079" s="145"/>
      <c r="V3079" s="145"/>
      <c r="W3079" s="145"/>
      <c r="X3079" s="145"/>
      <c r="Y3079" s="145"/>
      <c r="Z3079" s="145"/>
      <c r="AA3079" s="145"/>
      <c r="AB3079" s="145"/>
      <c r="AC3079" s="145"/>
    </row>
    <row r="3080" spans="8:29" ht="12.75">
      <c r="H3080" s="145"/>
      <c r="I3080" s="145"/>
      <c r="J3080" s="145"/>
      <c r="K3080" s="145"/>
      <c r="L3080" s="145"/>
      <c r="M3080" s="145"/>
      <c r="N3080" s="145"/>
      <c r="O3080" s="145"/>
      <c r="P3080" s="145"/>
      <c r="Q3080" s="145"/>
      <c r="R3080" s="145"/>
      <c r="S3080" s="145"/>
      <c r="T3080" s="145"/>
      <c r="U3080" s="145"/>
      <c r="V3080" s="145"/>
      <c r="W3080" s="145"/>
      <c r="X3080" s="145"/>
      <c r="Y3080" s="145"/>
      <c r="Z3080" s="145"/>
      <c r="AA3080" s="145"/>
      <c r="AB3080" s="145"/>
      <c r="AC3080" s="145"/>
    </row>
    <row r="3081" spans="8:29" ht="12.75">
      <c r="H3081" s="145"/>
      <c r="I3081" s="145"/>
      <c r="J3081" s="145"/>
      <c r="K3081" s="145"/>
      <c r="L3081" s="145"/>
      <c r="M3081" s="145"/>
      <c r="N3081" s="145"/>
      <c r="O3081" s="145"/>
      <c r="P3081" s="145"/>
      <c r="Q3081" s="145"/>
      <c r="R3081" s="145"/>
      <c r="S3081" s="145"/>
      <c r="T3081" s="145"/>
      <c r="U3081" s="145"/>
      <c r="V3081" s="145"/>
      <c r="W3081" s="145"/>
      <c r="X3081" s="145"/>
      <c r="Y3081" s="145"/>
      <c r="Z3081" s="145"/>
      <c r="AA3081" s="145"/>
      <c r="AB3081" s="145"/>
      <c r="AC3081" s="145"/>
    </row>
    <row r="3082" spans="8:29" ht="12.75">
      <c r="H3082" s="145"/>
      <c r="I3082" s="145"/>
      <c r="J3082" s="145"/>
      <c r="K3082" s="145"/>
      <c r="L3082" s="145"/>
      <c r="M3082" s="145"/>
      <c r="N3082" s="145"/>
      <c r="O3082" s="145"/>
      <c r="P3082" s="145"/>
      <c r="Q3082" s="145"/>
      <c r="R3082" s="145"/>
      <c r="S3082" s="145"/>
      <c r="T3082" s="145"/>
      <c r="U3082" s="145"/>
      <c r="V3082" s="145"/>
      <c r="W3082" s="145"/>
      <c r="X3082" s="145"/>
      <c r="Y3082" s="145"/>
      <c r="Z3082" s="145"/>
      <c r="AA3082" s="145"/>
      <c r="AB3082" s="145"/>
      <c r="AC3082" s="145"/>
    </row>
    <row r="3083" spans="8:29" ht="12.75">
      <c r="H3083" s="145"/>
      <c r="I3083" s="145"/>
      <c r="J3083" s="145"/>
      <c r="K3083" s="145"/>
      <c r="L3083" s="145"/>
      <c r="M3083" s="145"/>
      <c r="N3083" s="145"/>
      <c r="O3083" s="145"/>
      <c r="P3083" s="145"/>
      <c r="Q3083" s="145"/>
      <c r="R3083" s="145"/>
      <c r="S3083" s="145"/>
      <c r="T3083" s="145"/>
      <c r="U3083" s="145"/>
      <c r="V3083" s="145"/>
      <c r="W3083" s="145"/>
      <c r="X3083" s="145"/>
      <c r="Y3083" s="145"/>
      <c r="Z3083" s="145"/>
      <c r="AA3083" s="145"/>
      <c r="AB3083" s="145"/>
      <c r="AC3083" s="145"/>
    </row>
    <row r="3084" spans="8:29" ht="12.75">
      <c r="H3084" s="145"/>
      <c r="I3084" s="145"/>
      <c r="J3084" s="145"/>
      <c r="K3084" s="145"/>
      <c r="L3084" s="145"/>
      <c r="M3084" s="145"/>
      <c r="N3084" s="145"/>
      <c r="O3084" s="145"/>
      <c r="P3084" s="145"/>
      <c r="Q3084" s="145"/>
      <c r="R3084" s="145"/>
      <c r="S3084" s="145"/>
      <c r="T3084" s="145"/>
      <c r="U3084" s="145"/>
      <c r="V3084" s="145"/>
      <c r="W3084" s="145"/>
      <c r="X3084" s="145"/>
      <c r="Y3084" s="145"/>
      <c r="Z3084" s="145"/>
      <c r="AA3084" s="145"/>
      <c r="AB3084" s="145"/>
      <c r="AC3084" s="145"/>
    </row>
    <row r="3085" spans="8:29" ht="12.75">
      <c r="H3085" s="145"/>
      <c r="I3085" s="145"/>
      <c r="J3085" s="145"/>
      <c r="K3085" s="145"/>
      <c r="L3085" s="145"/>
      <c r="M3085" s="145"/>
      <c r="N3085" s="145"/>
      <c r="O3085" s="145"/>
      <c r="P3085" s="145"/>
      <c r="Q3085" s="145"/>
      <c r="R3085" s="145"/>
      <c r="S3085" s="145"/>
      <c r="T3085" s="145"/>
      <c r="U3085" s="145"/>
      <c r="V3085" s="145"/>
      <c r="W3085" s="145"/>
      <c r="X3085" s="145"/>
      <c r="Y3085" s="145"/>
      <c r="Z3085" s="145"/>
      <c r="AA3085" s="145"/>
      <c r="AB3085" s="145"/>
      <c r="AC3085" s="145"/>
    </row>
    <row r="3086" spans="8:29" ht="12.75">
      <c r="H3086" s="145"/>
      <c r="I3086" s="145"/>
      <c r="J3086" s="145"/>
      <c r="K3086" s="145"/>
      <c r="L3086" s="145"/>
      <c r="M3086" s="145"/>
      <c r="N3086" s="145"/>
      <c r="O3086" s="145"/>
      <c r="P3086" s="145"/>
      <c r="Q3086" s="145"/>
      <c r="R3086" s="145"/>
      <c r="S3086" s="145"/>
      <c r="T3086" s="145"/>
      <c r="U3086" s="145"/>
      <c r="V3086" s="145"/>
      <c r="W3086" s="145"/>
      <c r="X3086" s="145"/>
      <c r="Y3086" s="145"/>
      <c r="Z3086" s="145"/>
      <c r="AA3086" s="145"/>
      <c r="AB3086" s="145"/>
      <c r="AC3086" s="145"/>
    </row>
    <row r="3087" spans="8:29" ht="12.75">
      <c r="H3087" s="145"/>
      <c r="I3087" s="145"/>
      <c r="J3087" s="145"/>
      <c r="K3087" s="145"/>
      <c r="L3087" s="145"/>
      <c r="M3087" s="145"/>
      <c r="N3087" s="145"/>
      <c r="O3087" s="145"/>
      <c r="P3087" s="145"/>
      <c r="Q3087" s="145"/>
      <c r="R3087" s="145"/>
      <c r="S3087" s="145"/>
      <c r="T3087" s="145"/>
      <c r="U3087" s="145"/>
      <c r="V3087" s="145"/>
      <c r="W3087" s="145"/>
      <c r="X3087" s="145"/>
      <c r="Y3087" s="145"/>
      <c r="Z3087" s="145"/>
      <c r="AA3087" s="145"/>
      <c r="AB3087" s="145"/>
      <c r="AC3087" s="145"/>
    </row>
    <row r="3088" spans="8:29" ht="12.75">
      <c r="H3088" s="145"/>
      <c r="I3088" s="145"/>
      <c r="J3088" s="145"/>
      <c r="K3088" s="145"/>
      <c r="L3088" s="145"/>
      <c r="M3088" s="145"/>
      <c r="N3088" s="145"/>
      <c r="O3088" s="145"/>
      <c r="P3088" s="145"/>
      <c r="Q3088" s="145"/>
      <c r="R3088" s="145"/>
      <c r="S3088" s="145"/>
      <c r="T3088" s="145"/>
      <c r="U3088" s="145"/>
      <c r="V3088" s="145"/>
      <c r="W3088" s="145"/>
      <c r="X3088" s="145"/>
      <c r="Y3088" s="145"/>
      <c r="Z3088" s="145"/>
      <c r="AA3088" s="145"/>
      <c r="AB3088" s="145"/>
      <c r="AC3088" s="145"/>
    </row>
    <row r="3089" spans="8:29" ht="12.75">
      <c r="H3089" s="145"/>
      <c r="I3089" s="145"/>
      <c r="J3089" s="145"/>
      <c r="K3089" s="145"/>
      <c r="L3089" s="145"/>
      <c r="M3089" s="145"/>
      <c r="N3089" s="145"/>
      <c r="O3089" s="145"/>
      <c r="P3089" s="145"/>
      <c r="Q3089" s="145"/>
      <c r="R3089" s="145"/>
      <c r="S3089" s="145"/>
      <c r="T3089" s="145"/>
      <c r="U3089" s="145"/>
      <c r="V3089" s="145"/>
      <c r="W3089" s="145"/>
      <c r="X3089" s="145"/>
      <c r="Y3089" s="145"/>
      <c r="Z3089" s="145"/>
      <c r="AA3089" s="145"/>
      <c r="AB3089" s="145"/>
      <c r="AC3089" s="145"/>
    </row>
    <row r="3090" spans="8:29" ht="12.75">
      <c r="H3090" s="145"/>
      <c r="I3090" s="145"/>
      <c r="J3090" s="145"/>
      <c r="K3090" s="145"/>
      <c r="L3090" s="145"/>
      <c r="M3090" s="145"/>
      <c r="N3090" s="145"/>
      <c r="O3090" s="145"/>
      <c r="P3090" s="145"/>
      <c r="Q3090" s="145"/>
      <c r="R3090" s="145"/>
      <c r="S3090" s="145"/>
      <c r="T3090" s="145"/>
      <c r="U3090" s="145"/>
      <c r="V3090" s="145"/>
      <c r="W3090" s="145"/>
      <c r="X3090" s="145"/>
      <c r="Y3090" s="145"/>
      <c r="Z3090" s="145"/>
      <c r="AA3090" s="145"/>
      <c r="AB3090" s="145"/>
      <c r="AC3090" s="145"/>
    </row>
    <row r="3091" spans="8:29" ht="12.75">
      <c r="H3091" s="145"/>
      <c r="I3091" s="145"/>
      <c r="J3091" s="145"/>
      <c r="K3091" s="145"/>
      <c r="L3091" s="145"/>
      <c r="M3091" s="145"/>
      <c r="N3091" s="145"/>
      <c r="O3091" s="145"/>
      <c r="P3091" s="145"/>
      <c r="Q3091" s="145"/>
      <c r="R3091" s="145"/>
      <c r="S3091" s="145"/>
      <c r="T3091" s="145"/>
      <c r="U3091" s="145"/>
      <c r="V3091" s="145"/>
      <c r="W3091" s="145"/>
      <c r="X3091" s="145"/>
      <c r="Y3091" s="145"/>
      <c r="Z3091" s="145"/>
      <c r="AA3091" s="145"/>
      <c r="AB3091" s="145"/>
      <c r="AC3091" s="145"/>
    </row>
    <row r="3092" spans="8:29" ht="12.75">
      <c r="H3092" s="145"/>
      <c r="I3092" s="145"/>
      <c r="J3092" s="145"/>
      <c r="K3092" s="145"/>
      <c r="L3092" s="145"/>
      <c r="M3092" s="145"/>
      <c r="N3092" s="145"/>
      <c r="O3092" s="145"/>
      <c r="P3092" s="145"/>
      <c r="Q3092" s="145"/>
      <c r="R3092" s="145"/>
      <c r="S3092" s="145"/>
      <c r="T3092" s="145"/>
      <c r="U3092" s="145"/>
      <c r="V3092" s="145"/>
      <c r="W3092" s="145"/>
      <c r="X3092" s="145"/>
      <c r="Y3092" s="145"/>
      <c r="Z3092" s="145"/>
      <c r="AA3092" s="145"/>
      <c r="AB3092" s="145"/>
      <c r="AC3092" s="145"/>
    </row>
    <row r="3093" spans="8:29" ht="12.75">
      <c r="H3093" s="145"/>
      <c r="I3093" s="145"/>
      <c r="J3093" s="145"/>
      <c r="K3093" s="145"/>
      <c r="L3093" s="145"/>
      <c r="M3093" s="145"/>
      <c r="N3093" s="145"/>
      <c r="O3093" s="145"/>
      <c r="P3093" s="145"/>
      <c r="Q3093" s="145"/>
      <c r="R3093" s="145"/>
      <c r="S3093" s="145"/>
      <c r="T3093" s="145"/>
      <c r="U3093" s="145"/>
      <c r="V3093" s="145"/>
      <c r="W3093" s="145"/>
      <c r="X3093" s="145"/>
      <c r="Y3093" s="145"/>
      <c r="Z3093" s="145"/>
      <c r="AA3093" s="145"/>
      <c r="AB3093" s="145"/>
      <c r="AC3093" s="145"/>
    </row>
    <row r="3094" spans="8:29" ht="12.75">
      <c r="H3094" s="145"/>
      <c r="I3094" s="145"/>
      <c r="J3094" s="145"/>
      <c r="K3094" s="145"/>
      <c r="L3094" s="145"/>
      <c r="M3094" s="145"/>
      <c r="N3094" s="145"/>
      <c r="O3094" s="145"/>
      <c r="P3094" s="145"/>
      <c r="Q3094" s="145"/>
      <c r="R3094" s="145"/>
      <c r="S3094" s="145"/>
      <c r="T3094" s="145"/>
      <c r="U3094" s="145"/>
      <c r="V3094" s="145"/>
      <c r="W3094" s="145"/>
      <c r="X3094" s="145"/>
      <c r="Y3094" s="145"/>
      <c r="Z3094" s="145"/>
      <c r="AA3094" s="145"/>
      <c r="AB3094" s="145"/>
      <c r="AC3094" s="145"/>
    </row>
    <row r="3095" spans="8:29" ht="12.75">
      <c r="H3095" s="145"/>
      <c r="I3095" s="145"/>
      <c r="J3095" s="145"/>
      <c r="K3095" s="145"/>
      <c r="L3095" s="145"/>
      <c r="M3095" s="145"/>
      <c r="N3095" s="145"/>
      <c r="O3095" s="145"/>
      <c r="P3095" s="145"/>
      <c r="Q3095" s="145"/>
      <c r="R3095" s="145"/>
      <c r="S3095" s="145"/>
      <c r="T3095" s="145"/>
      <c r="U3095" s="145"/>
      <c r="V3095" s="145"/>
      <c r="W3095" s="145"/>
      <c r="X3095" s="145"/>
      <c r="Y3095" s="145"/>
      <c r="Z3095" s="145"/>
      <c r="AA3095" s="145"/>
      <c r="AB3095" s="145"/>
      <c r="AC3095" s="145"/>
    </row>
    <row r="3096" spans="8:29" ht="12.75">
      <c r="H3096" s="145"/>
      <c r="I3096" s="145"/>
      <c r="J3096" s="145"/>
      <c r="K3096" s="145"/>
      <c r="L3096" s="145"/>
      <c r="M3096" s="145"/>
      <c r="N3096" s="145"/>
      <c r="O3096" s="145"/>
      <c r="P3096" s="145"/>
      <c r="Q3096" s="145"/>
      <c r="R3096" s="145"/>
      <c r="S3096" s="145"/>
      <c r="T3096" s="145"/>
      <c r="U3096" s="145"/>
      <c r="V3096" s="145"/>
      <c r="W3096" s="145"/>
      <c r="X3096" s="145"/>
      <c r="Y3096" s="145"/>
      <c r="Z3096" s="145"/>
      <c r="AA3096" s="145"/>
      <c r="AB3096" s="145"/>
      <c r="AC3096" s="145"/>
    </row>
    <row r="3097" spans="8:29" ht="12.75">
      <c r="H3097" s="145"/>
      <c r="I3097" s="145"/>
      <c r="J3097" s="145"/>
      <c r="K3097" s="145"/>
      <c r="L3097" s="145"/>
      <c r="M3097" s="145"/>
      <c r="N3097" s="145"/>
      <c r="O3097" s="145"/>
      <c r="P3097" s="145"/>
      <c r="Q3097" s="145"/>
      <c r="R3097" s="145"/>
      <c r="S3097" s="145"/>
      <c r="T3097" s="145"/>
      <c r="U3097" s="145"/>
      <c r="V3097" s="145"/>
      <c r="W3097" s="145"/>
      <c r="X3097" s="145"/>
      <c r="Y3097" s="145"/>
      <c r="Z3097" s="145"/>
      <c r="AA3097" s="145"/>
      <c r="AB3097" s="145"/>
      <c r="AC3097" s="145"/>
    </row>
    <row r="3098" spans="8:29" ht="12.75">
      <c r="H3098" s="145"/>
      <c r="I3098" s="145"/>
      <c r="J3098" s="145"/>
      <c r="K3098" s="145"/>
      <c r="L3098" s="145"/>
      <c r="M3098" s="145"/>
      <c r="N3098" s="145"/>
      <c r="O3098" s="145"/>
      <c r="P3098" s="145"/>
      <c r="Q3098" s="145"/>
      <c r="R3098" s="145"/>
      <c r="S3098" s="145"/>
      <c r="T3098" s="145"/>
      <c r="U3098" s="145"/>
      <c r="V3098" s="145"/>
      <c r="W3098" s="145"/>
      <c r="X3098" s="145"/>
      <c r="Y3098" s="145"/>
      <c r="Z3098" s="145"/>
      <c r="AA3098" s="145"/>
      <c r="AB3098" s="145"/>
      <c r="AC3098" s="145"/>
    </row>
    <row r="3099" spans="8:29" ht="12.75">
      <c r="H3099" s="145"/>
      <c r="I3099" s="145"/>
      <c r="J3099" s="145"/>
      <c r="K3099" s="145"/>
      <c r="L3099" s="145"/>
      <c r="M3099" s="145"/>
      <c r="N3099" s="145"/>
      <c r="O3099" s="145"/>
      <c r="P3099" s="145"/>
      <c r="Q3099" s="145"/>
      <c r="R3099" s="145"/>
      <c r="S3099" s="145"/>
      <c r="T3099" s="145"/>
      <c r="U3099" s="145"/>
      <c r="V3099" s="145"/>
      <c r="W3099" s="145"/>
      <c r="X3099" s="145"/>
      <c r="Y3099" s="145"/>
      <c r="Z3099" s="145"/>
      <c r="AA3099" s="145"/>
      <c r="AB3099" s="145"/>
      <c r="AC3099" s="145"/>
    </row>
    <row r="3100" spans="8:29" ht="12.75">
      <c r="H3100" s="145"/>
      <c r="I3100" s="145"/>
      <c r="J3100" s="145"/>
      <c r="K3100" s="145"/>
      <c r="L3100" s="145"/>
      <c r="M3100" s="145"/>
      <c r="N3100" s="145"/>
      <c r="O3100" s="145"/>
      <c r="P3100" s="145"/>
      <c r="Q3100" s="145"/>
      <c r="R3100" s="145"/>
      <c r="S3100" s="145"/>
      <c r="T3100" s="145"/>
      <c r="U3100" s="145"/>
      <c r="V3100" s="145"/>
      <c r="W3100" s="145"/>
      <c r="X3100" s="145"/>
      <c r="Y3100" s="145"/>
      <c r="Z3100" s="145"/>
      <c r="AA3100" s="145"/>
      <c r="AB3100" s="145"/>
      <c r="AC3100" s="145"/>
    </row>
    <row r="3101" spans="8:29" ht="12.75">
      <c r="H3101" s="145"/>
      <c r="I3101" s="145"/>
      <c r="J3101" s="145"/>
      <c r="K3101" s="145"/>
      <c r="L3101" s="145"/>
      <c r="M3101" s="145"/>
      <c r="N3101" s="145"/>
      <c r="O3101" s="145"/>
      <c r="P3101" s="145"/>
      <c r="Q3101" s="145"/>
      <c r="R3101" s="145"/>
      <c r="S3101" s="145"/>
      <c r="T3101" s="145"/>
      <c r="U3101" s="145"/>
      <c r="V3101" s="145"/>
      <c r="W3101" s="145"/>
      <c r="X3101" s="145"/>
      <c r="Y3101" s="145"/>
      <c r="Z3101" s="145"/>
      <c r="AA3101" s="145"/>
      <c r="AB3101" s="145"/>
      <c r="AC3101" s="145"/>
    </row>
    <row r="3102" spans="8:29" ht="12.75">
      <c r="H3102" s="145"/>
      <c r="I3102" s="145"/>
      <c r="J3102" s="145"/>
      <c r="K3102" s="145"/>
      <c r="L3102" s="145"/>
      <c r="M3102" s="145"/>
      <c r="N3102" s="145"/>
      <c r="O3102" s="145"/>
      <c r="P3102" s="145"/>
      <c r="Q3102" s="145"/>
      <c r="R3102" s="145"/>
      <c r="S3102" s="145"/>
      <c r="T3102" s="145"/>
      <c r="U3102" s="145"/>
      <c r="V3102" s="145"/>
      <c r="W3102" s="145"/>
      <c r="X3102" s="145"/>
      <c r="Y3102" s="145"/>
      <c r="Z3102" s="145"/>
      <c r="AA3102" s="145"/>
      <c r="AB3102" s="145"/>
      <c r="AC3102" s="145"/>
    </row>
    <row r="3103" spans="8:29" ht="12.75">
      <c r="H3103" s="145"/>
      <c r="I3103" s="145"/>
      <c r="J3103" s="145"/>
      <c r="K3103" s="145"/>
      <c r="L3103" s="145"/>
      <c r="M3103" s="145"/>
      <c r="N3103" s="145"/>
      <c r="O3103" s="145"/>
      <c r="P3103" s="145"/>
      <c r="Q3103" s="145"/>
      <c r="R3103" s="145"/>
      <c r="S3103" s="145"/>
      <c r="T3103" s="145"/>
      <c r="U3103" s="145"/>
      <c r="V3103" s="145"/>
      <c r="W3103" s="145"/>
      <c r="X3103" s="145"/>
      <c r="Y3103" s="145"/>
      <c r="Z3103" s="145"/>
      <c r="AA3103" s="145"/>
      <c r="AB3103" s="145"/>
      <c r="AC3103" s="145"/>
    </row>
    <row r="3104" spans="8:29" ht="12.75">
      <c r="H3104" s="145"/>
      <c r="I3104" s="145"/>
      <c r="J3104" s="145"/>
      <c r="K3104" s="145"/>
      <c r="L3104" s="145"/>
      <c r="M3104" s="145"/>
      <c r="N3104" s="145"/>
      <c r="O3104" s="145"/>
      <c r="P3104" s="145"/>
      <c r="Q3104" s="145"/>
      <c r="R3104" s="145"/>
      <c r="S3104" s="145"/>
      <c r="T3104" s="145"/>
      <c r="U3104" s="145"/>
      <c r="V3104" s="145"/>
      <c r="W3104" s="145"/>
      <c r="X3104" s="145"/>
      <c r="Y3104" s="145"/>
      <c r="Z3104" s="145"/>
      <c r="AA3104" s="145"/>
      <c r="AB3104" s="145"/>
      <c r="AC3104" s="145"/>
    </row>
    <row r="3105" spans="8:29" ht="12.75">
      <c r="H3105" s="145"/>
      <c r="I3105" s="145"/>
      <c r="J3105" s="145"/>
      <c r="K3105" s="145"/>
      <c r="L3105" s="145"/>
      <c r="M3105" s="145"/>
      <c r="N3105" s="145"/>
      <c r="O3105" s="145"/>
      <c r="P3105" s="145"/>
      <c r="Q3105" s="145"/>
      <c r="R3105" s="145"/>
      <c r="S3105" s="145"/>
      <c r="T3105" s="145"/>
      <c r="U3105" s="145"/>
      <c r="V3105" s="145"/>
      <c r="W3105" s="145"/>
      <c r="X3105" s="145"/>
      <c r="Y3105" s="145"/>
      <c r="Z3105" s="145"/>
      <c r="AA3105" s="145"/>
      <c r="AB3105" s="145"/>
      <c r="AC3105" s="145"/>
    </row>
    <row r="3106" spans="8:29" ht="12.75">
      <c r="H3106" s="145"/>
      <c r="I3106" s="145"/>
      <c r="J3106" s="145"/>
      <c r="K3106" s="145"/>
      <c r="L3106" s="145"/>
      <c r="M3106" s="145"/>
      <c r="N3106" s="145"/>
      <c r="O3106" s="145"/>
      <c r="P3106" s="145"/>
      <c r="Q3106" s="145"/>
      <c r="R3106" s="145"/>
      <c r="S3106" s="145"/>
      <c r="T3106" s="145"/>
      <c r="U3106" s="145"/>
      <c r="V3106" s="145"/>
      <c r="W3106" s="145"/>
      <c r="X3106" s="145"/>
      <c r="Y3106" s="145"/>
      <c r="Z3106" s="145"/>
      <c r="AA3106" s="145"/>
      <c r="AB3106" s="145"/>
      <c r="AC3106" s="145"/>
    </row>
    <row r="3107" spans="8:29" ht="12.75">
      <c r="H3107" s="145"/>
      <c r="I3107" s="145"/>
      <c r="J3107" s="145"/>
      <c r="K3107" s="145"/>
      <c r="L3107" s="145"/>
      <c r="M3107" s="145"/>
      <c r="N3107" s="145"/>
      <c r="O3107" s="145"/>
      <c r="P3107" s="145"/>
      <c r="Q3107" s="145"/>
      <c r="R3107" s="145"/>
      <c r="S3107" s="145"/>
      <c r="T3107" s="145"/>
      <c r="U3107" s="145"/>
      <c r="V3107" s="145"/>
      <c r="W3107" s="145"/>
      <c r="X3107" s="145"/>
      <c r="Y3107" s="145"/>
      <c r="Z3107" s="145"/>
      <c r="AA3107" s="145"/>
      <c r="AB3107" s="145"/>
      <c r="AC3107" s="145"/>
    </row>
    <row r="3108" spans="8:29" ht="12.75">
      <c r="H3108" s="145"/>
      <c r="I3108" s="145"/>
      <c r="J3108" s="145"/>
      <c r="K3108" s="145"/>
      <c r="L3108" s="145"/>
      <c r="M3108" s="145"/>
      <c r="N3108" s="145"/>
      <c r="O3108" s="145"/>
      <c r="P3108" s="145"/>
      <c r="Q3108" s="145"/>
      <c r="R3108" s="145"/>
      <c r="S3108" s="145"/>
      <c r="T3108" s="145"/>
      <c r="U3108" s="145"/>
      <c r="V3108" s="145"/>
      <c r="W3108" s="145"/>
      <c r="X3108" s="145"/>
      <c r="Y3108" s="145"/>
      <c r="Z3108" s="145"/>
      <c r="AA3108" s="145"/>
      <c r="AB3108" s="145"/>
      <c r="AC3108" s="145"/>
    </row>
    <row r="3109" spans="8:29" ht="12.75">
      <c r="H3109" s="145"/>
      <c r="I3109" s="145"/>
      <c r="J3109" s="145"/>
      <c r="K3109" s="145"/>
      <c r="L3109" s="145"/>
      <c r="M3109" s="145"/>
      <c r="N3109" s="145"/>
      <c r="O3109" s="145"/>
      <c r="P3109" s="145"/>
      <c r="Q3109" s="145"/>
      <c r="R3109" s="145"/>
      <c r="S3109" s="145"/>
      <c r="T3109" s="145"/>
      <c r="U3109" s="145"/>
      <c r="V3109" s="145"/>
      <c r="W3109" s="145"/>
      <c r="X3109" s="145"/>
      <c r="Y3109" s="145"/>
      <c r="Z3109" s="145"/>
      <c r="AA3109" s="145"/>
      <c r="AB3109" s="145"/>
      <c r="AC3109" s="145"/>
    </row>
    <row r="3110" spans="8:29" ht="12.75">
      <c r="H3110" s="145"/>
      <c r="I3110" s="145"/>
      <c r="J3110" s="145"/>
      <c r="K3110" s="145"/>
      <c r="L3110" s="145"/>
      <c r="M3110" s="145"/>
      <c r="N3110" s="145"/>
      <c r="O3110" s="145"/>
      <c r="P3110" s="145"/>
      <c r="Q3110" s="145"/>
      <c r="R3110" s="145"/>
      <c r="S3110" s="145"/>
      <c r="T3110" s="145"/>
      <c r="U3110" s="145"/>
      <c r="V3110" s="145"/>
      <c r="W3110" s="145"/>
      <c r="X3110" s="145"/>
      <c r="Y3110" s="145"/>
      <c r="Z3110" s="145"/>
      <c r="AA3110" s="145"/>
      <c r="AB3110" s="145"/>
      <c r="AC3110" s="145"/>
    </row>
    <row r="3111" spans="8:29" ht="12.75">
      <c r="H3111" s="145"/>
      <c r="I3111" s="145"/>
      <c r="J3111" s="145"/>
      <c r="K3111" s="145"/>
      <c r="L3111" s="145"/>
      <c r="M3111" s="145"/>
      <c r="N3111" s="145"/>
      <c r="O3111" s="145"/>
      <c r="P3111" s="145"/>
      <c r="Q3111" s="145"/>
      <c r="R3111" s="145"/>
      <c r="S3111" s="145"/>
      <c r="T3111" s="145"/>
      <c r="U3111" s="145"/>
      <c r="V3111" s="145"/>
      <c r="W3111" s="145"/>
      <c r="X3111" s="145"/>
      <c r="Y3111" s="145"/>
      <c r="Z3111" s="145"/>
      <c r="AA3111" s="145"/>
      <c r="AB3111" s="145"/>
      <c r="AC3111" s="145"/>
    </row>
    <row r="3112" spans="8:29" ht="12.75">
      <c r="H3112" s="145"/>
      <c r="I3112" s="145"/>
      <c r="J3112" s="145"/>
      <c r="K3112" s="145"/>
      <c r="L3112" s="145"/>
      <c r="M3112" s="145"/>
      <c r="N3112" s="145"/>
      <c r="O3112" s="145"/>
      <c r="P3112" s="145"/>
      <c r="Q3112" s="145"/>
      <c r="R3112" s="145"/>
      <c r="S3112" s="145"/>
      <c r="T3112" s="145"/>
      <c r="U3112" s="145"/>
      <c r="V3112" s="145"/>
      <c r="W3112" s="145"/>
      <c r="X3112" s="145"/>
      <c r="Y3112" s="145"/>
      <c r="Z3112" s="145"/>
      <c r="AA3112" s="145"/>
      <c r="AB3112" s="145"/>
      <c r="AC3112" s="145"/>
    </row>
    <row r="3113" spans="8:29" ht="12.75">
      <c r="H3113" s="145"/>
      <c r="I3113" s="145"/>
      <c r="J3113" s="145"/>
      <c r="K3113" s="145"/>
      <c r="L3113" s="145"/>
      <c r="M3113" s="145"/>
      <c r="N3113" s="145"/>
      <c r="O3113" s="145"/>
      <c r="P3113" s="145"/>
      <c r="Q3113" s="145"/>
      <c r="R3113" s="145"/>
      <c r="S3113" s="145"/>
      <c r="T3113" s="145"/>
      <c r="U3113" s="145"/>
      <c r="V3113" s="145"/>
      <c r="W3113" s="145"/>
      <c r="X3113" s="145"/>
      <c r="Y3113" s="145"/>
      <c r="Z3113" s="145"/>
      <c r="AA3113" s="145"/>
      <c r="AB3113" s="145"/>
      <c r="AC3113" s="145"/>
    </row>
    <row r="3114" spans="8:29" ht="12.75">
      <c r="H3114" s="145"/>
      <c r="I3114" s="145"/>
      <c r="J3114" s="145"/>
      <c r="K3114" s="145"/>
      <c r="L3114" s="145"/>
      <c r="M3114" s="145"/>
      <c r="N3114" s="145"/>
      <c r="O3114" s="145"/>
      <c r="P3114" s="145"/>
      <c r="Q3114" s="145"/>
      <c r="R3114" s="145"/>
      <c r="S3114" s="145"/>
      <c r="T3114" s="145"/>
      <c r="U3114" s="145"/>
      <c r="V3114" s="145"/>
      <c r="W3114" s="145"/>
      <c r="X3114" s="145"/>
      <c r="Y3114" s="145"/>
      <c r="Z3114" s="145"/>
      <c r="AA3114" s="145"/>
      <c r="AB3114" s="145"/>
      <c r="AC3114" s="145"/>
    </row>
    <row r="3115" spans="8:29" ht="12.75">
      <c r="H3115" s="145"/>
      <c r="I3115" s="145"/>
      <c r="J3115" s="145"/>
      <c r="K3115" s="145"/>
      <c r="L3115" s="145"/>
      <c r="M3115" s="145"/>
      <c r="N3115" s="145"/>
      <c r="O3115" s="145"/>
      <c r="P3115" s="145"/>
      <c r="Q3115" s="145"/>
      <c r="R3115" s="145"/>
      <c r="S3115" s="145"/>
      <c r="T3115" s="145"/>
      <c r="U3115" s="145"/>
      <c r="V3115" s="145"/>
      <c r="W3115" s="145"/>
      <c r="X3115" s="145"/>
      <c r="Y3115" s="145"/>
      <c r="Z3115" s="145"/>
      <c r="AA3115" s="145"/>
      <c r="AB3115" s="145"/>
      <c r="AC3115" s="145"/>
    </row>
    <row r="3116" spans="8:29" ht="12.75">
      <c r="H3116" s="145"/>
      <c r="I3116" s="145"/>
      <c r="J3116" s="145"/>
      <c r="K3116" s="145"/>
      <c r="L3116" s="145"/>
      <c r="M3116" s="145"/>
      <c r="N3116" s="145"/>
      <c r="O3116" s="145"/>
      <c r="P3116" s="145"/>
      <c r="Q3116" s="145"/>
      <c r="R3116" s="145"/>
      <c r="S3116" s="145"/>
      <c r="T3116" s="145"/>
      <c r="U3116" s="145"/>
      <c r="V3116" s="145"/>
      <c r="W3116" s="145"/>
      <c r="X3116" s="145"/>
      <c r="Y3116" s="145"/>
      <c r="Z3116" s="145"/>
      <c r="AA3116" s="145"/>
      <c r="AB3116" s="145"/>
      <c r="AC3116" s="145"/>
    </row>
    <row r="3117" spans="8:29" ht="12.75">
      <c r="H3117" s="145"/>
      <c r="I3117" s="145"/>
      <c r="J3117" s="145"/>
      <c r="K3117" s="145"/>
      <c r="L3117" s="145"/>
      <c r="M3117" s="145"/>
      <c r="N3117" s="145"/>
      <c r="O3117" s="145"/>
      <c r="P3117" s="145"/>
      <c r="Q3117" s="145"/>
      <c r="R3117" s="145"/>
      <c r="S3117" s="145"/>
      <c r="T3117" s="145"/>
      <c r="U3117" s="145"/>
      <c r="V3117" s="145"/>
      <c r="W3117" s="145"/>
      <c r="X3117" s="145"/>
      <c r="Y3117" s="145"/>
      <c r="Z3117" s="145"/>
      <c r="AA3117" s="145"/>
      <c r="AB3117" s="145"/>
      <c r="AC3117" s="145"/>
    </row>
    <row r="3118" spans="8:29" ht="12.75">
      <c r="H3118" s="145"/>
      <c r="I3118" s="145"/>
      <c r="J3118" s="145"/>
      <c r="K3118" s="145"/>
      <c r="L3118" s="145"/>
      <c r="M3118" s="145"/>
      <c r="N3118" s="145"/>
      <c r="O3118" s="145"/>
      <c r="P3118" s="145"/>
      <c r="Q3118" s="145"/>
      <c r="R3118" s="145"/>
      <c r="S3118" s="145"/>
      <c r="T3118" s="145"/>
      <c r="U3118" s="145"/>
      <c r="V3118" s="145"/>
      <c r="W3118" s="145"/>
      <c r="X3118" s="145"/>
      <c r="Y3118" s="145"/>
      <c r="Z3118" s="145"/>
      <c r="AA3118" s="145"/>
      <c r="AB3118" s="145"/>
      <c r="AC3118" s="145"/>
    </row>
    <row r="3119" spans="8:29" ht="12.75">
      <c r="H3119" s="145"/>
      <c r="I3119" s="145"/>
      <c r="J3119" s="145"/>
      <c r="K3119" s="145"/>
      <c r="L3119" s="145"/>
      <c r="M3119" s="145"/>
      <c r="N3119" s="145"/>
      <c r="O3119" s="145"/>
      <c r="P3119" s="145"/>
      <c r="Q3119" s="145"/>
      <c r="R3119" s="145"/>
      <c r="S3119" s="145"/>
      <c r="T3119" s="145"/>
      <c r="U3119" s="145"/>
      <c r="V3119" s="145"/>
      <c r="W3119" s="145"/>
      <c r="X3119" s="145"/>
      <c r="Y3119" s="145"/>
      <c r="Z3119" s="145"/>
      <c r="AA3119" s="145"/>
      <c r="AB3119" s="145"/>
      <c r="AC3119" s="145"/>
    </row>
    <row r="3120" spans="8:29" ht="12.75">
      <c r="H3120" s="145"/>
      <c r="I3120" s="145"/>
      <c r="J3120" s="145"/>
      <c r="K3120" s="145"/>
      <c r="L3120" s="145"/>
      <c r="M3120" s="145"/>
      <c r="N3120" s="145"/>
      <c r="O3120" s="145"/>
      <c r="P3120" s="145"/>
      <c r="Q3120" s="145"/>
      <c r="R3120" s="145"/>
      <c r="S3120" s="145"/>
      <c r="T3120" s="145"/>
      <c r="U3120" s="145"/>
      <c r="V3120" s="145"/>
      <c r="W3120" s="145"/>
      <c r="X3120" s="145"/>
      <c r="Y3120" s="145"/>
      <c r="Z3120" s="145"/>
      <c r="AA3120" s="145"/>
      <c r="AB3120" s="145"/>
      <c r="AC3120" s="145"/>
    </row>
    <row r="3121" spans="8:29" ht="12.75">
      <c r="H3121" s="145"/>
      <c r="I3121" s="145"/>
      <c r="J3121" s="145"/>
      <c r="K3121" s="145"/>
      <c r="L3121" s="145"/>
      <c r="M3121" s="145"/>
      <c r="N3121" s="145"/>
      <c r="O3121" s="145"/>
      <c r="P3121" s="145"/>
      <c r="Q3121" s="145"/>
      <c r="R3121" s="145"/>
      <c r="S3121" s="145"/>
      <c r="T3121" s="145"/>
      <c r="U3121" s="145"/>
      <c r="V3121" s="145"/>
      <c r="W3121" s="145"/>
      <c r="X3121" s="145"/>
      <c r="Y3121" s="145"/>
      <c r="Z3121" s="145"/>
      <c r="AA3121" s="145"/>
      <c r="AB3121" s="145"/>
      <c r="AC3121" s="145"/>
    </row>
    <row r="3122" spans="8:29" ht="12.75">
      <c r="H3122" s="145"/>
      <c r="I3122" s="145"/>
      <c r="J3122" s="145"/>
      <c r="K3122" s="145"/>
      <c r="L3122" s="145"/>
      <c r="M3122" s="145"/>
      <c r="N3122" s="145"/>
      <c r="O3122" s="145"/>
      <c r="P3122" s="145"/>
      <c r="Q3122" s="145"/>
      <c r="R3122" s="145"/>
      <c r="S3122" s="145"/>
      <c r="T3122" s="145"/>
      <c r="U3122" s="145"/>
      <c r="V3122" s="145"/>
      <c r="W3122" s="145"/>
      <c r="X3122" s="145"/>
      <c r="Y3122" s="145"/>
      <c r="Z3122" s="145"/>
      <c r="AA3122" s="145"/>
      <c r="AB3122" s="145"/>
      <c r="AC3122" s="145"/>
    </row>
    <row r="3123" spans="8:29" ht="12.75">
      <c r="H3123" s="145"/>
      <c r="I3123" s="145"/>
      <c r="J3123" s="145"/>
      <c r="K3123" s="145"/>
      <c r="L3123" s="145"/>
      <c r="M3123" s="145"/>
      <c r="N3123" s="145"/>
      <c r="O3123" s="145"/>
      <c r="P3123" s="145"/>
      <c r="Q3123" s="145"/>
      <c r="R3123" s="145"/>
      <c r="S3123" s="145"/>
      <c r="T3123" s="145"/>
      <c r="U3123" s="145"/>
      <c r="V3123" s="145"/>
      <c r="W3123" s="145"/>
      <c r="X3123" s="145"/>
      <c r="Y3123" s="145"/>
      <c r="Z3123" s="145"/>
      <c r="AA3123" s="145"/>
      <c r="AB3123" s="145"/>
      <c r="AC3123" s="145"/>
    </row>
    <row r="3124" spans="8:29" ht="12.75">
      <c r="H3124" s="145"/>
      <c r="I3124" s="145"/>
      <c r="J3124" s="145"/>
      <c r="K3124" s="145"/>
      <c r="L3124" s="145"/>
      <c r="M3124" s="145"/>
      <c r="N3124" s="145"/>
      <c r="O3124" s="145"/>
      <c r="P3124" s="145"/>
      <c r="Q3124" s="145"/>
      <c r="R3124" s="145"/>
      <c r="S3124" s="145"/>
      <c r="T3124" s="145"/>
      <c r="U3124" s="145"/>
      <c r="V3124" s="145"/>
      <c r="W3124" s="145"/>
      <c r="X3124" s="145"/>
      <c r="Y3124" s="145"/>
      <c r="Z3124" s="145"/>
      <c r="AA3124" s="145"/>
      <c r="AB3124" s="145"/>
      <c r="AC3124" s="145"/>
    </row>
    <row r="3125" spans="8:29" ht="12.75">
      <c r="H3125" s="145"/>
      <c r="I3125" s="145"/>
      <c r="J3125" s="145"/>
      <c r="K3125" s="145"/>
      <c r="L3125" s="145"/>
      <c r="M3125" s="145"/>
      <c r="N3125" s="145"/>
      <c r="O3125" s="145"/>
      <c r="P3125" s="145"/>
      <c r="Q3125" s="145"/>
      <c r="R3125" s="145"/>
      <c r="S3125" s="145"/>
      <c r="T3125" s="145"/>
      <c r="U3125" s="145"/>
      <c r="V3125" s="145"/>
      <c r="W3125" s="145"/>
      <c r="X3125" s="145"/>
      <c r="Y3125" s="145"/>
      <c r="Z3125" s="145"/>
      <c r="AA3125" s="145"/>
      <c r="AB3125" s="145"/>
      <c r="AC3125" s="145"/>
    </row>
    <row r="3126" spans="8:29" ht="12.75">
      <c r="H3126" s="145"/>
      <c r="I3126" s="145"/>
      <c r="J3126" s="145"/>
      <c r="K3126" s="145"/>
      <c r="L3126" s="145"/>
      <c r="M3126" s="145"/>
      <c r="N3126" s="145"/>
      <c r="O3126" s="145"/>
      <c r="P3126" s="145"/>
      <c r="Q3126" s="145"/>
      <c r="R3126" s="145"/>
      <c r="S3126" s="145"/>
      <c r="T3126" s="145"/>
      <c r="U3126" s="145"/>
      <c r="V3126" s="145"/>
      <c r="W3126" s="145"/>
      <c r="X3126" s="145"/>
      <c r="Y3126" s="145"/>
      <c r="Z3126" s="145"/>
      <c r="AA3126" s="145"/>
      <c r="AB3126" s="145"/>
      <c r="AC3126" s="145"/>
    </row>
    <row r="3127" spans="8:29" ht="12.75">
      <c r="H3127" s="145"/>
      <c r="I3127" s="145"/>
      <c r="J3127" s="145"/>
      <c r="K3127" s="145"/>
      <c r="L3127" s="145"/>
      <c r="M3127" s="145"/>
      <c r="N3127" s="145"/>
      <c r="O3127" s="145"/>
      <c r="P3127" s="145"/>
      <c r="Q3127" s="145"/>
      <c r="R3127" s="145"/>
      <c r="S3127" s="145"/>
      <c r="T3127" s="145"/>
      <c r="U3127" s="145"/>
      <c r="V3127" s="145"/>
      <c r="W3127" s="145"/>
      <c r="X3127" s="145"/>
      <c r="Y3127" s="145"/>
      <c r="Z3127" s="145"/>
      <c r="AA3127" s="145"/>
      <c r="AB3127" s="145"/>
      <c r="AC3127" s="145"/>
    </row>
    <row r="3128" spans="8:29" ht="12.75">
      <c r="H3128" s="145"/>
      <c r="I3128" s="145"/>
      <c r="J3128" s="145"/>
      <c r="K3128" s="145"/>
      <c r="L3128" s="145"/>
      <c r="M3128" s="145"/>
      <c r="N3128" s="145"/>
      <c r="O3128" s="145"/>
      <c r="P3128" s="145"/>
      <c r="Q3128" s="145"/>
      <c r="R3128" s="145"/>
      <c r="S3128" s="145"/>
      <c r="T3128" s="145"/>
      <c r="U3128" s="145"/>
      <c r="V3128" s="145"/>
      <c r="W3128" s="145"/>
      <c r="X3128" s="145"/>
      <c r="Y3128" s="145"/>
      <c r="Z3128" s="145"/>
      <c r="AA3128" s="145"/>
      <c r="AB3128" s="145"/>
      <c r="AC3128" s="145"/>
    </row>
    <row r="3129" spans="8:29" ht="12.75">
      <c r="H3129" s="145"/>
      <c r="I3129" s="145"/>
      <c r="J3129" s="145"/>
      <c r="K3129" s="145"/>
      <c r="L3129" s="145"/>
      <c r="M3129" s="145"/>
      <c r="N3129" s="145"/>
      <c r="O3129" s="145"/>
      <c r="P3129" s="145"/>
      <c r="Q3129" s="145"/>
      <c r="R3129" s="145"/>
      <c r="S3129" s="145"/>
      <c r="T3129" s="145"/>
      <c r="U3129" s="145"/>
      <c r="V3129" s="145"/>
      <c r="W3129" s="145"/>
      <c r="X3129" s="145"/>
      <c r="Y3129" s="145"/>
      <c r="Z3129" s="145"/>
      <c r="AA3129" s="145"/>
      <c r="AB3129" s="145"/>
      <c r="AC3129" s="145"/>
    </row>
    <row r="3130" spans="8:29" ht="12.75">
      <c r="H3130" s="145"/>
      <c r="I3130" s="145"/>
      <c r="J3130" s="145"/>
      <c r="K3130" s="145"/>
      <c r="L3130" s="145"/>
      <c r="M3130" s="145"/>
      <c r="N3130" s="145"/>
      <c r="O3130" s="145"/>
      <c r="P3130" s="145"/>
      <c r="Q3130" s="145"/>
      <c r="R3130" s="145"/>
      <c r="S3130" s="145"/>
      <c r="T3130" s="145"/>
      <c r="U3130" s="145"/>
      <c r="V3130" s="145"/>
      <c r="W3130" s="145"/>
      <c r="X3130" s="145"/>
      <c r="Y3130" s="145"/>
      <c r="Z3130" s="145"/>
      <c r="AA3130" s="145"/>
      <c r="AB3130" s="145"/>
      <c r="AC3130" s="145"/>
    </row>
    <row r="3131" spans="8:29" ht="12.75">
      <c r="H3131" s="145"/>
      <c r="I3131" s="145"/>
      <c r="J3131" s="145"/>
      <c r="K3131" s="145"/>
      <c r="L3131" s="145"/>
      <c r="M3131" s="145"/>
      <c r="N3131" s="145"/>
      <c r="O3131" s="145"/>
      <c r="P3131" s="145"/>
      <c r="Q3131" s="145"/>
      <c r="R3131" s="145"/>
      <c r="S3131" s="145"/>
      <c r="T3131" s="145"/>
      <c r="U3131" s="145"/>
      <c r="V3131" s="145"/>
      <c r="W3131" s="145"/>
      <c r="X3131" s="145"/>
      <c r="Y3131" s="145"/>
      <c r="Z3131" s="145"/>
      <c r="AA3131" s="145"/>
      <c r="AB3131" s="145"/>
      <c r="AC3131" s="145"/>
    </row>
    <row r="3132" spans="8:29" ht="12.75">
      <c r="H3132" s="145"/>
      <c r="I3132" s="145"/>
      <c r="J3132" s="145"/>
      <c r="K3132" s="145"/>
      <c r="L3132" s="145"/>
      <c r="M3132" s="145"/>
      <c r="N3132" s="145"/>
      <c r="O3132" s="145"/>
      <c r="P3132" s="145"/>
      <c r="Q3132" s="145"/>
      <c r="R3132" s="145"/>
      <c r="S3132" s="145"/>
      <c r="T3132" s="145"/>
      <c r="U3132" s="145"/>
      <c r="V3132" s="145"/>
      <c r="W3132" s="145"/>
      <c r="X3132" s="145"/>
      <c r="Y3132" s="145"/>
      <c r="Z3132" s="145"/>
      <c r="AA3132" s="145"/>
      <c r="AB3132" s="145"/>
      <c r="AC3132" s="145"/>
    </row>
    <row r="3133" spans="8:29" ht="12.75">
      <c r="H3133" s="145"/>
      <c r="I3133" s="145"/>
      <c r="J3133" s="145"/>
      <c r="K3133" s="145"/>
      <c r="L3133" s="145"/>
      <c r="M3133" s="145"/>
      <c r="N3133" s="145"/>
      <c r="O3133" s="145"/>
      <c r="P3133" s="145"/>
      <c r="Q3133" s="145"/>
      <c r="R3133" s="145"/>
      <c r="S3133" s="145"/>
      <c r="T3133" s="145"/>
      <c r="U3133" s="145"/>
      <c r="V3133" s="145"/>
      <c r="W3133" s="145"/>
      <c r="X3133" s="145"/>
      <c r="Y3133" s="145"/>
      <c r="Z3133" s="145"/>
      <c r="AA3133" s="145"/>
      <c r="AB3133" s="145"/>
      <c r="AC3133" s="145"/>
    </row>
    <row r="3134" spans="8:29" ht="12.75">
      <c r="H3134" s="145"/>
      <c r="I3134" s="145"/>
      <c r="J3134" s="145"/>
      <c r="K3134" s="145"/>
      <c r="L3134" s="145"/>
      <c r="M3134" s="145"/>
      <c r="N3134" s="145"/>
      <c r="O3134" s="145"/>
      <c r="P3134" s="145"/>
      <c r="Q3134" s="145"/>
      <c r="R3134" s="145"/>
      <c r="S3134" s="145"/>
      <c r="T3134" s="145"/>
      <c r="U3134" s="145"/>
      <c r="V3134" s="145"/>
      <c r="W3134" s="145"/>
      <c r="X3134" s="145"/>
      <c r="Y3134" s="145"/>
      <c r="Z3134" s="145"/>
      <c r="AA3134" s="145"/>
      <c r="AB3134" s="145"/>
      <c r="AC3134" s="145"/>
    </row>
    <row r="3135" spans="8:29" ht="12.75">
      <c r="H3135" s="145"/>
      <c r="I3135" s="145"/>
      <c r="J3135" s="145"/>
      <c r="K3135" s="145"/>
      <c r="L3135" s="145"/>
      <c r="M3135" s="145"/>
      <c r="N3135" s="145"/>
      <c r="O3135" s="145"/>
      <c r="P3135" s="145"/>
      <c r="Q3135" s="145"/>
      <c r="R3135" s="145"/>
      <c r="S3135" s="145"/>
      <c r="T3135" s="145"/>
      <c r="U3135" s="145"/>
      <c r="V3135" s="145"/>
      <c r="W3135" s="145"/>
      <c r="X3135" s="145"/>
      <c r="Y3135" s="145"/>
      <c r="Z3135" s="145"/>
      <c r="AA3135" s="145"/>
      <c r="AB3135" s="145"/>
      <c r="AC3135" s="145"/>
    </row>
    <row r="3136" spans="8:29" ht="12.75">
      <c r="H3136" s="145"/>
      <c r="I3136" s="145"/>
      <c r="J3136" s="145"/>
      <c r="K3136" s="145"/>
      <c r="L3136" s="145"/>
      <c r="M3136" s="145"/>
      <c r="N3136" s="145"/>
      <c r="O3136" s="145"/>
      <c r="P3136" s="145"/>
      <c r="Q3136" s="145"/>
      <c r="R3136" s="145"/>
      <c r="S3136" s="145"/>
      <c r="T3136" s="145"/>
      <c r="U3136" s="145"/>
      <c r="V3136" s="145"/>
      <c r="W3136" s="145"/>
      <c r="X3136" s="145"/>
      <c r="Y3136" s="145"/>
      <c r="Z3136" s="145"/>
      <c r="AA3136" s="145"/>
      <c r="AB3136" s="145"/>
      <c r="AC3136" s="145"/>
    </row>
    <row r="3137" spans="8:29" ht="12.75">
      <c r="H3137" s="145"/>
      <c r="I3137" s="145"/>
      <c r="J3137" s="145"/>
      <c r="K3137" s="145"/>
      <c r="L3137" s="145"/>
      <c r="M3137" s="145"/>
      <c r="N3137" s="145"/>
      <c r="O3137" s="145"/>
      <c r="P3137" s="145"/>
      <c r="Q3137" s="145"/>
      <c r="R3137" s="145"/>
      <c r="S3137" s="145"/>
      <c r="T3137" s="145"/>
      <c r="U3137" s="145"/>
      <c r="V3137" s="145"/>
      <c r="W3137" s="145"/>
      <c r="X3137" s="145"/>
      <c r="Y3137" s="145"/>
      <c r="Z3137" s="145"/>
      <c r="AA3137" s="145"/>
      <c r="AB3137" s="145"/>
      <c r="AC3137" s="145"/>
    </row>
    <row r="3138" spans="8:29" ht="12.75">
      <c r="H3138" s="145"/>
      <c r="I3138" s="145"/>
      <c r="J3138" s="145"/>
      <c r="K3138" s="145"/>
      <c r="L3138" s="145"/>
      <c r="M3138" s="145"/>
      <c r="N3138" s="145"/>
      <c r="O3138" s="145"/>
      <c r="P3138" s="145"/>
      <c r="Q3138" s="145"/>
      <c r="R3138" s="145"/>
      <c r="S3138" s="145"/>
      <c r="T3138" s="145"/>
      <c r="U3138" s="145"/>
      <c r="V3138" s="145"/>
      <c r="W3138" s="145"/>
      <c r="X3138" s="145"/>
      <c r="Y3138" s="145"/>
      <c r="Z3138" s="145"/>
      <c r="AA3138" s="145"/>
      <c r="AB3138" s="145"/>
      <c r="AC3138" s="145"/>
    </row>
    <row r="3139" spans="8:29" ht="12.75">
      <c r="H3139" s="145"/>
      <c r="I3139" s="145"/>
      <c r="J3139" s="145"/>
      <c r="K3139" s="145"/>
      <c r="L3139" s="145"/>
      <c r="M3139" s="145"/>
      <c r="N3139" s="145"/>
      <c r="O3139" s="145"/>
      <c r="P3139" s="145"/>
      <c r="Q3139" s="145"/>
      <c r="R3139" s="145"/>
      <c r="S3139" s="145"/>
      <c r="T3139" s="145"/>
      <c r="U3139" s="145"/>
      <c r="V3139" s="145"/>
      <c r="W3139" s="145"/>
      <c r="X3139" s="145"/>
      <c r="Y3139" s="145"/>
      <c r="Z3139" s="145"/>
      <c r="AA3139" s="145"/>
      <c r="AB3139" s="145"/>
      <c r="AC3139" s="145"/>
    </row>
    <row r="3140" spans="8:29" ht="12.75">
      <c r="H3140" s="145"/>
      <c r="I3140" s="145"/>
      <c r="J3140" s="145"/>
      <c r="K3140" s="145"/>
      <c r="L3140" s="145"/>
      <c r="M3140" s="145"/>
      <c r="N3140" s="145"/>
      <c r="O3140" s="145"/>
      <c r="P3140" s="145"/>
      <c r="Q3140" s="145"/>
      <c r="R3140" s="145"/>
      <c r="S3140" s="145"/>
      <c r="T3140" s="145"/>
      <c r="U3140" s="145"/>
      <c r="V3140" s="145"/>
      <c r="W3140" s="145"/>
      <c r="X3140" s="145"/>
      <c r="Y3140" s="145"/>
      <c r="Z3140" s="145"/>
      <c r="AA3140" s="145"/>
      <c r="AB3140" s="145"/>
      <c r="AC3140" s="145"/>
    </row>
    <row r="3141" spans="8:29" ht="12.75">
      <c r="H3141" s="145"/>
      <c r="I3141" s="145"/>
      <c r="J3141" s="145"/>
      <c r="K3141" s="145"/>
      <c r="L3141" s="145"/>
      <c r="M3141" s="145"/>
      <c r="N3141" s="145"/>
      <c r="O3141" s="145"/>
      <c r="P3141" s="145"/>
      <c r="Q3141" s="145"/>
      <c r="R3141" s="145"/>
      <c r="S3141" s="145"/>
      <c r="T3141" s="145"/>
      <c r="U3141" s="145"/>
      <c r="V3141" s="145"/>
      <c r="W3141" s="145"/>
      <c r="X3141" s="145"/>
      <c r="Y3141" s="145"/>
      <c r="Z3141" s="145"/>
      <c r="AA3141" s="145"/>
      <c r="AB3141" s="145"/>
      <c r="AC3141" s="145"/>
    </row>
    <row r="3142" spans="8:29" ht="12.75">
      <c r="H3142" s="145"/>
      <c r="I3142" s="145"/>
      <c r="J3142" s="145"/>
      <c r="K3142" s="145"/>
      <c r="L3142" s="145"/>
      <c r="M3142" s="145"/>
      <c r="N3142" s="145"/>
      <c r="O3142" s="145"/>
      <c r="P3142" s="145"/>
      <c r="Q3142" s="145"/>
      <c r="R3142" s="145"/>
      <c r="S3142" s="145"/>
      <c r="T3142" s="145"/>
      <c r="U3142" s="145"/>
      <c r="V3142" s="145"/>
      <c r="W3142" s="145"/>
      <c r="X3142" s="145"/>
      <c r="Y3142" s="145"/>
      <c r="Z3142" s="145"/>
      <c r="AA3142" s="145"/>
      <c r="AB3142" s="145"/>
      <c r="AC3142" s="145"/>
    </row>
    <row r="3143" spans="8:29" ht="12.75">
      <c r="H3143" s="145"/>
      <c r="I3143" s="145"/>
      <c r="J3143" s="145"/>
      <c r="K3143" s="145"/>
      <c r="L3143" s="145"/>
      <c r="M3143" s="145"/>
      <c r="N3143" s="145"/>
      <c r="O3143" s="145"/>
      <c r="P3143" s="145"/>
      <c r="Q3143" s="145"/>
      <c r="R3143" s="145"/>
      <c r="S3143" s="145"/>
      <c r="T3143" s="145"/>
      <c r="U3143" s="145"/>
      <c r="V3143" s="145"/>
      <c r="W3143" s="145"/>
      <c r="X3143" s="145"/>
      <c r="Y3143" s="145"/>
      <c r="Z3143" s="145"/>
      <c r="AA3143" s="145"/>
      <c r="AB3143" s="145"/>
      <c r="AC3143" s="145"/>
    </row>
    <row r="3144" spans="8:29" ht="12.75">
      <c r="H3144" s="145"/>
      <c r="I3144" s="145"/>
      <c r="J3144" s="145"/>
      <c r="K3144" s="145"/>
      <c r="L3144" s="145"/>
      <c r="M3144" s="145"/>
      <c r="N3144" s="145"/>
      <c r="O3144" s="145"/>
      <c r="P3144" s="145"/>
      <c r="Q3144" s="145"/>
      <c r="R3144" s="145"/>
      <c r="S3144" s="145"/>
      <c r="T3144" s="145"/>
      <c r="U3144" s="145"/>
      <c r="V3144" s="145"/>
      <c r="W3144" s="145"/>
      <c r="X3144" s="145"/>
      <c r="Y3144" s="145"/>
      <c r="Z3144" s="145"/>
      <c r="AA3144" s="145"/>
      <c r="AB3144" s="145"/>
      <c r="AC3144" s="145"/>
    </row>
    <row r="3145" spans="8:29" ht="12.75">
      <c r="H3145" s="145"/>
      <c r="I3145" s="145"/>
      <c r="J3145" s="145"/>
      <c r="K3145" s="145"/>
      <c r="L3145" s="145"/>
      <c r="M3145" s="145"/>
      <c r="N3145" s="145"/>
      <c r="O3145" s="145"/>
      <c r="P3145" s="145"/>
      <c r="Q3145" s="145"/>
      <c r="R3145" s="145"/>
      <c r="S3145" s="145"/>
      <c r="T3145" s="145"/>
      <c r="U3145" s="145"/>
      <c r="V3145" s="145"/>
      <c r="W3145" s="145"/>
      <c r="X3145" s="145"/>
      <c r="Y3145" s="145"/>
      <c r="Z3145" s="145"/>
      <c r="AA3145" s="145"/>
      <c r="AB3145" s="145"/>
      <c r="AC3145" s="145"/>
    </row>
    <row r="3146" spans="8:29" ht="12.75">
      <c r="H3146" s="145"/>
      <c r="I3146" s="145"/>
      <c r="J3146" s="145"/>
      <c r="K3146" s="145"/>
      <c r="L3146" s="145"/>
      <c r="M3146" s="145"/>
      <c r="N3146" s="145"/>
      <c r="O3146" s="145"/>
      <c r="P3146" s="145"/>
      <c r="Q3146" s="145"/>
      <c r="R3146" s="145"/>
      <c r="S3146" s="145"/>
      <c r="T3146" s="145"/>
      <c r="U3146" s="145"/>
      <c r="V3146" s="145"/>
      <c r="W3146" s="145"/>
      <c r="X3146" s="145"/>
      <c r="Y3146" s="145"/>
      <c r="Z3146" s="145"/>
      <c r="AA3146" s="145"/>
      <c r="AB3146" s="145"/>
      <c r="AC3146" s="145"/>
    </row>
    <row r="3147" spans="8:29" ht="12.75">
      <c r="H3147" s="145"/>
      <c r="I3147" s="145"/>
      <c r="J3147" s="145"/>
      <c r="K3147" s="145"/>
      <c r="L3147" s="145"/>
      <c r="M3147" s="145"/>
      <c r="N3147" s="145"/>
      <c r="O3147" s="145"/>
      <c r="P3147" s="145"/>
      <c r="Q3147" s="145"/>
      <c r="R3147" s="145"/>
      <c r="S3147" s="145"/>
      <c r="T3147" s="145"/>
      <c r="U3147" s="145"/>
      <c r="V3147" s="145"/>
      <c r="W3147" s="145"/>
      <c r="X3147" s="145"/>
      <c r="Y3147" s="145"/>
      <c r="Z3147" s="145"/>
      <c r="AA3147" s="145"/>
      <c r="AB3147" s="145"/>
      <c r="AC3147" s="145"/>
    </row>
    <row r="3148" spans="8:29" ht="12.75">
      <c r="H3148" s="145"/>
      <c r="I3148" s="145"/>
      <c r="J3148" s="145"/>
      <c r="K3148" s="145"/>
      <c r="L3148" s="145"/>
      <c r="M3148" s="145"/>
      <c r="N3148" s="145"/>
      <c r="O3148" s="145"/>
      <c r="P3148" s="145"/>
      <c r="Q3148" s="145"/>
      <c r="R3148" s="145"/>
      <c r="S3148" s="145"/>
      <c r="T3148" s="145"/>
      <c r="U3148" s="145"/>
      <c r="V3148" s="145"/>
      <c r="W3148" s="145"/>
      <c r="X3148" s="145"/>
      <c r="Y3148" s="145"/>
      <c r="Z3148" s="145"/>
      <c r="AA3148" s="145"/>
      <c r="AB3148" s="145"/>
      <c r="AC3148" s="145"/>
    </row>
    <row r="3149" spans="8:29" ht="12.75">
      <c r="H3149" s="145"/>
      <c r="I3149" s="145"/>
      <c r="J3149" s="145"/>
      <c r="K3149" s="145"/>
      <c r="L3149" s="145"/>
      <c r="M3149" s="145"/>
      <c r="N3149" s="145"/>
      <c r="O3149" s="145"/>
      <c r="P3149" s="145"/>
      <c r="Q3149" s="145"/>
      <c r="R3149" s="145"/>
      <c r="S3149" s="145"/>
      <c r="T3149" s="145"/>
      <c r="U3149" s="145"/>
      <c r="V3149" s="145"/>
      <c r="W3149" s="145"/>
      <c r="X3149" s="145"/>
      <c r="Y3149" s="145"/>
      <c r="Z3149" s="145"/>
      <c r="AA3149" s="145"/>
      <c r="AB3149" s="145"/>
      <c r="AC3149" s="145"/>
    </row>
    <row r="3150" spans="8:29" ht="12.75">
      <c r="H3150" s="145"/>
      <c r="I3150" s="145"/>
      <c r="J3150" s="145"/>
      <c r="K3150" s="145"/>
      <c r="L3150" s="145"/>
      <c r="M3150" s="145"/>
      <c r="N3150" s="145"/>
      <c r="O3150" s="145"/>
      <c r="P3150" s="145"/>
      <c r="Q3150" s="145"/>
      <c r="R3150" s="145"/>
      <c r="S3150" s="145"/>
      <c r="T3150" s="145"/>
      <c r="U3150" s="145"/>
      <c r="V3150" s="145"/>
      <c r="W3150" s="145"/>
      <c r="X3150" s="145"/>
      <c r="Y3150" s="145"/>
      <c r="Z3150" s="145"/>
      <c r="AA3150" s="145"/>
      <c r="AB3150" s="145"/>
      <c r="AC3150" s="145"/>
    </row>
    <row r="3151" spans="8:29" ht="12.75">
      <c r="H3151" s="145"/>
      <c r="I3151" s="145"/>
      <c r="J3151" s="145"/>
      <c r="K3151" s="145"/>
      <c r="L3151" s="145"/>
      <c r="M3151" s="145"/>
      <c r="N3151" s="145"/>
      <c r="O3151" s="145"/>
      <c r="P3151" s="145"/>
      <c r="Q3151" s="145"/>
      <c r="R3151" s="145"/>
      <c r="S3151" s="145"/>
      <c r="T3151" s="145"/>
      <c r="U3151" s="145"/>
      <c r="V3151" s="145"/>
      <c r="W3151" s="145"/>
      <c r="X3151" s="145"/>
      <c r="Y3151" s="145"/>
      <c r="Z3151" s="145"/>
      <c r="AA3151" s="145"/>
      <c r="AB3151" s="145"/>
      <c r="AC3151" s="145"/>
    </row>
    <row r="3152" spans="8:29" ht="12.75">
      <c r="H3152" s="145"/>
      <c r="I3152" s="145"/>
      <c r="J3152" s="145"/>
      <c r="K3152" s="145"/>
      <c r="L3152" s="145"/>
      <c r="M3152" s="145"/>
      <c r="N3152" s="145"/>
      <c r="O3152" s="145"/>
      <c r="P3152" s="145"/>
      <c r="Q3152" s="145"/>
      <c r="R3152" s="145"/>
      <c r="S3152" s="145"/>
      <c r="T3152" s="145"/>
      <c r="U3152" s="145"/>
      <c r="V3152" s="145"/>
      <c r="W3152" s="145"/>
      <c r="X3152" s="145"/>
      <c r="Y3152" s="145"/>
      <c r="Z3152" s="145"/>
      <c r="AA3152" s="145"/>
      <c r="AB3152" s="145"/>
      <c r="AC3152" s="145"/>
    </row>
    <row r="3153" spans="8:29" ht="12.75">
      <c r="H3153" s="145"/>
      <c r="I3153" s="145"/>
      <c r="J3153" s="145"/>
      <c r="K3153" s="145"/>
      <c r="L3153" s="145"/>
      <c r="M3153" s="145"/>
      <c r="N3153" s="145"/>
      <c r="O3153" s="145"/>
      <c r="P3153" s="145"/>
      <c r="Q3153" s="145"/>
      <c r="R3153" s="145"/>
      <c r="S3153" s="145"/>
      <c r="T3153" s="145"/>
      <c r="U3153" s="145"/>
      <c r="V3153" s="145"/>
      <c r="W3153" s="145"/>
      <c r="X3153" s="145"/>
      <c r="Y3153" s="145"/>
      <c r="Z3153" s="145"/>
      <c r="AA3153" s="145"/>
      <c r="AB3153" s="145"/>
      <c r="AC3153" s="145"/>
    </row>
    <row r="3154" spans="8:29" ht="12.75">
      <c r="H3154" s="145"/>
      <c r="I3154" s="145"/>
      <c r="J3154" s="145"/>
      <c r="K3154" s="145"/>
      <c r="L3154" s="145"/>
      <c r="M3154" s="145"/>
      <c r="N3154" s="145"/>
      <c r="O3154" s="145"/>
      <c r="P3154" s="145"/>
      <c r="Q3154" s="145"/>
      <c r="R3154" s="145"/>
      <c r="S3154" s="145"/>
      <c r="T3154" s="145"/>
      <c r="U3154" s="145"/>
      <c r="V3154" s="145"/>
      <c r="W3154" s="145"/>
      <c r="X3154" s="145"/>
      <c r="Y3154" s="145"/>
      <c r="Z3154" s="145"/>
      <c r="AA3154" s="145"/>
      <c r="AB3154" s="145"/>
      <c r="AC3154" s="145"/>
    </row>
    <row r="3155" spans="8:29" ht="12.75">
      <c r="H3155" s="145"/>
      <c r="I3155" s="145"/>
      <c r="J3155" s="145"/>
      <c r="K3155" s="145"/>
      <c r="L3155" s="145"/>
      <c r="M3155" s="145"/>
      <c r="N3155" s="145"/>
      <c r="O3155" s="145"/>
      <c r="P3155" s="145"/>
      <c r="Q3155" s="145"/>
      <c r="R3155" s="145"/>
      <c r="S3155" s="145"/>
      <c r="T3155" s="145"/>
      <c r="U3155" s="145"/>
      <c r="V3155" s="145"/>
      <c r="W3155" s="145"/>
      <c r="X3155" s="145"/>
      <c r="Y3155" s="145"/>
      <c r="Z3155" s="145"/>
      <c r="AA3155" s="145"/>
      <c r="AB3155" s="145"/>
      <c r="AC3155" s="145"/>
    </row>
    <row r="3156" spans="8:29" ht="12.75">
      <c r="H3156" s="145"/>
      <c r="I3156" s="145"/>
      <c r="J3156" s="145"/>
      <c r="K3156" s="145"/>
      <c r="L3156" s="145"/>
      <c r="M3156" s="145"/>
      <c r="N3156" s="145"/>
      <c r="O3156" s="145"/>
      <c r="P3156" s="145"/>
      <c r="Q3156" s="145"/>
      <c r="R3156" s="145"/>
      <c r="S3156" s="145"/>
      <c r="T3156" s="145"/>
      <c r="U3156" s="145"/>
      <c r="V3156" s="145"/>
      <c r="W3156" s="145"/>
      <c r="X3156" s="145"/>
      <c r="Y3156" s="145"/>
      <c r="Z3156" s="145"/>
      <c r="AA3156" s="145"/>
      <c r="AB3156" s="145"/>
      <c r="AC3156" s="145"/>
    </row>
    <row r="3157" spans="8:29" ht="12.75">
      <c r="H3157" s="145"/>
      <c r="I3157" s="145"/>
      <c r="J3157" s="145"/>
      <c r="K3157" s="145"/>
      <c r="L3157" s="145"/>
      <c r="M3157" s="145"/>
      <c r="N3157" s="145"/>
      <c r="O3157" s="145"/>
      <c r="P3157" s="145"/>
      <c r="Q3157" s="145"/>
      <c r="R3157" s="145"/>
      <c r="S3157" s="145"/>
      <c r="T3157" s="145"/>
      <c r="U3157" s="145"/>
      <c r="V3157" s="145"/>
      <c r="W3157" s="145"/>
      <c r="X3157" s="145"/>
      <c r="Y3157" s="145"/>
      <c r="Z3157" s="145"/>
      <c r="AA3157" s="145"/>
      <c r="AB3157" s="145"/>
      <c r="AC3157" s="145"/>
    </row>
    <row r="3158" spans="8:29" ht="12.75">
      <c r="H3158" s="145"/>
      <c r="I3158" s="145"/>
      <c r="J3158" s="145"/>
      <c r="K3158" s="145"/>
      <c r="L3158" s="145"/>
      <c r="M3158" s="145"/>
      <c r="N3158" s="145"/>
      <c r="O3158" s="145"/>
      <c r="P3158" s="145"/>
      <c r="Q3158" s="145"/>
      <c r="R3158" s="145"/>
      <c r="S3158" s="145"/>
      <c r="T3158" s="145"/>
      <c r="U3158" s="145"/>
      <c r="V3158" s="145"/>
      <c r="W3158" s="145"/>
      <c r="X3158" s="145"/>
      <c r="Y3158" s="145"/>
      <c r="Z3158" s="145"/>
      <c r="AA3158" s="145"/>
      <c r="AB3158" s="145"/>
      <c r="AC3158" s="145"/>
    </row>
    <row r="3159" spans="8:29" ht="12.75">
      <c r="H3159" s="145"/>
      <c r="I3159" s="145"/>
      <c r="J3159" s="145"/>
      <c r="K3159" s="145"/>
      <c r="L3159" s="145"/>
      <c r="M3159" s="145"/>
      <c r="N3159" s="145"/>
      <c r="O3159" s="145"/>
      <c r="P3159" s="145"/>
      <c r="Q3159" s="145"/>
      <c r="R3159" s="145"/>
      <c r="S3159" s="145"/>
      <c r="T3159" s="145"/>
      <c r="U3159" s="145"/>
      <c r="V3159" s="145"/>
      <c r="W3159" s="145"/>
      <c r="X3159" s="145"/>
      <c r="Y3159" s="145"/>
      <c r="Z3159" s="145"/>
      <c r="AA3159" s="145"/>
      <c r="AB3159" s="145"/>
      <c r="AC3159" s="145"/>
    </row>
    <row r="3160" spans="8:29" ht="12.75">
      <c r="H3160" s="145"/>
      <c r="I3160" s="145"/>
      <c r="J3160" s="145"/>
      <c r="K3160" s="145"/>
      <c r="L3160" s="145"/>
      <c r="M3160" s="145"/>
      <c r="N3160" s="145"/>
      <c r="O3160" s="145"/>
      <c r="P3160" s="145"/>
      <c r="Q3160" s="145"/>
      <c r="R3160" s="145"/>
      <c r="S3160" s="145"/>
      <c r="T3160" s="145"/>
      <c r="U3160" s="145"/>
      <c r="V3160" s="145"/>
      <c r="W3160" s="145"/>
      <c r="X3160" s="145"/>
      <c r="Y3160" s="145"/>
      <c r="Z3160" s="145"/>
      <c r="AA3160" s="145"/>
      <c r="AB3160" s="145"/>
      <c r="AC3160" s="145"/>
    </row>
    <row r="3161" spans="8:29" ht="12.75">
      <c r="H3161" s="145"/>
      <c r="I3161" s="145"/>
      <c r="J3161" s="145"/>
      <c r="K3161" s="145"/>
      <c r="L3161" s="145"/>
      <c r="M3161" s="145"/>
      <c r="N3161" s="145"/>
      <c r="O3161" s="145"/>
      <c r="P3161" s="145"/>
      <c r="Q3161" s="145"/>
      <c r="R3161" s="145"/>
      <c r="S3161" s="145"/>
      <c r="T3161" s="145"/>
      <c r="U3161" s="145"/>
      <c r="V3161" s="145"/>
      <c r="W3161" s="145"/>
      <c r="X3161" s="145"/>
      <c r="Y3161" s="145"/>
      <c r="Z3161" s="145"/>
      <c r="AA3161" s="145"/>
      <c r="AB3161" s="145"/>
      <c r="AC3161" s="145"/>
    </row>
    <row r="3162" spans="8:29" ht="12.75">
      <c r="H3162" s="145"/>
      <c r="I3162" s="145"/>
      <c r="J3162" s="145"/>
      <c r="K3162" s="145"/>
      <c r="L3162" s="145"/>
      <c r="M3162" s="145"/>
      <c r="N3162" s="145"/>
      <c r="O3162" s="145"/>
      <c r="P3162" s="145"/>
      <c r="Q3162" s="145"/>
      <c r="R3162" s="145"/>
      <c r="S3162" s="145"/>
      <c r="T3162" s="145"/>
      <c r="U3162" s="145"/>
      <c r="V3162" s="145"/>
      <c r="W3162" s="145"/>
      <c r="X3162" s="145"/>
      <c r="Y3162" s="145"/>
      <c r="Z3162" s="145"/>
      <c r="AA3162" s="145"/>
      <c r="AB3162" s="145"/>
      <c r="AC3162" s="145"/>
    </row>
    <row r="3163" spans="8:29" ht="12.75">
      <c r="H3163" s="145"/>
      <c r="I3163" s="145"/>
      <c r="J3163" s="145"/>
      <c r="K3163" s="145"/>
      <c r="L3163" s="145"/>
      <c r="M3163" s="145"/>
      <c r="N3163" s="145"/>
      <c r="O3163" s="145"/>
      <c r="P3163" s="145"/>
      <c r="Q3163" s="145"/>
      <c r="R3163" s="145"/>
      <c r="S3163" s="145"/>
      <c r="T3163" s="145"/>
      <c r="U3163" s="145"/>
      <c r="V3163" s="145"/>
      <c r="W3163" s="145"/>
      <c r="X3163" s="145"/>
      <c r="Y3163" s="145"/>
      <c r="Z3163" s="145"/>
      <c r="AA3163" s="145"/>
      <c r="AB3163" s="145"/>
      <c r="AC3163" s="145"/>
    </row>
    <row r="3164" spans="8:29" ht="12.75">
      <c r="H3164" s="145"/>
      <c r="I3164" s="145"/>
      <c r="J3164" s="145"/>
      <c r="K3164" s="145"/>
      <c r="L3164" s="145"/>
      <c r="M3164" s="145"/>
      <c r="N3164" s="145"/>
      <c r="O3164" s="145"/>
      <c r="P3164" s="145"/>
      <c r="Q3164" s="145"/>
      <c r="R3164" s="145"/>
      <c r="S3164" s="145"/>
      <c r="T3164" s="145"/>
      <c r="U3164" s="145"/>
      <c r="V3164" s="145"/>
      <c r="W3164" s="145"/>
      <c r="X3164" s="145"/>
      <c r="Y3164" s="145"/>
      <c r="Z3164" s="145"/>
      <c r="AA3164" s="145"/>
      <c r="AB3164" s="145"/>
      <c r="AC3164" s="145"/>
    </row>
    <row r="3165" spans="8:29" ht="12.75">
      <c r="H3165" s="145"/>
      <c r="I3165" s="145"/>
      <c r="J3165" s="145"/>
      <c r="K3165" s="145"/>
      <c r="L3165" s="145"/>
      <c r="M3165" s="145"/>
      <c r="N3165" s="145"/>
      <c r="O3165" s="145"/>
      <c r="P3165" s="145"/>
      <c r="Q3165" s="145"/>
      <c r="R3165" s="145"/>
      <c r="S3165" s="145"/>
      <c r="T3165" s="145"/>
      <c r="U3165" s="145"/>
      <c r="V3165" s="145"/>
      <c r="W3165" s="145"/>
      <c r="X3165" s="145"/>
      <c r="Y3165" s="145"/>
      <c r="Z3165" s="145"/>
      <c r="AA3165" s="145"/>
      <c r="AB3165" s="145"/>
      <c r="AC3165" s="145"/>
    </row>
    <row r="3166" spans="8:29" ht="12.75">
      <c r="H3166" s="145"/>
      <c r="I3166" s="145"/>
      <c r="J3166" s="145"/>
      <c r="K3166" s="145"/>
      <c r="L3166" s="145"/>
      <c r="M3166" s="145"/>
      <c r="N3166" s="145"/>
      <c r="O3166" s="145"/>
      <c r="P3166" s="145"/>
      <c r="Q3166" s="145"/>
      <c r="R3166" s="145"/>
      <c r="S3166" s="145"/>
      <c r="T3166" s="145"/>
      <c r="U3166" s="145"/>
      <c r="V3166" s="145"/>
      <c r="W3166" s="145"/>
      <c r="X3166" s="145"/>
      <c r="Y3166" s="145"/>
      <c r="Z3166" s="145"/>
      <c r="AA3166" s="145"/>
      <c r="AB3166" s="145"/>
      <c r="AC3166" s="145"/>
    </row>
    <row r="3167" spans="8:29" ht="12.75">
      <c r="H3167" s="145"/>
      <c r="I3167" s="145"/>
      <c r="J3167" s="145"/>
      <c r="K3167" s="145"/>
      <c r="L3167" s="145"/>
      <c r="M3167" s="145"/>
      <c r="N3167" s="145"/>
      <c r="O3167" s="145"/>
      <c r="P3167" s="145"/>
      <c r="Q3167" s="145"/>
      <c r="R3167" s="145"/>
      <c r="S3167" s="145"/>
      <c r="T3167" s="145"/>
      <c r="U3167" s="145"/>
      <c r="V3167" s="145"/>
      <c r="W3167" s="145"/>
      <c r="X3167" s="145"/>
      <c r="Y3167" s="145"/>
      <c r="Z3167" s="145"/>
      <c r="AA3167" s="145"/>
      <c r="AB3167" s="145"/>
      <c r="AC3167" s="145"/>
    </row>
    <row r="3168" spans="8:29" ht="12.75">
      <c r="H3168" s="145"/>
      <c r="I3168" s="145"/>
      <c r="J3168" s="145"/>
      <c r="K3168" s="145"/>
      <c r="L3168" s="145"/>
      <c r="M3168" s="145"/>
      <c r="N3168" s="145"/>
      <c r="O3168" s="145"/>
      <c r="P3168" s="145"/>
      <c r="Q3168" s="145"/>
      <c r="R3168" s="145"/>
      <c r="S3168" s="145"/>
      <c r="T3168" s="145"/>
      <c r="U3168" s="145"/>
      <c r="V3168" s="145"/>
      <c r="W3168" s="145"/>
      <c r="X3168" s="145"/>
      <c r="Y3168" s="145"/>
      <c r="Z3168" s="145"/>
      <c r="AA3168" s="145"/>
      <c r="AB3168" s="145"/>
      <c r="AC3168" s="145"/>
    </row>
    <row r="3169" spans="8:29" ht="12.75">
      <c r="H3169" s="145"/>
      <c r="I3169" s="145"/>
      <c r="J3169" s="145"/>
      <c r="K3169" s="145"/>
      <c r="L3169" s="145"/>
      <c r="M3169" s="145"/>
      <c r="N3169" s="145"/>
      <c r="O3169" s="145"/>
      <c r="P3169" s="145"/>
      <c r="Q3169" s="145"/>
      <c r="R3169" s="145"/>
      <c r="S3169" s="145"/>
      <c r="T3169" s="145"/>
      <c r="U3169" s="145"/>
      <c r="V3169" s="145"/>
      <c r="W3169" s="145"/>
      <c r="X3169" s="145"/>
      <c r="Y3169" s="145"/>
      <c r="Z3169" s="145"/>
      <c r="AA3169" s="145"/>
      <c r="AB3169" s="145"/>
      <c r="AC3169" s="145"/>
    </row>
    <row r="3170" spans="8:29" ht="12.75">
      <c r="H3170" s="145"/>
      <c r="I3170" s="145"/>
      <c r="J3170" s="145"/>
      <c r="K3170" s="145"/>
      <c r="L3170" s="145"/>
      <c r="M3170" s="145"/>
      <c r="N3170" s="145"/>
      <c r="O3170" s="145"/>
      <c r="P3170" s="145"/>
      <c r="Q3170" s="145"/>
      <c r="R3170" s="145"/>
      <c r="S3170" s="145"/>
      <c r="T3170" s="145"/>
      <c r="U3170" s="145"/>
      <c r="V3170" s="145"/>
      <c r="W3170" s="145"/>
      <c r="X3170" s="145"/>
      <c r="Y3170" s="145"/>
      <c r="Z3170" s="145"/>
      <c r="AA3170" s="145"/>
      <c r="AB3170" s="145"/>
      <c r="AC3170" s="145"/>
    </row>
    <row r="3171" spans="8:29" ht="12.75">
      <c r="H3171" s="145"/>
      <c r="I3171" s="145"/>
      <c r="J3171" s="145"/>
      <c r="K3171" s="145"/>
      <c r="L3171" s="145"/>
      <c r="M3171" s="145"/>
      <c r="N3171" s="145"/>
      <c r="O3171" s="145"/>
      <c r="P3171" s="145"/>
      <c r="Q3171" s="145"/>
      <c r="R3171" s="145"/>
      <c r="S3171" s="145"/>
      <c r="T3171" s="145"/>
      <c r="U3171" s="145"/>
      <c r="V3171" s="145"/>
      <c r="W3171" s="145"/>
      <c r="X3171" s="145"/>
      <c r="Y3171" s="145"/>
      <c r="Z3171" s="145"/>
      <c r="AA3171" s="145"/>
      <c r="AB3171" s="145"/>
      <c r="AC3171" s="145"/>
    </row>
    <row r="3172" spans="8:29" ht="12.75">
      <c r="H3172" s="145"/>
      <c r="I3172" s="145"/>
      <c r="J3172" s="145"/>
      <c r="K3172" s="145"/>
      <c r="L3172" s="145"/>
      <c r="M3172" s="145"/>
      <c r="N3172" s="145"/>
      <c r="O3172" s="145"/>
      <c r="P3172" s="145"/>
      <c r="Q3172" s="145"/>
      <c r="R3172" s="145"/>
      <c r="S3172" s="145"/>
      <c r="T3172" s="145"/>
      <c r="U3172" s="145"/>
      <c r="V3172" s="145"/>
      <c r="W3172" s="145"/>
      <c r="X3172" s="145"/>
      <c r="Y3172" s="145"/>
      <c r="Z3172" s="145"/>
      <c r="AA3172" s="145"/>
      <c r="AB3172" s="145"/>
      <c r="AC3172" s="145"/>
    </row>
    <row r="3173" spans="8:29" ht="12.75">
      <c r="H3173" s="145"/>
      <c r="I3173" s="145"/>
      <c r="J3173" s="145"/>
      <c r="K3173" s="145"/>
      <c r="L3173" s="145"/>
      <c r="M3173" s="145"/>
      <c r="N3173" s="145"/>
      <c r="O3173" s="145"/>
      <c r="P3173" s="145"/>
      <c r="Q3173" s="145"/>
      <c r="R3173" s="145"/>
      <c r="S3173" s="145"/>
      <c r="T3173" s="145"/>
      <c r="U3173" s="145"/>
      <c r="V3173" s="145"/>
      <c r="W3173" s="145"/>
      <c r="X3173" s="145"/>
      <c r="Y3173" s="145"/>
      <c r="Z3173" s="145"/>
      <c r="AA3173" s="145"/>
      <c r="AB3173" s="145"/>
      <c r="AC3173" s="145"/>
    </row>
    <row r="3174" spans="8:29" ht="12.75">
      <c r="H3174" s="145"/>
      <c r="I3174" s="145"/>
      <c r="J3174" s="145"/>
      <c r="K3174" s="145"/>
      <c r="L3174" s="145"/>
      <c r="M3174" s="145"/>
      <c r="N3174" s="145"/>
      <c r="O3174" s="145"/>
      <c r="P3174" s="145"/>
      <c r="Q3174" s="145"/>
      <c r="R3174" s="145"/>
      <c r="S3174" s="145"/>
      <c r="T3174" s="145"/>
      <c r="U3174" s="145"/>
      <c r="V3174" s="145"/>
      <c r="W3174" s="145"/>
      <c r="X3174" s="145"/>
      <c r="Y3174" s="145"/>
      <c r="Z3174" s="145"/>
      <c r="AA3174" s="145"/>
      <c r="AB3174" s="145"/>
      <c r="AC3174" s="145"/>
    </row>
    <row r="3175" spans="8:29" ht="12.75">
      <c r="H3175" s="145"/>
      <c r="I3175" s="145"/>
      <c r="J3175" s="145"/>
      <c r="K3175" s="145"/>
      <c r="L3175" s="145"/>
      <c r="M3175" s="145"/>
      <c r="N3175" s="145"/>
      <c r="O3175" s="145"/>
      <c r="P3175" s="145"/>
      <c r="Q3175" s="145"/>
      <c r="R3175" s="145"/>
      <c r="S3175" s="145"/>
      <c r="T3175" s="145"/>
      <c r="U3175" s="145"/>
      <c r="V3175" s="145"/>
      <c r="W3175" s="145"/>
      <c r="X3175" s="145"/>
      <c r="Y3175" s="145"/>
      <c r="Z3175" s="145"/>
      <c r="AA3175" s="145"/>
      <c r="AB3175" s="145"/>
      <c r="AC3175" s="145"/>
    </row>
    <row r="3176" spans="8:29" ht="12.75">
      <c r="H3176" s="145"/>
      <c r="I3176" s="145"/>
      <c r="J3176" s="145"/>
      <c r="K3176" s="145"/>
      <c r="L3176" s="145"/>
      <c r="M3176" s="145"/>
      <c r="N3176" s="145"/>
      <c r="O3176" s="145"/>
      <c r="P3176" s="145"/>
      <c r="Q3176" s="145"/>
      <c r="R3176" s="145"/>
      <c r="S3176" s="145"/>
      <c r="T3176" s="145"/>
      <c r="U3176" s="145"/>
      <c r="V3176" s="145"/>
      <c r="W3176" s="145"/>
      <c r="X3176" s="145"/>
      <c r="Y3176" s="145"/>
      <c r="Z3176" s="145"/>
      <c r="AA3176" s="145"/>
      <c r="AB3176" s="145"/>
      <c r="AC3176" s="145"/>
    </row>
    <row r="3177" spans="8:29" ht="12.75">
      <c r="H3177" s="145"/>
      <c r="I3177" s="145"/>
      <c r="J3177" s="145"/>
      <c r="K3177" s="145"/>
      <c r="L3177" s="145"/>
      <c r="M3177" s="145"/>
      <c r="N3177" s="145"/>
      <c r="O3177" s="145"/>
      <c r="P3177" s="145"/>
      <c r="Q3177" s="145"/>
      <c r="R3177" s="145"/>
      <c r="S3177" s="145"/>
      <c r="T3177" s="145"/>
      <c r="U3177" s="145"/>
      <c r="V3177" s="145"/>
      <c r="W3177" s="145"/>
      <c r="X3177" s="145"/>
      <c r="Y3177" s="145"/>
      <c r="Z3177" s="145"/>
      <c r="AA3177" s="145"/>
      <c r="AB3177" s="145"/>
      <c r="AC3177" s="145"/>
    </row>
    <row r="3178" spans="8:29" ht="12.75">
      <c r="H3178" s="145"/>
      <c r="I3178" s="145"/>
      <c r="J3178" s="145"/>
      <c r="K3178" s="145"/>
      <c r="L3178" s="145"/>
      <c r="M3178" s="145"/>
      <c r="N3178" s="145"/>
      <c r="O3178" s="145"/>
      <c r="P3178" s="145"/>
      <c r="Q3178" s="145"/>
      <c r="R3178" s="145"/>
      <c r="S3178" s="145"/>
      <c r="T3178" s="145"/>
      <c r="U3178" s="145"/>
      <c r="V3178" s="145"/>
      <c r="W3178" s="145"/>
      <c r="X3178" s="145"/>
      <c r="Y3178" s="145"/>
      <c r="Z3178" s="145"/>
      <c r="AA3178" s="145"/>
      <c r="AB3178" s="145"/>
      <c r="AC3178" s="145"/>
    </row>
    <row r="3179" spans="8:29" ht="12.75">
      <c r="H3179" s="145"/>
      <c r="I3179" s="145"/>
      <c r="J3179" s="145"/>
      <c r="K3179" s="145"/>
      <c r="L3179" s="145"/>
      <c r="M3179" s="145"/>
      <c r="N3179" s="145"/>
      <c r="O3179" s="145"/>
      <c r="P3179" s="145"/>
      <c r="Q3179" s="145"/>
      <c r="R3179" s="145"/>
      <c r="S3179" s="145"/>
      <c r="T3179" s="145"/>
      <c r="U3179" s="145"/>
      <c r="V3179" s="145"/>
      <c r="W3179" s="145"/>
      <c r="X3179" s="145"/>
      <c r="Y3179" s="145"/>
      <c r="Z3179" s="145"/>
      <c r="AA3179" s="145"/>
      <c r="AB3179" s="145"/>
      <c r="AC3179" s="145"/>
    </row>
    <row r="3180" spans="8:29" ht="12.75">
      <c r="H3180" s="145"/>
      <c r="I3180" s="145"/>
      <c r="J3180" s="145"/>
      <c r="K3180" s="145"/>
      <c r="L3180" s="145"/>
      <c r="M3180" s="145"/>
      <c r="N3180" s="145"/>
      <c r="O3180" s="145"/>
      <c r="P3180" s="145"/>
      <c r="Q3180" s="145"/>
      <c r="R3180" s="145"/>
      <c r="S3180" s="145"/>
      <c r="T3180" s="145"/>
      <c r="U3180" s="145"/>
      <c r="V3180" s="145"/>
      <c r="W3180" s="145"/>
      <c r="X3180" s="145"/>
      <c r="Y3180" s="145"/>
      <c r="Z3180" s="145"/>
      <c r="AA3180" s="145"/>
      <c r="AB3180" s="145"/>
      <c r="AC3180" s="145"/>
    </row>
    <row r="3181" spans="8:29" ht="12.75">
      <c r="H3181" s="145"/>
      <c r="I3181" s="145"/>
      <c r="J3181" s="145"/>
      <c r="K3181" s="145"/>
      <c r="L3181" s="145"/>
      <c r="M3181" s="145"/>
      <c r="N3181" s="145"/>
      <c r="O3181" s="145"/>
      <c r="P3181" s="145"/>
      <c r="Q3181" s="145"/>
      <c r="R3181" s="145"/>
      <c r="S3181" s="145"/>
      <c r="T3181" s="145"/>
      <c r="U3181" s="145"/>
      <c r="V3181" s="145"/>
      <c r="W3181" s="145"/>
      <c r="X3181" s="145"/>
      <c r="Y3181" s="145"/>
      <c r="Z3181" s="145"/>
      <c r="AA3181" s="145"/>
      <c r="AB3181" s="145"/>
      <c r="AC3181" s="145"/>
    </row>
    <row r="3182" spans="8:29" ht="12.75">
      <c r="H3182" s="145"/>
      <c r="I3182" s="145"/>
      <c r="J3182" s="145"/>
      <c r="K3182" s="145"/>
      <c r="L3182" s="145"/>
      <c r="M3182" s="145"/>
      <c r="N3182" s="145"/>
      <c r="O3182" s="145"/>
      <c r="P3182" s="145"/>
      <c r="Q3182" s="145"/>
      <c r="R3182" s="145"/>
      <c r="S3182" s="145"/>
      <c r="T3182" s="145"/>
      <c r="U3182" s="145"/>
      <c r="V3182" s="145"/>
      <c r="W3182" s="145"/>
      <c r="X3182" s="145"/>
      <c r="Y3182" s="145"/>
      <c r="Z3182" s="145"/>
      <c r="AA3182" s="145"/>
      <c r="AB3182" s="145"/>
      <c r="AC3182" s="145"/>
    </row>
    <row r="3183" spans="8:29" ht="12.75">
      <c r="H3183" s="145"/>
      <c r="I3183" s="145"/>
      <c r="J3183" s="145"/>
      <c r="K3183" s="145"/>
      <c r="L3183" s="145"/>
      <c r="M3183" s="145"/>
      <c r="N3183" s="145"/>
      <c r="O3183" s="145"/>
      <c r="P3183" s="145"/>
      <c r="Q3183" s="145"/>
      <c r="R3183" s="145"/>
      <c r="S3183" s="145"/>
      <c r="T3183" s="145"/>
      <c r="U3183" s="145"/>
      <c r="V3183" s="145"/>
      <c r="W3183" s="145"/>
      <c r="X3183" s="145"/>
      <c r="Y3183" s="145"/>
      <c r="Z3183" s="145"/>
      <c r="AA3183" s="145"/>
      <c r="AB3183" s="145"/>
      <c r="AC3183" s="145"/>
    </row>
    <row r="3184" spans="8:29" ht="12.75">
      <c r="H3184" s="145"/>
      <c r="I3184" s="145"/>
      <c r="J3184" s="145"/>
      <c r="K3184" s="145"/>
      <c r="L3184" s="145"/>
      <c r="M3184" s="145"/>
      <c r="N3184" s="145"/>
      <c r="O3184" s="145"/>
      <c r="P3184" s="145"/>
      <c r="Q3184" s="145"/>
      <c r="R3184" s="145"/>
      <c r="S3184" s="145"/>
      <c r="T3184" s="145"/>
      <c r="U3184" s="145"/>
      <c r="V3184" s="145"/>
      <c r="W3184" s="145"/>
      <c r="X3184" s="145"/>
      <c r="Y3184" s="145"/>
      <c r="Z3184" s="145"/>
      <c r="AA3184" s="145"/>
      <c r="AB3184" s="145"/>
      <c r="AC3184" s="145"/>
    </row>
    <row r="3185" spans="8:29" ht="12.75">
      <c r="H3185" s="145"/>
      <c r="I3185" s="145"/>
      <c r="J3185" s="145"/>
      <c r="K3185" s="145"/>
      <c r="L3185" s="145"/>
      <c r="M3185" s="145"/>
      <c r="N3185" s="145"/>
      <c r="O3185" s="145"/>
      <c r="P3185" s="145"/>
      <c r="Q3185" s="145"/>
      <c r="R3185" s="145"/>
      <c r="S3185" s="145"/>
      <c r="T3185" s="145"/>
      <c r="U3185" s="145"/>
      <c r="V3185" s="145"/>
      <c r="W3185" s="145"/>
      <c r="X3185" s="145"/>
      <c r="Y3185" s="145"/>
      <c r="Z3185" s="145"/>
      <c r="AA3185" s="145"/>
      <c r="AB3185" s="145"/>
      <c r="AC3185" s="145"/>
    </row>
    <row r="3186" spans="8:29" ht="12.75">
      <c r="H3186" s="145"/>
      <c r="I3186" s="145"/>
      <c r="J3186" s="145"/>
      <c r="K3186" s="145"/>
      <c r="L3186" s="145"/>
      <c r="M3186" s="145"/>
      <c r="N3186" s="145"/>
      <c r="O3186" s="145"/>
      <c r="P3186" s="145"/>
      <c r="Q3186" s="145"/>
      <c r="R3186" s="145"/>
      <c r="S3186" s="145"/>
      <c r="T3186" s="145"/>
      <c r="U3186" s="145"/>
      <c r="V3186" s="145"/>
      <c r="W3186" s="145"/>
      <c r="X3186" s="145"/>
      <c r="Y3186" s="145"/>
      <c r="Z3186" s="145"/>
      <c r="AA3186" s="145"/>
      <c r="AB3186" s="145"/>
      <c r="AC3186" s="145"/>
    </row>
    <row r="3187" spans="8:29" ht="12.75">
      <c r="H3187" s="145"/>
      <c r="I3187" s="145"/>
      <c r="J3187" s="145"/>
      <c r="K3187" s="145"/>
      <c r="L3187" s="145"/>
      <c r="M3187" s="145"/>
      <c r="N3187" s="145"/>
      <c r="O3187" s="145"/>
      <c r="P3187" s="145"/>
      <c r="Q3187" s="145"/>
      <c r="R3187" s="145"/>
      <c r="S3187" s="145"/>
      <c r="T3187" s="145"/>
      <c r="U3187" s="145"/>
      <c r="V3187" s="145"/>
      <c r="W3187" s="145"/>
      <c r="X3187" s="145"/>
      <c r="Y3187" s="145"/>
      <c r="Z3187" s="145"/>
      <c r="AA3187" s="145"/>
      <c r="AB3187" s="145"/>
      <c r="AC3187" s="145"/>
    </row>
    <row r="3188" spans="8:29" ht="12.75">
      <c r="H3188" s="145"/>
      <c r="I3188" s="145"/>
      <c r="J3188" s="145"/>
      <c r="K3188" s="145"/>
      <c r="L3188" s="145"/>
      <c r="M3188" s="145"/>
      <c r="N3188" s="145"/>
      <c r="O3188" s="145"/>
      <c r="P3188" s="145"/>
      <c r="Q3188" s="145"/>
      <c r="R3188" s="145"/>
      <c r="S3188" s="145"/>
      <c r="T3188" s="145"/>
      <c r="U3188" s="145"/>
      <c r="V3188" s="145"/>
      <c r="W3188" s="145"/>
      <c r="X3188" s="145"/>
      <c r="Y3188" s="145"/>
      <c r="Z3188" s="145"/>
      <c r="AA3188" s="145"/>
      <c r="AB3188" s="145"/>
      <c r="AC3188" s="145"/>
    </row>
    <row r="3189" spans="8:29" ht="12.75">
      <c r="H3189" s="145"/>
      <c r="I3189" s="145"/>
      <c r="J3189" s="145"/>
      <c r="K3189" s="145"/>
      <c r="L3189" s="145"/>
      <c r="M3189" s="145"/>
      <c r="N3189" s="145"/>
      <c r="O3189" s="145"/>
      <c r="P3189" s="145"/>
      <c r="Q3189" s="145"/>
      <c r="R3189" s="145"/>
      <c r="S3189" s="145"/>
      <c r="T3189" s="145"/>
      <c r="U3189" s="145"/>
      <c r="V3189" s="145"/>
      <c r="W3189" s="145"/>
      <c r="X3189" s="145"/>
      <c r="Y3189" s="145"/>
      <c r="Z3189" s="145"/>
      <c r="AA3189" s="145"/>
      <c r="AB3189" s="145"/>
      <c r="AC3189" s="145"/>
    </row>
    <row r="3190" spans="8:29" ht="12.75">
      <c r="H3190" s="145"/>
      <c r="I3190" s="145"/>
      <c r="J3190" s="145"/>
      <c r="K3190" s="145"/>
      <c r="L3190" s="145"/>
      <c r="M3190" s="145"/>
      <c r="N3190" s="145"/>
      <c r="O3190" s="145"/>
      <c r="P3190" s="145"/>
      <c r="Q3190" s="145"/>
      <c r="R3190" s="145"/>
      <c r="S3190" s="145"/>
      <c r="T3190" s="145"/>
      <c r="U3190" s="145"/>
      <c r="V3190" s="145"/>
      <c r="W3190" s="145"/>
      <c r="X3190" s="145"/>
      <c r="Y3190" s="145"/>
      <c r="Z3190" s="145"/>
      <c r="AA3190" s="145"/>
      <c r="AB3190" s="145"/>
      <c r="AC3190" s="145"/>
    </row>
    <row r="3191" spans="8:29" ht="12.75">
      <c r="H3191" s="145"/>
      <c r="I3191" s="145"/>
      <c r="J3191" s="145"/>
      <c r="K3191" s="145"/>
      <c r="L3191" s="145"/>
      <c r="M3191" s="145"/>
      <c r="N3191" s="145"/>
      <c r="O3191" s="145"/>
      <c r="P3191" s="145"/>
      <c r="Q3191" s="145"/>
      <c r="R3191" s="145"/>
      <c r="S3191" s="145"/>
      <c r="T3191" s="145"/>
      <c r="U3191" s="145"/>
      <c r="V3191" s="145"/>
      <c r="W3191" s="145"/>
      <c r="X3191" s="145"/>
      <c r="Y3191" s="145"/>
      <c r="Z3191" s="145"/>
      <c r="AA3191" s="145"/>
      <c r="AB3191" s="145"/>
      <c r="AC3191" s="145"/>
    </row>
    <row r="3192" spans="8:29" ht="12.75">
      <c r="H3192" s="145"/>
      <c r="I3192" s="145"/>
      <c r="J3192" s="145"/>
      <c r="K3192" s="145"/>
      <c r="L3192" s="145"/>
      <c r="M3192" s="145"/>
      <c r="N3192" s="145"/>
      <c r="O3192" s="145"/>
      <c r="P3192" s="145"/>
      <c r="Q3192" s="145"/>
      <c r="R3192" s="145"/>
      <c r="S3192" s="145"/>
      <c r="T3192" s="145"/>
      <c r="U3192" s="145"/>
      <c r="V3192" s="145"/>
      <c r="W3192" s="145"/>
      <c r="X3192" s="145"/>
      <c r="Y3192" s="145"/>
      <c r="Z3192" s="145"/>
      <c r="AA3192" s="145"/>
      <c r="AB3192" s="145"/>
      <c r="AC3192" s="145"/>
    </row>
    <row r="3193" spans="8:29" ht="12.75">
      <c r="H3193" s="145"/>
      <c r="I3193" s="145"/>
      <c r="J3193" s="145"/>
      <c r="K3193" s="145"/>
      <c r="L3193" s="145"/>
      <c r="M3193" s="145"/>
      <c r="N3193" s="145"/>
      <c r="O3193" s="145"/>
      <c r="P3193" s="145"/>
      <c r="Q3193" s="145"/>
      <c r="R3193" s="145"/>
      <c r="S3193" s="145"/>
      <c r="T3193" s="145"/>
      <c r="U3193" s="145"/>
      <c r="V3193" s="145"/>
      <c r="W3193" s="145"/>
      <c r="X3193" s="145"/>
      <c r="Y3193" s="145"/>
      <c r="Z3193" s="145"/>
      <c r="AA3193" s="145"/>
      <c r="AB3193" s="145"/>
      <c r="AC3193" s="145"/>
    </row>
    <row r="3194" spans="8:29" ht="12.75">
      <c r="H3194" s="145"/>
      <c r="I3194" s="145"/>
      <c r="J3194" s="145"/>
      <c r="K3194" s="145"/>
      <c r="L3194" s="145"/>
      <c r="M3194" s="145"/>
      <c r="N3194" s="145"/>
      <c r="O3194" s="145"/>
      <c r="P3194" s="145"/>
      <c r="Q3194" s="145"/>
      <c r="R3194" s="145"/>
      <c r="S3194" s="145"/>
      <c r="T3194" s="145"/>
      <c r="U3194" s="145"/>
      <c r="V3194" s="145"/>
      <c r="W3194" s="145"/>
      <c r="X3194" s="145"/>
      <c r="Y3194" s="145"/>
      <c r="Z3194" s="145"/>
      <c r="AA3194" s="145"/>
      <c r="AB3194" s="145"/>
      <c r="AC3194" s="145"/>
    </row>
    <row r="3195" spans="8:29" ht="12.75">
      <c r="H3195" s="145"/>
      <c r="I3195" s="145"/>
      <c r="J3195" s="145"/>
      <c r="K3195" s="145"/>
      <c r="L3195" s="145"/>
      <c r="M3195" s="145"/>
      <c r="N3195" s="145"/>
      <c r="O3195" s="145"/>
      <c r="P3195" s="145"/>
      <c r="Q3195" s="145"/>
      <c r="R3195" s="145"/>
      <c r="S3195" s="145"/>
      <c r="T3195" s="145"/>
      <c r="U3195" s="145"/>
      <c r="V3195" s="145"/>
      <c r="W3195" s="145"/>
      <c r="X3195" s="145"/>
      <c r="Y3195" s="145"/>
      <c r="Z3195" s="145"/>
      <c r="AA3195" s="145"/>
      <c r="AB3195" s="145"/>
      <c r="AC3195" s="145"/>
    </row>
    <row r="3196" spans="8:29" ht="12.75">
      <c r="H3196" s="145"/>
      <c r="I3196" s="145"/>
      <c r="J3196" s="145"/>
      <c r="K3196" s="145"/>
      <c r="L3196" s="145"/>
      <c r="M3196" s="145"/>
      <c r="N3196" s="145"/>
      <c r="O3196" s="145"/>
      <c r="P3196" s="145"/>
      <c r="Q3196" s="145"/>
      <c r="R3196" s="145"/>
      <c r="S3196" s="145"/>
      <c r="T3196" s="145"/>
      <c r="U3196" s="145"/>
      <c r="V3196" s="145"/>
      <c r="W3196" s="145"/>
      <c r="X3196" s="145"/>
      <c r="Y3196" s="145"/>
      <c r="Z3196" s="145"/>
      <c r="AA3196" s="145"/>
      <c r="AB3196" s="145"/>
      <c r="AC3196" s="145"/>
    </row>
    <row r="3197" spans="8:29" ht="12.75">
      <c r="H3197" s="145"/>
      <c r="I3197" s="145"/>
      <c r="J3197" s="145"/>
      <c r="K3197" s="145"/>
      <c r="L3197" s="145"/>
      <c r="M3197" s="145"/>
      <c r="N3197" s="145"/>
      <c r="O3197" s="145"/>
      <c r="P3197" s="145"/>
      <c r="Q3197" s="145"/>
      <c r="R3197" s="145"/>
      <c r="S3197" s="145"/>
      <c r="T3197" s="145"/>
      <c r="U3197" s="145"/>
      <c r="V3197" s="145"/>
      <c r="W3197" s="145"/>
      <c r="X3197" s="145"/>
      <c r="Y3197" s="145"/>
      <c r="Z3197" s="145"/>
      <c r="AA3197" s="145"/>
      <c r="AB3197" s="145"/>
      <c r="AC3197" s="145"/>
    </row>
    <row r="3198" spans="8:29" ht="12.75">
      <c r="H3198" s="145"/>
      <c r="I3198" s="145"/>
      <c r="J3198" s="145"/>
      <c r="K3198" s="145"/>
      <c r="L3198" s="145"/>
      <c r="M3198" s="145"/>
      <c r="N3198" s="145"/>
      <c r="O3198" s="145"/>
      <c r="P3198" s="145"/>
      <c r="Q3198" s="145"/>
      <c r="R3198" s="145"/>
      <c r="S3198" s="145"/>
      <c r="T3198" s="145"/>
      <c r="U3198" s="145"/>
      <c r="V3198" s="145"/>
      <c r="W3198" s="145"/>
      <c r="X3198" s="145"/>
      <c r="Y3198" s="145"/>
      <c r="Z3198" s="145"/>
      <c r="AA3198" s="145"/>
      <c r="AB3198" s="145"/>
      <c r="AC3198" s="145"/>
    </row>
    <row r="3199" spans="8:29" ht="12.75">
      <c r="H3199" s="145"/>
      <c r="I3199" s="145"/>
      <c r="J3199" s="145"/>
      <c r="K3199" s="145"/>
      <c r="L3199" s="145"/>
      <c r="M3199" s="145"/>
      <c r="N3199" s="145"/>
      <c r="O3199" s="145"/>
      <c r="P3199" s="145"/>
      <c r="Q3199" s="145"/>
      <c r="R3199" s="145"/>
      <c r="S3199" s="145"/>
      <c r="T3199" s="145"/>
      <c r="U3199" s="145"/>
      <c r="V3199" s="145"/>
      <c r="W3199" s="145"/>
      <c r="X3199" s="145"/>
      <c r="Y3199" s="145"/>
      <c r="Z3199" s="145"/>
      <c r="AA3199" s="145"/>
      <c r="AB3199" s="145"/>
      <c r="AC3199" s="145"/>
    </row>
    <row r="3200" spans="8:29" ht="12.75">
      <c r="H3200" s="145"/>
      <c r="I3200" s="145"/>
      <c r="J3200" s="145"/>
      <c r="K3200" s="145"/>
      <c r="L3200" s="145"/>
      <c r="M3200" s="145"/>
      <c r="N3200" s="145"/>
      <c r="O3200" s="145"/>
      <c r="P3200" s="145"/>
      <c r="Q3200" s="145"/>
      <c r="R3200" s="145"/>
      <c r="S3200" s="145"/>
      <c r="T3200" s="145"/>
      <c r="U3200" s="145"/>
      <c r="V3200" s="145"/>
      <c r="W3200" s="145"/>
      <c r="X3200" s="145"/>
      <c r="Y3200" s="145"/>
      <c r="Z3200" s="145"/>
      <c r="AA3200" s="145"/>
      <c r="AB3200" s="145"/>
      <c r="AC3200" s="145"/>
    </row>
    <row r="3201" spans="8:29" ht="12.75">
      <c r="H3201" s="145"/>
      <c r="I3201" s="145"/>
      <c r="J3201" s="145"/>
      <c r="K3201" s="145"/>
      <c r="L3201" s="145"/>
      <c r="M3201" s="145"/>
      <c r="N3201" s="145"/>
      <c r="O3201" s="145"/>
      <c r="P3201" s="145"/>
      <c r="Q3201" s="145"/>
      <c r="R3201" s="145"/>
      <c r="S3201" s="145"/>
      <c r="T3201" s="145"/>
      <c r="U3201" s="145"/>
      <c r="V3201" s="145"/>
      <c r="W3201" s="145"/>
      <c r="X3201" s="145"/>
      <c r="Y3201" s="145"/>
      <c r="Z3201" s="145"/>
      <c r="AA3201" s="145"/>
      <c r="AB3201" s="145"/>
      <c r="AC3201" s="145"/>
    </row>
    <row r="3202" spans="8:29" ht="12.75">
      <c r="H3202" s="145"/>
      <c r="I3202" s="145"/>
      <c r="J3202" s="145"/>
      <c r="K3202" s="145"/>
      <c r="L3202" s="145"/>
      <c r="M3202" s="145"/>
      <c r="N3202" s="145"/>
      <c r="O3202" s="145"/>
      <c r="P3202" s="145"/>
      <c r="Q3202" s="145"/>
      <c r="R3202" s="145"/>
      <c r="S3202" s="145"/>
      <c r="T3202" s="145"/>
      <c r="U3202" s="145"/>
      <c r="V3202" s="145"/>
      <c r="W3202" s="145"/>
      <c r="X3202" s="145"/>
      <c r="Y3202" s="145"/>
      <c r="Z3202" s="145"/>
      <c r="AA3202" s="145"/>
      <c r="AB3202" s="145"/>
      <c r="AC3202" s="145"/>
    </row>
    <row r="3203" spans="8:29" ht="12.75">
      <c r="H3203" s="145"/>
      <c r="I3203" s="145"/>
      <c r="J3203" s="145"/>
      <c r="K3203" s="145"/>
      <c r="L3203" s="145"/>
      <c r="M3203" s="145"/>
      <c r="N3203" s="145"/>
      <c r="O3203" s="145"/>
      <c r="P3203" s="145"/>
      <c r="Q3203" s="145"/>
      <c r="R3203" s="145"/>
      <c r="S3203" s="145"/>
      <c r="T3203" s="145"/>
      <c r="U3203" s="145"/>
      <c r="V3203" s="145"/>
      <c r="W3203" s="145"/>
      <c r="X3203" s="145"/>
      <c r="Y3203" s="145"/>
      <c r="Z3203" s="145"/>
      <c r="AA3203" s="145"/>
      <c r="AB3203" s="145"/>
      <c r="AC3203" s="145"/>
    </row>
    <row r="3204" spans="8:29" ht="12.75">
      <c r="H3204" s="145"/>
      <c r="I3204" s="145"/>
      <c r="J3204" s="145"/>
      <c r="K3204" s="145"/>
      <c r="L3204" s="145"/>
      <c r="M3204" s="145"/>
      <c r="N3204" s="145"/>
      <c r="O3204" s="145"/>
      <c r="P3204" s="145"/>
      <c r="Q3204" s="145"/>
      <c r="R3204" s="145"/>
      <c r="S3204" s="145"/>
      <c r="T3204" s="145"/>
      <c r="U3204" s="145"/>
      <c r="V3204" s="145"/>
      <c r="W3204" s="145"/>
      <c r="X3204" s="145"/>
      <c r="Y3204" s="145"/>
      <c r="Z3204" s="145"/>
      <c r="AA3204" s="145"/>
      <c r="AB3204" s="145"/>
      <c r="AC3204" s="145"/>
    </row>
    <row r="3205" spans="8:29" ht="12.75">
      <c r="H3205" s="145"/>
      <c r="I3205" s="145"/>
      <c r="J3205" s="145"/>
      <c r="K3205" s="145"/>
      <c r="L3205" s="145"/>
      <c r="M3205" s="145"/>
      <c r="N3205" s="145"/>
      <c r="O3205" s="145"/>
      <c r="P3205" s="145"/>
      <c r="Q3205" s="145"/>
      <c r="R3205" s="145"/>
      <c r="S3205" s="145"/>
      <c r="T3205" s="145"/>
      <c r="U3205" s="145"/>
      <c r="V3205" s="145"/>
      <c r="W3205" s="145"/>
      <c r="X3205" s="145"/>
      <c r="Y3205" s="145"/>
      <c r="Z3205" s="145"/>
      <c r="AA3205" s="145"/>
      <c r="AB3205" s="145"/>
      <c r="AC3205" s="145"/>
    </row>
    <row r="3206" spans="8:29" ht="12.75">
      <c r="H3206" s="145"/>
      <c r="I3206" s="145"/>
      <c r="J3206" s="145"/>
      <c r="K3206" s="145"/>
      <c r="L3206" s="145"/>
      <c r="M3206" s="145"/>
      <c r="N3206" s="145"/>
      <c r="O3206" s="145"/>
      <c r="P3206" s="145"/>
      <c r="Q3206" s="145"/>
      <c r="R3206" s="145"/>
      <c r="S3206" s="145"/>
      <c r="T3206" s="145"/>
      <c r="U3206" s="145"/>
      <c r="V3206" s="145"/>
      <c r="W3206" s="145"/>
      <c r="X3206" s="145"/>
      <c r="Y3206" s="145"/>
      <c r="Z3206" s="145"/>
      <c r="AA3206" s="145"/>
      <c r="AB3206" s="145"/>
      <c r="AC3206" s="145"/>
    </row>
    <row r="3207" spans="8:29" ht="12.75">
      <c r="H3207" s="145"/>
      <c r="I3207" s="145"/>
      <c r="J3207" s="145"/>
      <c r="K3207" s="145"/>
      <c r="L3207" s="145"/>
      <c r="M3207" s="145"/>
      <c r="N3207" s="145"/>
      <c r="O3207" s="145"/>
      <c r="P3207" s="145"/>
      <c r="Q3207" s="145"/>
      <c r="R3207" s="145"/>
      <c r="S3207" s="145"/>
      <c r="T3207" s="145"/>
      <c r="U3207" s="145"/>
      <c r="V3207" s="145"/>
      <c r="W3207" s="145"/>
      <c r="X3207" s="145"/>
      <c r="Y3207" s="145"/>
      <c r="Z3207" s="145"/>
      <c r="AA3207" s="145"/>
      <c r="AB3207" s="145"/>
      <c r="AC3207" s="145"/>
    </row>
    <row r="3208" spans="8:29" ht="12.75">
      <c r="H3208" s="145"/>
      <c r="I3208" s="145"/>
      <c r="J3208" s="145"/>
      <c r="K3208" s="145"/>
      <c r="L3208" s="145"/>
      <c r="M3208" s="145"/>
      <c r="N3208" s="145"/>
      <c r="O3208" s="145"/>
      <c r="P3208" s="145"/>
      <c r="Q3208" s="145"/>
      <c r="R3208" s="145"/>
      <c r="S3208" s="145"/>
      <c r="T3208" s="145"/>
      <c r="U3208" s="145"/>
      <c r="V3208" s="145"/>
      <c r="W3208" s="145"/>
      <c r="X3208" s="145"/>
      <c r="Y3208" s="145"/>
      <c r="Z3208" s="145"/>
      <c r="AA3208" s="145"/>
      <c r="AB3208" s="145"/>
      <c r="AC3208" s="145"/>
    </row>
    <row r="3209" spans="8:29" ht="12.75">
      <c r="H3209" s="145"/>
      <c r="I3209" s="145"/>
      <c r="J3209" s="145"/>
      <c r="K3209" s="145"/>
      <c r="L3209" s="145"/>
      <c r="M3209" s="145"/>
      <c r="N3209" s="145"/>
      <c r="O3209" s="145"/>
      <c r="P3209" s="145"/>
      <c r="Q3209" s="145"/>
      <c r="R3209" s="145"/>
      <c r="S3209" s="145"/>
      <c r="T3209" s="145"/>
      <c r="U3209" s="145"/>
      <c r="V3209" s="145"/>
      <c r="W3209" s="145"/>
      <c r="X3209" s="145"/>
      <c r="Y3209" s="145"/>
      <c r="Z3209" s="145"/>
      <c r="AA3209" s="145"/>
      <c r="AB3209" s="145"/>
      <c r="AC3209" s="145"/>
    </row>
    <row r="3210" spans="8:29" ht="12.75">
      <c r="H3210" s="145"/>
      <c r="I3210" s="145"/>
      <c r="J3210" s="145"/>
      <c r="K3210" s="145"/>
      <c r="L3210" s="145"/>
      <c r="M3210" s="145"/>
      <c r="N3210" s="145"/>
      <c r="O3210" s="145"/>
      <c r="P3210" s="145"/>
      <c r="Q3210" s="145"/>
      <c r="R3210" s="145"/>
      <c r="S3210" s="145"/>
      <c r="T3210" s="145"/>
      <c r="U3210" s="145"/>
      <c r="V3210" s="145"/>
      <c r="W3210" s="145"/>
      <c r="X3210" s="145"/>
      <c r="Y3210" s="145"/>
      <c r="Z3210" s="145"/>
      <c r="AA3210" s="145"/>
      <c r="AB3210" s="145"/>
      <c r="AC3210" s="145"/>
    </row>
    <row r="3211" spans="8:29" ht="12.75">
      <c r="H3211" s="145"/>
      <c r="I3211" s="145"/>
      <c r="J3211" s="145"/>
      <c r="K3211" s="145"/>
      <c r="L3211" s="145"/>
      <c r="M3211" s="145"/>
      <c r="N3211" s="145"/>
      <c r="O3211" s="145"/>
      <c r="P3211" s="145"/>
      <c r="Q3211" s="145"/>
      <c r="R3211" s="145"/>
      <c r="S3211" s="145"/>
      <c r="T3211" s="145"/>
      <c r="U3211" s="145"/>
      <c r="V3211" s="145"/>
      <c r="W3211" s="145"/>
      <c r="X3211" s="145"/>
      <c r="Y3211" s="145"/>
      <c r="Z3211" s="145"/>
      <c r="AA3211" s="145"/>
      <c r="AB3211" s="145"/>
      <c r="AC3211" s="145"/>
    </row>
    <row r="3212" spans="8:29" ht="12.75">
      <c r="H3212" s="145"/>
      <c r="I3212" s="145"/>
      <c r="J3212" s="145"/>
      <c r="K3212" s="145"/>
      <c r="L3212" s="145"/>
      <c r="M3212" s="145"/>
      <c r="N3212" s="145"/>
      <c r="O3212" s="145"/>
      <c r="P3212" s="145"/>
      <c r="Q3212" s="145"/>
      <c r="R3212" s="145"/>
      <c r="S3212" s="145"/>
      <c r="T3212" s="145"/>
      <c r="U3212" s="145"/>
      <c r="V3212" s="145"/>
      <c r="W3212" s="145"/>
      <c r="X3212" s="145"/>
      <c r="Y3212" s="145"/>
      <c r="Z3212" s="145"/>
      <c r="AA3212" s="145"/>
      <c r="AB3212" s="145"/>
      <c r="AC3212" s="145"/>
    </row>
    <row r="3213" spans="8:29" ht="12.75">
      <c r="H3213" s="145"/>
      <c r="I3213" s="145"/>
      <c r="J3213" s="145"/>
      <c r="K3213" s="145"/>
      <c r="L3213" s="145"/>
      <c r="M3213" s="145"/>
      <c r="N3213" s="145"/>
      <c r="O3213" s="145"/>
      <c r="P3213" s="145"/>
      <c r="Q3213" s="145"/>
      <c r="R3213" s="145"/>
      <c r="S3213" s="145"/>
      <c r="T3213" s="145"/>
      <c r="U3213" s="145"/>
      <c r="V3213" s="145"/>
      <c r="W3213" s="145"/>
      <c r="X3213" s="145"/>
      <c r="Y3213" s="145"/>
      <c r="Z3213" s="145"/>
      <c r="AA3213" s="145"/>
      <c r="AB3213" s="145"/>
      <c r="AC3213" s="145"/>
    </row>
    <row r="3214" spans="8:29" ht="12.75">
      <c r="H3214" s="145"/>
      <c r="I3214" s="145"/>
      <c r="J3214" s="145"/>
      <c r="K3214" s="145"/>
      <c r="L3214" s="145"/>
      <c r="M3214" s="145"/>
      <c r="N3214" s="145"/>
      <c r="O3214" s="145"/>
      <c r="P3214" s="145"/>
      <c r="Q3214" s="145"/>
      <c r="R3214" s="145"/>
      <c r="S3214" s="145"/>
      <c r="T3214" s="145"/>
      <c r="U3214" s="145"/>
      <c r="V3214" s="145"/>
      <c r="W3214" s="145"/>
      <c r="X3214" s="145"/>
      <c r="Y3214" s="145"/>
      <c r="Z3214" s="145"/>
      <c r="AA3214" s="145"/>
      <c r="AB3214" s="145"/>
      <c r="AC3214" s="145"/>
    </row>
    <row r="3215" spans="8:29" ht="12.75">
      <c r="H3215" s="145"/>
      <c r="I3215" s="145"/>
      <c r="J3215" s="145"/>
      <c r="K3215" s="145"/>
      <c r="L3215" s="145"/>
      <c r="M3215" s="145"/>
      <c r="N3215" s="145"/>
      <c r="O3215" s="145"/>
      <c r="P3215" s="145"/>
      <c r="Q3215" s="145"/>
      <c r="R3215" s="145"/>
      <c r="S3215" s="145"/>
      <c r="T3215" s="145"/>
      <c r="U3215" s="145"/>
      <c r="V3215" s="145"/>
      <c r="W3215" s="145"/>
      <c r="X3215" s="145"/>
      <c r="Y3215" s="145"/>
      <c r="Z3215" s="145"/>
      <c r="AA3215" s="145"/>
      <c r="AB3215" s="145"/>
      <c r="AC3215" s="145"/>
    </row>
    <row r="3216" spans="8:29" ht="12.75">
      <c r="H3216" s="145"/>
      <c r="I3216" s="145"/>
      <c r="J3216" s="145"/>
      <c r="K3216" s="145"/>
      <c r="L3216" s="145"/>
      <c r="M3216" s="145"/>
      <c r="N3216" s="145"/>
      <c r="O3216" s="145"/>
      <c r="P3216" s="145"/>
      <c r="Q3216" s="145"/>
      <c r="R3216" s="145"/>
      <c r="S3216" s="145"/>
      <c r="T3216" s="145"/>
      <c r="U3216" s="145"/>
      <c r="V3216" s="145"/>
      <c r="W3216" s="145"/>
      <c r="X3216" s="145"/>
      <c r="Y3216" s="145"/>
      <c r="Z3216" s="145"/>
      <c r="AA3216" s="145"/>
      <c r="AB3216" s="145"/>
      <c r="AC3216" s="145"/>
    </row>
    <row r="3217" spans="8:29" ht="12.75">
      <c r="H3217" s="145"/>
      <c r="I3217" s="145"/>
      <c r="J3217" s="145"/>
      <c r="K3217" s="145"/>
      <c r="L3217" s="145"/>
      <c r="M3217" s="145"/>
      <c r="N3217" s="145"/>
      <c r="O3217" s="145"/>
      <c r="P3217" s="145"/>
      <c r="Q3217" s="145"/>
      <c r="R3217" s="145"/>
      <c r="S3217" s="145"/>
      <c r="T3217" s="145"/>
      <c r="U3217" s="145"/>
      <c r="V3217" s="145"/>
      <c r="W3217" s="145"/>
      <c r="X3217" s="145"/>
      <c r="Y3217" s="145"/>
      <c r="Z3217" s="145"/>
      <c r="AA3217" s="145"/>
      <c r="AB3217" s="145"/>
      <c r="AC3217" s="145"/>
    </row>
    <row r="3218" spans="8:29" ht="12.75">
      <c r="H3218" s="145"/>
      <c r="I3218" s="145"/>
      <c r="J3218" s="145"/>
      <c r="K3218" s="145"/>
      <c r="L3218" s="145"/>
      <c r="M3218" s="145"/>
      <c r="N3218" s="145"/>
      <c r="O3218" s="145"/>
      <c r="P3218" s="145"/>
      <c r="Q3218" s="145"/>
      <c r="R3218" s="145"/>
      <c r="S3218" s="145"/>
      <c r="T3218" s="145"/>
      <c r="U3218" s="145"/>
      <c r="V3218" s="145"/>
      <c r="W3218" s="145"/>
      <c r="X3218" s="145"/>
      <c r="Y3218" s="145"/>
      <c r="Z3218" s="145"/>
      <c r="AA3218" s="145"/>
      <c r="AB3218" s="145"/>
      <c r="AC3218" s="145"/>
    </row>
    <row r="3219" spans="8:29" ht="12.75">
      <c r="H3219" s="145"/>
      <c r="I3219" s="145"/>
      <c r="J3219" s="145"/>
      <c r="K3219" s="145"/>
      <c r="L3219" s="145"/>
      <c r="M3219" s="145"/>
      <c r="N3219" s="145"/>
      <c r="O3219" s="145"/>
      <c r="P3219" s="145"/>
      <c r="Q3219" s="145"/>
      <c r="R3219" s="145"/>
      <c r="S3219" s="145"/>
      <c r="T3219" s="145"/>
      <c r="U3219" s="145"/>
      <c r="V3219" s="145"/>
      <c r="W3219" s="145"/>
      <c r="X3219" s="145"/>
      <c r="Y3219" s="145"/>
      <c r="Z3219" s="145"/>
      <c r="AA3219" s="145"/>
      <c r="AB3219" s="145"/>
      <c r="AC3219" s="145"/>
    </row>
    <row r="3220" spans="8:29" ht="12.75">
      <c r="H3220" s="145"/>
      <c r="I3220" s="145"/>
      <c r="J3220" s="145"/>
      <c r="K3220" s="145"/>
      <c r="L3220" s="145"/>
      <c r="M3220" s="145"/>
      <c r="N3220" s="145"/>
      <c r="O3220" s="145"/>
      <c r="P3220" s="145"/>
      <c r="Q3220" s="145"/>
      <c r="R3220" s="145"/>
      <c r="S3220" s="145"/>
      <c r="T3220" s="145"/>
      <c r="U3220" s="145"/>
      <c r="V3220" s="145"/>
      <c r="W3220" s="145"/>
      <c r="X3220" s="145"/>
      <c r="Y3220" s="145"/>
      <c r="Z3220" s="145"/>
      <c r="AA3220" s="145"/>
      <c r="AB3220" s="145"/>
      <c r="AC3220" s="145"/>
    </row>
    <row r="3221" spans="8:29" ht="12.75">
      <c r="H3221" s="145"/>
      <c r="I3221" s="145"/>
      <c r="J3221" s="145"/>
      <c r="K3221" s="145"/>
      <c r="L3221" s="145"/>
      <c r="M3221" s="145"/>
      <c r="N3221" s="145"/>
      <c r="O3221" s="145"/>
      <c r="P3221" s="145"/>
      <c r="Q3221" s="145"/>
      <c r="R3221" s="145"/>
      <c r="S3221" s="145"/>
      <c r="T3221" s="145"/>
      <c r="U3221" s="145"/>
      <c r="V3221" s="145"/>
      <c r="W3221" s="145"/>
      <c r="X3221" s="145"/>
      <c r="Y3221" s="145"/>
      <c r="Z3221" s="145"/>
      <c r="AA3221" s="145"/>
      <c r="AB3221" s="145"/>
      <c r="AC3221" s="145"/>
    </row>
    <row r="3222" spans="8:29" ht="12.75">
      <c r="H3222" s="145"/>
      <c r="I3222" s="145"/>
      <c r="J3222" s="145"/>
      <c r="K3222" s="145"/>
      <c r="L3222" s="145"/>
      <c r="M3222" s="145"/>
      <c r="N3222" s="145"/>
      <c r="O3222" s="145"/>
      <c r="P3222" s="145"/>
      <c r="Q3222" s="145"/>
      <c r="R3222" s="145"/>
      <c r="S3222" s="145"/>
      <c r="T3222" s="145"/>
      <c r="U3222" s="145"/>
      <c r="V3222" s="145"/>
      <c r="W3222" s="145"/>
      <c r="X3222" s="145"/>
      <c r="Y3222" s="145"/>
      <c r="Z3222" s="145"/>
      <c r="AA3222" s="145"/>
      <c r="AB3222" s="145"/>
      <c r="AC3222" s="145"/>
    </row>
    <row r="3223" spans="8:29" ht="12.75">
      <c r="H3223" s="145"/>
      <c r="I3223" s="145"/>
      <c r="J3223" s="145"/>
      <c r="K3223" s="145"/>
      <c r="L3223" s="145"/>
      <c r="M3223" s="145"/>
      <c r="N3223" s="145"/>
      <c r="O3223" s="145"/>
      <c r="P3223" s="145"/>
      <c r="Q3223" s="145"/>
      <c r="R3223" s="145"/>
      <c r="S3223" s="145"/>
      <c r="T3223" s="145"/>
      <c r="U3223" s="145"/>
      <c r="V3223" s="145"/>
      <c r="W3223" s="145"/>
      <c r="X3223" s="145"/>
      <c r="Y3223" s="145"/>
      <c r="Z3223" s="145"/>
      <c r="AA3223" s="145"/>
      <c r="AB3223" s="145"/>
      <c r="AC3223" s="145"/>
    </row>
    <row r="3224" spans="8:29" ht="12.75">
      <c r="H3224" s="145"/>
      <c r="I3224" s="145"/>
      <c r="J3224" s="145"/>
      <c r="K3224" s="145"/>
      <c r="L3224" s="145"/>
      <c r="M3224" s="145"/>
      <c r="N3224" s="145"/>
      <c r="O3224" s="145"/>
      <c r="P3224" s="145"/>
      <c r="Q3224" s="145"/>
      <c r="R3224" s="145"/>
      <c r="S3224" s="145"/>
      <c r="T3224" s="145"/>
      <c r="U3224" s="145"/>
      <c r="V3224" s="145"/>
      <c r="W3224" s="145"/>
      <c r="X3224" s="145"/>
      <c r="Y3224" s="145"/>
      <c r="Z3224" s="145"/>
      <c r="AA3224" s="145"/>
      <c r="AB3224" s="145"/>
      <c r="AC3224" s="145"/>
    </row>
    <row r="3225" spans="8:29" ht="12.75">
      <c r="H3225" s="145"/>
      <c r="I3225" s="145"/>
      <c r="J3225" s="145"/>
      <c r="K3225" s="145"/>
      <c r="L3225" s="145"/>
      <c r="M3225" s="145"/>
      <c r="N3225" s="145"/>
      <c r="O3225" s="145"/>
      <c r="P3225" s="145"/>
      <c r="Q3225" s="145"/>
      <c r="R3225" s="145"/>
      <c r="S3225" s="145"/>
      <c r="T3225" s="145"/>
      <c r="U3225" s="145"/>
      <c r="V3225" s="145"/>
      <c r="W3225" s="145"/>
      <c r="X3225" s="145"/>
      <c r="Y3225" s="145"/>
      <c r="Z3225" s="145"/>
      <c r="AA3225" s="145"/>
      <c r="AB3225" s="145"/>
      <c r="AC3225" s="145"/>
    </row>
    <row r="3226" spans="8:29" ht="12.75">
      <c r="H3226" s="145"/>
      <c r="I3226" s="145"/>
      <c r="J3226" s="145"/>
      <c r="K3226" s="145"/>
      <c r="L3226" s="145"/>
      <c r="M3226" s="145"/>
      <c r="N3226" s="145"/>
      <c r="O3226" s="145"/>
      <c r="P3226" s="145"/>
      <c r="Q3226" s="145"/>
      <c r="R3226" s="145"/>
      <c r="S3226" s="145"/>
      <c r="T3226" s="145"/>
      <c r="U3226" s="145"/>
      <c r="V3226" s="145"/>
      <c r="W3226" s="145"/>
      <c r="X3226" s="145"/>
      <c r="Y3226" s="145"/>
      <c r="Z3226" s="145"/>
      <c r="AA3226" s="145"/>
      <c r="AB3226" s="145"/>
      <c r="AC3226" s="145"/>
    </row>
    <row r="3227" spans="8:29" ht="12.75">
      <c r="H3227" s="145"/>
      <c r="I3227" s="145"/>
      <c r="J3227" s="145"/>
      <c r="K3227" s="145"/>
      <c r="L3227" s="145"/>
      <c r="M3227" s="145"/>
      <c r="N3227" s="145"/>
      <c r="O3227" s="145"/>
      <c r="P3227" s="145"/>
      <c r="Q3227" s="145"/>
      <c r="R3227" s="145"/>
      <c r="S3227" s="145"/>
      <c r="T3227" s="145"/>
      <c r="U3227" s="145"/>
      <c r="V3227" s="145"/>
      <c r="W3227" s="145"/>
      <c r="X3227" s="145"/>
      <c r="Y3227" s="145"/>
      <c r="Z3227" s="145"/>
      <c r="AA3227" s="145"/>
      <c r="AB3227" s="145"/>
      <c r="AC3227" s="145"/>
    </row>
    <row r="3228" spans="8:29" ht="12.75">
      <c r="H3228" s="145"/>
      <c r="I3228" s="145"/>
      <c r="J3228" s="145"/>
      <c r="K3228" s="145"/>
      <c r="L3228" s="145"/>
      <c r="M3228" s="145"/>
      <c r="N3228" s="145"/>
      <c r="O3228" s="145"/>
      <c r="P3228" s="145"/>
      <c r="Q3228" s="145"/>
      <c r="R3228" s="145"/>
      <c r="S3228" s="145"/>
      <c r="T3228" s="145"/>
      <c r="U3228" s="145"/>
      <c r="V3228" s="145"/>
      <c r="W3228" s="145"/>
      <c r="X3228" s="145"/>
      <c r="Y3228" s="145"/>
      <c r="Z3228" s="145"/>
      <c r="AA3228" s="145"/>
      <c r="AB3228" s="145"/>
      <c r="AC3228" s="145"/>
    </row>
    <row r="3229" spans="8:29" ht="12.75">
      <c r="H3229" s="145"/>
      <c r="I3229" s="145"/>
      <c r="J3229" s="145"/>
      <c r="K3229" s="145"/>
      <c r="L3229" s="145"/>
      <c r="M3229" s="145"/>
      <c r="N3229" s="145"/>
      <c r="O3229" s="145"/>
      <c r="P3229" s="145"/>
      <c r="Q3229" s="145"/>
      <c r="R3229" s="145"/>
      <c r="S3229" s="145"/>
      <c r="T3229" s="145"/>
      <c r="U3229" s="145"/>
      <c r="V3229" s="145"/>
      <c r="W3229" s="145"/>
      <c r="X3229" s="145"/>
      <c r="Y3229" s="145"/>
      <c r="Z3229" s="145"/>
      <c r="AA3229" s="145"/>
      <c r="AB3229" s="145"/>
      <c r="AC3229" s="145"/>
    </row>
    <row r="3230" spans="8:29" ht="12.75">
      <c r="H3230" s="145"/>
      <c r="I3230" s="145"/>
      <c r="J3230" s="145"/>
      <c r="K3230" s="145"/>
      <c r="L3230" s="145"/>
      <c r="M3230" s="145"/>
      <c r="N3230" s="145"/>
      <c r="O3230" s="145"/>
      <c r="P3230" s="145"/>
      <c r="Q3230" s="145"/>
      <c r="R3230" s="145"/>
      <c r="S3230" s="145"/>
      <c r="T3230" s="145"/>
      <c r="U3230" s="145"/>
      <c r="V3230" s="145"/>
      <c r="W3230" s="145"/>
      <c r="X3230" s="145"/>
      <c r="Y3230" s="145"/>
      <c r="Z3230" s="145"/>
      <c r="AA3230" s="145"/>
      <c r="AB3230" s="145"/>
      <c r="AC3230" s="145"/>
    </row>
    <row r="3231" spans="8:29" ht="12.75">
      <c r="H3231" s="145"/>
      <c r="I3231" s="145"/>
      <c r="J3231" s="145"/>
      <c r="K3231" s="145"/>
      <c r="L3231" s="145"/>
      <c r="M3231" s="145"/>
      <c r="N3231" s="145"/>
      <c r="O3231" s="145"/>
      <c r="P3231" s="145"/>
      <c r="Q3231" s="145"/>
      <c r="R3231" s="145"/>
      <c r="S3231" s="145"/>
      <c r="T3231" s="145"/>
      <c r="U3231" s="145"/>
      <c r="V3231" s="145"/>
      <c r="W3231" s="145"/>
      <c r="X3231" s="145"/>
      <c r="Y3231" s="145"/>
      <c r="Z3231" s="145"/>
      <c r="AA3231" s="145"/>
      <c r="AB3231" s="145"/>
      <c r="AC3231" s="145"/>
    </row>
    <row r="3232" spans="8:29" ht="12.75">
      <c r="H3232" s="145"/>
      <c r="I3232" s="145"/>
      <c r="J3232" s="145"/>
      <c r="K3232" s="145"/>
      <c r="L3232" s="145"/>
      <c r="M3232" s="145"/>
      <c r="N3232" s="145"/>
      <c r="O3232" s="145"/>
      <c r="P3232" s="145"/>
      <c r="Q3232" s="145"/>
      <c r="R3232" s="145"/>
      <c r="S3232" s="145"/>
      <c r="T3232" s="145"/>
      <c r="U3232" s="145"/>
      <c r="V3232" s="145"/>
      <c r="W3232" s="145"/>
      <c r="X3232" s="145"/>
      <c r="Y3232" s="145"/>
      <c r="Z3232" s="145"/>
      <c r="AA3232" s="145"/>
      <c r="AB3232" s="145"/>
      <c r="AC3232" s="145"/>
    </row>
    <row r="3233" spans="8:29" ht="12.75">
      <c r="H3233" s="145"/>
      <c r="I3233" s="145"/>
      <c r="J3233" s="145"/>
      <c r="K3233" s="145"/>
      <c r="L3233" s="145"/>
      <c r="M3233" s="145"/>
      <c r="N3233" s="145"/>
      <c r="O3233" s="145"/>
      <c r="P3233" s="145"/>
      <c r="Q3233" s="145"/>
      <c r="R3233" s="145"/>
      <c r="S3233" s="145"/>
      <c r="T3233" s="145"/>
      <c r="U3233" s="145"/>
      <c r="V3233" s="145"/>
      <c r="W3233" s="145"/>
      <c r="X3233" s="145"/>
      <c r="Y3233" s="145"/>
      <c r="Z3233" s="145"/>
      <c r="AA3233" s="145"/>
      <c r="AB3233" s="145"/>
      <c r="AC3233" s="145"/>
    </row>
    <row r="3234" spans="8:29" ht="12.75">
      <c r="H3234" s="145"/>
      <c r="I3234" s="145"/>
      <c r="J3234" s="145"/>
      <c r="K3234" s="145"/>
      <c r="L3234" s="145"/>
      <c r="M3234" s="145"/>
      <c r="N3234" s="145"/>
      <c r="O3234" s="145"/>
      <c r="P3234" s="145"/>
      <c r="Q3234" s="145"/>
      <c r="R3234" s="145"/>
      <c r="S3234" s="145"/>
      <c r="T3234" s="145"/>
      <c r="U3234" s="145"/>
      <c r="V3234" s="145"/>
      <c r="W3234" s="145"/>
      <c r="X3234" s="145"/>
      <c r="Y3234" s="145"/>
      <c r="Z3234" s="145"/>
      <c r="AA3234" s="145"/>
      <c r="AB3234" s="145"/>
      <c r="AC3234" s="145"/>
    </row>
    <row r="3235" spans="8:29" ht="12.75">
      <c r="H3235" s="145"/>
      <c r="I3235" s="145"/>
      <c r="J3235" s="145"/>
      <c r="K3235" s="145"/>
      <c r="L3235" s="145"/>
      <c r="M3235" s="145"/>
      <c r="N3235" s="145"/>
      <c r="O3235" s="145"/>
      <c r="P3235" s="145"/>
      <c r="Q3235" s="145"/>
      <c r="R3235" s="145"/>
      <c r="S3235" s="145"/>
      <c r="T3235" s="145"/>
      <c r="U3235" s="145"/>
      <c r="V3235" s="145"/>
      <c r="W3235" s="145"/>
      <c r="X3235" s="145"/>
      <c r="Y3235" s="145"/>
      <c r="Z3235" s="145"/>
      <c r="AA3235" s="145"/>
      <c r="AB3235" s="145"/>
      <c r="AC3235" s="145"/>
    </row>
    <row r="3236" spans="8:29" ht="12.75">
      <c r="H3236" s="145"/>
      <c r="I3236" s="145"/>
      <c r="J3236" s="145"/>
      <c r="K3236" s="145"/>
      <c r="L3236" s="145"/>
      <c r="M3236" s="145"/>
      <c r="N3236" s="145"/>
      <c r="O3236" s="145"/>
      <c r="P3236" s="145"/>
      <c r="Q3236" s="145"/>
      <c r="R3236" s="145"/>
      <c r="S3236" s="145"/>
      <c r="T3236" s="145"/>
      <c r="U3236" s="145"/>
      <c r="V3236" s="145"/>
      <c r="W3236" s="145"/>
      <c r="X3236" s="145"/>
      <c r="Y3236" s="145"/>
      <c r="Z3236" s="145"/>
      <c r="AA3236" s="145"/>
      <c r="AB3236" s="145"/>
      <c r="AC3236" s="145"/>
    </row>
    <row r="3237" spans="8:29" ht="12.75">
      <c r="H3237" s="145"/>
      <c r="I3237" s="145"/>
      <c r="J3237" s="145"/>
      <c r="K3237" s="145"/>
      <c r="L3237" s="145"/>
      <c r="M3237" s="145"/>
      <c r="N3237" s="145"/>
      <c r="O3237" s="145"/>
      <c r="P3237" s="145"/>
      <c r="Q3237" s="145"/>
      <c r="R3237" s="145"/>
      <c r="S3237" s="145"/>
      <c r="T3237" s="145"/>
      <c r="U3237" s="145"/>
      <c r="V3237" s="145"/>
      <c r="W3237" s="145"/>
      <c r="X3237" s="145"/>
      <c r="Y3237" s="145"/>
      <c r="Z3237" s="145"/>
      <c r="AA3237" s="145"/>
      <c r="AB3237" s="145"/>
      <c r="AC3237" s="145"/>
    </row>
    <row r="3238" spans="8:29" ht="12.75">
      <c r="H3238" s="145"/>
      <c r="I3238" s="145"/>
      <c r="J3238" s="145"/>
      <c r="K3238" s="145"/>
      <c r="L3238" s="145"/>
      <c r="M3238" s="145"/>
      <c r="N3238" s="145"/>
      <c r="O3238" s="145"/>
      <c r="P3238" s="145"/>
      <c r="Q3238" s="145"/>
      <c r="R3238" s="145"/>
      <c r="S3238" s="145"/>
      <c r="T3238" s="145"/>
      <c r="U3238" s="145"/>
      <c r="V3238" s="145"/>
      <c r="W3238" s="145"/>
      <c r="X3238" s="145"/>
      <c r="Y3238" s="145"/>
      <c r="Z3238" s="145"/>
      <c r="AA3238" s="145"/>
      <c r="AB3238" s="145"/>
      <c r="AC3238" s="145"/>
    </row>
    <row r="3239" spans="8:29" ht="12.75">
      <c r="H3239" s="145"/>
      <c r="I3239" s="145"/>
      <c r="J3239" s="145"/>
      <c r="K3239" s="145"/>
      <c r="L3239" s="145"/>
      <c r="M3239" s="145"/>
      <c r="N3239" s="145"/>
      <c r="O3239" s="145"/>
      <c r="P3239" s="145"/>
      <c r="Q3239" s="145"/>
      <c r="R3239" s="145"/>
      <c r="S3239" s="145"/>
      <c r="T3239" s="145"/>
      <c r="U3239" s="145"/>
      <c r="V3239" s="145"/>
      <c r="W3239" s="145"/>
      <c r="X3239" s="145"/>
      <c r="Y3239" s="145"/>
      <c r="Z3239" s="145"/>
      <c r="AA3239" s="145"/>
      <c r="AB3239" s="145"/>
      <c r="AC3239" s="145"/>
    </row>
    <row r="3240" spans="8:29" ht="12.75">
      <c r="H3240" s="145"/>
      <c r="I3240" s="145"/>
      <c r="J3240" s="145"/>
      <c r="K3240" s="145"/>
      <c r="L3240" s="145"/>
      <c r="M3240" s="145"/>
      <c r="N3240" s="145"/>
      <c r="O3240" s="145"/>
      <c r="P3240" s="145"/>
      <c r="Q3240" s="145"/>
      <c r="R3240" s="145"/>
      <c r="S3240" s="145"/>
      <c r="T3240" s="145"/>
      <c r="U3240" s="145"/>
      <c r="V3240" s="145"/>
      <c r="W3240" s="145"/>
      <c r="X3240" s="145"/>
      <c r="Y3240" s="145"/>
      <c r="Z3240" s="145"/>
      <c r="AA3240" s="145"/>
      <c r="AB3240" s="145"/>
      <c r="AC3240" s="145"/>
    </row>
    <row r="3241" spans="8:29" ht="12.75">
      <c r="H3241" s="145"/>
      <c r="I3241" s="145"/>
      <c r="J3241" s="145"/>
      <c r="K3241" s="145"/>
      <c r="L3241" s="145"/>
      <c r="M3241" s="145"/>
      <c r="N3241" s="145"/>
      <c r="O3241" s="145"/>
      <c r="P3241" s="145"/>
      <c r="Q3241" s="145"/>
      <c r="R3241" s="145"/>
      <c r="S3241" s="145"/>
      <c r="T3241" s="145"/>
      <c r="U3241" s="145"/>
      <c r="V3241" s="145"/>
      <c r="W3241" s="145"/>
      <c r="X3241" s="145"/>
      <c r="Y3241" s="145"/>
      <c r="Z3241" s="145"/>
      <c r="AA3241" s="145"/>
      <c r="AB3241" s="145"/>
      <c r="AC3241" s="145"/>
    </row>
    <row r="3242" spans="8:29" ht="12.75">
      <c r="H3242" s="145"/>
      <c r="I3242" s="145"/>
      <c r="J3242" s="145"/>
      <c r="K3242" s="145"/>
      <c r="L3242" s="145"/>
      <c r="M3242" s="145"/>
      <c r="N3242" s="145"/>
      <c r="O3242" s="145"/>
      <c r="P3242" s="145"/>
      <c r="Q3242" s="145"/>
      <c r="R3242" s="145"/>
      <c r="S3242" s="145"/>
      <c r="T3242" s="145"/>
      <c r="U3242" s="145"/>
      <c r="V3242" s="145"/>
      <c r="W3242" s="145"/>
      <c r="X3242" s="145"/>
      <c r="Y3242" s="145"/>
      <c r="Z3242" s="145"/>
      <c r="AA3242" s="145"/>
      <c r="AB3242" s="145"/>
      <c r="AC3242" s="145"/>
    </row>
    <row r="3243" spans="8:29" ht="12.75">
      <c r="H3243" s="145"/>
      <c r="I3243" s="145"/>
      <c r="J3243" s="145"/>
      <c r="K3243" s="145"/>
      <c r="L3243" s="145"/>
      <c r="M3243" s="145"/>
      <c r="N3243" s="145"/>
      <c r="O3243" s="145"/>
      <c r="P3243" s="145"/>
      <c r="Q3243" s="145"/>
      <c r="R3243" s="145"/>
      <c r="S3243" s="145"/>
      <c r="T3243" s="145"/>
      <c r="U3243" s="145"/>
      <c r="V3243" s="145"/>
      <c r="W3243" s="145"/>
      <c r="X3243" s="145"/>
      <c r="Y3243" s="145"/>
      <c r="Z3243" s="145"/>
      <c r="AA3243" s="145"/>
      <c r="AB3243" s="145"/>
      <c r="AC3243" s="145"/>
    </row>
    <row r="3244" spans="8:29" ht="12.75">
      <c r="H3244" s="145"/>
      <c r="I3244" s="145"/>
      <c r="J3244" s="145"/>
      <c r="K3244" s="145"/>
      <c r="L3244" s="145"/>
      <c r="M3244" s="145"/>
      <c r="N3244" s="145"/>
      <c r="O3244" s="145"/>
      <c r="P3244" s="145"/>
      <c r="Q3244" s="145"/>
      <c r="R3244" s="145"/>
      <c r="S3244" s="145"/>
      <c r="T3244" s="145"/>
      <c r="U3244" s="145"/>
      <c r="V3244" s="145"/>
      <c r="W3244" s="145"/>
      <c r="X3244" s="145"/>
      <c r="Y3244" s="145"/>
      <c r="Z3244" s="145"/>
      <c r="AA3244" s="145"/>
      <c r="AB3244" s="145"/>
      <c r="AC3244" s="145"/>
    </row>
    <row r="3245" spans="8:29" ht="12.75">
      <c r="H3245" s="145"/>
      <c r="I3245" s="145"/>
      <c r="J3245" s="145"/>
      <c r="K3245" s="145"/>
      <c r="L3245" s="145"/>
      <c r="M3245" s="145"/>
      <c r="N3245" s="145"/>
      <c r="O3245" s="145"/>
      <c r="P3245" s="145"/>
      <c r="Q3245" s="145"/>
      <c r="R3245" s="145"/>
      <c r="S3245" s="145"/>
      <c r="T3245" s="145"/>
      <c r="U3245" s="145"/>
      <c r="V3245" s="145"/>
      <c r="W3245" s="145"/>
      <c r="X3245" s="145"/>
      <c r="Y3245" s="145"/>
      <c r="Z3245" s="145"/>
      <c r="AA3245" s="145"/>
      <c r="AB3245" s="145"/>
      <c r="AC3245" s="145"/>
    </row>
    <row r="3246" spans="8:29" ht="12.75">
      <c r="H3246" s="145"/>
      <c r="I3246" s="145"/>
      <c r="J3246" s="145"/>
      <c r="K3246" s="145"/>
      <c r="L3246" s="145"/>
      <c r="M3246" s="145"/>
      <c r="N3246" s="145"/>
      <c r="O3246" s="145"/>
      <c r="P3246" s="145"/>
      <c r="Q3246" s="145"/>
      <c r="R3246" s="145"/>
      <c r="S3246" s="145"/>
      <c r="T3246" s="145"/>
      <c r="U3246" s="145"/>
      <c r="V3246" s="145"/>
      <c r="W3246" s="145"/>
      <c r="X3246" s="145"/>
      <c r="Y3246" s="145"/>
      <c r="Z3246" s="145"/>
      <c r="AA3246" s="145"/>
      <c r="AB3246" s="145"/>
      <c r="AC3246" s="145"/>
    </row>
    <row r="3247" spans="8:29" ht="12.75">
      <c r="H3247" s="145"/>
      <c r="I3247" s="145"/>
      <c r="J3247" s="145"/>
      <c r="K3247" s="145"/>
      <c r="L3247" s="145"/>
      <c r="M3247" s="145"/>
      <c r="N3247" s="145"/>
      <c r="O3247" s="145"/>
      <c r="P3247" s="145"/>
      <c r="Q3247" s="145"/>
      <c r="R3247" s="145"/>
      <c r="S3247" s="145"/>
      <c r="T3247" s="145"/>
      <c r="U3247" s="145"/>
      <c r="V3247" s="145"/>
      <c r="W3247" s="145"/>
      <c r="X3247" s="145"/>
      <c r="Y3247" s="145"/>
      <c r="Z3247" s="145"/>
      <c r="AA3247" s="145"/>
      <c r="AB3247" s="145"/>
      <c r="AC3247" s="145"/>
    </row>
    <row r="3248" spans="8:29" ht="12.75">
      <c r="H3248" s="145"/>
      <c r="I3248" s="145"/>
      <c r="J3248" s="145"/>
      <c r="K3248" s="145"/>
      <c r="L3248" s="145"/>
      <c r="M3248" s="145"/>
      <c r="N3248" s="145"/>
      <c r="O3248" s="145"/>
      <c r="P3248" s="145"/>
      <c r="Q3248" s="145"/>
      <c r="R3248" s="145"/>
      <c r="S3248" s="145"/>
      <c r="T3248" s="145"/>
      <c r="U3248" s="145"/>
      <c r="V3248" s="145"/>
      <c r="W3248" s="145"/>
      <c r="X3248" s="145"/>
      <c r="Y3248" s="145"/>
      <c r="Z3248" s="145"/>
      <c r="AA3248" s="145"/>
      <c r="AB3248" s="145"/>
      <c r="AC3248" s="145"/>
    </row>
    <row r="3249" spans="8:29" ht="12.75">
      <c r="H3249" s="145"/>
      <c r="I3249" s="145"/>
      <c r="J3249" s="145"/>
      <c r="K3249" s="145"/>
      <c r="L3249" s="145"/>
      <c r="M3249" s="145"/>
      <c r="N3249" s="145"/>
      <c r="O3249" s="145"/>
      <c r="P3249" s="145"/>
      <c r="Q3249" s="145"/>
      <c r="R3249" s="145"/>
      <c r="S3249" s="145"/>
      <c r="T3249" s="145"/>
      <c r="U3249" s="145"/>
      <c r="V3249" s="145"/>
      <c r="W3249" s="145"/>
      <c r="X3249" s="145"/>
      <c r="Y3249" s="145"/>
      <c r="Z3249" s="145"/>
      <c r="AA3249" s="145"/>
      <c r="AB3249" s="145"/>
      <c r="AC3249" s="145"/>
    </row>
    <row r="3250" spans="8:29" ht="12.75">
      <c r="H3250" s="145"/>
      <c r="I3250" s="145"/>
      <c r="J3250" s="145"/>
      <c r="K3250" s="145"/>
      <c r="L3250" s="145"/>
      <c r="M3250" s="145"/>
      <c r="N3250" s="145"/>
      <c r="O3250" s="145"/>
      <c r="P3250" s="145"/>
      <c r="Q3250" s="145"/>
      <c r="R3250" s="145"/>
      <c r="S3250" s="145"/>
      <c r="T3250" s="145"/>
      <c r="U3250" s="145"/>
      <c r="V3250" s="145"/>
      <c r="W3250" s="145"/>
      <c r="X3250" s="145"/>
      <c r="Y3250" s="145"/>
      <c r="Z3250" s="145"/>
      <c r="AA3250" s="145"/>
      <c r="AB3250" s="145"/>
      <c r="AC3250" s="145"/>
    </row>
    <row r="3251" spans="8:29" ht="12.75">
      <c r="H3251" s="145"/>
      <c r="I3251" s="145"/>
      <c r="J3251" s="145"/>
      <c r="K3251" s="145"/>
      <c r="L3251" s="145"/>
      <c r="M3251" s="145"/>
      <c r="N3251" s="145"/>
      <c r="O3251" s="145"/>
      <c r="P3251" s="145"/>
      <c r="Q3251" s="145"/>
      <c r="R3251" s="145"/>
      <c r="S3251" s="145"/>
      <c r="T3251" s="145"/>
      <c r="U3251" s="145"/>
      <c r="V3251" s="145"/>
      <c r="W3251" s="145"/>
      <c r="X3251" s="145"/>
      <c r="Y3251" s="145"/>
      <c r="Z3251" s="145"/>
      <c r="AA3251" s="145"/>
      <c r="AB3251" s="145"/>
      <c r="AC3251" s="145"/>
    </row>
    <row r="3252" spans="8:29" ht="12.75">
      <c r="H3252" s="145"/>
      <c r="I3252" s="145"/>
      <c r="J3252" s="145"/>
      <c r="K3252" s="145"/>
      <c r="L3252" s="145"/>
      <c r="M3252" s="145"/>
      <c r="N3252" s="145"/>
      <c r="O3252" s="145"/>
      <c r="P3252" s="145"/>
      <c r="Q3252" s="145"/>
      <c r="R3252" s="145"/>
      <c r="S3252" s="145"/>
      <c r="T3252" s="145"/>
      <c r="U3252" s="145"/>
      <c r="V3252" s="145"/>
      <c r="W3252" s="145"/>
      <c r="X3252" s="145"/>
      <c r="Y3252" s="145"/>
      <c r="Z3252" s="145"/>
      <c r="AA3252" s="145"/>
      <c r="AB3252" s="145"/>
      <c r="AC3252" s="145"/>
    </row>
    <row r="3253" spans="8:29" ht="12.75">
      <c r="H3253" s="145"/>
      <c r="I3253" s="145"/>
      <c r="J3253" s="145"/>
      <c r="K3253" s="145"/>
      <c r="L3253" s="145"/>
      <c r="M3253" s="145"/>
      <c r="N3253" s="145"/>
      <c r="O3253" s="145"/>
      <c r="P3253" s="145"/>
      <c r="Q3253" s="145"/>
      <c r="R3253" s="145"/>
      <c r="S3253" s="145"/>
      <c r="T3253" s="145"/>
      <c r="U3253" s="145"/>
      <c r="V3253" s="145"/>
      <c r="W3253" s="145"/>
      <c r="X3253" s="145"/>
      <c r="Y3253" s="145"/>
      <c r="Z3253" s="145"/>
      <c r="AA3253" s="145"/>
      <c r="AB3253" s="145"/>
      <c r="AC3253" s="145"/>
    </row>
    <row r="3254" spans="8:29" ht="12.75">
      <c r="H3254" s="145"/>
      <c r="I3254" s="145"/>
      <c r="J3254" s="145"/>
      <c r="K3254" s="145"/>
      <c r="L3254" s="145"/>
      <c r="M3254" s="145"/>
      <c r="N3254" s="145"/>
      <c r="O3254" s="145"/>
      <c r="P3254" s="145"/>
      <c r="Q3254" s="145"/>
      <c r="R3254" s="145"/>
      <c r="S3254" s="145"/>
      <c r="T3254" s="145"/>
      <c r="U3254" s="145"/>
      <c r="V3254" s="145"/>
      <c r="W3254" s="145"/>
      <c r="X3254" s="145"/>
      <c r="Y3254" s="145"/>
      <c r="Z3254" s="145"/>
      <c r="AA3254" s="145"/>
      <c r="AB3254" s="145"/>
      <c r="AC3254" s="145"/>
    </row>
    <row r="3255" spans="8:29" ht="12.75">
      <c r="H3255" s="145"/>
      <c r="I3255" s="145"/>
      <c r="J3255" s="145"/>
      <c r="K3255" s="145"/>
      <c r="L3255" s="145"/>
      <c r="M3255" s="145"/>
      <c r="N3255" s="145"/>
      <c r="O3255" s="145"/>
      <c r="P3255" s="145"/>
      <c r="Q3255" s="145"/>
      <c r="R3255" s="145"/>
      <c r="S3255" s="145"/>
      <c r="T3255" s="145"/>
      <c r="U3255" s="145"/>
      <c r="V3255" s="145"/>
      <c r="W3255" s="145"/>
      <c r="X3255" s="145"/>
      <c r="Y3255" s="145"/>
      <c r="Z3255" s="145"/>
      <c r="AA3255" s="145"/>
      <c r="AB3255" s="145"/>
      <c r="AC3255" s="145"/>
    </row>
    <row r="3256" spans="8:29" ht="12.75">
      <c r="H3256" s="145"/>
      <c r="I3256" s="145"/>
      <c r="J3256" s="145"/>
      <c r="K3256" s="145"/>
      <c r="L3256" s="145"/>
      <c r="M3256" s="145"/>
      <c r="N3256" s="145"/>
      <c r="O3256" s="145"/>
      <c r="P3256" s="145"/>
      <c r="Q3256" s="145"/>
      <c r="R3256" s="145"/>
      <c r="S3256" s="145"/>
      <c r="T3256" s="145"/>
      <c r="U3256" s="145"/>
      <c r="V3256" s="145"/>
      <c r="W3256" s="145"/>
      <c r="X3256" s="145"/>
      <c r="Y3256" s="145"/>
      <c r="Z3256" s="145"/>
      <c r="AA3256" s="145"/>
      <c r="AB3256" s="145"/>
      <c r="AC3256" s="145"/>
    </row>
    <row r="3257" spans="8:29" ht="12.75">
      <c r="H3257" s="145"/>
      <c r="I3257" s="145"/>
      <c r="J3257" s="145"/>
      <c r="K3257" s="145"/>
      <c r="L3257" s="145"/>
      <c r="M3257" s="145"/>
      <c r="N3257" s="145"/>
      <c r="O3257" s="145"/>
      <c r="P3257" s="145"/>
      <c r="Q3257" s="145"/>
      <c r="R3257" s="145"/>
      <c r="S3257" s="145"/>
      <c r="T3257" s="145"/>
      <c r="U3257" s="145"/>
      <c r="V3257" s="145"/>
      <c r="W3257" s="145"/>
      <c r="X3257" s="145"/>
      <c r="Y3257" s="145"/>
      <c r="Z3257" s="145"/>
      <c r="AA3257" s="145"/>
      <c r="AB3257" s="145"/>
      <c r="AC3257" s="145"/>
    </row>
    <row r="3258" spans="8:29" ht="12.75">
      <c r="H3258" s="145"/>
      <c r="I3258" s="145"/>
      <c r="J3258" s="145"/>
      <c r="K3258" s="145"/>
      <c r="L3258" s="145"/>
      <c r="M3258" s="145"/>
      <c r="N3258" s="145"/>
      <c r="O3258" s="145"/>
      <c r="P3258" s="145"/>
      <c r="Q3258" s="145"/>
      <c r="R3258" s="145"/>
      <c r="S3258" s="145"/>
      <c r="T3258" s="145"/>
      <c r="U3258" s="145"/>
      <c r="V3258" s="145"/>
      <c r="W3258" s="145"/>
      <c r="X3258" s="145"/>
      <c r="Y3258" s="145"/>
      <c r="Z3258" s="145"/>
      <c r="AA3258" s="145"/>
      <c r="AB3258" s="145"/>
      <c r="AC3258" s="145"/>
    </row>
    <row r="3259" spans="8:29" ht="12.75">
      <c r="H3259" s="145"/>
      <c r="I3259" s="145"/>
      <c r="J3259" s="145"/>
      <c r="K3259" s="145"/>
      <c r="L3259" s="145"/>
      <c r="M3259" s="145"/>
      <c r="N3259" s="145"/>
      <c r="O3259" s="145"/>
      <c r="P3259" s="145"/>
      <c r="Q3259" s="145"/>
      <c r="R3259" s="145"/>
      <c r="S3259" s="145"/>
      <c r="T3259" s="145"/>
      <c r="U3259" s="145"/>
      <c r="V3259" s="145"/>
      <c r="W3259" s="145"/>
      <c r="X3259" s="145"/>
      <c r="Y3259" s="145"/>
      <c r="Z3259" s="145"/>
      <c r="AA3259" s="145"/>
      <c r="AB3259" s="145"/>
      <c r="AC3259" s="145"/>
    </row>
    <row r="3260" spans="8:29" ht="12.75">
      <c r="H3260" s="145"/>
      <c r="I3260" s="145"/>
      <c r="J3260" s="145"/>
      <c r="K3260" s="145"/>
      <c r="L3260" s="145"/>
      <c r="M3260" s="145"/>
      <c r="N3260" s="145"/>
      <c r="O3260" s="145"/>
      <c r="P3260" s="145"/>
      <c r="Q3260" s="145"/>
      <c r="R3260" s="145"/>
      <c r="S3260" s="145"/>
      <c r="T3260" s="145"/>
      <c r="U3260" s="145"/>
      <c r="V3260" s="145"/>
      <c r="W3260" s="145"/>
      <c r="X3260" s="145"/>
      <c r="Y3260" s="145"/>
      <c r="Z3260" s="145"/>
      <c r="AA3260" s="145"/>
      <c r="AB3260" s="145"/>
      <c r="AC3260" s="145"/>
    </row>
    <row r="3261" spans="8:29" ht="12.75">
      <c r="H3261" s="145"/>
      <c r="I3261" s="145"/>
      <c r="J3261" s="145"/>
      <c r="K3261" s="145"/>
      <c r="L3261" s="145"/>
      <c r="M3261" s="145"/>
      <c r="N3261" s="145"/>
      <c r="O3261" s="145"/>
      <c r="P3261" s="145"/>
      <c r="Q3261" s="145"/>
      <c r="R3261" s="145"/>
      <c r="S3261" s="145"/>
      <c r="T3261" s="145"/>
      <c r="U3261" s="145"/>
      <c r="V3261" s="145"/>
      <c r="W3261" s="145"/>
      <c r="X3261" s="145"/>
      <c r="Y3261" s="145"/>
      <c r="Z3261" s="145"/>
      <c r="AA3261" s="145"/>
      <c r="AB3261" s="145"/>
      <c r="AC3261" s="145"/>
    </row>
    <row r="3262" spans="8:29" ht="12.75">
      <c r="H3262" s="145"/>
      <c r="I3262" s="145"/>
      <c r="J3262" s="145"/>
      <c r="K3262" s="145"/>
      <c r="L3262" s="145"/>
      <c r="M3262" s="145"/>
      <c r="N3262" s="145"/>
      <c r="O3262" s="145"/>
      <c r="P3262" s="145"/>
      <c r="Q3262" s="145"/>
      <c r="R3262" s="145"/>
      <c r="S3262" s="145"/>
      <c r="T3262" s="145"/>
      <c r="U3262" s="145"/>
      <c r="V3262" s="145"/>
      <c r="W3262" s="145"/>
      <c r="X3262" s="145"/>
      <c r="Y3262" s="145"/>
      <c r="Z3262" s="145"/>
      <c r="AA3262" s="145"/>
      <c r="AB3262" s="145"/>
      <c r="AC3262" s="145"/>
    </row>
    <row r="3263" spans="8:29" ht="12.75">
      <c r="H3263" s="145"/>
      <c r="I3263" s="145"/>
      <c r="J3263" s="145"/>
      <c r="K3263" s="145"/>
      <c r="L3263" s="145"/>
      <c r="M3263" s="145"/>
      <c r="N3263" s="145"/>
      <c r="O3263" s="145"/>
      <c r="P3263" s="145"/>
      <c r="Q3263" s="145"/>
      <c r="R3263" s="145"/>
      <c r="S3263" s="145"/>
      <c r="T3263" s="145"/>
      <c r="U3263" s="145"/>
      <c r="V3263" s="145"/>
      <c r="W3263" s="145"/>
      <c r="X3263" s="145"/>
      <c r="Y3263" s="145"/>
      <c r="Z3263" s="145"/>
      <c r="AA3263" s="145"/>
      <c r="AB3263" s="145"/>
      <c r="AC3263" s="145"/>
    </row>
    <row r="3264" spans="8:29" ht="12.75">
      <c r="H3264" s="145"/>
      <c r="I3264" s="145"/>
      <c r="J3264" s="145"/>
      <c r="K3264" s="145"/>
      <c r="L3264" s="145"/>
      <c r="M3264" s="145"/>
      <c r="N3264" s="145"/>
      <c r="O3264" s="145"/>
      <c r="P3264" s="145"/>
      <c r="Q3264" s="145"/>
      <c r="R3264" s="145"/>
      <c r="S3264" s="145"/>
      <c r="T3264" s="145"/>
      <c r="U3264" s="145"/>
      <c r="V3264" s="145"/>
      <c r="W3264" s="145"/>
      <c r="X3264" s="145"/>
      <c r="Y3264" s="145"/>
      <c r="Z3264" s="145"/>
      <c r="AA3264" s="145"/>
      <c r="AB3264" s="145"/>
      <c r="AC3264" s="145"/>
    </row>
    <row r="3265" spans="8:29" ht="12.75">
      <c r="H3265" s="145"/>
      <c r="I3265" s="145"/>
      <c r="J3265" s="145"/>
      <c r="K3265" s="145"/>
      <c r="L3265" s="145"/>
      <c r="M3265" s="145"/>
      <c r="N3265" s="145"/>
      <c r="O3265" s="145"/>
      <c r="P3265" s="145"/>
      <c r="Q3265" s="145"/>
      <c r="R3265" s="145"/>
      <c r="S3265" s="145"/>
      <c r="T3265" s="145"/>
      <c r="U3265" s="145"/>
      <c r="V3265" s="145"/>
      <c r="W3265" s="145"/>
      <c r="X3265" s="145"/>
      <c r="Y3265" s="145"/>
      <c r="Z3265" s="145"/>
      <c r="AA3265" s="145"/>
      <c r="AB3265" s="145"/>
      <c r="AC3265" s="145"/>
    </row>
    <row r="3266" spans="8:29" ht="12.75">
      <c r="H3266" s="145"/>
      <c r="I3266" s="145"/>
      <c r="J3266" s="145"/>
      <c r="K3266" s="145"/>
      <c r="L3266" s="145"/>
      <c r="M3266" s="145"/>
      <c r="N3266" s="145"/>
      <c r="O3266" s="145"/>
      <c r="P3266" s="145"/>
      <c r="Q3266" s="145"/>
      <c r="R3266" s="145"/>
      <c r="S3266" s="145"/>
      <c r="T3266" s="145"/>
      <c r="U3266" s="145"/>
      <c r="V3266" s="145"/>
      <c r="W3266" s="145"/>
      <c r="X3266" s="145"/>
      <c r="Y3266" s="145"/>
      <c r="Z3266" s="145"/>
      <c r="AA3266" s="145"/>
      <c r="AB3266" s="145"/>
      <c r="AC3266" s="145"/>
    </row>
    <row r="3267" spans="8:29" ht="12.75">
      <c r="H3267" s="145"/>
      <c r="I3267" s="145"/>
      <c r="J3267" s="145"/>
      <c r="K3267" s="145"/>
      <c r="L3267" s="145"/>
      <c r="M3267" s="145"/>
      <c r="N3267" s="145"/>
      <c r="O3267" s="145"/>
      <c r="P3267" s="145"/>
      <c r="Q3267" s="145"/>
      <c r="R3267" s="145"/>
      <c r="S3267" s="145"/>
      <c r="T3267" s="145"/>
      <c r="U3267" s="145"/>
      <c r="V3267" s="145"/>
      <c r="W3267" s="145"/>
      <c r="X3267" s="145"/>
      <c r="Y3267" s="145"/>
      <c r="Z3267" s="145"/>
      <c r="AA3267" s="145"/>
      <c r="AB3267" s="145"/>
      <c r="AC3267" s="145"/>
    </row>
    <row r="3268" spans="8:29" ht="12.75">
      <c r="H3268" s="145"/>
      <c r="I3268" s="145"/>
      <c r="J3268" s="145"/>
      <c r="K3268" s="145"/>
      <c r="L3268" s="145"/>
      <c r="M3268" s="145"/>
      <c r="N3268" s="145"/>
      <c r="O3268" s="145"/>
      <c r="P3268" s="145"/>
      <c r="Q3268" s="145"/>
      <c r="R3268" s="145"/>
      <c r="S3268" s="145"/>
      <c r="T3268" s="145"/>
      <c r="U3268" s="145"/>
      <c r="V3268" s="145"/>
      <c r="W3268" s="145"/>
      <c r="X3268" s="145"/>
      <c r="Y3268" s="145"/>
      <c r="Z3268" s="145"/>
      <c r="AA3268" s="145"/>
      <c r="AB3268" s="145"/>
      <c r="AC3268" s="145"/>
    </row>
    <row r="3269" spans="8:29" ht="12.75">
      <c r="H3269" s="145"/>
      <c r="I3269" s="145"/>
      <c r="J3269" s="145"/>
      <c r="K3269" s="145"/>
      <c r="L3269" s="145"/>
      <c r="M3269" s="145"/>
      <c r="N3269" s="145"/>
      <c r="O3269" s="145"/>
      <c r="P3269" s="145"/>
      <c r="Q3269" s="145"/>
      <c r="R3269" s="145"/>
      <c r="S3269" s="145"/>
      <c r="T3269" s="145"/>
      <c r="U3269" s="145"/>
      <c r="V3269" s="145"/>
      <c r="W3269" s="145"/>
      <c r="X3269" s="145"/>
      <c r="Y3269" s="145"/>
      <c r="Z3269" s="145"/>
      <c r="AA3269" s="145"/>
      <c r="AB3269" s="145"/>
      <c r="AC3269" s="145"/>
    </row>
    <row r="3270" spans="8:29" ht="12.75">
      <c r="H3270" s="145"/>
      <c r="I3270" s="145"/>
      <c r="J3270" s="145"/>
      <c r="K3270" s="145"/>
      <c r="L3270" s="145"/>
      <c r="M3270" s="145"/>
      <c r="N3270" s="145"/>
      <c r="O3270" s="145"/>
      <c r="P3270" s="145"/>
      <c r="Q3270" s="145"/>
      <c r="R3270" s="145"/>
      <c r="S3270" s="145"/>
      <c r="T3270" s="145"/>
      <c r="U3270" s="145"/>
      <c r="V3270" s="145"/>
      <c r="W3270" s="145"/>
      <c r="X3270" s="145"/>
      <c r="Y3270" s="145"/>
      <c r="Z3270" s="145"/>
      <c r="AA3270" s="145"/>
      <c r="AB3270" s="145"/>
      <c r="AC3270" s="145"/>
    </row>
    <row r="3271" spans="8:29" ht="12.75">
      <c r="H3271" s="145"/>
      <c r="I3271" s="145"/>
      <c r="J3271" s="145"/>
      <c r="K3271" s="145"/>
      <c r="L3271" s="145"/>
      <c r="M3271" s="145"/>
      <c r="N3271" s="145"/>
      <c r="O3271" s="145"/>
      <c r="P3271" s="145"/>
      <c r="Q3271" s="145"/>
      <c r="R3271" s="145"/>
      <c r="S3271" s="145"/>
      <c r="T3271" s="145"/>
      <c r="U3271" s="145"/>
      <c r="V3271" s="145"/>
      <c r="W3271" s="145"/>
      <c r="X3271" s="145"/>
      <c r="Y3271" s="145"/>
      <c r="Z3271" s="145"/>
      <c r="AA3271" s="145"/>
      <c r="AB3271" s="145"/>
      <c r="AC3271" s="145"/>
    </row>
    <row r="3272" spans="8:29" ht="12.75">
      <c r="H3272" s="145"/>
      <c r="I3272" s="145"/>
      <c r="J3272" s="145"/>
      <c r="K3272" s="145"/>
      <c r="L3272" s="145"/>
      <c r="M3272" s="145"/>
      <c r="N3272" s="145"/>
      <c r="O3272" s="145"/>
      <c r="P3272" s="145"/>
      <c r="Q3272" s="145"/>
      <c r="R3272" s="145"/>
      <c r="S3272" s="145"/>
      <c r="T3272" s="145"/>
      <c r="U3272" s="145"/>
      <c r="V3272" s="145"/>
      <c r="W3272" s="145"/>
      <c r="X3272" s="145"/>
      <c r="Y3272" s="145"/>
      <c r="Z3272" s="145"/>
      <c r="AA3272" s="145"/>
      <c r="AB3272" s="145"/>
      <c r="AC3272" s="145"/>
    </row>
    <row r="3273" spans="8:29" ht="12.75">
      <c r="H3273" s="145"/>
      <c r="I3273" s="145"/>
      <c r="J3273" s="145"/>
      <c r="K3273" s="145"/>
      <c r="L3273" s="145"/>
      <c r="M3273" s="145"/>
      <c r="N3273" s="145"/>
      <c r="O3273" s="145"/>
      <c r="P3273" s="145"/>
      <c r="Q3273" s="145"/>
      <c r="R3273" s="145"/>
      <c r="S3273" s="145"/>
      <c r="T3273" s="145"/>
      <c r="U3273" s="145"/>
      <c r="V3273" s="145"/>
      <c r="W3273" s="145"/>
      <c r="X3273" s="145"/>
      <c r="Y3273" s="145"/>
      <c r="Z3273" s="145"/>
      <c r="AA3273" s="145"/>
      <c r="AB3273" s="145"/>
      <c r="AC3273" s="145"/>
    </row>
    <row r="3274" spans="8:29" ht="12.75">
      <c r="H3274" s="145"/>
      <c r="I3274" s="145"/>
      <c r="J3274" s="145"/>
      <c r="K3274" s="145"/>
      <c r="L3274" s="145"/>
      <c r="M3274" s="145"/>
      <c r="N3274" s="145"/>
      <c r="O3274" s="145"/>
      <c r="P3274" s="145"/>
      <c r="Q3274" s="145"/>
      <c r="R3274" s="145"/>
      <c r="S3274" s="145"/>
      <c r="T3274" s="145"/>
      <c r="U3274" s="145"/>
      <c r="V3274" s="145"/>
      <c r="W3274" s="145"/>
      <c r="X3274" s="145"/>
      <c r="Y3274" s="145"/>
      <c r="Z3274" s="145"/>
      <c r="AA3274" s="145"/>
      <c r="AB3274" s="145"/>
      <c r="AC3274" s="145"/>
    </row>
    <row r="3275" spans="8:29" ht="12.75">
      <c r="H3275" s="145"/>
      <c r="I3275" s="145"/>
      <c r="J3275" s="145"/>
      <c r="K3275" s="145"/>
      <c r="L3275" s="145"/>
      <c r="M3275" s="145"/>
      <c r="N3275" s="145"/>
      <c r="O3275" s="145"/>
      <c r="P3275" s="145"/>
      <c r="Q3275" s="145"/>
      <c r="R3275" s="145"/>
      <c r="S3275" s="145"/>
      <c r="T3275" s="145"/>
      <c r="U3275" s="145"/>
      <c r="V3275" s="145"/>
      <c r="W3275" s="145"/>
      <c r="X3275" s="145"/>
      <c r="Y3275" s="145"/>
      <c r="Z3275" s="145"/>
      <c r="AA3275" s="145"/>
      <c r="AB3275" s="145"/>
      <c r="AC3275" s="145"/>
    </row>
    <row r="3276" spans="8:29" ht="12.75">
      <c r="H3276" s="145"/>
      <c r="I3276" s="145"/>
      <c r="J3276" s="145"/>
      <c r="K3276" s="145"/>
      <c r="L3276" s="145"/>
      <c r="M3276" s="145"/>
      <c r="N3276" s="145"/>
      <c r="O3276" s="145"/>
      <c r="P3276" s="145"/>
      <c r="Q3276" s="145"/>
      <c r="R3276" s="145"/>
      <c r="S3276" s="145"/>
      <c r="T3276" s="145"/>
      <c r="U3276" s="145"/>
      <c r="V3276" s="145"/>
      <c r="W3276" s="145"/>
      <c r="X3276" s="145"/>
      <c r="Y3276" s="145"/>
      <c r="Z3276" s="145"/>
      <c r="AA3276" s="145"/>
      <c r="AB3276" s="145"/>
      <c r="AC3276" s="145"/>
    </row>
    <row r="3277" spans="8:29" ht="12.75">
      <c r="H3277" s="145"/>
      <c r="I3277" s="145"/>
      <c r="J3277" s="145"/>
      <c r="K3277" s="145"/>
      <c r="L3277" s="145"/>
      <c r="M3277" s="145"/>
      <c r="N3277" s="145"/>
      <c r="O3277" s="145"/>
      <c r="P3277" s="145"/>
      <c r="Q3277" s="145"/>
      <c r="R3277" s="145"/>
      <c r="S3277" s="145"/>
      <c r="T3277" s="145"/>
      <c r="U3277" s="145"/>
      <c r="V3277" s="145"/>
      <c r="W3277" s="145"/>
      <c r="X3277" s="145"/>
      <c r="Y3277" s="145"/>
      <c r="Z3277" s="145"/>
      <c r="AA3277" s="145"/>
      <c r="AB3277" s="145"/>
      <c r="AC3277" s="145"/>
    </row>
    <row r="3278" spans="8:29" ht="12.75">
      <c r="H3278" s="145"/>
      <c r="I3278" s="145"/>
      <c r="J3278" s="145"/>
      <c r="K3278" s="145"/>
      <c r="L3278" s="145"/>
      <c r="M3278" s="145"/>
      <c r="N3278" s="145"/>
      <c r="O3278" s="145"/>
      <c r="P3278" s="145"/>
      <c r="Q3278" s="145"/>
      <c r="R3278" s="145"/>
      <c r="S3278" s="145"/>
      <c r="T3278" s="145"/>
      <c r="U3278" s="145"/>
      <c r="V3278" s="145"/>
      <c r="W3278" s="145"/>
      <c r="X3278" s="145"/>
      <c r="Y3278" s="145"/>
      <c r="Z3278" s="145"/>
      <c r="AA3278" s="145"/>
      <c r="AB3278" s="145"/>
      <c r="AC3278" s="145"/>
    </row>
    <row r="3279" spans="8:29" ht="12.75">
      <c r="H3279" s="145"/>
      <c r="I3279" s="145"/>
      <c r="J3279" s="145"/>
      <c r="K3279" s="145"/>
      <c r="L3279" s="145"/>
      <c r="M3279" s="145"/>
      <c r="N3279" s="145"/>
      <c r="O3279" s="145"/>
      <c r="P3279" s="145"/>
      <c r="Q3279" s="145"/>
      <c r="R3279" s="145"/>
      <c r="S3279" s="145"/>
      <c r="T3279" s="145"/>
      <c r="U3279" s="145"/>
      <c r="V3279" s="145"/>
      <c r="W3279" s="145"/>
      <c r="X3279" s="145"/>
      <c r="Y3279" s="145"/>
      <c r="Z3279" s="145"/>
      <c r="AA3279" s="145"/>
      <c r="AB3279" s="145"/>
      <c r="AC3279" s="145"/>
    </row>
    <row r="3280" spans="8:29" ht="12.75">
      <c r="H3280" s="145"/>
      <c r="I3280" s="145"/>
      <c r="J3280" s="145"/>
      <c r="K3280" s="145"/>
      <c r="L3280" s="145"/>
      <c r="M3280" s="145"/>
      <c r="N3280" s="145"/>
      <c r="O3280" s="145"/>
      <c r="P3280" s="145"/>
      <c r="Q3280" s="145"/>
      <c r="R3280" s="145"/>
      <c r="S3280" s="145"/>
      <c r="T3280" s="145"/>
      <c r="U3280" s="145"/>
      <c r="V3280" s="145"/>
      <c r="W3280" s="145"/>
      <c r="X3280" s="145"/>
      <c r="Y3280" s="145"/>
      <c r="Z3280" s="145"/>
      <c r="AA3280" s="145"/>
      <c r="AB3280" s="145"/>
      <c r="AC3280" s="145"/>
    </row>
    <row r="3281" spans="8:29" ht="12.75">
      <c r="H3281" s="145"/>
      <c r="I3281" s="145"/>
      <c r="J3281" s="145"/>
      <c r="K3281" s="145"/>
      <c r="L3281" s="145"/>
      <c r="M3281" s="145"/>
      <c r="N3281" s="145"/>
      <c r="O3281" s="145"/>
      <c r="P3281" s="145"/>
      <c r="Q3281" s="145"/>
      <c r="R3281" s="145"/>
      <c r="S3281" s="145"/>
      <c r="T3281" s="145"/>
      <c r="U3281" s="145"/>
      <c r="V3281" s="145"/>
      <c r="W3281" s="145"/>
      <c r="X3281" s="145"/>
      <c r="Y3281" s="145"/>
      <c r="Z3281" s="145"/>
      <c r="AA3281" s="145"/>
      <c r="AB3281" s="145"/>
      <c r="AC3281" s="145"/>
    </row>
    <row r="3282" spans="8:29" ht="12.75">
      <c r="H3282" s="145"/>
      <c r="I3282" s="145"/>
      <c r="J3282" s="145"/>
      <c r="K3282" s="145"/>
      <c r="L3282" s="145"/>
      <c r="M3282" s="145"/>
      <c r="N3282" s="145"/>
      <c r="O3282" s="145"/>
      <c r="P3282" s="145"/>
      <c r="Q3282" s="145"/>
      <c r="R3282" s="145"/>
      <c r="S3282" s="145"/>
      <c r="T3282" s="145"/>
      <c r="U3282" s="145"/>
      <c r="V3282" s="145"/>
      <c r="W3282" s="145"/>
      <c r="X3282" s="145"/>
      <c r="Y3282" s="145"/>
      <c r="Z3282" s="145"/>
      <c r="AA3282" s="145"/>
      <c r="AB3282" s="145"/>
      <c r="AC3282" s="145"/>
    </row>
    <row r="3283" spans="8:29" ht="12.75">
      <c r="H3283" s="145"/>
      <c r="I3283" s="145"/>
      <c r="J3283" s="145"/>
      <c r="K3283" s="145"/>
      <c r="L3283" s="145"/>
      <c r="M3283" s="145"/>
      <c r="N3283" s="145"/>
      <c r="O3283" s="145"/>
      <c r="P3283" s="145"/>
      <c r="Q3283" s="145"/>
      <c r="R3283" s="145"/>
      <c r="S3283" s="145"/>
      <c r="T3283" s="145"/>
      <c r="U3283" s="145"/>
      <c r="V3283" s="145"/>
      <c r="W3283" s="145"/>
      <c r="X3283" s="145"/>
      <c r="Y3283" s="145"/>
      <c r="Z3283" s="145"/>
      <c r="AA3283" s="145"/>
      <c r="AB3283" s="145"/>
      <c r="AC3283" s="145"/>
    </row>
    <row r="3284" spans="8:29" ht="12.75">
      <c r="H3284" s="145"/>
      <c r="I3284" s="145"/>
      <c r="J3284" s="145"/>
      <c r="K3284" s="145"/>
      <c r="L3284" s="145"/>
      <c r="M3284" s="145"/>
      <c r="N3284" s="145"/>
      <c r="O3284" s="145"/>
      <c r="P3284" s="145"/>
      <c r="Q3284" s="145"/>
      <c r="R3284" s="145"/>
      <c r="S3284" s="145"/>
      <c r="T3284" s="145"/>
      <c r="U3284" s="145"/>
      <c r="V3284" s="145"/>
      <c r="W3284" s="145"/>
      <c r="X3284" s="145"/>
      <c r="Y3284" s="145"/>
      <c r="Z3284" s="145"/>
      <c r="AA3284" s="145"/>
      <c r="AB3284" s="145"/>
      <c r="AC3284" s="145"/>
    </row>
    <row r="3285" spans="8:29" ht="12.75">
      <c r="H3285" s="145"/>
      <c r="I3285" s="145"/>
      <c r="J3285" s="145"/>
      <c r="K3285" s="145"/>
      <c r="L3285" s="145"/>
      <c r="M3285" s="145"/>
      <c r="N3285" s="145"/>
      <c r="O3285" s="145"/>
      <c r="P3285" s="145"/>
      <c r="Q3285" s="145"/>
      <c r="R3285" s="145"/>
      <c r="S3285" s="145"/>
      <c r="T3285" s="145"/>
      <c r="U3285" s="145"/>
      <c r="V3285" s="145"/>
      <c r="W3285" s="145"/>
      <c r="X3285" s="145"/>
      <c r="Y3285" s="145"/>
      <c r="Z3285" s="145"/>
      <c r="AA3285" s="145"/>
      <c r="AB3285" s="145"/>
      <c r="AC3285" s="145"/>
    </row>
    <row r="3286" spans="8:29" ht="12.75">
      <c r="H3286" s="145"/>
      <c r="I3286" s="145"/>
      <c r="J3286" s="145"/>
      <c r="K3286" s="145"/>
      <c r="L3286" s="145"/>
      <c r="M3286" s="145"/>
      <c r="N3286" s="145"/>
      <c r="O3286" s="145"/>
      <c r="P3286" s="145"/>
      <c r="Q3286" s="145"/>
      <c r="R3286" s="145"/>
      <c r="S3286" s="145"/>
      <c r="T3286" s="145"/>
      <c r="U3286" s="145"/>
      <c r="V3286" s="145"/>
      <c r="W3286" s="145"/>
      <c r="X3286" s="145"/>
      <c r="Y3286" s="145"/>
      <c r="Z3286" s="145"/>
      <c r="AA3286" s="145"/>
      <c r="AB3286" s="145"/>
      <c r="AC3286" s="145"/>
    </row>
    <row r="3287" spans="8:29" ht="12.75">
      <c r="H3287" s="145"/>
      <c r="I3287" s="145"/>
      <c r="J3287" s="145"/>
      <c r="K3287" s="145"/>
      <c r="L3287" s="145"/>
      <c r="M3287" s="145"/>
      <c r="N3287" s="145"/>
      <c r="O3287" s="145"/>
      <c r="P3287" s="145"/>
      <c r="Q3287" s="145"/>
      <c r="R3287" s="145"/>
      <c r="S3287" s="145"/>
      <c r="T3287" s="145"/>
      <c r="U3287" s="145"/>
      <c r="V3287" s="145"/>
      <c r="W3287" s="145"/>
      <c r="X3287" s="145"/>
      <c r="Y3287" s="145"/>
      <c r="Z3287" s="145"/>
      <c r="AA3287" s="145"/>
      <c r="AB3287" s="145"/>
      <c r="AC3287" s="145"/>
    </row>
    <row r="3288" spans="8:29" ht="12.75">
      <c r="H3288" s="145"/>
      <c r="I3288" s="145"/>
      <c r="J3288" s="145"/>
      <c r="K3288" s="145"/>
      <c r="L3288" s="145"/>
      <c r="M3288" s="145"/>
      <c r="N3288" s="145"/>
      <c r="O3288" s="145"/>
      <c r="P3288" s="145"/>
      <c r="Q3288" s="145"/>
      <c r="R3288" s="145"/>
      <c r="S3288" s="145"/>
      <c r="T3288" s="145"/>
      <c r="U3288" s="145"/>
      <c r="V3288" s="145"/>
      <c r="W3288" s="145"/>
      <c r="X3288" s="145"/>
      <c r="Y3288" s="145"/>
      <c r="Z3288" s="145"/>
      <c r="AA3288" s="145"/>
      <c r="AB3288" s="145"/>
      <c r="AC3288" s="145"/>
    </row>
    <row r="3289" spans="8:29" ht="12.75">
      <c r="H3289" s="145"/>
      <c r="I3289" s="145"/>
      <c r="J3289" s="145"/>
      <c r="K3289" s="145"/>
      <c r="L3289" s="145"/>
      <c r="M3289" s="145"/>
      <c r="N3289" s="145"/>
      <c r="O3289" s="145"/>
      <c r="P3289" s="145"/>
      <c r="Q3289" s="145"/>
      <c r="R3289" s="145"/>
      <c r="S3289" s="145"/>
      <c r="T3289" s="145"/>
      <c r="U3289" s="145"/>
      <c r="V3289" s="145"/>
      <c r="W3289" s="145"/>
      <c r="X3289" s="145"/>
      <c r="Y3289" s="145"/>
      <c r="Z3289" s="145"/>
      <c r="AA3289" s="145"/>
      <c r="AB3289" s="145"/>
      <c r="AC3289" s="145"/>
    </row>
    <row r="3290" spans="8:29" ht="12.75">
      <c r="H3290" s="145"/>
      <c r="I3290" s="145"/>
      <c r="J3290" s="145"/>
      <c r="K3290" s="145"/>
      <c r="L3290" s="145"/>
      <c r="M3290" s="145"/>
      <c r="N3290" s="145"/>
      <c r="O3290" s="145"/>
      <c r="P3290" s="145"/>
      <c r="Q3290" s="145"/>
      <c r="R3290" s="145"/>
      <c r="S3290" s="145"/>
      <c r="T3290" s="145"/>
      <c r="U3290" s="145"/>
      <c r="V3290" s="145"/>
      <c r="W3290" s="145"/>
      <c r="X3290" s="145"/>
      <c r="Y3290" s="145"/>
      <c r="Z3290" s="145"/>
      <c r="AA3290" s="145"/>
      <c r="AB3290" s="145"/>
      <c r="AC3290" s="145"/>
    </row>
    <row r="3291" spans="8:29" ht="12.75">
      <c r="H3291" s="145"/>
      <c r="I3291" s="145"/>
      <c r="J3291" s="145"/>
      <c r="K3291" s="145"/>
      <c r="L3291" s="145"/>
      <c r="M3291" s="145"/>
      <c r="N3291" s="145"/>
      <c r="O3291" s="145"/>
      <c r="P3291" s="145"/>
      <c r="Q3291" s="145"/>
      <c r="R3291" s="145"/>
      <c r="S3291" s="145"/>
      <c r="T3291" s="145"/>
      <c r="U3291" s="145"/>
      <c r="V3291" s="145"/>
      <c r="W3291" s="145"/>
      <c r="X3291" s="145"/>
      <c r="Y3291" s="145"/>
      <c r="Z3291" s="145"/>
      <c r="AA3291" s="145"/>
      <c r="AB3291" s="145"/>
      <c r="AC3291" s="145"/>
    </row>
    <row r="3292" spans="8:29" ht="12.75">
      <c r="H3292" s="145"/>
      <c r="I3292" s="145"/>
      <c r="J3292" s="145"/>
      <c r="K3292" s="145"/>
      <c r="L3292" s="145"/>
      <c r="M3292" s="145"/>
      <c r="N3292" s="145"/>
      <c r="O3292" s="145"/>
      <c r="P3292" s="145"/>
      <c r="Q3292" s="145"/>
      <c r="R3292" s="145"/>
      <c r="S3292" s="145"/>
      <c r="T3292" s="145"/>
      <c r="U3292" s="145"/>
      <c r="V3292" s="145"/>
      <c r="W3292" s="145"/>
      <c r="X3292" s="145"/>
      <c r="Y3292" s="145"/>
      <c r="Z3292" s="145"/>
      <c r="AA3292" s="145"/>
      <c r="AB3292" s="145"/>
      <c r="AC3292" s="145"/>
    </row>
    <row r="3293" spans="8:29" ht="12.75">
      <c r="H3293" s="145"/>
      <c r="I3293" s="145"/>
      <c r="J3293" s="145"/>
      <c r="K3293" s="145"/>
      <c r="L3293" s="145"/>
      <c r="M3293" s="145"/>
      <c r="N3293" s="145"/>
      <c r="O3293" s="145"/>
      <c r="P3293" s="145"/>
      <c r="Q3293" s="145"/>
      <c r="R3293" s="145"/>
      <c r="S3293" s="145"/>
      <c r="T3293" s="145"/>
      <c r="U3293" s="145"/>
      <c r="V3293" s="145"/>
      <c r="W3293" s="145"/>
      <c r="X3293" s="145"/>
      <c r="Y3293" s="145"/>
      <c r="Z3293" s="145"/>
      <c r="AA3293" s="145"/>
      <c r="AB3293" s="145"/>
      <c r="AC3293" s="145"/>
    </row>
    <row r="3294" spans="8:29" ht="12.75">
      <c r="H3294" s="145"/>
      <c r="I3294" s="145"/>
      <c r="J3294" s="145"/>
      <c r="K3294" s="145"/>
      <c r="L3294" s="145"/>
      <c r="M3294" s="145"/>
      <c r="N3294" s="145"/>
      <c r="O3294" s="145"/>
      <c r="P3294" s="145"/>
      <c r="Q3294" s="145"/>
      <c r="R3294" s="145"/>
      <c r="S3294" s="145"/>
      <c r="T3294" s="145"/>
      <c r="U3294" s="145"/>
      <c r="V3294" s="145"/>
      <c r="W3294" s="145"/>
      <c r="X3294" s="145"/>
      <c r="Y3294" s="145"/>
      <c r="Z3294" s="145"/>
      <c r="AA3294" s="145"/>
      <c r="AB3294" s="145"/>
      <c r="AC3294" s="145"/>
    </row>
    <row r="3295" spans="8:29" ht="12.75">
      <c r="H3295" s="145"/>
      <c r="I3295" s="145"/>
      <c r="J3295" s="145"/>
      <c r="K3295" s="145"/>
      <c r="L3295" s="145"/>
      <c r="M3295" s="145"/>
      <c r="N3295" s="145"/>
      <c r="O3295" s="145"/>
      <c r="P3295" s="145"/>
      <c r="Q3295" s="145"/>
      <c r="R3295" s="145"/>
      <c r="S3295" s="145"/>
      <c r="T3295" s="145"/>
      <c r="U3295" s="145"/>
      <c r="V3295" s="145"/>
      <c r="W3295" s="145"/>
      <c r="X3295" s="145"/>
      <c r="Y3295" s="145"/>
      <c r="Z3295" s="145"/>
      <c r="AA3295" s="145"/>
      <c r="AB3295" s="145"/>
      <c r="AC3295" s="145"/>
    </row>
    <row r="3296" spans="8:29" ht="12.75">
      <c r="H3296" s="145"/>
      <c r="I3296" s="145"/>
      <c r="J3296" s="145"/>
      <c r="K3296" s="145"/>
      <c r="L3296" s="145"/>
      <c r="M3296" s="145"/>
      <c r="N3296" s="145"/>
      <c r="O3296" s="145"/>
      <c r="P3296" s="145"/>
      <c r="Q3296" s="145"/>
      <c r="R3296" s="145"/>
      <c r="S3296" s="145"/>
      <c r="T3296" s="145"/>
      <c r="U3296" s="145"/>
      <c r="V3296" s="145"/>
      <c r="W3296" s="145"/>
      <c r="X3296" s="145"/>
      <c r="Y3296" s="145"/>
      <c r="Z3296" s="145"/>
      <c r="AA3296" s="145"/>
      <c r="AB3296" s="145"/>
      <c r="AC3296" s="145"/>
    </row>
    <row r="3297" spans="8:29" ht="12.75">
      <c r="H3297" s="145"/>
      <c r="I3297" s="145"/>
      <c r="J3297" s="145"/>
      <c r="K3297" s="145"/>
      <c r="L3297" s="145"/>
      <c r="M3297" s="145"/>
      <c r="N3297" s="145"/>
      <c r="O3297" s="145"/>
      <c r="P3297" s="145"/>
      <c r="Q3297" s="145"/>
      <c r="R3297" s="145"/>
      <c r="S3297" s="145"/>
      <c r="T3297" s="145"/>
      <c r="U3297" s="145"/>
      <c r="V3297" s="145"/>
      <c r="W3297" s="145"/>
      <c r="X3297" s="145"/>
      <c r="Y3297" s="145"/>
      <c r="Z3297" s="145"/>
      <c r="AA3297" s="145"/>
      <c r="AB3297" s="145"/>
      <c r="AC3297" s="145"/>
    </row>
    <row r="3298" spans="8:29" ht="12.75">
      <c r="H3298" s="145"/>
      <c r="I3298" s="145"/>
      <c r="J3298" s="145"/>
      <c r="K3298" s="145"/>
      <c r="L3298" s="145"/>
      <c r="M3298" s="145"/>
      <c r="N3298" s="145"/>
      <c r="O3298" s="145"/>
      <c r="P3298" s="145"/>
      <c r="Q3298" s="145"/>
      <c r="R3298" s="145"/>
      <c r="S3298" s="145"/>
      <c r="T3298" s="145"/>
      <c r="U3298" s="145"/>
      <c r="V3298" s="145"/>
      <c r="W3298" s="145"/>
      <c r="X3298" s="145"/>
      <c r="Y3298" s="145"/>
      <c r="Z3298" s="145"/>
      <c r="AA3298" s="145"/>
      <c r="AB3298" s="145"/>
      <c r="AC3298" s="145"/>
    </row>
    <row r="3299" spans="8:29" ht="12.75">
      <c r="H3299" s="145"/>
      <c r="I3299" s="145"/>
      <c r="J3299" s="145"/>
      <c r="K3299" s="145"/>
      <c r="L3299" s="145"/>
      <c r="M3299" s="145"/>
      <c r="N3299" s="145"/>
      <c r="O3299" s="145"/>
      <c r="P3299" s="145"/>
      <c r="Q3299" s="145"/>
      <c r="R3299" s="145"/>
      <c r="S3299" s="145"/>
      <c r="T3299" s="145"/>
      <c r="U3299" s="145"/>
      <c r="V3299" s="145"/>
      <c r="W3299" s="145"/>
      <c r="X3299" s="145"/>
      <c r="Y3299" s="145"/>
      <c r="Z3299" s="145"/>
      <c r="AA3299" s="145"/>
      <c r="AB3299" s="145"/>
      <c r="AC3299" s="145"/>
    </row>
    <row r="3300" spans="8:29" ht="12.75">
      <c r="H3300" s="145"/>
      <c r="I3300" s="145"/>
      <c r="J3300" s="145"/>
      <c r="K3300" s="145"/>
      <c r="L3300" s="145"/>
      <c r="M3300" s="145"/>
      <c r="N3300" s="145"/>
      <c r="O3300" s="145"/>
      <c r="P3300" s="145"/>
      <c r="Q3300" s="145"/>
      <c r="R3300" s="145"/>
      <c r="S3300" s="145"/>
      <c r="T3300" s="145"/>
      <c r="U3300" s="145"/>
      <c r="V3300" s="145"/>
      <c r="W3300" s="145"/>
      <c r="X3300" s="145"/>
      <c r="Y3300" s="145"/>
      <c r="Z3300" s="145"/>
      <c r="AA3300" s="145"/>
      <c r="AB3300" s="145"/>
      <c r="AC3300" s="145"/>
    </row>
    <row r="3301" spans="8:29" ht="12.75">
      <c r="H3301" s="145"/>
      <c r="I3301" s="145"/>
      <c r="J3301" s="145"/>
      <c r="K3301" s="145"/>
      <c r="L3301" s="145"/>
      <c r="M3301" s="145"/>
      <c r="N3301" s="145"/>
      <c r="O3301" s="145"/>
      <c r="P3301" s="145"/>
      <c r="Q3301" s="145"/>
      <c r="R3301" s="145"/>
      <c r="S3301" s="145"/>
      <c r="T3301" s="145"/>
      <c r="U3301" s="145"/>
      <c r="V3301" s="145"/>
      <c r="W3301" s="145"/>
      <c r="X3301" s="145"/>
      <c r="Y3301" s="145"/>
      <c r="Z3301" s="145"/>
      <c r="AA3301" s="145"/>
      <c r="AB3301" s="145"/>
      <c r="AC3301" s="145"/>
    </row>
    <row r="3302" spans="8:29" ht="12.75">
      <c r="H3302" s="145"/>
      <c r="I3302" s="145"/>
      <c r="J3302" s="145"/>
      <c r="K3302" s="145"/>
      <c r="L3302" s="145"/>
      <c r="M3302" s="145"/>
      <c r="N3302" s="145"/>
      <c r="O3302" s="145"/>
      <c r="P3302" s="145"/>
      <c r="Q3302" s="145"/>
      <c r="R3302" s="145"/>
      <c r="S3302" s="145"/>
      <c r="T3302" s="145"/>
      <c r="U3302" s="145"/>
      <c r="V3302" s="145"/>
      <c r="W3302" s="145"/>
      <c r="X3302" s="145"/>
      <c r="Y3302" s="145"/>
      <c r="Z3302" s="145"/>
      <c r="AA3302" s="145"/>
      <c r="AB3302" s="145"/>
      <c r="AC3302" s="145"/>
    </row>
    <row r="3303" spans="8:29" ht="12.75">
      <c r="H3303" s="145"/>
      <c r="I3303" s="145"/>
      <c r="J3303" s="145"/>
      <c r="K3303" s="145"/>
      <c r="L3303" s="145"/>
      <c r="M3303" s="145"/>
      <c r="N3303" s="145"/>
      <c r="O3303" s="145"/>
      <c r="P3303" s="145"/>
      <c r="Q3303" s="145"/>
      <c r="R3303" s="145"/>
      <c r="S3303" s="145"/>
      <c r="T3303" s="145"/>
      <c r="U3303" s="145"/>
      <c r="V3303" s="145"/>
      <c r="W3303" s="145"/>
      <c r="X3303" s="145"/>
      <c r="Y3303" s="145"/>
      <c r="Z3303" s="145"/>
      <c r="AA3303" s="145"/>
      <c r="AB3303" s="145"/>
      <c r="AC3303" s="145"/>
    </row>
    <row r="3304" spans="8:29" ht="12.75">
      <c r="H3304" s="145"/>
      <c r="I3304" s="145"/>
      <c r="J3304" s="145"/>
      <c r="K3304" s="145"/>
      <c r="L3304" s="145"/>
      <c r="M3304" s="145"/>
      <c r="N3304" s="145"/>
      <c r="O3304" s="145"/>
      <c r="P3304" s="145"/>
      <c r="Q3304" s="145"/>
      <c r="R3304" s="145"/>
      <c r="S3304" s="145"/>
      <c r="T3304" s="145"/>
      <c r="U3304" s="145"/>
      <c r="V3304" s="145"/>
      <c r="W3304" s="145"/>
      <c r="X3304" s="145"/>
      <c r="Y3304" s="145"/>
      <c r="Z3304" s="145"/>
      <c r="AA3304" s="145"/>
      <c r="AB3304" s="145"/>
      <c r="AC3304" s="145"/>
    </row>
    <row r="3305" spans="8:29" ht="12.75">
      <c r="H3305" s="145"/>
      <c r="I3305" s="145"/>
      <c r="J3305" s="145"/>
      <c r="K3305" s="145"/>
      <c r="L3305" s="145"/>
      <c r="M3305" s="145"/>
      <c r="N3305" s="145"/>
      <c r="O3305" s="145"/>
      <c r="P3305" s="145"/>
      <c r="Q3305" s="145"/>
      <c r="R3305" s="145"/>
      <c r="S3305" s="145"/>
      <c r="T3305" s="145"/>
      <c r="U3305" s="145"/>
      <c r="V3305" s="145"/>
      <c r="W3305" s="145"/>
      <c r="X3305" s="145"/>
      <c r="Y3305" s="145"/>
      <c r="Z3305" s="145"/>
      <c r="AA3305" s="145"/>
      <c r="AB3305" s="145"/>
      <c r="AC3305" s="145"/>
    </row>
    <row r="3306" spans="8:29" ht="12.75">
      <c r="H3306" s="145"/>
      <c r="I3306" s="145"/>
      <c r="J3306" s="145"/>
      <c r="K3306" s="145"/>
      <c r="L3306" s="145"/>
      <c r="M3306" s="145"/>
      <c r="N3306" s="145"/>
      <c r="O3306" s="145"/>
      <c r="P3306" s="145"/>
      <c r="Q3306" s="145"/>
      <c r="R3306" s="145"/>
      <c r="S3306" s="145"/>
      <c r="T3306" s="145"/>
      <c r="U3306" s="145"/>
      <c r="V3306" s="145"/>
      <c r="W3306" s="145"/>
      <c r="X3306" s="145"/>
      <c r="Y3306" s="145"/>
      <c r="Z3306" s="145"/>
      <c r="AA3306" s="145"/>
      <c r="AB3306" s="145"/>
      <c r="AC3306" s="145"/>
    </row>
    <row r="3307" spans="8:29" ht="12.75">
      <c r="H3307" s="145"/>
      <c r="I3307" s="145"/>
      <c r="J3307" s="145"/>
      <c r="K3307" s="145"/>
      <c r="L3307" s="145"/>
      <c r="M3307" s="145"/>
      <c r="N3307" s="145"/>
      <c r="O3307" s="145"/>
      <c r="P3307" s="145"/>
      <c r="Q3307" s="145"/>
      <c r="R3307" s="145"/>
      <c r="S3307" s="145"/>
      <c r="T3307" s="145"/>
      <c r="U3307" s="145"/>
      <c r="V3307" s="145"/>
      <c r="W3307" s="145"/>
      <c r="X3307" s="145"/>
      <c r="Y3307" s="145"/>
      <c r="Z3307" s="145"/>
      <c r="AA3307" s="145"/>
      <c r="AB3307" s="145"/>
      <c r="AC3307" s="145"/>
    </row>
    <row r="3308" spans="8:29" ht="12.75">
      <c r="H3308" s="145"/>
      <c r="I3308" s="145"/>
      <c r="J3308" s="145"/>
      <c r="K3308" s="145"/>
      <c r="L3308" s="145"/>
      <c r="M3308" s="145"/>
      <c r="N3308" s="145"/>
      <c r="O3308" s="145"/>
      <c r="P3308" s="145"/>
      <c r="Q3308" s="145"/>
      <c r="R3308" s="145"/>
      <c r="S3308" s="145"/>
      <c r="T3308" s="145"/>
      <c r="U3308" s="145"/>
      <c r="V3308" s="145"/>
      <c r="W3308" s="145"/>
      <c r="X3308" s="145"/>
      <c r="Y3308" s="145"/>
      <c r="Z3308" s="145"/>
      <c r="AA3308" s="145"/>
      <c r="AB3308" s="145"/>
      <c r="AC3308" s="145"/>
    </row>
    <row r="3309" spans="8:29" ht="12.75">
      <c r="H3309" s="145"/>
      <c r="I3309" s="145"/>
      <c r="J3309" s="145"/>
      <c r="K3309" s="145"/>
      <c r="L3309" s="145"/>
      <c r="M3309" s="145"/>
      <c r="N3309" s="145"/>
      <c r="O3309" s="145"/>
      <c r="P3309" s="145"/>
      <c r="Q3309" s="145"/>
      <c r="R3309" s="145"/>
      <c r="S3309" s="145"/>
      <c r="T3309" s="145"/>
      <c r="U3309" s="145"/>
      <c r="V3309" s="145"/>
      <c r="W3309" s="145"/>
      <c r="X3309" s="145"/>
      <c r="Y3309" s="145"/>
      <c r="Z3309" s="145"/>
      <c r="AA3309" s="145"/>
      <c r="AB3309" s="145"/>
      <c r="AC3309" s="145"/>
    </row>
    <row r="3310" spans="8:29" ht="12.75">
      <c r="H3310" s="145"/>
      <c r="I3310" s="145"/>
      <c r="J3310" s="145"/>
      <c r="K3310" s="145"/>
      <c r="L3310" s="145"/>
      <c r="M3310" s="145"/>
      <c r="N3310" s="145"/>
      <c r="O3310" s="145"/>
      <c r="P3310" s="145"/>
      <c r="Q3310" s="145"/>
      <c r="R3310" s="145"/>
      <c r="S3310" s="145"/>
      <c r="T3310" s="145"/>
      <c r="U3310" s="145"/>
      <c r="V3310" s="145"/>
      <c r="W3310" s="145"/>
      <c r="X3310" s="145"/>
      <c r="Y3310" s="145"/>
      <c r="Z3310" s="145"/>
      <c r="AA3310" s="145"/>
      <c r="AB3310" s="145"/>
      <c r="AC3310" s="145"/>
    </row>
    <row r="3311" spans="8:29" ht="12.75">
      <c r="H3311" s="145"/>
      <c r="I3311" s="145"/>
      <c r="J3311" s="145"/>
      <c r="K3311" s="145"/>
      <c r="L3311" s="145"/>
      <c r="M3311" s="145"/>
      <c r="N3311" s="145"/>
      <c r="O3311" s="145"/>
      <c r="P3311" s="145"/>
      <c r="Q3311" s="145"/>
      <c r="R3311" s="145"/>
      <c r="S3311" s="145"/>
      <c r="T3311" s="145"/>
      <c r="U3311" s="145"/>
      <c r="V3311" s="145"/>
      <c r="W3311" s="145"/>
      <c r="X3311" s="145"/>
      <c r="Y3311" s="145"/>
      <c r="Z3311" s="145"/>
      <c r="AA3311" s="145"/>
      <c r="AB3311" s="145"/>
      <c r="AC3311" s="145"/>
    </row>
    <row r="3312" spans="8:29" ht="12.75">
      <c r="H3312" s="145"/>
      <c r="I3312" s="145"/>
      <c r="J3312" s="145"/>
      <c r="K3312" s="145"/>
      <c r="L3312" s="145"/>
      <c r="M3312" s="145"/>
      <c r="N3312" s="145"/>
      <c r="O3312" s="145"/>
      <c r="P3312" s="145"/>
      <c r="Q3312" s="145"/>
      <c r="R3312" s="145"/>
      <c r="S3312" s="145"/>
      <c r="T3312" s="145"/>
      <c r="U3312" s="145"/>
      <c r="V3312" s="145"/>
      <c r="W3312" s="145"/>
      <c r="X3312" s="145"/>
      <c r="Y3312" s="145"/>
      <c r="Z3312" s="145"/>
      <c r="AA3312" s="145"/>
      <c r="AB3312" s="145"/>
      <c r="AC3312" s="145"/>
    </row>
    <row r="3313" spans="8:29" ht="12.75">
      <c r="H3313" s="145"/>
      <c r="I3313" s="145"/>
      <c r="J3313" s="145"/>
      <c r="K3313" s="145"/>
      <c r="L3313" s="145"/>
      <c r="M3313" s="145"/>
      <c r="N3313" s="145"/>
      <c r="O3313" s="145"/>
      <c r="P3313" s="145"/>
      <c r="Q3313" s="145"/>
      <c r="R3313" s="145"/>
      <c r="S3313" s="145"/>
      <c r="T3313" s="145"/>
      <c r="U3313" s="145"/>
      <c r="V3313" s="145"/>
      <c r="W3313" s="145"/>
      <c r="X3313" s="145"/>
      <c r="Y3313" s="145"/>
      <c r="Z3313" s="145"/>
      <c r="AA3313" s="145"/>
      <c r="AB3313" s="145"/>
      <c r="AC3313" s="145"/>
    </row>
    <row r="3314" spans="8:29" ht="12.75">
      <c r="H3314" s="145"/>
      <c r="I3314" s="145"/>
      <c r="J3314" s="145"/>
      <c r="K3314" s="145"/>
      <c r="L3314" s="145"/>
      <c r="M3314" s="145"/>
      <c r="N3314" s="145"/>
      <c r="O3314" s="145"/>
      <c r="P3314" s="145"/>
      <c r="Q3314" s="145"/>
      <c r="R3314" s="145"/>
      <c r="S3314" s="145"/>
      <c r="T3314" s="145"/>
      <c r="U3314" s="145"/>
      <c r="V3314" s="145"/>
      <c r="W3314" s="145"/>
      <c r="X3314" s="145"/>
      <c r="Y3314" s="145"/>
      <c r="Z3314" s="145"/>
      <c r="AA3314" s="145"/>
      <c r="AB3314" s="145"/>
      <c r="AC3314" s="145"/>
    </row>
    <row r="3315" spans="8:29" ht="12.75">
      <c r="H3315" s="145"/>
      <c r="I3315" s="145"/>
      <c r="J3315" s="145"/>
      <c r="K3315" s="145"/>
      <c r="L3315" s="145"/>
      <c r="M3315" s="145"/>
      <c r="N3315" s="145"/>
      <c r="O3315" s="145"/>
      <c r="P3315" s="145"/>
      <c r="Q3315" s="145"/>
      <c r="R3315" s="145"/>
      <c r="S3315" s="145"/>
      <c r="T3315" s="145"/>
      <c r="U3315" s="145"/>
      <c r="V3315" s="145"/>
      <c r="W3315" s="145"/>
      <c r="X3315" s="145"/>
      <c r="Y3315" s="145"/>
      <c r="Z3315" s="145"/>
      <c r="AA3315" s="145"/>
      <c r="AB3315" s="145"/>
      <c r="AC3315" s="145"/>
    </row>
    <row r="3316" spans="8:29" ht="12.75">
      <c r="H3316" s="145"/>
      <c r="I3316" s="145"/>
      <c r="J3316" s="145"/>
      <c r="K3316" s="145"/>
      <c r="L3316" s="145"/>
      <c r="M3316" s="145"/>
      <c r="N3316" s="145"/>
      <c r="O3316" s="145"/>
      <c r="P3316" s="145"/>
      <c r="Q3316" s="145"/>
      <c r="R3316" s="145"/>
      <c r="S3316" s="145"/>
      <c r="T3316" s="145"/>
      <c r="U3316" s="145"/>
      <c r="V3316" s="145"/>
      <c r="W3316" s="145"/>
      <c r="X3316" s="145"/>
      <c r="Y3316" s="145"/>
      <c r="Z3316" s="145"/>
      <c r="AA3316" s="145"/>
      <c r="AB3316" s="145"/>
      <c r="AC3316" s="145"/>
    </row>
    <row r="3317" spans="8:29" ht="12.75">
      <c r="H3317" s="145"/>
      <c r="I3317" s="145"/>
      <c r="J3317" s="145"/>
      <c r="K3317" s="145"/>
      <c r="L3317" s="145"/>
      <c r="M3317" s="145"/>
      <c r="N3317" s="145"/>
      <c r="O3317" s="145"/>
      <c r="P3317" s="145"/>
      <c r="Q3317" s="145"/>
      <c r="R3317" s="145"/>
      <c r="S3317" s="145"/>
      <c r="T3317" s="145"/>
      <c r="U3317" s="145"/>
      <c r="V3317" s="145"/>
      <c r="W3317" s="145"/>
      <c r="X3317" s="145"/>
      <c r="Y3317" s="145"/>
      <c r="Z3317" s="145"/>
      <c r="AA3317" s="145"/>
      <c r="AB3317" s="145"/>
      <c r="AC3317" s="145"/>
    </row>
    <row r="3318" spans="8:29" ht="12.75">
      <c r="H3318" s="145"/>
      <c r="I3318" s="145"/>
      <c r="J3318" s="145"/>
      <c r="K3318" s="145"/>
      <c r="L3318" s="145"/>
      <c r="M3318" s="145"/>
      <c r="N3318" s="145"/>
      <c r="O3318" s="145"/>
      <c r="P3318" s="145"/>
      <c r="Q3318" s="145"/>
      <c r="R3318" s="145"/>
      <c r="S3318" s="145"/>
      <c r="T3318" s="145"/>
      <c r="U3318" s="145"/>
      <c r="V3318" s="145"/>
      <c r="W3318" s="145"/>
      <c r="X3318" s="145"/>
      <c r="Y3318" s="145"/>
      <c r="Z3318" s="145"/>
      <c r="AA3318" s="145"/>
      <c r="AB3318" s="145"/>
      <c r="AC3318" s="145"/>
    </row>
    <row r="3319" spans="8:29" ht="12.75">
      <c r="H3319" s="145"/>
      <c r="I3319" s="145"/>
      <c r="J3319" s="145"/>
      <c r="K3319" s="145"/>
      <c r="L3319" s="145"/>
      <c r="M3319" s="145"/>
      <c r="N3319" s="145"/>
      <c r="O3319" s="145"/>
      <c r="P3319" s="145"/>
      <c r="Q3319" s="145"/>
      <c r="R3319" s="145"/>
      <c r="S3319" s="145"/>
      <c r="T3319" s="145"/>
      <c r="U3319" s="145"/>
      <c r="V3319" s="145"/>
      <c r="W3319" s="145"/>
      <c r="X3319" s="145"/>
      <c r="Y3319" s="145"/>
      <c r="Z3319" s="145"/>
      <c r="AA3319" s="145"/>
      <c r="AB3319" s="145"/>
      <c r="AC3319" s="145"/>
    </row>
    <row r="3320" spans="8:29" ht="12.75">
      <c r="H3320" s="145"/>
      <c r="I3320" s="145"/>
      <c r="J3320" s="145"/>
      <c r="K3320" s="145"/>
      <c r="L3320" s="145"/>
      <c r="M3320" s="145"/>
      <c r="N3320" s="145"/>
      <c r="O3320" s="145"/>
      <c r="P3320" s="145"/>
      <c r="Q3320" s="145"/>
      <c r="R3320" s="145"/>
      <c r="S3320" s="145"/>
      <c r="T3320" s="145"/>
      <c r="U3320" s="145"/>
      <c r="V3320" s="145"/>
      <c r="W3320" s="145"/>
      <c r="X3320" s="145"/>
      <c r="Y3320" s="145"/>
      <c r="Z3320" s="145"/>
      <c r="AA3320" s="145"/>
      <c r="AB3320" s="145"/>
      <c r="AC3320" s="145"/>
    </row>
    <row r="3321" spans="8:29" ht="12.75">
      <c r="H3321" s="145"/>
      <c r="I3321" s="145"/>
      <c r="J3321" s="145"/>
      <c r="K3321" s="145"/>
      <c r="L3321" s="145"/>
      <c r="M3321" s="145"/>
      <c r="N3321" s="145"/>
      <c r="O3321" s="145"/>
      <c r="P3321" s="145"/>
      <c r="Q3321" s="145"/>
      <c r="R3321" s="145"/>
      <c r="S3321" s="145"/>
      <c r="T3321" s="145"/>
      <c r="U3321" s="145"/>
      <c r="V3321" s="145"/>
      <c r="W3321" s="145"/>
      <c r="X3321" s="145"/>
      <c r="Y3321" s="145"/>
      <c r="Z3321" s="145"/>
      <c r="AA3321" s="145"/>
      <c r="AB3321" s="145"/>
      <c r="AC3321" s="145"/>
    </row>
    <row r="3322" spans="8:29" ht="12.75">
      <c r="H3322" s="145"/>
      <c r="I3322" s="145"/>
      <c r="J3322" s="145"/>
      <c r="K3322" s="145"/>
      <c r="L3322" s="145"/>
      <c r="M3322" s="145"/>
      <c r="N3322" s="145"/>
      <c r="O3322" s="145"/>
      <c r="P3322" s="145"/>
      <c r="Q3322" s="145"/>
      <c r="R3322" s="145"/>
      <c r="S3322" s="145"/>
      <c r="T3322" s="145"/>
      <c r="U3322" s="145"/>
      <c r="V3322" s="145"/>
      <c r="W3322" s="145"/>
      <c r="X3322" s="145"/>
      <c r="Y3322" s="145"/>
      <c r="Z3322" s="145"/>
      <c r="AA3322" s="145"/>
      <c r="AB3322" s="145"/>
      <c r="AC3322" s="145"/>
    </row>
    <row r="3323" spans="8:29" ht="12.75">
      <c r="H3323" s="145"/>
      <c r="I3323" s="145"/>
      <c r="J3323" s="145"/>
      <c r="K3323" s="145"/>
      <c r="L3323" s="145"/>
      <c r="M3323" s="145"/>
      <c r="N3323" s="145"/>
      <c r="O3323" s="145"/>
      <c r="P3323" s="145"/>
      <c r="Q3323" s="145"/>
      <c r="R3323" s="145"/>
      <c r="S3323" s="145"/>
      <c r="T3323" s="145"/>
      <c r="U3323" s="145"/>
      <c r="V3323" s="145"/>
      <c r="W3323" s="145"/>
      <c r="X3323" s="145"/>
      <c r="Y3323" s="145"/>
      <c r="Z3323" s="145"/>
      <c r="AA3323" s="145"/>
      <c r="AB3323" s="145"/>
      <c r="AC3323" s="145"/>
    </row>
    <row r="3324" spans="8:29" ht="12.75">
      <c r="H3324" s="145"/>
      <c r="I3324" s="145"/>
      <c r="J3324" s="145"/>
      <c r="K3324" s="145"/>
      <c r="L3324" s="145"/>
      <c r="M3324" s="145"/>
      <c r="N3324" s="145"/>
      <c r="O3324" s="145"/>
      <c r="P3324" s="145"/>
      <c r="Q3324" s="145"/>
      <c r="R3324" s="145"/>
      <c r="S3324" s="145"/>
      <c r="T3324" s="145"/>
      <c r="U3324" s="145"/>
      <c r="V3324" s="145"/>
      <c r="W3324" s="145"/>
      <c r="X3324" s="145"/>
      <c r="Y3324" s="145"/>
      <c r="Z3324" s="145"/>
      <c r="AA3324" s="145"/>
      <c r="AB3324" s="145"/>
      <c r="AC3324" s="145"/>
    </row>
    <row r="3325" spans="8:29" ht="12.75">
      <c r="H3325" s="145"/>
      <c r="I3325" s="145"/>
      <c r="J3325" s="145"/>
      <c r="K3325" s="145"/>
      <c r="L3325" s="145"/>
      <c r="M3325" s="145"/>
      <c r="N3325" s="145"/>
      <c r="O3325" s="145"/>
      <c r="P3325" s="145"/>
      <c r="Q3325" s="145"/>
      <c r="R3325" s="145"/>
      <c r="S3325" s="145"/>
      <c r="T3325" s="145"/>
      <c r="U3325" s="145"/>
      <c r="V3325" s="145"/>
      <c r="W3325" s="145"/>
      <c r="X3325" s="145"/>
      <c r="Y3325" s="145"/>
      <c r="Z3325" s="145"/>
      <c r="AA3325" s="145"/>
      <c r="AB3325" s="145"/>
      <c r="AC3325" s="145"/>
    </row>
    <row r="3326" spans="8:29" ht="12.75">
      <c r="H3326" s="145"/>
      <c r="I3326" s="145"/>
      <c r="J3326" s="145"/>
      <c r="K3326" s="145"/>
      <c r="L3326" s="145"/>
      <c r="M3326" s="145"/>
      <c r="N3326" s="145"/>
      <c r="O3326" s="145"/>
      <c r="P3326" s="145"/>
      <c r="Q3326" s="145"/>
      <c r="R3326" s="145"/>
      <c r="S3326" s="145"/>
      <c r="T3326" s="145"/>
      <c r="U3326" s="145"/>
      <c r="V3326" s="145"/>
      <c r="W3326" s="145"/>
      <c r="X3326" s="145"/>
      <c r="Y3326" s="145"/>
      <c r="Z3326" s="145"/>
      <c r="AA3326" s="145"/>
      <c r="AB3326" s="145"/>
      <c r="AC3326" s="145"/>
    </row>
    <row r="3327" spans="8:29" ht="12.75">
      <c r="H3327" s="145"/>
      <c r="I3327" s="145"/>
      <c r="J3327" s="145"/>
      <c r="K3327" s="145"/>
      <c r="L3327" s="145"/>
      <c r="M3327" s="145"/>
      <c r="N3327" s="145"/>
      <c r="O3327" s="145"/>
      <c r="P3327" s="145"/>
      <c r="Q3327" s="145"/>
      <c r="R3327" s="145"/>
      <c r="S3327" s="145"/>
      <c r="T3327" s="145"/>
      <c r="U3327" s="145"/>
      <c r="V3327" s="145"/>
      <c r="W3327" s="145"/>
      <c r="X3327" s="145"/>
      <c r="Y3327" s="145"/>
      <c r="Z3327" s="145"/>
      <c r="AA3327" s="145"/>
      <c r="AB3327" s="145"/>
      <c r="AC3327" s="145"/>
    </row>
    <row r="3328" spans="8:29" ht="12.75">
      <c r="H3328" s="145"/>
      <c r="I3328" s="145"/>
      <c r="J3328" s="145"/>
      <c r="K3328" s="145"/>
      <c r="L3328" s="145"/>
      <c r="M3328" s="145"/>
      <c r="N3328" s="145"/>
      <c r="O3328" s="145"/>
      <c r="P3328" s="145"/>
      <c r="Q3328" s="145"/>
      <c r="R3328" s="145"/>
      <c r="S3328" s="145"/>
      <c r="T3328" s="145"/>
      <c r="U3328" s="145"/>
      <c r="V3328" s="145"/>
      <c r="W3328" s="145"/>
      <c r="X3328" s="145"/>
      <c r="Y3328" s="145"/>
      <c r="Z3328" s="145"/>
      <c r="AA3328" s="145"/>
      <c r="AB3328" s="145"/>
      <c r="AC3328" s="145"/>
    </row>
    <row r="3329" spans="8:29" ht="12.75">
      <c r="H3329" s="145"/>
      <c r="I3329" s="145"/>
      <c r="J3329" s="145"/>
      <c r="K3329" s="145"/>
      <c r="L3329" s="145"/>
      <c r="M3329" s="145"/>
      <c r="N3329" s="145"/>
      <c r="O3329" s="145"/>
      <c r="P3329" s="145"/>
      <c r="Q3329" s="145"/>
      <c r="R3329" s="145"/>
      <c r="S3329" s="145"/>
      <c r="T3329" s="145"/>
      <c r="U3329" s="145"/>
      <c r="V3329" s="145"/>
      <c r="W3329" s="145"/>
      <c r="X3329" s="145"/>
      <c r="Y3329" s="145"/>
      <c r="Z3329" s="145"/>
      <c r="AA3329" s="145"/>
      <c r="AB3329" s="145"/>
      <c r="AC3329" s="145"/>
    </row>
    <row r="3330" spans="8:29" ht="12.75">
      <c r="H3330" s="145"/>
      <c r="I3330" s="145"/>
      <c r="J3330" s="145"/>
      <c r="K3330" s="145"/>
      <c r="L3330" s="145"/>
      <c r="M3330" s="145"/>
      <c r="N3330" s="145"/>
      <c r="O3330" s="145"/>
      <c r="P3330" s="145"/>
      <c r="Q3330" s="145"/>
      <c r="R3330" s="145"/>
      <c r="S3330" s="145"/>
      <c r="T3330" s="145"/>
      <c r="U3330" s="145"/>
      <c r="V3330" s="145"/>
      <c r="W3330" s="145"/>
      <c r="X3330" s="145"/>
      <c r="Y3330" s="145"/>
      <c r="Z3330" s="145"/>
      <c r="AA3330" s="145"/>
      <c r="AB3330" s="145"/>
      <c r="AC3330" s="145"/>
    </row>
    <row r="3331" spans="8:29" ht="12.75">
      <c r="H3331" s="145"/>
      <c r="I3331" s="145"/>
      <c r="J3331" s="145"/>
      <c r="K3331" s="145"/>
      <c r="L3331" s="145"/>
      <c r="M3331" s="145"/>
      <c r="N3331" s="145"/>
      <c r="O3331" s="145"/>
      <c r="P3331" s="145"/>
      <c r="Q3331" s="145"/>
      <c r="R3331" s="145"/>
      <c r="S3331" s="145"/>
      <c r="T3331" s="145"/>
      <c r="U3331" s="145"/>
      <c r="V3331" s="145"/>
      <c r="W3331" s="145"/>
      <c r="X3331" s="145"/>
      <c r="Y3331" s="145"/>
      <c r="Z3331" s="145"/>
      <c r="AA3331" s="145"/>
      <c r="AB3331" s="145"/>
      <c r="AC3331" s="145"/>
    </row>
    <row r="3332" spans="8:29" ht="12.75">
      <c r="H3332" s="145"/>
      <c r="I3332" s="145"/>
      <c r="J3332" s="145"/>
      <c r="K3332" s="145"/>
      <c r="L3332" s="145"/>
      <c r="M3332" s="145"/>
      <c r="N3332" s="145"/>
      <c r="O3332" s="145"/>
      <c r="P3332" s="145"/>
      <c r="Q3332" s="145"/>
      <c r="R3332" s="145"/>
      <c r="S3332" s="145"/>
      <c r="T3332" s="145"/>
      <c r="U3332" s="145"/>
      <c r="V3332" s="145"/>
      <c r="W3332" s="145"/>
      <c r="X3332" s="145"/>
      <c r="Y3332" s="145"/>
      <c r="Z3332" s="145"/>
      <c r="AA3332" s="145"/>
      <c r="AB3332" s="145"/>
      <c r="AC3332" s="145"/>
    </row>
    <row r="3333" spans="8:29" ht="12.75">
      <c r="H3333" s="145"/>
      <c r="I3333" s="145"/>
      <c r="J3333" s="145"/>
      <c r="K3333" s="145"/>
      <c r="L3333" s="145"/>
      <c r="M3333" s="145"/>
      <c r="N3333" s="145"/>
      <c r="O3333" s="145"/>
      <c r="P3333" s="145"/>
      <c r="Q3333" s="145"/>
      <c r="R3333" s="145"/>
      <c r="S3333" s="145"/>
      <c r="T3333" s="145"/>
      <c r="U3333" s="145"/>
      <c r="V3333" s="145"/>
      <c r="W3333" s="145"/>
      <c r="X3333" s="145"/>
      <c r="Y3333" s="145"/>
      <c r="Z3333" s="145"/>
      <c r="AA3333" s="145"/>
      <c r="AB3333" s="145"/>
      <c r="AC3333" s="145"/>
    </row>
    <row r="3334" spans="8:29" ht="12.75">
      <c r="H3334" s="145"/>
      <c r="I3334" s="145"/>
      <c r="J3334" s="145"/>
      <c r="K3334" s="145"/>
      <c r="L3334" s="145"/>
      <c r="M3334" s="145"/>
      <c r="N3334" s="145"/>
      <c r="O3334" s="145"/>
      <c r="P3334" s="145"/>
      <c r="Q3334" s="145"/>
      <c r="R3334" s="145"/>
      <c r="S3334" s="145"/>
      <c r="T3334" s="145"/>
      <c r="U3334" s="145"/>
      <c r="V3334" s="145"/>
      <c r="W3334" s="145"/>
      <c r="X3334" s="145"/>
      <c r="Y3334" s="145"/>
      <c r="Z3334" s="145"/>
      <c r="AA3334" s="145"/>
      <c r="AB3334" s="145"/>
      <c r="AC3334" s="145"/>
    </row>
    <row r="3335" spans="8:29" ht="12.75">
      <c r="H3335" s="145"/>
      <c r="I3335" s="145"/>
      <c r="J3335" s="145"/>
      <c r="K3335" s="145"/>
      <c r="L3335" s="145"/>
      <c r="M3335" s="145"/>
      <c r="N3335" s="145"/>
      <c r="O3335" s="145"/>
      <c r="P3335" s="145"/>
      <c r="Q3335" s="145"/>
      <c r="R3335" s="145"/>
      <c r="S3335" s="145"/>
      <c r="T3335" s="145"/>
      <c r="U3335" s="145"/>
      <c r="V3335" s="145"/>
      <c r="W3335" s="145"/>
      <c r="X3335" s="145"/>
      <c r="Y3335" s="145"/>
      <c r="Z3335" s="145"/>
      <c r="AA3335" s="145"/>
      <c r="AB3335" s="145"/>
      <c r="AC3335" s="145"/>
    </row>
    <row r="3336" spans="8:29" ht="12.75">
      <c r="H3336" s="145"/>
      <c r="I3336" s="145"/>
      <c r="J3336" s="145"/>
      <c r="K3336" s="145"/>
      <c r="L3336" s="145"/>
      <c r="M3336" s="145"/>
      <c r="N3336" s="145"/>
      <c r="O3336" s="145"/>
      <c r="P3336" s="145"/>
      <c r="Q3336" s="145"/>
      <c r="R3336" s="145"/>
      <c r="S3336" s="145"/>
      <c r="T3336" s="145"/>
      <c r="U3336" s="145"/>
      <c r="V3336" s="145"/>
      <c r="W3336" s="145"/>
      <c r="X3336" s="145"/>
      <c r="Y3336" s="145"/>
      <c r="Z3336" s="145"/>
      <c r="AA3336" s="145"/>
      <c r="AB3336" s="145"/>
      <c r="AC3336" s="145"/>
    </row>
    <row r="3337" spans="8:29" ht="12.75">
      <c r="H3337" s="145"/>
      <c r="I3337" s="145"/>
      <c r="J3337" s="145"/>
      <c r="K3337" s="145"/>
      <c r="L3337" s="145"/>
      <c r="M3337" s="145"/>
      <c r="N3337" s="145"/>
      <c r="O3337" s="145"/>
      <c r="P3337" s="145"/>
      <c r="Q3337" s="145"/>
      <c r="R3337" s="145"/>
      <c r="S3337" s="145"/>
      <c r="T3337" s="145"/>
      <c r="U3337" s="145"/>
      <c r="V3337" s="145"/>
      <c r="W3337" s="145"/>
      <c r="X3337" s="145"/>
      <c r="Y3337" s="145"/>
      <c r="Z3337" s="145"/>
      <c r="AA3337" s="145"/>
      <c r="AB3337" s="145"/>
      <c r="AC3337" s="145"/>
    </row>
    <row r="3338" spans="8:29" ht="12.75">
      <c r="H3338" s="145"/>
      <c r="I3338" s="145"/>
      <c r="J3338" s="145"/>
      <c r="K3338" s="145"/>
      <c r="L3338" s="145"/>
      <c r="M3338" s="145"/>
      <c r="N3338" s="145"/>
      <c r="O3338" s="145"/>
      <c r="P3338" s="145"/>
      <c r="Q3338" s="145"/>
      <c r="R3338" s="145"/>
      <c r="S3338" s="145"/>
      <c r="T3338" s="145"/>
      <c r="U3338" s="145"/>
      <c r="V3338" s="145"/>
      <c r="W3338" s="145"/>
      <c r="X3338" s="145"/>
      <c r="Y3338" s="145"/>
      <c r="Z3338" s="145"/>
      <c r="AA3338" s="145"/>
      <c r="AB3338" s="145"/>
      <c r="AC3338" s="145"/>
    </row>
    <row r="3339" spans="8:29" ht="12.75">
      <c r="H3339" s="145"/>
      <c r="I3339" s="145"/>
      <c r="J3339" s="145"/>
      <c r="K3339" s="145"/>
      <c r="L3339" s="145"/>
      <c r="M3339" s="145"/>
      <c r="N3339" s="145"/>
      <c r="O3339" s="145"/>
      <c r="P3339" s="145"/>
      <c r="Q3339" s="145"/>
      <c r="R3339" s="145"/>
      <c r="S3339" s="145"/>
      <c r="T3339" s="145"/>
      <c r="U3339" s="145"/>
      <c r="V3339" s="145"/>
      <c r="W3339" s="145"/>
      <c r="X3339" s="145"/>
      <c r="Y3339" s="145"/>
      <c r="Z3339" s="145"/>
      <c r="AA3339" s="145"/>
      <c r="AB3339" s="145"/>
      <c r="AC3339" s="145"/>
    </row>
    <row r="3340" spans="8:29" ht="12.75">
      <c r="H3340" s="145"/>
      <c r="I3340" s="145"/>
      <c r="J3340" s="145"/>
      <c r="K3340" s="145"/>
      <c r="L3340" s="145"/>
      <c r="M3340" s="145"/>
      <c r="N3340" s="145"/>
      <c r="O3340" s="145"/>
      <c r="P3340" s="145"/>
      <c r="Q3340" s="145"/>
      <c r="R3340" s="145"/>
      <c r="S3340" s="145"/>
      <c r="T3340" s="145"/>
      <c r="U3340" s="145"/>
      <c r="V3340" s="145"/>
      <c r="W3340" s="145"/>
      <c r="X3340" s="145"/>
      <c r="Y3340" s="145"/>
      <c r="Z3340" s="145"/>
      <c r="AA3340" s="145"/>
      <c r="AB3340" s="145"/>
      <c r="AC3340" s="145"/>
    </row>
    <row r="3341" spans="8:29" ht="12.75">
      <c r="H3341" s="145"/>
      <c r="I3341" s="145"/>
      <c r="J3341" s="145"/>
      <c r="K3341" s="145"/>
      <c r="L3341" s="145"/>
      <c r="M3341" s="145"/>
      <c r="N3341" s="145"/>
      <c r="O3341" s="145"/>
      <c r="P3341" s="145"/>
      <c r="Q3341" s="145"/>
      <c r="R3341" s="145"/>
      <c r="S3341" s="145"/>
      <c r="T3341" s="145"/>
      <c r="U3341" s="145"/>
      <c r="V3341" s="145"/>
      <c r="W3341" s="145"/>
      <c r="X3341" s="145"/>
      <c r="Y3341" s="145"/>
      <c r="Z3341" s="145"/>
      <c r="AA3341" s="145"/>
      <c r="AB3341" s="145"/>
      <c r="AC3341" s="145"/>
    </row>
    <row r="3342" spans="8:29" ht="12.75">
      <c r="H3342" s="145"/>
      <c r="I3342" s="145"/>
      <c r="J3342" s="145"/>
      <c r="K3342" s="145"/>
      <c r="L3342" s="145"/>
      <c r="M3342" s="145"/>
      <c r="N3342" s="145"/>
      <c r="O3342" s="145"/>
      <c r="P3342" s="145"/>
      <c r="Q3342" s="145"/>
      <c r="R3342" s="145"/>
      <c r="S3342" s="145"/>
      <c r="T3342" s="145"/>
      <c r="U3342" s="145"/>
      <c r="V3342" s="145"/>
      <c r="W3342" s="145"/>
      <c r="X3342" s="145"/>
      <c r="Y3342" s="145"/>
      <c r="Z3342" s="145"/>
      <c r="AA3342" s="145"/>
      <c r="AB3342" s="145"/>
      <c r="AC3342" s="145"/>
    </row>
    <row r="3343" spans="8:29" ht="12.75">
      <c r="H3343" s="145"/>
      <c r="I3343" s="145"/>
      <c r="J3343" s="145"/>
      <c r="K3343" s="145"/>
      <c r="L3343" s="145"/>
      <c r="M3343" s="145"/>
      <c r="N3343" s="145"/>
      <c r="O3343" s="145"/>
      <c r="P3343" s="145"/>
      <c r="Q3343" s="145"/>
      <c r="R3343" s="145"/>
      <c r="S3343" s="145"/>
      <c r="T3343" s="145"/>
      <c r="U3343" s="145"/>
      <c r="V3343" s="145"/>
      <c r="W3343" s="145"/>
      <c r="X3343" s="145"/>
      <c r="Y3343" s="145"/>
      <c r="Z3343" s="145"/>
      <c r="AA3343" s="145"/>
      <c r="AB3343" s="145"/>
      <c r="AC3343" s="145"/>
    </row>
    <row r="3344" spans="8:29" ht="12.75">
      <c r="H3344" s="145"/>
      <c r="I3344" s="145"/>
      <c r="J3344" s="145"/>
      <c r="K3344" s="145"/>
      <c r="L3344" s="145"/>
      <c r="M3344" s="145"/>
      <c r="N3344" s="145"/>
      <c r="O3344" s="145"/>
      <c r="P3344" s="145"/>
      <c r="Q3344" s="145"/>
      <c r="R3344" s="145"/>
      <c r="S3344" s="145"/>
      <c r="T3344" s="145"/>
      <c r="U3344" s="145"/>
      <c r="V3344" s="145"/>
      <c r="W3344" s="145"/>
      <c r="X3344" s="145"/>
      <c r="Y3344" s="145"/>
      <c r="Z3344" s="145"/>
      <c r="AA3344" s="145"/>
      <c r="AB3344" s="145"/>
      <c r="AC3344" s="145"/>
    </row>
    <row r="3345" spans="8:29" ht="12.75">
      <c r="H3345" s="145"/>
      <c r="I3345" s="145"/>
      <c r="J3345" s="145"/>
      <c r="K3345" s="145"/>
      <c r="L3345" s="145"/>
      <c r="M3345" s="145"/>
      <c r="N3345" s="145"/>
      <c r="O3345" s="145"/>
      <c r="P3345" s="145"/>
      <c r="Q3345" s="145"/>
      <c r="R3345" s="145"/>
      <c r="S3345" s="145"/>
      <c r="T3345" s="145"/>
      <c r="U3345" s="145"/>
      <c r="V3345" s="145"/>
      <c r="W3345" s="145"/>
      <c r="X3345" s="145"/>
      <c r="Y3345" s="145"/>
      <c r="Z3345" s="145"/>
      <c r="AA3345" s="145"/>
      <c r="AB3345" s="145"/>
      <c r="AC3345" s="145"/>
    </row>
    <row r="3346" spans="8:29" ht="12.75">
      <c r="H3346" s="145"/>
      <c r="I3346" s="145"/>
      <c r="J3346" s="145"/>
      <c r="K3346" s="145"/>
      <c r="L3346" s="145"/>
      <c r="M3346" s="145"/>
      <c r="N3346" s="145"/>
      <c r="O3346" s="145"/>
      <c r="P3346" s="145"/>
      <c r="Q3346" s="145"/>
      <c r="R3346" s="145"/>
      <c r="S3346" s="145"/>
      <c r="T3346" s="145"/>
      <c r="U3346" s="145"/>
      <c r="V3346" s="145"/>
      <c r="W3346" s="145"/>
      <c r="X3346" s="145"/>
      <c r="Y3346" s="145"/>
      <c r="Z3346" s="145"/>
      <c r="AA3346" s="145"/>
      <c r="AB3346" s="145"/>
      <c r="AC3346" s="145"/>
    </row>
    <row r="3347" spans="8:29" ht="12.75">
      <c r="H3347" s="145"/>
      <c r="I3347" s="145"/>
      <c r="J3347" s="145"/>
      <c r="K3347" s="145"/>
      <c r="L3347" s="145"/>
      <c r="M3347" s="145"/>
      <c r="N3347" s="145"/>
      <c r="O3347" s="145"/>
      <c r="P3347" s="145"/>
      <c r="Q3347" s="145"/>
      <c r="R3347" s="145"/>
      <c r="S3347" s="145"/>
      <c r="T3347" s="145"/>
      <c r="U3347" s="145"/>
      <c r="V3347" s="145"/>
      <c r="W3347" s="145"/>
      <c r="X3347" s="145"/>
      <c r="Y3347" s="145"/>
      <c r="Z3347" s="145"/>
      <c r="AA3347" s="145"/>
      <c r="AB3347" s="145"/>
      <c r="AC3347" s="145"/>
    </row>
    <row r="3348" spans="8:29" ht="12.75">
      <c r="H3348" s="145"/>
      <c r="I3348" s="145"/>
      <c r="J3348" s="145"/>
      <c r="K3348" s="145"/>
      <c r="L3348" s="145"/>
      <c r="M3348" s="145"/>
      <c r="N3348" s="145"/>
      <c r="O3348" s="145"/>
      <c r="P3348" s="145"/>
      <c r="Q3348" s="145"/>
      <c r="R3348" s="145"/>
      <c r="S3348" s="145"/>
      <c r="T3348" s="145"/>
      <c r="U3348" s="145"/>
      <c r="V3348" s="145"/>
      <c r="W3348" s="145"/>
      <c r="X3348" s="145"/>
      <c r="Y3348" s="145"/>
      <c r="Z3348" s="145"/>
      <c r="AA3348" s="145"/>
      <c r="AB3348" s="145"/>
      <c r="AC3348" s="145"/>
    </row>
    <row r="3349" spans="8:29" ht="12.75">
      <c r="H3349" s="145"/>
      <c r="I3349" s="145"/>
      <c r="J3349" s="145"/>
      <c r="K3349" s="145"/>
      <c r="L3349" s="145"/>
      <c r="M3349" s="145"/>
      <c r="N3349" s="145"/>
      <c r="O3349" s="145"/>
      <c r="P3349" s="145"/>
      <c r="Q3349" s="145"/>
      <c r="R3349" s="145"/>
      <c r="S3349" s="145"/>
      <c r="T3349" s="145"/>
      <c r="U3349" s="145"/>
      <c r="V3349" s="145"/>
      <c r="W3349" s="145"/>
      <c r="X3349" s="145"/>
      <c r="Y3349" s="145"/>
      <c r="Z3349" s="145"/>
      <c r="AA3349" s="145"/>
      <c r="AB3349" s="145"/>
      <c r="AC3349" s="145"/>
    </row>
    <row r="3350" spans="8:29" ht="12.75">
      <c r="H3350" s="145"/>
      <c r="I3350" s="145"/>
      <c r="J3350" s="145"/>
      <c r="K3350" s="145"/>
      <c r="L3350" s="145"/>
      <c r="M3350" s="145"/>
      <c r="N3350" s="145"/>
      <c r="O3350" s="145"/>
      <c r="P3350" s="145"/>
      <c r="Q3350" s="145"/>
      <c r="R3350" s="145"/>
      <c r="S3350" s="145"/>
      <c r="T3350" s="145"/>
      <c r="U3350" s="145"/>
      <c r="V3350" s="145"/>
      <c r="W3350" s="145"/>
      <c r="X3350" s="145"/>
      <c r="Y3350" s="145"/>
      <c r="Z3350" s="145"/>
      <c r="AA3350" s="145"/>
      <c r="AB3350" s="145"/>
      <c r="AC3350" s="145"/>
    </row>
    <row r="3351" spans="8:29" ht="12.75">
      <c r="H3351" s="145"/>
      <c r="I3351" s="145"/>
      <c r="J3351" s="145"/>
      <c r="K3351" s="145"/>
      <c r="L3351" s="145"/>
      <c r="M3351" s="145"/>
      <c r="N3351" s="145"/>
      <c r="O3351" s="145"/>
      <c r="P3351" s="145"/>
      <c r="Q3351" s="145"/>
      <c r="R3351" s="145"/>
      <c r="S3351" s="145"/>
      <c r="T3351" s="145"/>
      <c r="U3351" s="145"/>
      <c r="V3351" s="145"/>
      <c r="W3351" s="145"/>
      <c r="X3351" s="145"/>
      <c r="Y3351" s="145"/>
      <c r="Z3351" s="145"/>
      <c r="AA3351" s="145"/>
      <c r="AB3351" s="145"/>
      <c r="AC3351" s="145"/>
    </row>
    <row r="3352" spans="8:29" ht="12.75">
      <c r="H3352" s="145"/>
      <c r="I3352" s="145"/>
      <c r="J3352" s="145"/>
      <c r="K3352" s="145"/>
      <c r="L3352" s="145"/>
      <c r="M3352" s="145"/>
      <c r="N3352" s="145"/>
      <c r="O3352" s="145"/>
      <c r="P3352" s="145"/>
      <c r="Q3352" s="145"/>
      <c r="R3352" s="145"/>
      <c r="S3352" s="145"/>
      <c r="T3352" s="145"/>
      <c r="U3352" s="145"/>
      <c r="V3352" s="145"/>
      <c r="W3352" s="145"/>
      <c r="X3352" s="145"/>
      <c r="Y3352" s="145"/>
      <c r="Z3352" s="145"/>
      <c r="AA3352" s="145"/>
      <c r="AB3352" s="145"/>
      <c r="AC3352" s="145"/>
    </row>
    <row r="3353" spans="8:29" ht="12.75">
      <c r="H3353" s="145"/>
      <c r="I3353" s="145"/>
      <c r="J3353" s="145"/>
      <c r="K3353" s="145"/>
      <c r="L3353" s="145"/>
      <c r="M3353" s="145"/>
      <c r="N3353" s="145"/>
      <c r="O3353" s="145"/>
      <c r="P3353" s="145"/>
      <c r="Q3353" s="145"/>
      <c r="R3353" s="145"/>
      <c r="S3353" s="145"/>
      <c r="T3353" s="145"/>
      <c r="U3353" s="145"/>
      <c r="V3353" s="145"/>
      <c r="W3353" s="145"/>
      <c r="X3353" s="145"/>
      <c r="Y3353" s="145"/>
      <c r="Z3353" s="145"/>
      <c r="AA3353" s="145"/>
      <c r="AB3353" s="145"/>
      <c r="AC3353" s="145"/>
    </row>
    <row r="3354" spans="8:29" ht="12.75">
      <c r="H3354" s="145"/>
      <c r="I3354" s="145"/>
      <c r="J3354" s="145"/>
      <c r="K3354" s="145"/>
      <c r="L3354" s="145"/>
      <c r="M3354" s="145"/>
      <c r="N3354" s="145"/>
      <c r="O3354" s="145"/>
      <c r="P3354" s="145"/>
      <c r="Q3354" s="145"/>
      <c r="R3354" s="145"/>
      <c r="S3354" s="145"/>
      <c r="T3354" s="145"/>
      <c r="U3354" s="145"/>
      <c r="V3354" s="145"/>
      <c r="W3354" s="145"/>
      <c r="X3354" s="145"/>
      <c r="Y3354" s="145"/>
      <c r="Z3354" s="145"/>
      <c r="AA3354" s="145"/>
      <c r="AB3354" s="145"/>
      <c r="AC3354" s="145"/>
    </row>
    <row r="3355" spans="8:29" ht="12.75">
      <c r="H3355" s="145"/>
      <c r="I3355" s="145"/>
      <c r="J3355" s="145"/>
      <c r="K3355" s="145"/>
      <c r="L3355" s="145"/>
      <c r="M3355" s="145"/>
      <c r="N3355" s="145"/>
      <c r="O3355" s="145"/>
      <c r="P3355" s="145"/>
      <c r="Q3355" s="145"/>
      <c r="R3355" s="145"/>
      <c r="S3355" s="145"/>
      <c r="T3355" s="145"/>
      <c r="U3355" s="145"/>
      <c r="V3355" s="145"/>
      <c r="W3355" s="145"/>
      <c r="X3355" s="145"/>
      <c r="Y3355" s="145"/>
      <c r="Z3355" s="145"/>
      <c r="AA3355" s="145"/>
      <c r="AB3355" s="145"/>
      <c r="AC3355" s="145"/>
    </row>
    <row r="3356" spans="8:29" ht="12.75">
      <c r="H3356" s="145"/>
      <c r="I3356" s="145"/>
      <c r="J3356" s="145"/>
      <c r="K3356" s="145"/>
      <c r="L3356" s="145"/>
      <c r="M3356" s="145"/>
      <c r="N3356" s="145"/>
      <c r="O3356" s="145"/>
      <c r="P3356" s="145"/>
      <c r="Q3356" s="145"/>
      <c r="R3356" s="145"/>
      <c r="S3356" s="145"/>
      <c r="T3356" s="145"/>
      <c r="U3356" s="145"/>
      <c r="V3356" s="145"/>
      <c r="W3356" s="145"/>
      <c r="X3356" s="145"/>
      <c r="Y3356" s="145"/>
      <c r="Z3356" s="145"/>
      <c r="AA3356" s="145"/>
      <c r="AB3356" s="145"/>
      <c r="AC3356" s="145"/>
    </row>
    <row r="3357" spans="8:29" ht="12.75">
      <c r="H3357" s="145"/>
      <c r="I3357" s="145"/>
      <c r="J3357" s="145"/>
      <c r="K3357" s="145"/>
      <c r="L3357" s="145"/>
      <c r="M3357" s="145"/>
      <c r="N3357" s="145"/>
      <c r="O3357" s="145"/>
      <c r="P3357" s="145"/>
      <c r="Q3357" s="145"/>
      <c r="R3357" s="145"/>
      <c r="S3357" s="145"/>
      <c r="T3357" s="145"/>
      <c r="U3357" s="145"/>
      <c r="V3357" s="145"/>
      <c r="W3357" s="145"/>
      <c r="X3357" s="145"/>
      <c r="Y3357" s="145"/>
      <c r="Z3357" s="145"/>
      <c r="AA3357" s="145"/>
      <c r="AB3357" s="145"/>
      <c r="AC3357" s="145"/>
    </row>
    <row r="3358" spans="8:29" ht="12.75">
      <c r="H3358" s="145"/>
      <c r="I3358" s="145"/>
      <c r="J3358" s="145"/>
      <c r="K3358" s="145"/>
      <c r="L3358" s="145"/>
      <c r="M3358" s="145"/>
      <c r="N3358" s="145"/>
      <c r="O3358" s="145"/>
      <c r="P3358" s="145"/>
      <c r="Q3358" s="145"/>
      <c r="R3358" s="145"/>
      <c r="S3358" s="145"/>
      <c r="T3358" s="145"/>
      <c r="U3358" s="145"/>
      <c r="V3358" s="145"/>
      <c r="W3358" s="145"/>
      <c r="X3358" s="145"/>
      <c r="Y3358" s="145"/>
      <c r="Z3358" s="145"/>
      <c r="AA3358" s="145"/>
      <c r="AB3358" s="145"/>
      <c r="AC3358" s="145"/>
    </row>
    <row r="3359" spans="8:29" ht="12.75">
      <c r="H3359" s="145"/>
      <c r="I3359" s="145"/>
      <c r="J3359" s="145"/>
      <c r="K3359" s="145"/>
      <c r="L3359" s="145"/>
      <c r="M3359" s="145"/>
      <c r="N3359" s="145"/>
      <c r="O3359" s="145"/>
      <c r="P3359" s="145"/>
      <c r="Q3359" s="145"/>
      <c r="R3359" s="145"/>
      <c r="S3359" s="145"/>
      <c r="T3359" s="145"/>
      <c r="U3359" s="145"/>
      <c r="V3359" s="145"/>
      <c r="W3359" s="145"/>
      <c r="X3359" s="145"/>
      <c r="Y3359" s="145"/>
      <c r="Z3359" s="145"/>
      <c r="AA3359" s="145"/>
      <c r="AB3359" s="145"/>
      <c r="AC3359" s="145"/>
    </row>
    <row r="3360" spans="8:29" ht="12.75">
      <c r="H3360" s="145"/>
      <c r="I3360" s="145"/>
      <c r="J3360" s="145"/>
      <c r="K3360" s="145"/>
      <c r="L3360" s="145"/>
      <c r="M3360" s="145"/>
      <c r="N3360" s="145"/>
      <c r="O3360" s="145"/>
      <c r="P3360" s="145"/>
      <c r="Q3360" s="145"/>
      <c r="R3360" s="145"/>
      <c r="S3360" s="145"/>
      <c r="T3360" s="145"/>
      <c r="U3360" s="145"/>
      <c r="V3360" s="145"/>
      <c r="W3360" s="145"/>
      <c r="X3360" s="145"/>
      <c r="Y3360" s="145"/>
      <c r="Z3360" s="145"/>
      <c r="AA3360" s="145"/>
      <c r="AB3360" s="145"/>
      <c r="AC3360" s="145"/>
    </row>
    <row r="3361" spans="8:29" ht="12.75">
      <c r="H3361" s="145"/>
      <c r="I3361" s="145"/>
      <c r="J3361" s="145"/>
      <c r="K3361" s="145"/>
      <c r="L3361" s="145"/>
      <c r="M3361" s="145"/>
      <c r="N3361" s="145"/>
      <c r="O3361" s="145"/>
      <c r="P3361" s="145"/>
      <c r="Q3361" s="145"/>
      <c r="R3361" s="145"/>
      <c r="S3361" s="145"/>
      <c r="T3361" s="145"/>
      <c r="U3361" s="145"/>
      <c r="V3361" s="145"/>
      <c r="W3361" s="145"/>
      <c r="X3361" s="145"/>
      <c r="Y3361" s="145"/>
      <c r="Z3361" s="145"/>
      <c r="AA3361" s="145"/>
      <c r="AB3361" s="145"/>
      <c r="AC3361" s="145"/>
    </row>
    <row r="3362" spans="8:29" ht="12.75">
      <c r="H3362" s="145"/>
      <c r="I3362" s="145"/>
      <c r="J3362" s="145"/>
      <c r="K3362" s="145"/>
      <c r="L3362" s="145"/>
      <c r="M3362" s="145"/>
      <c r="N3362" s="145"/>
      <c r="O3362" s="145"/>
      <c r="P3362" s="145"/>
      <c r="Q3362" s="145"/>
      <c r="R3362" s="145"/>
      <c r="S3362" s="145"/>
      <c r="T3362" s="145"/>
      <c r="U3362" s="145"/>
      <c r="V3362" s="145"/>
      <c r="W3362" s="145"/>
      <c r="X3362" s="145"/>
      <c r="Y3362" s="145"/>
      <c r="Z3362" s="145"/>
      <c r="AA3362" s="145"/>
      <c r="AB3362" s="145"/>
      <c r="AC3362" s="145"/>
    </row>
    <row r="3363" spans="8:29" ht="12.75">
      <c r="H3363" s="145"/>
      <c r="I3363" s="145"/>
      <c r="J3363" s="145"/>
      <c r="K3363" s="145"/>
      <c r="L3363" s="145"/>
      <c r="M3363" s="145"/>
      <c r="N3363" s="145"/>
      <c r="O3363" s="145"/>
      <c r="P3363" s="145"/>
      <c r="Q3363" s="145"/>
      <c r="R3363" s="145"/>
      <c r="S3363" s="145"/>
      <c r="T3363" s="145"/>
      <c r="U3363" s="145"/>
      <c r="V3363" s="145"/>
      <c r="W3363" s="145"/>
      <c r="X3363" s="145"/>
      <c r="Y3363" s="145"/>
      <c r="Z3363" s="145"/>
      <c r="AA3363" s="145"/>
      <c r="AB3363" s="145"/>
      <c r="AC3363" s="145"/>
    </row>
    <row r="3364" spans="8:29" ht="12.75">
      <c r="H3364" s="145"/>
      <c r="I3364" s="145"/>
      <c r="J3364" s="145"/>
      <c r="K3364" s="145"/>
      <c r="L3364" s="145"/>
      <c r="M3364" s="145"/>
      <c r="N3364" s="145"/>
      <c r="O3364" s="145"/>
      <c r="P3364" s="145"/>
      <c r="Q3364" s="145"/>
      <c r="R3364" s="145"/>
      <c r="S3364" s="145"/>
      <c r="T3364" s="145"/>
      <c r="U3364" s="145"/>
      <c r="V3364" s="145"/>
      <c r="W3364" s="145"/>
      <c r="X3364" s="145"/>
      <c r="Y3364" s="145"/>
      <c r="Z3364" s="145"/>
      <c r="AA3364" s="145"/>
      <c r="AB3364" s="145"/>
      <c r="AC3364" s="145"/>
    </row>
    <row r="3365" spans="8:29" ht="12.75">
      <c r="H3365" s="145"/>
      <c r="I3365" s="145"/>
      <c r="J3365" s="145"/>
      <c r="K3365" s="145"/>
      <c r="L3365" s="145"/>
      <c r="M3365" s="145"/>
      <c r="N3365" s="145"/>
      <c r="O3365" s="145"/>
      <c r="P3365" s="145"/>
      <c r="Q3365" s="145"/>
      <c r="R3365" s="145"/>
      <c r="S3365" s="145"/>
      <c r="T3365" s="145"/>
      <c r="U3365" s="145"/>
      <c r="V3365" s="145"/>
      <c r="W3365" s="145"/>
      <c r="X3365" s="145"/>
      <c r="Y3365" s="145"/>
      <c r="Z3365" s="145"/>
      <c r="AA3365" s="145"/>
      <c r="AB3365" s="145"/>
      <c r="AC3365" s="145"/>
    </row>
    <row r="3366" spans="8:29" ht="12.75">
      <c r="H3366" s="145"/>
      <c r="I3366" s="145"/>
      <c r="J3366" s="145"/>
      <c r="K3366" s="145"/>
      <c r="L3366" s="145"/>
      <c r="M3366" s="145"/>
      <c r="N3366" s="145"/>
      <c r="O3366" s="145"/>
      <c r="P3366" s="145"/>
      <c r="Q3366" s="145"/>
      <c r="R3366" s="145"/>
      <c r="S3366" s="145"/>
      <c r="T3366" s="145"/>
      <c r="U3366" s="145"/>
      <c r="V3366" s="145"/>
      <c r="W3366" s="145"/>
      <c r="X3366" s="145"/>
      <c r="Y3366" s="145"/>
      <c r="Z3366" s="145"/>
      <c r="AA3366" s="145"/>
      <c r="AB3366" s="145"/>
      <c r="AC3366" s="145"/>
    </row>
    <row r="3367" spans="8:29" ht="12.75">
      <c r="H3367" s="145"/>
      <c r="I3367" s="145"/>
      <c r="J3367" s="145"/>
      <c r="K3367" s="145"/>
      <c r="L3367" s="145"/>
      <c r="M3367" s="145"/>
      <c r="N3367" s="145"/>
      <c r="O3367" s="145"/>
      <c r="P3367" s="145"/>
      <c r="Q3367" s="145"/>
      <c r="R3367" s="145"/>
      <c r="S3367" s="145"/>
      <c r="T3367" s="145"/>
      <c r="U3367" s="145"/>
      <c r="V3367" s="145"/>
      <c r="W3367" s="145"/>
      <c r="X3367" s="145"/>
      <c r="Y3367" s="145"/>
      <c r="Z3367" s="145"/>
      <c r="AA3367" s="145"/>
      <c r="AB3367" s="145"/>
      <c r="AC3367" s="145"/>
    </row>
    <row r="3368" spans="8:29" ht="12.75">
      <c r="H3368" s="145"/>
      <c r="I3368" s="145"/>
      <c r="J3368" s="145"/>
      <c r="K3368" s="145"/>
      <c r="L3368" s="145"/>
      <c r="M3368" s="145"/>
      <c r="N3368" s="145"/>
      <c r="O3368" s="145"/>
      <c r="P3368" s="145"/>
      <c r="Q3368" s="145"/>
      <c r="R3368" s="145"/>
      <c r="S3368" s="145"/>
      <c r="T3368" s="145"/>
      <c r="U3368" s="145"/>
      <c r="V3368" s="145"/>
      <c r="W3368" s="145"/>
      <c r="X3368" s="145"/>
      <c r="Y3368" s="145"/>
      <c r="Z3368" s="145"/>
      <c r="AA3368" s="145"/>
      <c r="AB3368" s="145"/>
      <c r="AC3368" s="145"/>
    </row>
    <row r="3369" spans="8:29" ht="12.75">
      <c r="H3369" s="145"/>
      <c r="I3369" s="145"/>
      <c r="J3369" s="145"/>
      <c r="K3369" s="145"/>
      <c r="L3369" s="145"/>
      <c r="M3369" s="145"/>
      <c r="N3369" s="145"/>
      <c r="O3369" s="145"/>
      <c r="P3369" s="145"/>
      <c r="Q3369" s="145"/>
      <c r="R3369" s="145"/>
      <c r="S3369" s="145"/>
      <c r="T3369" s="145"/>
      <c r="U3369" s="145"/>
      <c r="V3369" s="145"/>
      <c r="W3369" s="145"/>
      <c r="X3369" s="145"/>
      <c r="Y3369" s="145"/>
      <c r="Z3369" s="145"/>
      <c r="AA3369" s="145"/>
      <c r="AB3369" s="145"/>
      <c r="AC3369" s="145"/>
    </row>
    <row r="3370" spans="8:29" ht="12.75">
      <c r="H3370" s="145"/>
      <c r="I3370" s="145"/>
      <c r="J3370" s="145"/>
      <c r="K3370" s="145"/>
      <c r="L3370" s="145"/>
      <c r="M3370" s="145"/>
      <c r="N3370" s="145"/>
      <c r="O3370" s="145"/>
      <c r="P3370" s="145"/>
      <c r="Q3370" s="145"/>
      <c r="R3370" s="145"/>
      <c r="S3370" s="145"/>
      <c r="T3370" s="145"/>
      <c r="U3370" s="145"/>
      <c r="V3370" s="145"/>
      <c r="W3370" s="145"/>
      <c r="X3370" s="145"/>
      <c r="Y3370" s="145"/>
      <c r="Z3370" s="145"/>
      <c r="AA3370" s="145"/>
      <c r="AB3370" s="145"/>
      <c r="AC3370" s="145"/>
    </row>
    <row r="3371" spans="8:29" ht="12.75">
      <c r="H3371" s="145"/>
      <c r="I3371" s="145"/>
      <c r="J3371" s="145"/>
      <c r="K3371" s="145"/>
      <c r="L3371" s="145"/>
      <c r="M3371" s="145"/>
      <c r="N3371" s="145"/>
      <c r="O3371" s="145"/>
      <c r="P3371" s="145"/>
      <c r="Q3371" s="145"/>
      <c r="R3371" s="145"/>
      <c r="S3371" s="145"/>
      <c r="T3371" s="145"/>
      <c r="U3371" s="145"/>
      <c r="V3371" s="145"/>
      <c r="W3371" s="145"/>
      <c r="X3371" s="145"/>
      <c r="Y3371" s="145"/>
      <c r="Z3371" s="145"/>
      <c r="AA3371" s="145"/>
      <c r="AB3371" s="145"/>
      <c r="AC3371" s="145"/>
    </row>
    <row r="3372" spans="8:29" ht="12.75">
      <c r="H3372" s="145"/>
      <c r="I3372" s="145"/>
      <c r="J3372" s="145"/>
      <c r="K3372" s="145"/>
      <c r="L3372" s="145"/>
      <c r="M3372" s="145"/>
      <c r="N3372" s="145"/>
      <c r="O3372" s="145"/>
      <c r="P3372" s="145"/>
      <c r="Q3372" s="145"/>
      <c r="R3372" s="145"/>
      <c r="S3372" s="145"/>
      <c r="T3372" s="145"/>
      <c r="U3372" s="145"/>
      <c r="V3372" s="145"/>
      <c r="W3372" s="145"/>
      <c r="X3372" s="145"/>
      <c r="Y3372" s="145"/>
      <c r="Z3372" s="145"/>
      <c r="AA3372" s="145"/>
      <c r="AB3372" s="145"/>
      <c r="AC3372" s="145"/>
    </row>
    <row r="3373" spans="8:29" ht="12.75">
      <c r="H3373" s="145"/>
      <c r="I3373" s="145"/>
      <c r="J3373" s="145"/>
      <c r="K3373" s="145"/>
      <c r="L3373" s="145"/>
      <c r="M3373" s="145"/>
      <c r="N3373" s="145"/>
      <c r="O3373" s="145"/>
      <c r="P3373" s="145"/>
      <c r="Q3373" s="145"/>
      <c r="R3373" s="145"/>
      <c r="S3373" s="145"/>
      <c r="T3373" s="145"/>
      <c r="U3373" s="145"/>
      <c r="V3373" s="145"/>
      <c r="W3373" s="145"/>
      <c r="X3373" s="145"/>
      <c r="Y3373" s="145"/>
      <c r="Z3373" s="145"/>
      <c r="AA3373" s="145"/>
      <c r="AB3373" s="145"/>
      <c r="AC3373" s="145"/>
    </row>
    <row r="3374" spans="8:29" ht="12.75">
      <c r="H3374" s="145"/>
      <c r="I3374" s="145"/>
      <c r="J3374" s="145"/>
      <c r="K3374" s="145"/>
      <c r="L3374" s="145"/>
      <c r="M3374" s="145"/>
      <c r="N3374" s="145"/>
      <c r="O3374" s="145"/>
      <c r="P3374" s="145"/>
      <c r="Q3374" s="145"/>
      <c r="R3374" s="145"/>
      <c r="S3374" s="145"/>
      <c r="T3374" s="145"/>
      <c r="U3374" s="145"/>
      <c r="V3374" s="145"/>
      <c r="W3374" s="145"/>
      <c r="X3374" s="145"/>
      <c r="Y3374" s="145"/>
      <c r="Z3374" s="145"/>
      <c r="AA3374" s="145"/>
      <c r="AB3374" s="145"/>
      <c r="AC3374" s="145"/>
    </row>
    <row r="3375" spans="8:29" ht="12.75">
      <c r="H3375" s="145"/>
      <c r="I3375" s="145"/>
      <c r="J3375" s="145"/>
      <c r="K3375" s="145"/>
      <c r="L3375" s="145"/>
      <c r="M3375" s="145"/>
      <c r="N3375" s="145"/>
      <c r="O3375" s="145"/>
      <c r="P3375" s="145"/>
      <c r="Q3375" s="145"/>
      <c r="R3375" s="145"/>
      <c r="S3375" s="145"/>
      <c r="T3375" s="145"/>
      <c r="U3375" s="145"/>
      <c r="V3375" s="145"/>
      <c r="W3375" s="145"/>
      <c r="X3375" s="145"/>
      <c r="Y3375" s="145"/>
      <c r="Z3375" s="145"/>
      <c r="AA3375" s="145"/>
      <c r="AB3375" s="145"/>
      <c r="AC3375" s="145"/>
    </row>
    <row r="3376" spans="8:29" ht="12.75">
      <c r="H3376" s="145"/>
      <c r="I3376" s="145"/>
      <c r="J3376" s="145"/>
      <c r="K3376" s="145"/>
      <c r="L3376" s="145"/>
      <c r="M3376" s="145"/>
      <c r="N3376" s="145"/>
      <c r="O3376" s="145"/>
      <c r="P3376" s="145"/>
      <c r="Q3376" s="145"/>
      <c r="R3376" s="145"/>
      <c r="S3376" s="145"/>
      <c r="T3376" s="145"/>
      <c r="U3376" s="145"/>
      <c r="V3376" s="145"/>
      <c r="W3376" s="145"/>
      <c r="X3376" s="145"/>
      <c r="Y3376" s="145"/>
      <c r="Z3376" s="145"/>
      <c r="AA3376" s="145"/>
      <c r="AB3376" s="145"/>
      <c r="AC3376" s="145"/>
    </row>
    <row r="3377" spans="8:29" ht="12.75">
      <c r="H3377" s="145"/>
      <c r="I3377" s="145"/>
      <c r="J3377" s="145"/>
      <c r="K3377" s="145"/>
      <c r="L3377" s="145"/>
      <c r="M3377" s="145"/>
      <c r="N3377" s="145"/>
      <c r="O3377" s="145"/>
      <c r="P3377" s="145"/>
      <c r="Q3377" s="145"/>
      <c r="R3377" s="145"/>
      <c r="S3377" s="145"/>
      <c r="T3377" s="145"/>
      <c r="U3377" s="145"/>
      <c r="V3377" s="145"/>
      <c r="W3377" s="145"/>
      <c r="X3377" s="145"/>
      <c r="Y3377" s="145"/>
      <c r="Z3377" s="145"/>
      <c r="AA3377" s="145"/>
      <c r="AB3377" s="145"/>
      <c r="AC3377" s="145"/>
    </row>
    <row r="3378" spans="8:29" ht="12.75">
      <c r="H3378" s="145"/>
      <c r="I3378" s="145"/>
      <c r="J3378" s="145"/>
      <c r="K3378" s="145"/>
      <c r="L3378" s="145"/>
      <c r="M3378" s="145"/>
      <c r="N3378" s="145"/>
      <c r="O3378" s="145"/>
      <c r="P3378" s="145"/>
      <c r="Q3378" s="145"/>
      <c r="R3378" s="145"/>
      <c r="S3378" s="145"/>
      <c r="T3378" s="145"/>
      <c r="U3378" s="145"/>
      <c r="V3378" s="145"/>
      <c r="W3378" s="145"/>
      <c r="X3378" s="145"/>
      <c r="Y3378" s="145"/>
      <c r="Z3378" s="145"/>
      <c r="AA3378" s="145"/>
      <c r="AB3378" s="145"/>
      <c r="AC3378" s="145"/>
    </row>
    <row r="3379" spans="8:29" ht="12.75">
      <c r="H3379" s="145"/>
      <c r="I3379" s="145"/>
      <c r="J3379" s="145"/>
      <c r="K3379" s="145"/>
      <c r="L3379" s="145"/>
      <c r="M3379" s="145"/>
      <c r="N3379" s="145"/>
      <c r="O3379" s="145"/>
      <c r="P3379" s="145"/>
      <c r="Q3379" s="145"/>
      <c r="R3379" s="145"/>
      <c r="S3379" s="145"/>
      <c r="T3379" s="145"/>
      <c r="U3379" s="145"/>
      <c r="V3379" s="145"/>
      <c r="W3379" s="145"/>
      <c r="X3379" s="145"/>
      <c r="Y3379" s="145"/>
      <c r="Z3379" s="145"/>
      <c r="AA3379" s="145"/>
      <c r="AB3379" s="145"/>
      <c r="AC3379" s="145"/>
    </row>
    <row r="3380" spans="8:29" ht="12.75">
      <c r="H3380" s="145"/>
      <c r="I3380" s="145"/>
      <c r="J3380" s="145"/>
      <c r="K3380" s="145"/>
      <c r="L3380" s="145"/>
      <c r="M3380" s="145"/>
      <c r="N3380" s="145"/>
      <c r="O3380" s="145"/>
      <c r="P3380" s="145"/>
      <c r="Q3380" s="145"/>
      <c r="R3380" s="145"/>
      <c r="S3380" s="145"/>
      <c r="T3380" s="145"/>
      <c r="U3380" s="145"/>
      <c r="V3380" s="145"/>
      <c r="W3380" s="145"/>
      <c r="X3380" s="145"/>
      <c r="Y3380" s="145"/>
      <c r="Z3380" s="145"/>
      <c r="AA3380" s="145"/>
      <c r="AB3380" s="145"/>
      <c r="AC3380" s="145"/>
    </row>
    <row r="3381" spans="8:29" ht="12.75">
      <c r="H3381" s="145"/>
      <c r="I3381" s="145"/>
      <c r="J3381" s="145"/>
      <c r="K3381" s="145"/>
      <c r="L3381" s="145"/>
      <c r="M3381" s="145"/>
      <c r="N3381" s="145"/>
      <c r="O3381" s="145"/>
      <c r="P3381" s="145"/>
      <c r="Q3381" s="145"/>
      <c r="R3381" s="145"/>
      <c r="S3381" s="145"/>
      <c r="T3381" s="145"/>
      <c r="U3381" s="145"/>
      <c r="V3381" s="145"/>
      <c r="W3381" s="145"/>
      <c r="X3381" s="145"/>
      <c r="Y3381" s="145"/>
      <c r="Z3381" s="145"/>
      <c r="AA3381" s="145"/>
      <c r="AB3381" s="145"/>
      <c r="AC3381" s="145"/>
    </row>
    <row r="3382" spans="8:29" ht="12.75">
      <c r="H3382" s="145"/>
      <c r="I3382" s="145"/>
      <c r="J3382" s="145"/>
      <c r="K3382" s="145"/>
      <c r="L3382" s="145"/>
      <c r="M3382" s="145"/>
      <c r="N3382" s="145"/>
      <c r="O3382" s="145"/>
      <c r="P3382" s="145"/>
      <c r="Q3382" s="145"/>
      <c r="R3382" s="145"/>
      <c r="S3382" s="145"/>
      <c r="T3382" s="145"/>
      <c r="U3382" s="145"/>
      <c r="V3382" s="145"/>
      <c r="W3382" s="145"/>
      <c r="X3382" s="145"/>
      <c r="Y3382" s="145"/>
      <c r="Z3382" s="145"/>
      <c r="AA3382" s="145"/>
      <c r="AB3382" s="145"/>
      <c r="AC3382" s="145"/>
    </row>
    <row r="3383" spans="8:29" ht="12.75">
      <c r="H3383" s="145"/>
      <c r="I3383" s="145"/>
      <c r="J3383" s="145"/>
      <c r="K3383" s="145"/>
      <c r="L3383" s="145"/>
      <c r="M3383" s="145"/>
      <c r="N3383" s="145"/>
      <c r="O3383" s="145"/>
      <c r="P3383" s="145"/>
      <c r="Q3383" s="145"/>
      <c r="R3383" s="145"/>
      <c r="S3383" s="145"/>
      <c r="T3383" s="145"/>
      <c r="U3383" s="145"/>
      <c r="V3383" s="145"/>
      <c r="W3383" s="145"/>
      <c r="X3383" s="145"/>
      <c r="Y3383" s="145"/>
      <c r="Z3383" s="145"/>
      <c r="AA3383" s="145"/>
      <c r="AB3383" s="145"/>
      <c r="AC3383" s="145"/>
    </row>
    <row r="3384" spans="8:29" ht="12.75">
      <c r="H3384" s="145"/>
      <c r="I3384" s="145"/>
      <c r="J3384" s="145"/>
      <c r="K3384" s="145"/>
      <c r="L3384" s="145"/>
      <c r="M3384" s="145"/>
      <c r="N3384" s="145"/>
      <c r="O3384" s="145"/>
      <c r="P3384" s="145"/>
      <c r="Q3384" s="145"/>
      <c r="R3384" s="145"/>
      <c r="S3384" s="145"/>
      <c r="T3384" s="145"/>
      <c r="U3384" s="145"/>
      <c r="V3384" s="145"/>
      <c r="W3384" s="145"/>
      <c r="X3384" s="145"/>
      <c r="Y3384" s="145"/>
      <c r="Z3384" s="145"/>
      <c r="AA3384" s="145"/>
      <c r="AB3384" s="145"/>
      <c r="AC3384" s="145"/>
    </row>
    <row r="3385" spans="8:29" ht="12.75">
      <c r="H3385" s="145"/>
      <c r="I3385" s="145"/>
      <c r="J3385" s="145"/>
      <c r="K3385" s="145"/>
      <c r="L3385" s="145"/>
      <c r="M3385" s="145"/>
      <c r="N3385" s="145"/>
      <c r="O3385" s="145"/>
      <c r="P3385" s="145"/>
      <c r="Q3385" s="145"/>
      <c r="R3385" s="145"/>
      <c r="S3385" s="145"/>
      <c r="T3385" s="145"/>
      <c r="U3385" s="145"/>
      <c r="V3385" s="145"/>
      <c r="W3385" s="145"/>
      <c r="X3385" s="145"/>
      <c r="Y3385" s="145"/>
      <c r="Z3385" s="145"/>
      <c r="AA3385" s="145"/>
      <c r="AB3385" s="145"/>
      <c r="AC3385" s="145"/>
    </row>
    <row r="3386" spans="8:29" ht="12.75">
      <c r="H3386" s="145"/>
      <c r="I3386" s="145"/>
      <c r="J3386" s="145"/>
      <c r="K3386" s="145"/>
      <c r="L3386" s="145"/>
      <c r="M3386" s="145"/>
      <c r="N3386" s="145"/>
      <c r="O3386" s="145"/>
      <c r="P3386" s="145"/>
      <c r="Q3386" s="145"/>
      <c r="R3386" s="145"/>
      <c r="S3386" s="145"/>
      <c r="T3386" s="145"/>
      <c r="U3386" s="145"/>
      <c r="V3386" s="145"/>
      <c r="W3386" s="145"/>
      <c r="X3386" s="145"/>
      <c r="Y3386" s="145"/>
      <c r="Z3386" s="145"/>
      <c r="AA3386" s="145"/>
      <c r="AB3386" s="145"/>
      <c r="AC3386" s="145"/>
    </row>
    <row r="3387" spans="8:29" ht="12.75">
      <c r="H3387" s="145"/>
      <c r="I3387" s="145"/>
      <c r="J3387" s="145"/>
      <c r="K3387" s="145"/>
      <c r="L3387" s="145"/>
      <c r="M3387" s="145"/>
      <c r="N3387" s="145"/>
      <c r="O3387" s="145"/>
      <c r="P3387" s="145"/>
      <c r="Q3387" s="145"/>
      <c r="R3387" s="145"/>
      <c r="S3387" s="145"/>
      <c r="T3387" s="145"/>
      <c r="U3387" s="145"/>
      <c r="V3387" s="145"/>
      <c r="W3387" s="145"/>
      <c r="X3387" s="145"/>
      <c r="Y3387" s="145"/>
      <c r="Z3387" s="145"/>
      <c r="AA3387" s="145"/>
      <c r="AB3387" s="145"/>
      <c r="AC3387" s="145"/>
    </row>
    <row r="3388" spans="8:29" ht="12.75">
      <c r="H3388" s="145"/>
      <c r="I3388" s="145"/>
      <c r="J3388" s="145"/>
      <c r="K3388" s="145"/>
      <c r="L3388" s="145"/>
      <c r="M3388" s="145"/>
      <c r="N3388" s="145"/>
      <c r="O3388" s="145"/>
      <c r="P3388" s="145"/>
      <c r="Q3388" s="145"/>
      <c r="R3388" s="145"/>
      <c r="S3388" s="145"/>
      <c r="T3388" s="145"/>
      <c r="U3388" s="145"/>
      <c r="V3388" s="145"/>
      <c r="W3388" s="145"/>
      <c r="X3388" s="145"/>
      <c r="Y3388" s="145"/>
      <c r="Z3388" s="145"/>
      <c r="AA3388" s="145"/>
      <c r="AB3388" s="145"/>
      <c r="AC3388" s="145"/>
    </row>
    <row r="3389" spans="8:29" ht="12.75">
      <c r="H3389" s="145"/>
      <c r="I3389" s="145"/>
      <c r="J3389" s="145"/>
      <c r="K3389" s="145"/>
      <c r="L3389" s="145"/>
      <c r="M3389" s="145"/>
      <c r="N3389" s="145"/>
      <c r="O3389" s="145"/>
      <c r="P3389" s="145"/>
      <c r="Q3389" s="145"/>
      <c r="R3389" s="145"/>
      <c r="S3389" s="145"/>
      <c r="T3389" s="145"/>
      <c r="U3389" s="145"/>
      <c r="V3389" s="145"/>
      <c r="W3389" s="145"/>
      <c r="X3389" s="145"/>
      <c r="Y3389" s="145"/>
      <c r="Z3389" s="145"/>
      <c r="AA3389" s="145"/>
      <c r="AB3389" s="145"/>
      <c r="AC3389" s="145"/>
    </row>
    <row r="3390" spans="8:29" ht="12.75">
      <c r="H3390" s="145"/>
      <c r="I3390" s="145"/>
      <c r="J3390" s="145"/>
      <c r="K3390" s="145"/>
      <c r="L3390" s="145"/>
      <c r="M3390" s="145"/>
      <c r="N3390" s="145"/>
      <c r="O3390" s="145"/>
      <c r="P3390" s="145"/>
      <c r="Q3390" s="145"/>
      <c r="R3390" s="145"/>
      <c r="S3390" s="145"/>
      <c r="T3390" s="145"/>
      <c r="U3390" s="145"/>
      <c r="V3390" s="145"/>
      <c r="W3390" s="145"/>
      <c r="X3390" s="145"/>
      <c r="Y3390" s="145"/>
      <c r="Z3390" s="145"/>
      <c r="AA3390" s="145"/>
      <c r="AB3390" s="145"/>
      <c r="AC3390" s="145"/>
    </row>
    <row r="3391" spans="8:29" ht="12.75">
      <c r="H3391" s="145"/>
      <c r="I3391" s="145"/>
      <c r="J3391" s="145"/>
      <c r="K3391" s="145"/>
      <c r="L3391" s="145"/>
      <c r="M3391" s="145"/>
      <c r="N3391" s="145"/>
      <c r="O3391" s="145"/>
      <c r="P3391" s="145"/>
      <c r="Q3391" s="145"/>
      <c r="R3391" s="145"/>
      <c r="S3391" s="145"/>
      <c r="T3391" s="145"/>
      <c r="U3391" s="145"/>
      <c r="V3391" s="145"/>
      <c r="W3391" s="145"/>
      <c r="X3391" s="145"/>
      <c r="Y3391" s="145"/>
      <c r="Z3391" s="145"/>
      <c r="AA3391" s="145"/>
      <c r="AB3391" s="145"/>
      <c r="AC3391" s="145"/>
    </row>
    <row r="3392" spans="8:29" ht="12.75">
      <c r="H3392" s="145"/>
      <c r="I3392" s="145"/>
      <c r="J3392" s="145"/>
      <c r="K3392" s="145"/>
      <c r="L3392" s="145"/>
      <c r="M3392" s="145"/>
      <c r="N3392" s="145"/>
      <c r="O3392" s="145"/>
      <c r="P3392" s="145"/>
      <c r="Q3392" s="145"/>
      <c r="R3392" s="145"/>
      <c r="S3392" s="145"/>
      <c r="T3392" s="145"/>
      <c r="U3392" s="145"/>
      <c r="V3392" s="145"/>
      <c r="W3392" s="145"/>
      <c r="X3392" s="145"/>
      <c r="Y3392" s="145"/>
      <c r="Z3392" s="145"/>
      <c r="AA3392" s="145"/>
      <c r="AB3392" s="145"/>
      <c r="AC3392" s="145"/>
    </row>
    <row r="3393" spans="8:29" ht="12.75">
      <c r="H3393" s="145"/>
      <c r="I3393" s="145"/>
      <c r="J3393" s="145"/>
      <c r="K3393" s="145"/>
      <c r="L3393" s="145"/>
      <c r="M3393" s="145"/>
      <c r="N3393" s="145"/>
      <c r="O3393" s="145"/>
      <c r="P3393" s="145"/>
      <c r="Q3393" s="145"/>
      <c r="R3393" s="145"/>
      <c r="S3393" s="145"/>
      <c r="T3393" s="145"/>
      <c r="U3393" s="145"/>
      <c r="V3393" s="145"/>
      <c r="W3393" s="145"/>
      <c r="X3393" s="145"/>
      <c r="Y3393" s="145"/>
      <c r="Z3393" s="145"/>
      <c r="AA3393" s="145"/>
      <c r="AB3393" s="145"/>
      <c r="AC3393" s="145"/>
    </row>
    <row r="3394" spans="8:29" ht="12.75">
      <c r="H3394" s="145"/>
      <c r="I3394" s="145"/>
      <c r="J3394" s="145"/>
      <c r="K3394" s="145"/>
      <c r="L3394" s="145"/>
      <c r="M3394" s="145"/>
      <c r="N3394" s="145"/>
      <c r="O3394" s="145"/>
      <c r="P3394" s="145"/>
      <c r="Q3394" s="145"/>
      <c r="R3394" s="145"/>
      <c r="S3394" s="145"/>
      <c r="T3394" s="145"/>
      <c r="U3394" s="145"/>
      <c r="V3394" s="145"/>
      <c r="W3394" s="145"/>
      <c r="X3394" s="145"/>
      <c r="Y3394" s="145"/>
      <c r="Z3394" s="145"/>
      <c r="AA3394" s="145"/>
      <c r="AB3394" s="145"/>
      <c r="AC3394" s="145"/>
    </row>
    <row r="3395" spans="8:29" ht="12.75">
      <c r="H3395" s="145"/>
      <c r="I3395" s="145"/>
      <c r="J3395" s="145"/>
      <c r="K3395" s="145"/>
      <c r="L3395" s="145"/>
      <c r="M3395" s="145"/>
      <c r="N3395" s="145"/>
      <c r="O3395" s="145"/>
      <c r="P3395" s="145"/>
      <c r="Q3395" s="145"/>
      <c r="R3395" s="145"/>
      <c r="S3395" s="145"/>
      <c r="T3395" s="145"/>
      <c r="U3395" s="145"/>
      <c r="V3395" s="145"/>
      <c r="W3395" s="145"/>
      <c r="X3395" s="145"/>
      <c r="Y3395" s="145"/>
      <c r="Z3395" s="145"/>
      <c r="AA3395" s="145"/>
      <c r="AB3395" s="145"/>
      <c r="AC3395" s="145"/>
    </row>
    <row r="3396" spans="8:29" ht="12.75">
      <c r="H3396" s="145"/>
      <c r="I3396" s="145"/>
      <c r="J3396" s="145"/>
      <c r="K3396" s="145"/>
      <c r="L3396" s="145"/>
      <c r="M3396" s="145"/>
      <c r="N3396" s="145"/>
      <c r="O3396" s="145"/>
      <c r="P3396" s="145"/>
      <c r="Q3396" s="145"/>
      <c r="R3396" s="145"/>
      <c r="S3396" s="145"/>
      <c r="T3396" s="145"/>
      <c r="U3396" s="145"/>
      <c r="V3396" s="145"/>
      <c r="W3396" s="145"/>
      <c r="X3396" s="145"/>
      <c r="Y3396" s="145"/>
      <c r="Z3396" s="145"/>
      <c r="AA3396" s="145"/>
      <c r="AB3396" s="145"/>
      <c r="AC3396" s="145"/>
    </row>
    <row r="3397" spans="8:29" ht="12.75">
      <c r="H3397" s="145"/>
      <c r="I3397" s="145"/>
      <c r="J3397" s="145"/>
      <c r="K3397" s="145"/>
      <c r="L3397" s="145"/>
      <c r="M3397" s="145"/>
      <c r="N3397" s="145"/>
      <c r="O3397" s="145"/>
      <c r="P3397" s="145"/>
      <c r="Q3397" s="145"/>
      <c r="R3397" s="145"/>
      <c r="S3397" s="145"/>
      <c r="T3397" s="145"/>
      <c r="U3397" s="145"/>
      <c r="V3397" s="145"/>
      <c r="W3397" s="145"/>
      <c r="X3397" s="145"/>
      <c r="Y3397" s="145"/>
      <c r="Z3397" s="145"/>
      <c r="AA3397" s="145"/>
      <c r="AB3397" s="145"/>
      <c r="AC3397" s="145"/>
    </row>
    <row r="3398" spans="8:29" ht="12.75">
      <c r="H3398" s="145"/>
      <c r="I3398" s="145"/>
      <c r="J3398" s="145"/>
      <c r="K3398" s="145"/>
      <c r="L3398" s="145"/>
      <c r="M3398" s="145"/>
      <c r="N3398" s="145"/>
      <c r="O3398" s="145"/>
      <c r="P3398" s="145"/>
      <c r="Q3398" s="145"/>
      <c r="R3398" s="145"/>
      <c r="S3398" s="145"/>
      <c r="T3398" s="145"/>
      <c r="U3398" s="145"/>
      <c r="V3398" s="145"/>
      <c r="W3398" s="145"/>
      <c r="X3398" s="145"/>
      <c r="Y3398" s="145"/>
      <c r="Z3398" s="145"/>
      <c r="AA3398" s="145"/>
      <c r="AB3398" s="145"/>
      <c r="AC3398" s="145"/>
    </row>
    <row r="3399" spans="8:29" ht="12.75">
      <c r="H3399" s="145"/>
      <c r="I3399" s="145"/>
      <c r="J3399" s="145"/>
      <c r="K3399" s="145"/>
      <c r="L3399" s="145"/>
      <c r="M3399" s="145"/>
      <c r="N3399" s="145"/>
      <c r="O3399" s="145"/>
      <c r="P3399" s="145"/>
      <c r="Q3399" s="145"/>
      <c r="R3399" s="145"/>
      <c r="S3399" s="145"/>
      <c r="T3399" s="145"/>
      <c r="U3399" s="145"/>
      <c r="V3399" s="145"/>
      <c r="W3399" s="145"/>
      <c r="X3399" s="145"/>
      <c r="Y3399" s="145"/>
      <c r="Z3399" s="145"/>
      <c r="AA3399" s="145"/>
      <c r="AB3399" s="145"/>
      <c r="AC3399" s="145"/>
    </row>
    <row r="3400" spans="8:29" ht="12.75">
      <c r="H3400" s="145"/>
      <c r="I3400" s="145"/>
      <c r="J3400" s="145"/>
      <c r="K3400" s="145"/>
      <c r="L3400" s="145"/>
      <c r="M3400" s="145"/>
      <c r="N3400" s="145"/>
      <c r="O3400" s="145"/>
      <c r="P3400" s="145"/>
      <c r="Q3400" s="145"/>
      <c r="R3400" s="145"/>
      <c r="S3400" s="145"/>
      <c r="T3400" s="145"/>
      <c r="U3400" s="145"/>
      <c r="V3400" s="145"/>
      <c r="W3400" s="145"/>
      <c r="X3400" s="145"/>
      <c r="Y3400" s="145"/>
      <c r="Z3400" s="145"/>
      <c r="AA3400" s="145"/>
      <c r="AB3400" s="145"/>
      <c r="AC3400" s="145"/>
    </row>
    <row r="3401" spans="8:29" ht="12.75">
      <c r="H3401" s="145"/>
      <c r="I3401" s="145"/>
      <c r="J3401" s="145"/>
      <c r="K3401" s="145"/>
      <c r="L3401" s="145"/>
      <c r="M3401" s="145"/>
      <c r="N3401" s="145"/>
      <c r="O3401" s="145"/>
      <c r="P3401" s="145"/>
      <c r="Q3401" s="145"/>
      <c r="R3401" s="145"/>
      <c r="S3401" s="145"/>
      <c r="T3401" s="145"/>
      <c r="U3401" s="145"/>
      <c r="V3401" s="145"/>
      <c r="W3401" s="145"/>
      <c r="X3401" s="145"/>
      <c r="Y3401" s="145"/>
      <c r="Z3401" s="145"/>
      <c r="AA3401" s="145"/>
      <c r="AB3401" s="145"/>
      <c r="AC3401" s="145"/>
    </row>
    <row r="3402" spans="8:29" ht="12.75">
      <c r="H3402" s="145"/>
      <c r="I3402" s="145"/>
      <c r="J3402" s="145"/>
      <c r="K3402" s="145"/>
      <c r="L3402" s="145"/>
      <c r="M3402" s="145"/>
      <c r="N3402" s="145"/>
      <c r="O3402" s="145"/>
      <c r="P3402" s="145"/>
      <c r="Q3402" s="145"/>
      <c r="R3402" s="145"/>
      <c r="S3402" s="145"/>
      <c r="T3402" s="145"/>
      <c r="U3402" s="145"/>
      <c r="V3402" s="145"/>
      <c r="W3402" s="145"/>
      <c r="X3402" s="145"/>
      <c r="Y3402" s="145"/>
      <c r="Z3402" s="145"/>
      <c r="AA3402" s="145"/>
      <c r="AB3402" s="145"/>
      <c r="AC3402" s="145"/>
    </row>
    <row r="3403" spans="8:29" ht="12.75">
      <c r="H3403" s="145"/>
      <c r="I3403" s="145"/>
      <c r="J3403" s="145"/>
      <c r="K3403" s="145"/>
      <c r="L3403" s="145"/>
      <c r="M3403" s="145"/>
      <c r="N3403" s="145"/>
      <c r="O3403" s="145"/>
      <c r="P3403" s="145"/>
      <c r="Q3403" s="145"/>
      <c r="R3403" s="145"/>
      <c r="S3403" s="145"/>
      <c r="T3403" s="145"/>
      <c r="U3403" s="145"/>
      <c r="V3403" s="145"/>
      <c r="W3403" s="145"/>
      <c r="X3403" s="145"/>
      <c r="Y3403" s="145"/>
      <c r="Z3403" s="145"/>
      <c r="AA3403" s="145"/>
      <c r="AB3403" s="145"/>
      <c r="AC3403" s="145"/>
    </row>
    <row r="3404" spans="8:29" ht="12.75">
      <c r="H3404" s="145"/>
      <c r="I3404" s="145"/>
      <c r="J3404" s="145"/>
      <c r="K3404" s="145"/>
      <c r="L3404" s="145"/>
      <c r="M3404" s="145"/>
      <c r="N3404" s="145"/>
      <c r="O3404" s="145"/>
      <c r="P3404" s="145"/>
      <c r="Q3404" s="145"/>
      <c r="R3404" s="145"/>
      <c r="S3404" s="145"/>
      <c r="T3404" s="145"/>
      <c r="U3404" s="145"/>
      <c r="V3404" s="145"/>
      <c r="W3404" s="145"/>
      <c r="X3404" s="145"/>
      <c r="Y3404" s="145"/>
      <c r="Z3404" s="145"/>
      <c r="AA3404" s="145"/>
      <c r="AB3404" s="145"/>
      <c r="AC3404" s="145"/>
    </row>
    <row r="3405" spans="8:29" ht="12.75">
      <c r="H3405" s="145"/>
      <c r="I3405" s="145"/>
      <c r="J3405" s="145"/>
      <c r="K3405" s="145"/>
      <c r="L3405" s="145"/>
      <c r="M3405" s="145"/>
      <c r="N3405" s="145"/>
      <c r="O3405" s="145"/>
      <c r="P3405" s="145"/>
      <c r="Q3405" s="145"/>
      <c r="R3405" s="145"/>
      <c r="S3405" s="145"/>
      <c r="T3405" s="145"/>
      <c r="U3405" s="145"/>
      <c r="V3405" s="145"/>
      <c r="W3405" s="145"/>
      <c r="X3405" s="145"/>
      <c r="Y3405" s="145"/>
      <c r="Z3405" s="145"/>
      <c r="AA3405" s="145"/>
      <c r="AB3405" s="145"/>
      <c r="AC3405" s="145"/>
    </row>
    <row r="3406" spans="8:29" ht="12.75">
      <c r="H3406" s="145"/>
      <c r="I3406" s="145"/>
      <c r="J3406" s="145"/>
      <c r="K3406" s="145"/>
      <c r="L3406" s="145"/>
      <c r="M3406" s="145"/>
      <c r="N3406" s="145"/>
      <c r="O3406" s="145"/>
      <c r="P3406" s="145"/>
      <c r="Q3406" s="145"/>
      <c r="R3406" s="145"/>
      <c r="S3406" s="145"/>
      <c r="T3406" s="145"/>
      <c r="U3406" s="145"/>
      <c r="V3406" s="145"/>
      <c r="W3406" s="145"/>
      <c r="X3406" s="145"/>
      <c r="Y3406" s="145"/>
      <c r="Z3406" s="145"/>
      <c r="AA3406" s="145"/>
      <c r="AB3406" s="145"/>
      <c r="AC3406" s="145"/>
    </row>
    <row r="3407" spans="8:29" ht="12.75">
      <c r="H3407" s="145"/>
      <c r="I3407" s="145"/>
      <c r="J3407" s="145"/>
      <c r="K3407" s="145"/>
      <c r="L3407" s="145"/>
      <c r="M3407" s="145"/>
      <c r="N3407" s="145"/>
      <c r="O3407" s="145"/>
      <c r="P3407" s="145"/>
      <c r="Q3407" s="145"/>
      <c r="R3407" s="145"/>
      <c r="S3407" s="145"/>
      <c r="T3407" s="145"/>
      <c r="U3407" s="145"/>
      <c r="V3407" s="145"/>
      <c r="W3407" s="145"/>
      <c r="X3407" s="145"/>
      <c r="Y3407" s="145"/>
      <c r="Z3407" s="145"/>
      <c r="AA3407" s="145"/>
      <c r="AB3407" s="145"/>
      <c r="AC3407" s="145"/>
    </row>
    <row r="3408" spans="8:29" ht="12.75">
      <c r="H3408" s="145"/>
      <c r="I3408" s="145"/>
      <c r="J3408" s="145"/>
      <c r="K3408" s="145"/>
      <c r="L3408" s="145"/>
      <c r="M3408" s="145"/>
      <c r="N3408" s="145"/>
      <c r="O3408" s="145"/>
      <c r="P3408" s="145"/>
      <c r="Q3408" s="145"/>
      <c r="R3408" s="145"/>
      <c r="S3408" s="145"/>
      <c r="T3408" s="145"/>
      <c r="U3408" s="145"/>
      <c r="V3408" s="145"/>
      <c r="W3408" s="145"/>
      <c r="X3408" s="145"/>
      <c r="Y3408" s="145"/>
      <c r="Z3408" s="145"/>
      <c r="AA3408" s="145"/>
      <c r="AB3408" s="145"/>
      <c r="AC3408" s="145"/>
    </row>
    <row r="3409" spans="8:29" ht="12.75">
      <c r="H3409" s="145"/>
      <c r="I3409" s="145"/>
      <c r="J3409" s="145"/>
      <c r="K3409" s="145"/>
      <c r="L3409" s="145"/>
      <c r="M3409" s="145"/>
      <c r="N3409" s="145"/>
      <c r="O3409" s="145"/>
      <c r="P3409" s="145"/>
      <c r="Q3409" s="145"/>
      <c r="R3409" s="145"/>
      <c r="S3409" s="145"/>
      <c r="T3409" s="145"/>
      <c r="U3409" s="145"/>
      <c r="V3409" s="145"/>
      <c r="W3409" s="145"/>
      <c r="X3409" s="145"/>
      <c r="Y3409" s="145"/>
      <c r="Z3409" s="145"/>
      <c r="AA3409" s="145"/>
      <c r="AB3409" s="145"/>
      <c r="AC3409" s="145"/>
    </row>
    <row r="3410" spans="8:29" ht="12.75">
      <c r="H3410" s="145"/>
      <c r="I3410" s="145"/>
      <c r="J3410" s="145"/>
      <c r="K3410" s="145"/>
      <c r="L3410" s="145"/>
      <c r="M3410" s="145"/>
      <c r="N3410" s="145"/>
      <c r="O3410" s="145"/>
      <c r="P3410" s="145"/>
      <c r="Q3410" s="145"/>
      <c r="R3410" s="145"/>
      <c r="S3410" s="145"/>
      <c r="T3410" s="145"/>
      <c r="U3410" s="145"/>
      <c r="V3410" s="145"/>
      <c r="W3410" s="145"/>
      <c r="X3410" s="145"/>
      <c r="Y3410" s="145"/>
      <c r="Z3410" s="145"/>
      <c r="AA3410" s="145"/>
      <c r="AB3410" s="145"/>
      <c r="AC3410" s="145"/>
    </row>
    <row r="3411" spans="8:29" ht="12.75">
      <c r="H3411" s="145"/>
      <c r="I3411" s="145"/>
      <c r="J3411" s="145"/>
      <c r="K3411" s="145"/>
      <c r="L3411" s="145"/>
      <c r="M3411" s="145"/>
      <c r="N3411" s="145"/>
      <c r="O3411" s="145"/>
      <c r="P3411" s="145"/>
      <c r="Q3411" s="145"/>
      <c r="R3411" s="145"/>
      <c r="S3411" s="145"/>
      <c r="T3411" s="145"/>
      <c r="U3411" s="145"/>
      <c r="V3411" s="145"/>
      <c r="W3411" s="145"/>
      <c r="X3411" s="145"/>
      <c r="Y3411" s="145"/>
      <c r="Z3411" s="145"/>
      <c r="AA3411" s="145"/>
      <c r="AB3411" s="145"/>
      <c r="AC3411" s="145"/>
    </row>
    <row r="3412" spans="8:29" ht="12.75">
      <c r="H3412" s="145"/>
      <c r="I3412" s="145"/>
      <c r="J3412" s="145"/>
      <c r="K3412" s="145"/>
      <c r="L3412" s="145"/>
      <c r="M3412" s="145"/>
      <c r="N3412" s="145"/>
      <c r="O3412" s="145"/>
      <c r="P3412" s="145"/>
      <c r="Q3412" s="145"/>
      <c r="R3412" s="145"/>
      <c r="S3412" s="145"/>
      <c r="T3412" s="145"/>
      <c r="U3412" s="145"/>
      <c r="V3412" s="145"/>
      <c r="W3412" s="145"/>
      <c r="X3412" s="145"/>
      <c r="Y3412" s="145"/>
      <c r="Z3412" s="145"/>
      <c r="AA3412" s="145"/>
      <c r="AB3412" s="145"/>
      <c r="AC3412" s="145"/>
    </row>
    <row r="3413" spans="8:29" ht="12.75">
      <c r="H3413" s="145"/>
      <c r="I3413" s="145"/>
      <c r="J3413" s="145"/>
      <c r="K3413" s="145"/>
      <c r="L3413" s="145"/>
      <c r="M3413" s="145"/>
      <c r="N3413" s="145"/>
      <c r="O3413" s="145"/>
      <c r="P3413" s="145"/>
      <c r="Q3413" s="145"/>
      <c r="R3413" s="145"/>
      <c r="S3413" s="145"/>
      <c r="T3413" s="145"/>
      <c r="U3413" s="145"/>
      <c r="V3413" s="145"/>
      <c r="W3413" s="145"/>
      <c r="X3413" s="145"/>
      <c r="Y3413" s="145"/>
      <c r="Z3413" s="145"/>
      <c r="AA3413" s="145"/>
      <c r="AB3413" s="145"/>
      <c r="AC3413" s="145"/>
    </row>
    <row r="3414" spans="8:29" ht="12.75">
      <c r="H3414" s="145"/>
      <c r="I3414" s="145"/>
      <c r="J3414" s="145"/>
      <c r="K3414" s="145"/>
      <c r="L3414" s="145"/>
      <c r="M3414" s="145"/>
      <c r="N3414" s="145"/>
      <c r="O3414" s="145"/>
      <c r="P3414" s="145"/>
      <c r="Q3414" s="145"/>
      <c r="R3414" s="145"/>
      <c r="S3414" s="145"/>
      <c r="T3414" s="145"/>
      <c r="U3414" s="145"/>
      <c r="V3414" s="145"/>
      <c r="W3414" s="145"/>
      <c r="X3414" s="145"/>
      <c r="Y3414" s="145"/>
      <c r="Z3414" s="145"/>
      <c r="AA3414" s="145"/>
      <c r="AB3414" s="145"/>
      <c r="AC3414" s="145"/>
    </row>
    <row r="3415" spans="8:29" ht="12.75">
      <c r="H3415" s="145"/>
      <c r="I3415" s="145"/>
      <c r="J3415" s="145"/>
      <c r="K3415" s="145"/>
      <c r="L3415" s="145"/>
      <c r="M3415" s="145"/>
      <c r="N3415" s="145"/>
      <c r="O3415" s="145"/>
      <c r="P3415" s="145"/>
      <c r="Q3415" s="145"/>
      <c r="R3415" s="145"/>
      <c r="S3415" s="145"/>
      <c r="T3415" s="145"/>
      <c r="U3415" s="145"/>
      <c r="V3415" s="145"/>
      <c r="W3415" s="145"/>
      <c r="X3415" s="145"/>
      <c r="Y3415" s="145"/>
      <c r="Z3415" s="145"/>
      <c r="AA3415" s="145"/>
      <c r="AB3415" s="145"/>
      <c r="AC3415" s="145"/>
    </row>
    <row r="3416" spans="8:29" ht="12.75">
      <c r="H3416" s="145"/>
      <c r="I3416" s="145"/>
      <c r="J3416" s="145"/>
      <c r="K3416" s="145"/>
      <c r="L3416" s="145"/>
      <c r="M3416" s="145"/>
      <c r="N3416" s="145"/>
      <c r="O3416" s="145"/>
      <c r="P3416" s="145"/>
      <c r="Q3416" s="145"/>
      <c r="R3416" s="145"/>
      <c r="S3416" s="145"/>
      <c r="T3416" s="145"/>
      <c r="U3416" s="145"/>
      <c r="V3416" s="145"/>
      <c r="W3416" s="145"/>
      <c r="X3416" s="145"/>
      <c r="Y3416" s="145"/>
      <c r="Z3416" s="145"/>
      <c r="AA3416" s="145"/>
      <c r="AB3416" s="145"/>
      <c r="AC3416" s="145"/>
    </row>
    <row r="3417" spans="8:29" ht="12.75">
      <c r="H3417" s="145"/>
      <c r="I3417" s="145"/>
      <c r="J3417" s="145"/>
      <c r="K3417" s="145"/>
      <c r="L3417" s="145"/>
      <c r="M3417" s="145"/>
      <c r="N3417" s="145"/>
      <c r="O3417" s="145"/>
      <c r="P3417" s="145"/>
      <c r="Q3417" s="145"/>
      <c r="R3417" s="145"/>
      <c r="S3417" s="145"/>
      <c r="T3417" s="145"/>
      <c r="U3417" s="145"/>
      <c r="V3417" s="145"/>
      <c r="W3417" s="145"/>
      <c r="X3417" s="145"/>
      <c r="Y3417" s="145"/>
      <c r="Z3417" s="145"/>
      <c r="AA3417" s="145"/>
      <c r="AB3417" s="145"/>
      <c r="AC3417" s="145"/>
    </row>
    <row r="3418" spans="8:29" ht="12.75">
      <c r="H3418" s="145"/>
      <c r="I3418" s="145"/>
      <c r="J3418" s="145"/>
      <c r="K3418" s="145"/>
      <c r="L3418" s="145"/>
      <c r="M3418" s="145"/>
      <c r="N3418" s="145"/>
      <c r="O3418" s="145"/>
      <c r="P3418" s="145"/>
      <c r="Q3418" s="145"/>
      <c r="R3418" s="145"/>
      <c r="S3418" s="145"/>
      <c r="T3418" s="145"/>
      <c r="U3418" s="145"/>
      <c r="V3418" s="145"/>
      <c r="W3418" s="145"/>
      <c r="X3418" s="145"/>
      <c r="Y3418" s="145"/>
      <c r="Z3418" s="145"/>
      <c r="AA3418" s="145"/>
      <c r="AB3418" s="145"/>
      <c r="AC3418" s="145"/>
    </row>
    <row r="3419" spans="8:29" ht="12.75">
      <c r="H3419" s="145"/>
      <c r="I3419" s="145"/>
      <c r="J3419" s="145"/>
      <c r="K3419" s="145"/>
      <c r="L3419" s="145"/>
      <c r="M3419" s="145"/>
      <c r="N3419" s="145"/>
      <c r="O3419" s="145"/>
      <c r="P3419" s="145"/>
      <c r="Q3419" s="145"/>
      <c r="R3419" s="145"/>
      <c r="S3419" s="145"/>
      <c r="T3419" s="145"/>
      <c r="U3419" s="145"/>
      <c r="V3419" s="145"/>
      <c r="W3419" s="145"/>
      <c r="X3419" s="145"/>
      <c r="Y3419" s="145"/>
      <c r="Z3419" s="145"/>
      <c r="AA3419" s="145"/>
      <c r="AB3419" s="145"/>
      <c r="AC3419" s="145"/>
    </row>
    <row r="3420" spans="8:29" ht="12.75">
      <c r="H3420" s="145"/>
      <c r="I3420" s="145"/>
      <c r="J3420" s="145"/>
      <c r="K3420" s="145"/>
      <c r="L3420" s="145"/>
      <c r="M3420" s="145"/>
      <c r="N3420" s="145"/>
      <c r="O3420" s="145"/>
      <c r="P3420" s="145"/>
      <c r="Q3420" s="145"/>
      <c r="R3420" s="145"/>
      <c r="S3420" s="145"/>
      <c r="T3420" s="145"/>
      <c r="U3420" s="145"/>
      <c r="V3420" s="145"/>
      <c r="W3420" s="145"/>
      <c r="X3420" s="145"/>
      <c r="Y3420" s="145"/>
      <c r="Z3420" s="145"/>
      <c r="AA3420" s="145"/>
      <c r="AB3420" s="145"/>
      <c r="AC3420" s="145"/>
    </row>
    <row r="3421" spans="8:29" ht="12.75">
      <c r="H3421" s="145"/>
      <c r="I3421" s="145"/>
      <c r="J3421" s="145"/>
      <c r="K3421" s="145"/>
      <c r="L3421" s="145"/>
      <c r="M3421" s="145"/>
      <c r="N3421" s="145"/>
      <c r="O3421" s="145"/>
      <c r="P3421" s="145"/>
      <c r="Q3421" s="145"/>
      <c r="R3421" s="145"/>
      <c r="S3421" s="145"/>
      <c r="T3421" s="145"/>
      <c r="U3421" s="145"/>
      <c r="V3421" s="145"/>
      <c r="W3421" s="145"/>
      <c r="X3421" s="145"/>
      <c r="Y3421" s="145"/>
      <c r="Z3421" s="145"/>
      <c r="AA3421" s="145"/>
      <c r="AB3421" s="145"/>
      <c r="AC3421" s="145"/>
    </row>
    <row r="3422" spans="8:29" ht="12.75">
      <c r="H3422" s="145"/>
      <c r="I3422" s="145"/>
      <c r="J3422" s="145"/>
      <c r="K3422" s="145"/>
      <c r="L3422" s="145"/>
      <c r="M3422" s="145"/>
      <c r="N3422" s="145"/>
      <c r="O3422" s="145"/>
      <c r="P3422" s="145"/>
      <c r="Q3422" s="145"/>
      <c r="R3422" s="145"/>
      <c r="S3422" s="145"/>
      <c r="T3422" s="145"/>
      <c r="U3422" s="145"/>
      <c r="V3422" s="145"/>
      <c r="W3422" s="145"/>
      <c r="X3422" s="145"/>
      <c r="Y3422" s="145"/>
      <c r="Z3422" s="145"/>
      <c r="AA3422" s="145"/>
      <c r="AB3422" s="145"/>
      <c r="AC3422" s="145"/>
    </row>
    <row r="3423" spans="8:29" ht="12.75">
      <c r="H3423" s="145"/>
      <c r="I3423" s="145"/>
      <c r="J3423" s="145"/>
      <c r="K3423" s="145"/>
      <c r="L3423" s="145"/>
      <c r="M3423" s="145"/>
      <c r="N3423" s="145"/>
      <c r="O3423" s="145"/>
      <c r="P3423" s="145"/>
      <c r="Q3423" s="145"/>
      <c r="R3423" s="145"/>
      <c r="S3423" s="145"/>
      <c r="T3423" s="145"/>
      <c r="U3423" s="145"/>
      <c r="V3423" s="145"/>
      <c r="W3423" s="145"/>
      <c r="X3423" s="145"/>
      <c r="Y3423" s="145"/>
      <c r="Z3423" s="145"/>
      <c r="AA3423" s="145"/>
      <c r="AB3423" s="145"/>
      <c r="AC3423" s="145"/>
    </row>
    <row r="3424" spans="8:29" ht="12.75">
      <c r="H3424" s="145"/>
      <c r="I3424" s="145"/>
      <c r="J3424" s="145"/>
      <c r="K3424" s="145"/>
      <c r="L3424" s="145"/>
      <c r="M3424" s="145"/>
      <c r="N3424" s="145"/>
      <c r="O3424" s="145"/>
      <c r="P3424" s="145"/>
      <c r="Q3424" s="145"/>
      <c r="R3424" s="145"/>
      <c r="S3424" s="145"/>
      <c r="T3424" s="145"/>
      <c r="U3424" s="145"/>
      <c r="V3424" s="145"/>
      <c r="W3424" s="145"/>
      <c r="X3424" s="145"/>
      <c r="Y3424" s="145"/>
      <c r="Z3424" s="145"/>
      <c r="AA3424" s="145"/>
      <c r="AB3424" s="145"/>
      <c r="AC3424" s="145"/>
    </row>
    <row r="3425" spans="8:29" ht="12.75">
      <c r="H3425" s="145"/>
      <c r="I3425" s="145"/>
      <c r="J3425" s="145"/>
      <c r="K3425" s="145"/>
      <c r="L3425" s="145"/>
      <c r="M3425" s="145"/>
      <c r="N3425" s="145"/>
      <c r="O3425" s="145"/>
      <c r="P3425" s="145"/>
      <c r="Q3425" s="145"/>
      <c r="R3425" s="145"/>
      <c r="S3425" s="145"/>
      <c r="T3425" s="145"/>
      <c r="U3425" s="145"/>
      <c r="V3425" s="145"/>
      <c r="W3425" s="145"/>
      <c r="X3425" s="145"/>
      <c r="Y3425" s="145"/>
      <c r="Z3425" s="145"/>
      <c r="AA3425" s="145"/>
      <c r="AB3425" s="145"/>
      <c r="AC3425" s="145"/>
    </row>
    <row r="3426" spans="8:29" ht="12.75">
      <c r="H3426" s="145"/>
      <c r="I3426" s="145"/>
      <c r="J3426" s="145"/>
      <c r="K3426" s="145"/>
      <c r="L3426" s="145"/>
      <c r="M3426" s="145"/>
      <c r="N3426" s="145"/>
      <c r="O3426" s="145"/>
      <c r="P3426" s="145"/>
      <c r="Q3426" s="145"/>
      <c r="R3426" s="145"/>
      <c r="S3426" s="145"/>
      <c r="T3426" s="145"/>
      <c r="U3426" s="145"/>
      <c r="V3426" s="145"/>
      <c r="W3426" s="145"/>
      <c r="X3426" s="145"/>
      <c r="Y3426" s="145"/>
      <c r="Z3426" s="145"/>
      <c r="AA3426" s="145"/>
      <c r="AB3426" s="145"/>
      <c r="AC3426" s="145"/>
    </row>
    <row r="3427" spans="8:29" ht="12.75">
      <c r="H3427" s="145"/>
      <c r="I3427" s="145"/>
      <c r="J3427" s="145"/>
      <c r="K3427" s="145"/>
      <c r="L3427" s="145"/>
      <c r="M3427" s="145"/>
      <c r="N3427" s="145"/>
      <c r="O3427" s="145"/>
      <c r="P3427" s="145"/>
      <c r="Q3427" s="145"/>
      <c r="R3427" s="145"/>
      <c r="S3427" s="145"/>
      <c r="T3427" s="145"/>
      <c r="U3427" s="145"/>
      <c r="V3427" s="145"/>
      <c r="W3427" s="145"/>
      <c r="X3427" s="145"/>
      <c r="Y3427" s="145"/>
      <c r="Z3427" s="145"/>
      <c r="AA3427" s="145"/>
      <c r="AB3427" s="145"/>
      <c r="AC3427" s="145"/>
    </row>
    <row r="3428" spans="8:29" ht="12.75">
      <c r="H3428" s="145"/>
      <c r="I3428" s="145"/>
      <c r="J3428" s="145"/>
      <c r="K3428" s="145"/>
      <c r="L3428" s="145"/>
      <c r="M3428" s="145"/>
      <c r="N3428" s="145"/>
      <c r="O3428" s="145"/>
      <c r="P3428" s="145"/>
      <c r="Q3428" s="145"/>
      <c r="R3428" s="145"/>
      <c r="S3428" s="145"/>
      <c r="T3428" s="145"/>
      <c r="U3428" s="145"/>
      <c r="V3428" s="145"/>
      <c r="W3428" s="145"/>
      <c r="X3428" s="145"/>
      <c r="Y3428" s="145"/>
      <c r="Z3428" s="145"/>
      <c r="AA3428" s="145"/>
      <c r="AB3428" s="145"/>
      <c r="AC3428" s="145"/>
    </row>
    <row r="3429" spans="8:29" ht="12.75">
      <c r="H3429" s="145"/>
      <c r="I3429" s="145"/>
      <c r="J3429" s="145"/>
      <c r="K3429" s="145"/>
      <c r="L3429" s="145"/>
      <c r="M3429" s="145"/>
      <c r="N3429" s="145"/>
      <c r="O3429" s="145"/>
      <c r="P3429" s="145"/>
      <c r="Q3429" s="145"/>
      <c r="R3429" s="145"/>
      <c r="S3429" s="145"/>
      <c r="T3429" s="145"/>
      <c r="U3429" s="145"/>
      <c r="V3429" s="145"/>
      <c r="W3429" s="145"/>
      <c r="X3429" s="145"/>
      <c r="Y3429" s="145"/>
      <c r="Z3429" s="145"/>
      <c r="AA3429" s="145"/>
      <c r="AB3429" s="145"/>
      <c r="AC3429" s="145"/>
    </row>
    <row r="3430" spans="8:29" ht="12.75">
      <c r="H3430" s="145"/>
      <c r="I3430" s="145"/>
      <c r="J3430" s="145"/>
      <c r="K3430" s="145"/>
      <c r="L3430" s="145"/>
      <c r="M3430" s="145"/>
      <c r="N3430" s="145"/>
      <c r="O3430" s="145"/>
      <c r="P3430" s="145"/>
      <c r="Q3430" s="145"/>
      <c r="R3430" s="145"/>
      <c r="S3430" s="145"/>
      <c r="T3430" s="145"/>
      <c r="U3430" s="145"/>
      <c r="V3430" s="145"/>
      <c r="W3430" s="145"/>
      <c r="X3430" s="145"/>
      <c r="Y3430" s="145"/>
      <c r="Z3430" s="145"/>
      <c r="AA3430" s="145"/>
      <c r="AB3430" s="145"/>
      <c r="AC3430" s="145"/>
    </row>
    <row r="3431" spans="8:29" ht="12.75">
      <c r="H3431" s="145"/>
      <c r="I3431" s="145"/>
      <c r="J3431" s="145"/>
      <c r="K3431" s="145"/>
      <c r="L3431" s="145"/>
      <c r="M3431" s="145"/>
      <c r="N3431" s="145"/>
      <c r="O3431" s="145"/>
      <c r="P3431" s="145"/>
      <c r="Q3431" s="145"/>
      <c r="R3431" s="145"/>
      <c r="S3431" s="145"/>
      <c r="T3431" s="145"/>
      <c r="U3431" s="145"/>
      <c r="V3431" s="145"/>
      <c r="W3431" s="145"/>
      <c r="X3431" s="145"/>
      <c r="Y3431" s="145"/>
      <c r="Z3431" s="145"/>
      <c r="AA3431" s="145"/>
      <c r="AB3431" s="145"/>
      <c r="AC3431" s="145"/>
    </row>
    <row r="3432" spans="8:29" ht="12.75">
      <c r="H3432" s="145"/>
      <c r="I3432" s="145"/>
      <c r="J3432" s="145"/>
      <c r="K3432" s="145"/>
      <c r="L3432" s="145"/>
      <c r="M3432" s="145"/>
      <c r="N3432" s="145"/>
      <c r="O3432" s="145"/>
      <c r="P3432" s="145"/>
      <c r="Q3432" s="145"/>
      <c r="R3432" s="145"/>
      <c r="S3432" s="145"/>
      <c r="T3432" s="145"/>
      <c r="U3432" s="145"/>
      <c r="V3432" s="145"/>
      <c r="W3432" s="145"/>
      <c r="X3432" s="145"/>
      <c r="Y3432" s="145"/>
      <c r="Z3432" s="145"/>
      <c r="AA3432" s="145"/>
      <c r="AB3432" s="145"/>
      <c r="AC3432" s="145"/>
    </row>
    <row r="3433" spans="8:29" ht="12.75">
      <c r="H3433" s="145"/>
      <c r="I3433" s="145"/>
      <c r="J3433" s="145"/>
      <c r="K3433" s="145"/>
      <c r="L3433" s="145"/>
      <c r="M3433" s="145"/>
      <c r="N3433" s="145"/>
      <c r="O3433" s="145"/>
      <c r="P3433" s="145"/>
      <c r="Q3433" s="145"/>
      <c r="R3433" s="145"/>
      <c r="S3433" s="145"/>
      <c r="T3433" s="145"/>
      <c r="U3433" s="145"/>
      <c r="V3433" s="145"/>
      <c r="W3433" s="145"/>
      <c r="X3433" s="145"/>
      <c r="Y3433" s="145"/>
      <c r="Z3433" s="145"/>
      <c r="AA3433" s="145"/>
      <c r="AB3433" s="145"/>
      <c r="AC3433" s="145"/>
    </row>
    <row r="3434" spans="8:29" ht="12.75">
      <c r="H3434" s="145"/>
      <c r="I3434" s="145"/>
      <c r="J3434" s="145"/>
      <c r="K3434" s="145"/>
      <c r="L3434" s="145"/>
      <c r="M3434" s="145"/>
      <c r="N3434" s="145"/>
      <c r="O3434" s="145"/>
      <c r="P3434" s="145"/>
      <c r="Q3434" s="145"/>
      <c r="R3434" s="145"/>
      <c r="S3434" s="145"/>
      <c r="T3434" s="145"/>
      <c r="U3434" s="145"/>
      <c r="V3434" s="145"/>
      <c r="W3434" s="145"/>
      <c r="X3434" s="145"/>
      <c r="Y3434" s="145"/>
      <c r="Z3434" s="145"/>
      <c r="AA3434" s="145"/>
      <c r="AB3434" s="145"/>
      <c r="AC3434" s="145"/>
    </row>
    <row r="3435" spans="8:29" ht="12.75">
      <c r="H3435" s="145"/>
      <c r="I3435" s="145"/>
      <c r="J3435" s="145"/>
      <c r="K3435" s="145"/>
      <c r="L3435" s="145"/>
      <c r="M3435" s="145"/>
      <c r="N3435" s="145"/>
      <c r="O3435" s="145"/>
      <c r="P3435" s="145"/>
      <c r="Q3435" s="145"/>
      <c r="R3435" s="145"/>
      <c r="S3435" s="145"/>
      <c r="T3435" s="145"/>
      <c r="U3435" s="145"/>
      <c r="V3435" s="145"/>
      <c r="W3435" s="145"/>
      <c r="X3435" s="145"/>
      <c r="Y3435" s="145"/>
      <c r="Z3435" s="145"/>
      <c r="AA3435" s="145"/>
      <c r="AB3435" s="145"/>
      <c r="AC3435" s="145"/>
    </row>
    <row r="3436" spans="8:29" ht="12.75">
      <c r="H3436" s="145"/>
      <c r="I3436" s="145"/>
      <c r="J3436" s="145"/>
      <c r="K3436" s="145"/>
      <c r="L3436" s="145"/>
      <c r="M3436" s="145"/>
      <c r="N3436" s="145"/>
      <c r="O3436" s="145"/>
      <c r="P3436" s="145"/>
      <c r="Q3436" s="145"/>
      <c r="R3436" s="145"/>
      <c r="S3436" s="145"/>
      <c r="T3436" s="145"/>
      <c r="U3436" s="145"/>
      <c r="V3436" s="145"/>
      <c r="W3436" s="145"/>
      <c r="X3436" s="145"/>
      <c r="Y3436" s="145"/>
      <c r="Z3436" s="145"/>
      <c r="AA3436" s="145"/>
      <c r="AB3436" s="145"/>
      <c r="AC3436" s="145"/>
    </row>
    <row r="3437" spans="8:29" ht="12.75">
      <c r="H3437" s="145"/>
      <c r="I3437" s="145"/>
      <c r="J3437" s="145"/>
      <c r="K3437" s="145"/>
      <c r="L3437" s="145"/>
      <c r="M3437" s="145"/>
      <c r="N3437" s="145"/>
      <c r="O3437" s="145"/>
      <c r="P3437" s="145"/>
      <c r="Q3437" s="145"/>
      <c r="R3437" s="145"/>
      <c r="S3437" s="145"/>
      <c r="T3437" s="145"/>
      <c r="U3437" s="145"/>
      <c r="V3437" s="145"/>
      <c r="W3437" s="145"/>
      <c r="X3437" s="145"/>
      <c r="Y3437" s="145"/>
      <c r="Z3437" s="145"/>
      <c r="AA3437" s="145"/>
      <c r="AB3437" s="145"/>
      <c r="AC3437" s="145"/>
    </row>
    <row r="3438" spans="8:29" ht="12.75">
      <c r="H3438" s="145"/>
      <c r="I3438" s="145"/>
      <c r="J3438" s="145"/>
      <c r="K3438" s="145"/>
      <c r="L3438" s="145"/>
      <c r="M3438" s="145"/>
      <c r="N3438" s="145"/>
      <c r="O3438" s="145"/>
      <c r="P3438" s="145"/>
      <c r="Q3438" s="145"/>
      <c r="R3438" s="145"/>
      <c r="S3438" s="145"/>
      <c r="T3438" s="145"/>
      <c r="U3438" s="145"/>
      <c r="V3438" s="145"/>
      <c r="W3438" s="145"/>
      <c r="X3438" s="145"/>
      <c r="Y3438" s="145"/>
      <c r="Z3438" s="145"/>
      <c r="AA3438" s="145"/>
      <c r="AB3438" s="145"/>
      <c r="AC3438" s="145"/>
    </row>
    <row r="3439" spans="8:29" ht="12.75">
      <c r="H3439" s="145"/>
      <c r="I3439" s="145"/>
      <c r="J3439" s="145"/>
      <c r="K3439" s="145"/>
      <c r="L3439" s="145"/>
      <c r="M3439" s="145"/>
      <c r="N3439" s="145"/>
      <c r="O3439" s="145"/>
      <c r="P3439" s="145"/>
      <c r="Q3439" s="145"/>
      <c r="R3439" s="145"/>
      <c r="S3439" s="145"/>
      <c r="T3439" s="145"/>
      <c r="U3439" s="145"/>
      <c r="V3439" s="145"/>
      <c r="W3439" s="145"/>
      <c r="X3439" s="145"/>
      <c r="Y3439" s="145"/>
      <c r="Z3439" s="145"/>
      <c r="AA3439" s="145"/>
      <c r="AB3439" s="145"/>
      <c r="AC3439" s="145"/>
    </row>
    <row r="3440" spans="8:29" ht="12.75">
      <c r="H3440" s="145"/>
      <c r="I3440" s="145"/>
      <c r="J3440" s="145"/>
      <c r="K3440" s="145"/>
      <c r="L3440" s="145"/>
      <c r="M3440" s="145"/>
      <c r="N3440" s="145"/>
      <c r="O3440" s="145"/>
      <c r="P3440" s="145"/>
      <c r="Q3440" s="145"/>
      <c r="R3440" s="145"/>
      <c r="S3440" s="145"/>
      <c r="T3440" s="145"/>
      <c r="U3440" s="145"/>
      <c r="V3440" s="145"/>
      <c r="W3440" s="145"/>
      <c r="X3440" s="145"/>
      <c r="Y3440" s="145"/>
      <c r="Z3440" s="145"/>
      <c r="AA3440" s="145"/>
      <c r="AB3440" s="145"/>
      <c r="AC3440" s="145"/>
    </row>
    <row r="3441" spans="8:29" ht="12.75">
      <c r="H3441" s="145"/>
      <c r="I3441" s="145"/>
      <c r="J3441" s="145"/>
      <c r="K3441" s="145"/>
      <c r="L3441" s="145"/>
      <c r="M3441" s="145"/>
      <c r="N3441" s="145"/>
      <c r="O3441" s="145"/>
      <c r="P3441" s="145"/>
      <c r="Q3441" s="145"/>
      <c r="R3441" s="145"/>
      <c r="S3441" s="145"/>
      <c r="T3441" s="145"/>
      <c r="U3441" s="145"/>
      <c r="V3441" s="145"/>
      <c r="W3441" s="145"/>
      <c r="X3441" s="145"/>
      <c r="Y3441" s="145"/>
      <c r="Z3441" s="145"/>
      <c r="AA3441" s="145"/>
      <c r="AB3441" s="145"/>
      <c r="AC3441" s="145"/>
    </row>
    <row r="3442" spans="8:29" ht="12.75">
      <c r="H3442" s="145"/>
      <c r="I3442" s="145"/>
      <c r="J3442" s="145"/>
      <c r="K3442" s="145"/>
      <c r="L3442" s="145"/>
      <c r="M3442" s="145"/>
      <c r="N3442" s="145"/>
      <c r="O3442" s="145"/>
      <c r="P3442" s="145"/>
      <c r="Q3442" s="145"/>
      <c r="R3442" s="145"/>
      <c r="S3442" s="145"/>
      <c r="T3442" s="145"/>
      <c r="U3442" s="145"/>
      <c r="V3442" s="145"/>
      <c r="W3442" s="145"/>
      <c r="X3442" s="145"/>
      <c r="Y3442" s="145"/>
      <c r="Z3442" s="145"/>
      <c r="AA3442" s="145"/>
      <c r="AB3442" s="145"/>
      <c r="AC3442" s="145"/>
    </row>
    <row r="3443" spans="8:29" ht="12.75">
      <c r="H3443" s="145"/>
      <c r="I3443" s="145"/>
      <c r="J3443" s="145"/>
      <c r="K3443" s="145"/>
      <c r="L3443" s="145"/>
      <c r="M3443" s="145"/>
      <c r="N3443" s="145"/>
      <c r="O3443" s="145"/>
      <c r="P3443" s="145"/>
      <c r="Q3443" s="145"/>
      <c r="R3443" s="145"/>
      <c r="S3443" s="145"/>
      <c r="T3443" s="145"/>
      <c r="U3443" s="145"/>
      <c r="V3443" s="145"/>
      <c r="W3443" s="145"/>
      <c r="X3443" s="145"/>
      <c r="Y3443" s="145"/>
      <c r="Z3443" s="145"/>
      <c r="AA3443" s="145"/>
      <c r="AB3443" s="145"/>
      <c r="AC3443" s="145"/>
    </row>
    <row r="3444" spans="8:29" ht="12.75">
      <c r="H3444" s="145"/>
      <c r="I3444" s="145"/>
      <c r="J3444" s="145"/>
      <c r="K3444" s="145"/>
      <c r="L3444" s="145"/>
      <c r="M3444" s="145"/>
      <c r="N3444" s="145"/>
      <c r="O3444" s="145"/>
      <c r="P3444" s="145"/>
      <c r="Q3444" s="145"/>
      <c r="R3444" s="145"/>
      <c r="S3444" s="145"/>
      <c r="T3444" s="145"/>
      <c r="U3444" s="145"/>
      <c r="V3444" s="145"/>
      <c r="W3444" s="145"/>
      <c r="X3444" s="145"/>
      <c r="Y3444" s="145"/>
      <c r="Z3444" s="145"/>
      <c r="AA3444" s="145"/>
      <c r="AB3444" s="145"/>
      <c r="AC3444" s="145"/>
    </row>
    <row r="3445" spans="8:29" ht="12.75">
      <c r="H3445" s="145"/>
      <c r="I3445" s="145"/>
      <c r="J3445" s="145"/>
      <c r="K3445" s="145"/>
      <c r="L3445" s="145"/>
      <c r="M3445" s="145"/>
      <c r="N3445" s="145"/>
      <c r="O3445" s="145"/>
      <c r="P3445" s="145"/>
      <c r="Q3445" s="145"/>
      <c r="R3445" s="145"/>
      <c r="S3445" s="145"/>
      <c r="T3445" s="145"/>
      <c r="U3445" s="145"/>
      <c r="V3445" s="145"/>
      <c r="W3445" s="145"/>
      <c r="X3445" s="145"/>
      <c r="Y3445" s="145"/>
      <c r="Z3445" s="145"/>
      <c r="AA3445" s="145"/>
      <c r="AB3445" s="145"/>
      <c r="AC3445" s="145"/>
    </row>
    <row r="3446" spans="8:29" ht="12.75">
      <c r="H3446" s="145"/>
      <c r="I3446" s="145"/>
      <c r="J3446" s="145"/>
      <c r="K3446" s="145"/>
      <c r="L3446" s="145"/>
      <c r="M3446" s="145"/>
      <c r="N3446" s="145"/>
      <c r="O3446" s="145"/>
      <c r="P3446" s="145"/>
      <c r="Q3446" s="145"/>
      <c r="R3446" s="145"/>
      <c r="S3446" s="145"/>
      <c r="T3446" s="145"/>
      <c r="U3446" s="145"/>
      <c r="V3446" s="145"/>
      <c r="W3446" s="145"/>
      <c r="X3446" s="145"/>
      <c r="Y3446" s="145"/>
      <c r="Z3446" s="145"/>
      <c r="AA3446" s="145"/>
      <c r="AB3446" s="145"/>
      <c r="AC3446" s="145"/>
    </row>
    <row r="3447" spans="8:29" ht="12.75">
      <c r="H3447" s="145"/>
      <c r="I3447" s="145"/>
      <c r="J3447" s="145"/>
      <c r="K3447" s="145"/>
      <c r="L3447" s="145"/>
      <c r="M3447" s="145"/>
      <c r="N3447" s="145"/>
      <c r="O3447" s="145"/>
      <c r="P3447" s="145"/>
      <c r="Q3447" s="145"/>
      <c r="R3447" s="145"/>
      <c r="S3447" s="145"/>
      <c r="T3447" s="145"/>
      <c r="U3447" s="145"/>
      <c r="V3447" s="145"/>
      <c r="W3447" s="145"/>
      <c r="X3447" s="145"/>
      <c r="Y3447" s="145"/>
      <c r="Z3447" s="145"/>
      <c r="AA3447" s="145"/>
      <c r="AB3447" s="145"/>
      <c r="AC3447" s="145"/>
    </row>
    <row r="3448" spans="8:29" ht="12.75">
      <c r="H3448" s="145"/>
      <c r="I3448" s="145"/>
      <c r="J3448" s="145"/>
      <c r="K3448" s="145"/>
      <c r="L3448" s="145"/>
      <c r="M3448" s="145"/>
      <c r="N3448" s="145"/>
      <c r="O3448" s="145"/>
      <c r="P3448" s="145"/>
      <c r="Q3448" s="145"/>
      <c r="R3448" s="145"/>
      <c r="S3448" s="145"/>
      <c r="T3448" s="145"/>
      <c r="U3448" s="145"/>
      <c r="V3448" s="145"/>
      <c r="W3448" s="145"/>
      <c r="X3448" s="145"/>
      <c r="Y3448" s="145"/>
      <c r="Z3448" s="145"/>
      <c r="AA3448" s="145"/>
      <c r="AB3448" s="145"/>
      <c r="AC3448" s="145"/>
    </row>
    <row r="3449" spans="8:29" ht="12.75">
      <c r="H3449" s="145"/>
      <c r="I3449" s="145"/>
      <c r="J3449" s="145"/>
      <c r="K3449" s="145"/>
      <c r="L3449" s="145"/>
      <c r="M3449" s="145"/>
      <c r="N3449" s="145"/>
      <c r="O3449" s="145"/>
      <c r="P3449" s="145"/>
      <c r="Q3449" s="145"/>
      <c r="R3449" s="145"/>
      <c r="S3449" s="145"/>
      <c r="T3449" s="145"/>
      <c r="U3449" s="145"/>
      <c r="V3449" s="145"/>
      <c r="W3449" s="145"/>
      <c r="X3449" s="145"/>
      <c r="Y3449" s="145"/>
      <c r="Z3449" s="145"/>
      <c r="AA3449" s="145"/>
      <c r="AB3449" s="145"/>
      <c r="AC3449" s="145"/>
    </row>
    <row r="3450" spans="8:29" ht="12.75">
      <c r="H3450" s="145"/>
      <c r="I3450" s="145"/>
      <c r="J3450" s="145"/>
      <c r="K3450" s="145"/>
      <c r="L3450" s="145"/>
      <c r="M3450" s="145"/>
      <c r="N3450" s="145"/>
      <c r="O3450" s="145"/>
      <c r="P3450" s="145"/>
      <c r="Q3450" s="145"/>
      <c r="R3450" s="145"/>
      <c r="S3450" s="145"/>
      <c r="T3450" s="145"/>
      <c r="U3450" s="145"/>
      <c r="V3450" s="145"/>
      <c r="W3450" s="145"/>
      <c r="X3450" s="145"/>
      <c r="Y3450" s="145"/>
      <c r="Z3450" s="145"/>
      <c r="AA3450" s="145"/>
      <c r="AB3450" s="145"/>
      <c r="AC3450" s="145"/>
    </row>
    <row r="3451" spans="8:29" ht="12.75">
      <c r="H3451" s="145"/>
      <c r="I3451" s="145"/>
      <c r="J3451" s="145"/>
      <c r="K3451" s="145"/>
      <c r="L3451" s="145"/>
      <c r="M3451" s="145"/>
      <c r="N3451" s="145"/>
      <c r="O3451" s="145"/>
      <c r="P3451" s="145"/>
      <c r="Q3451" s="145"/>
      <c r="R3451" s="145"/>
      <c r="S3451" s="145"/>
      <c r="T3451" s="145"/>
      <c r="U3451" s="145"/>
      <c r="V3451" s="145"/>
      <c r="W3451" s="145"/>
      <c r="X3451" s="145"/>
      <c r="Y3451" s="145"/>
      <c r="Z3451" s="145"/>
      <c r="AA3451" s="145"/>
      <c r="AB3451" s="145"/>
      <c r="AC3451" s="145"/>
    </row>
    <row r="3452" spans="8:29" ht="12.75">
      <c r="H3452" s="145"/>
      <c r="I3452" s="145"/>
      <c r="J3452" s="145"/>
      <c r="K3452" s="145"/>
      <c r="L3452" s="145"/>
      <c r="M3452" s="145"/>
      <c r="N3452" s="145"/>
      <c r="O3452" s="145"/>
      <c r="P3452" s="145"/>
      <c r="Q3452" s="145"/>
      <c r="R3452" s="145"/>
      <c r="S3452" s="145"/>
      <c r="T3452" s="145"/>
      <c r="U3452" s="145"/>
      <c r="V3452" s="145"/>
      <c r="W3452" s="145"/>
      <c r="X3452" s="145"/>
      <c r="Y3452" s="145"/>
      <c r="Z3452" s="145"/>
      <c r="AA3452" s="145"/>
      <c r="AB3452" s="145"/>
      <c r="AC3452" s="145"/>
    </row>
    <row r="3453" spans="8:29" ht="12.75">
      <c r="H3453" s="145"/>
      <c r="I3453" s="145"/>
      <c r="J3453" s="145"/>
      <c r="K3453" s="145"/>
      <c r="L3453" s="145"/>
      <c r="M3453" s="145"/>
      <c r="N3453" s="145"/>
      <c r="O3453" s="145"/>
      <c r="P3453" s="145"/>
      <c r="Q3453" s="145"/>
      <c r="R3453" s="145"/>
      <c r="S3453" s="145"/>
      <c r="T3453" s="145"/>
      <c r="U3453" s="145"/>
      <c r="V3453" s="145"/>
      <c r="W3453" s="145"/>
      <c r="X3453" s="145"/>
      <c r="Y3453" s="145"/>
      <c r="Z3453" s="145"/>
      <c r="AA3453" s="145"/>
      <c r="AB3453" s="145"/>
      <c r="AC3453" s="145"/>
    </row>
    <row r="3454" spans="8:29" ht="12.75">
      <c r="H3454" s="145"/>
      <c r="I3454" s="145"/>
      <c r="J3454" s="145"/>
      <c r="K3454" s="145"/>
      <c r="L3454" s="145"/>
      <c r="M3454" s="145"/>
      <c r="N3454" s="145"/>
      <c r="O3454" s="145"/>
      <c r="P3454" s="145"/>
      <c r="Q3454" s="145"/>
      <c r="R3454" s="145"/>
      <c r="S3454" s="145"/>
      <c r="T3454" s="145"/>
      <c r="U3454" s="145"/>
      <c r="V3454" s="145"/>
      <c r="W3454" s="145"/>
      <c r="X3454" s="145"/>
      <c r="Y3454" s="145"/>
      <c r="Z3454" s="145"/>
      <c r="AA3454" s="145"/>
      <c r="AB3454" s="145"/>
      <c r="AC3454" s="145"/>
    </row>
    <row r="3455" spans="8:29" ht="12.75">
      <c r="H3455" s="145"/>
      <c r="I3455" s="145"/>
      <c r="J3455" s="145"/>
      <c r="K3455" s="145"/>
      <c r="L3455" s="145"/>
      <c r="M3455" s="145"/>
      <c r="N3455" s="145"/>
      <c r="O3455" s="145"/>
      <c r="P3455" s="145"/>
      <c r="Q3455" s="145"/>
      <c r="R3455" s="145"/>
      <c r="S3455" s="145"/>
      <c r="T3455" s="145"/>
      <c r="U3455" s="145"/>
      <c r="V3455" s="145"/>
      <c r="W3455" s="145"/>
      <c r="X3455" s="145"/>
      <c r="Y3455" s="145"/>
      <c r="Z3455" s="145"/>
      <c r="AA3455" s="145"/>
      <c r="AB3455" s="145"/>
      <c r="AC3455" s="145"/>
    </row>
    <row r="3456" spans="8:29" ht="12.75">
      <c r="H3456" s="145"/>
      <c r="I3456" s="145"/>
      <c r="J3456" s="145"/>
      <c r="K3456" s="145"/>
      <c r="L3456" s="145"/>
      <c r="M3456" s="145"/>
      <c r="N3456" s="145"/>
      <c r="O3456" s="145"/>
      <c r="P3456" s="145"/>
      <c r="Q3456" s="145"/>
      <c r="R3456" s="145"/>
      <c r="S3456" s="145"/>
      <c r="T3456" s="145"/>
      <c r="U3456" s="145"/>
      <c r="V3456" s="145"/>
      <c r="W3456" s="145"/>
      <c r="X3456" s="145"/>
      <c r="Y3456" s="145"/>
      <c r="Z3456" s="145"/>
      <c r="AA3456" s="145"/>
      <c r="AB3456" s="145"/>
      <c r="AC3456" s="145"/>
    </row>
    <row r="3457" spans="8:29" ht="12.75">
      <c r="H3457" s="145"/>
      <c r="I3457" s="145"/>
      <c r="J3457" s="145"/>
      <c r="K3457" s="145"/>
      <c r="L3457" s="145"/>
      <c r="M3457" s="145"/>
      <c r="N3457" s="145"/>
      <c r="O3457" s="145"/>
      <c r="P3457" s="145"/>
      <c r="Q3457" s="145"/>
      <c r="R3457" s="145"/>
      <c r="S3457" s="145"/>
      <c r="T3457" s="145"/>
      <c r="U3457" s="145"/>
      <c r="V3457" s="145"/>
      <c r="W3457" s="145"/>
      <c r="X3457" s="145"/>
      <c r="Y3457" s="145"/>
      <c r="Z3457" s="145"/>
      <c r="AA3457" s="145"/>
      <c r="AB3457" s="145"/>
      <c r="AC3457" s="145"/>
    </row>
    <row r="3458" spans="8:29" ht="12.75">
      <c r="H3458" s="145"/>
      <c r="I3458" s="145"/>
      <c r="J3458" s="145"/>
      <c r="K3458" s="145"/>
      <c r="L3458" s="145"/>
      <c r="M3458" s="145"/>
      <c r="N3458" s="145"/>
      <c r="O3458" s="145"/>
      <c r="P3458" s="145"/>
      <c r="Q3458" s="145"/>
      <c r="R3458" s="145"/>
      <c r="S3458" s="145"/>
      <c r="T3458" s="145"/>
      <c r="U3458" s="145"/>
      <c r="V3458" s="145"/>
      <c r="W3458" s="145"/>
      <c r="X3458" s="145"/>
      <c r="Y3458" s="145"/>
      <c r="Z3458" s="145"/>
      <c r="AA3458" s="145"/>
      <c r="AB3458" s="145"/>
      <c r="AC3458" s="145"/>
    </row>
    <row r="3459" spans="8:29" ht="12.75">
      <c r="H3459" s="145"/>
      <c r="I3459" s="145"/>
      <c r="J3459" s="145"/>
      <c r="K3459" s="145"/>
      <c r="L3459" s="145"/>
      <c r="M3459" s="145"/>
      <c r="N3459" s="145"/>
      <c r="O3459" s="145"/>
      <c r="P3459" s="145"/>
      <c r="Q3459" s="145"/>
      <c r="R3459" s="145"/>
      <c r="S3459" s="145"/>
      <c r="T3459" s="145"/>
      <c r="U3459" s="145"/>
      <c r="V3459" s="145"/>
      <c r="W3459" s="145"/>
      <c r="X3459" s="145"/>
      <c r="Y3459" s="145"/>
      <c r="Z3459" s="145"/>
      <c r="AA3459" s="145"/>
      <c r="AB3459" s="145"/>
      <c r="AC3459" s="145"/>
    </row>
    <row r="3460" spans="8:29" ht="12.75">
      <c r="H3460" s="145"/>
      <c r="I3460" s="145"/>
      <c r="J3460" s="145"/>
      <c r="K3460" s="145"/>
      <c r="L3460" s="145"/>
      <c r="M3460" s="145"/>
      <c r="N3460" s="145"/>
      <c r="O3460" s="145"/>
      <c r="P3460" s="145"/>
      <c r="Q3460" s="145"/>
      <c r="R3460" s="145"/>
      <c r="S3460" s="145"/>
      <c r="T3460" s="145"/>
      <c r="U3460" s="145"/>
      <c r="V3460" s="145"/>
      <c r="W3460" s="145"/>
      <c r="X3460" s="145"/>
      <c r="Y3460" s="145"/>
      <c r="Z3460" s="145"/>
      <c r="AA3460" s="145"/>
      <c r="AB3460" s="145"/>
      <c r="AC3460" s="145"/>
    </row>
    <row r="3461" spans="8:29" ht="12.75">
      <c r="H3461" s="145"/>
      <c r="I3461" s="145"/>
      <c r="J3461" s="145"/>
      <c r="K3461" s="145"/>
      <c r="L3461" s="145"/>
      <c r="M3461" s="145"/>
      <c r="N3461" s="145"/>
      <c r="O3461" s="145"/>
      <c r="P3461" s="145"/>
      <c r="Q3461" s="145"/>
      <c r="R3461" s="145"/>
      <c r="S3461" s="145"/>
      <c r="T3461" s="145"/>
      <c r="U3461" s="145"/>
      <c r="V3461" s="145"/>
      <c r="W3461" s="145"/>
      <c r="X3461" s="145"/>
      <c r="Y3461" s="145"/>
      <c r="Z3461" s="145"/>
      <c r="AA3461" s="145"/>
      <c r="AB3461" s="145"/>
      <c r="AC3461" s="145"/>
    </row>
    <row r="3462" spans="8:29" ht="12.75">
      <c r="H3462" s="145"/>
      <c r="I3462" s="145"/>
      <c r="J3462" s="145"/>
      <c r="K3462" s="145"/>
      <c r="L3462" s="145"/>
      <c r="M3462" s="145"/>
      <c r="N3462" s="145"/>
      <c r="O3462" s="145"/>
      <c r="P3462" s="145"/>
      <c r="Q3462" s="145"/>
      <c r="R3462" s="145"/>
      <c r="S3462" s="145"/>
      <c r="T3462" s="145"/>
      <c r="U3462" s="145"/>
      <c r="V3462" s="145"/>
      <c r="W3462" s="145"/>
      <c r="X3462" s="145"/>
      <c r="Y3462" s="145"/>
      <c r="Z3462" s="145"/>
      <c r="AA3462" s="145"/>
      <c r="AB3462" s="145"/>
      <c r="AC3462" s="145"/>
    </row>
    <row r="3463" spans="8:29" ht="12.75">
      <c r="H3463" s="145"/>
      <c r="I3463" s="145"/>
      <c r="J3463" s="145"/>
      <c r="K3463" s="145"/>
      <c r="L3463" s="145"/>
      <c r="M3463" s="145"/>
      <c r="N3463" s="145"/>
      <c r="O3463" s="145"/>
      <c r="P3463" s="145"/>
      <c r="Q3463" s="145"/>
      <c r="R3463" s="145"/>
      <c r="S3463" s="145"/>
      <c r="T3463" s="145"/>
      <c r="U3463" s="145"/>
      <c r="V3463" s="145"/>
      <c r="W3463" s="145"/>
      <c r="X3463" s="145"/>
      <c r="Y3463" s="145"/>
      <c r="Z3463" s="145"/>
      <c r="AA3463" s="145"/>
      <c r="AB3463" s="145"/>
      <c r="AC3463" s="145"/>
    </row>
    <row r="3464" spans="8:29" ht="12.75">
      <c r="H3464" s="145"/>
      <c r="I3464" s="145"/>
      <c r="J3464" s="145"/>
      <c r="K3464" s="145"/>
      <c r="L3464" s="145"/>
      <c r="M3464" s="145"/>
      <c r="N3464" s="145"/>
      <c r="O3464" s="145"/>
      <c r="P3464" s="145"/>
      <c r="Q3464" s="145"/>
      <c r="R3464" s="145"/>
      <c r="S3464" s="145"/>
      <c r="T3464" s="145"/>
      <c r="U3464" s="145"/>
      <c r="V3464" s="145"/>
      <c r="W3464" s="145"/>
      <c r="X3464" s="145"/>
      <c r="Y3464" s="145"/>
      <c r="Z3464" s="145"/>
      <c r="AA3464" s="145"/>
      <c r="AB3464" s="145"/>
      <c r="AC3464" s="145"/>
    </row>
    <row r="3465" spans="8:29" ht="12.75">
      <c r="H3465" s="145"/>
      <c r="I3465" s="145"/>
      <c r="J3465" s="145"/>
      <c r="K3465" s="145"/>
      <c r="L3465" s="145"/>
      <c r="M3465" s="145"/>
      <c r="N3465" s="145"/>
      <c r="O3465" s="145"/>
      <c r="P3465" s="145"/>
      <c r="Q3465" s="145"/>
      <c r="R3465" s="145"/>
      <c r="S3465" s="145"/>
      <c r="T3465" s="145"/>
      <c r="U3465" s="145"/>
      <c r="V3465" s="145"/>
      <c r="W3465" s="145"/>
      <c r="X3465" s="145"/>
      <c r="Y3465" s="145"/>
      <c r="Z3465" s="145"/>
      <c r="AA3465" s="145"/>
      <c r="AB3465" s="145"/>
      <c r="AC3465" s="145"/>
    </row>
    <row r="3466" spans="8:29" ht="12.75">
      <c r="H3466" s="145"/>
      <c r="I3466" s="145"/>
      <c r="J3466" s="145"/>
      <c r="K3466" s="145"/>
      <c r="L3466" s="145"/>
      <c r="M3466" s="145"/>
      <c r="N3466" s="145"/>
      <c r="O3466" s="145"/>
      <c r="P3466" s="145"/>
      <c r="Q3466" s="145"/>
      <c r="R3466" s="145"/>
      <c r="S3466" s="145"/>
      <c r="T3466" s="145"/>
      <c r="U3466" s="145"/>
      <c r="V3466" s="145"/>
      <c r="W3466" s="145"/>
      <c r="X3466" s="145"/>
      <c r="Y3466" s="145"/>
      <c r="Z3466" s="145"/>
      <c r="AA3466" s="145"/>
      <c r="AB3466" s="145"/>
      <c r="AC3466" s="145"/>
    </row>
    <row r="3467" spans="8:29" ht="12.75">
      <c r="H3467" s="145"/>
      <c r="I3467" s="145"/>
      <c r="J3467" s="145"/>
      <c r="K3467" s="145"/>
      <c r="L3467" s="145"/>
      <c r="M3467" s="145"/>
      <c r="N3467" s="145"/>
      <c r="O3467" s="145"/>
      <c r="P3467" s="145"/>
      <c r="Q3467" s="145"/>
      <c r="R3467" s="145"/>
      <c r="S3467" s="145"/>
      <c r="T3467" s="145"/>
      <c r="U3467" s="145"/>
      <c r="V3467" s="145"/>
      <c r="W3467" s="145"/>
      <c r="X3467" s="145"/>
      <c r="Y3467" s="145"/>
      <c r="Z3467" s="145"/>
      <c r="AA3467" s="145"/>
      <c r="AB3467" s="145"/>
      <c r="AC3467" s="145"/>
    </row>
    <row r="3468" spans="8:29" ht="12.75">
      <c r="H3468" s="145"/>
      <c r="I3468" s="145"/>
      <c r="J3468" s="145"/>
      <c r="K3468" s="145"/>
      <c r="L3468" s="145"/>
      <c r="M3468" s="145"/>
      <c r="N3468" s="145"/>
      <c r="O3468" s="145"/>
      <c r="P3468" s="145"/>
      <c r="Q3468" s="145"/>
      <c r="R3468" s="145"/>
      <c r="S3468" s="145"/>
      <c r="T3468" s="145"/>
      <c r="U3468" s="145"/>
      <c r="V3468" s="145"/>
      <c r="W3468" s="145"/>
      <c r="X3468" s="145"/>
      <c r="Y3468" s="145"/>
      <c r="Z3468" s="145"/>
      <c r="AA3468" s="145"/>
      <c r="AB3468" s="145"/>
      <c r="AC3468" s="145"/>
    </row>
    <row r="3469" spans="8:29" ht="12.75">
      <c r="H3469" s="145"/>
      <c r="I3469" s="145"/>
      <c r="J3469" s="145"/>
      <c r="K3469" s="145"/>
      <c r="L3469" s="145"/>
      <c r="M3469" s="145"/>
      <c r="N3469" s="145"/>
      <c r="O3469" s="145"/>
      <c r="P3469" s="145"/>
      <c r="Q3469" s="145"/>
      <c r="R3469" s="145"/>
      <c r="S3469" s="145"/>
      <c r="T3469" s="145"/>
      <c r="U3469" s="145"/>
      <c r="V3469" s="145"/>
      <c r="W3469" s="145"/>
      <c r="X3469" s="145"/>
      <c r="Y3469" s="145"/>
      <c r="Z3469" s="145"/>
      <c r="AA3469" s="145"/>
      <c r="AB3469" s="145"/>
      <c r="AC3469" s="145"/>
    </row>
    <row r="3470" spans="8:29" ht="12.75">
      <c r="H3470" s="145"/>
      <c r="I3470" s="145"/>
      <c r="J3470" s="145"/>
      <c r="K3470" s="145"/>
      <c r="L3470" s="145"/>
      <c r="M3470" s="145"/>
      <c r="N3470" s="145"/>
      <c r="O3470" s="145"/>
      <c r="P3470" s="145"/>
      <c r="Q3470" s="145"/>
      <c r="R3470" s="145"/>
      <c r="S3470" s="145"/>
      <c r="T3470" s="145"/>
      <c r="U3470" s="145"/>
      <c r="V3470" s="145"/>
      <c r="W3470" s="145"/>
      <c r="X3470" s="145"/>
      <c r="Y3470" s="145"/>
      <c r="Z3470" s="145"/>
      <c r="AA3470" s="145"/>
      <c r="AB3470" s="145"/>
      <c r="AC3470" s="145"/>
    </row>
    <row r="3471" spans="8:29" ht="12.75">
      <c r="H3471" s="145"/>
      <c r="I3471" s="145"/>
      <c r="J3471" s="145"/>
      <c r="K3471" s="145"/>
      <c r="L3471" s="145"/>
      <c r="M3471" s="145"/>
      <c r="N3471" s="145"/>
      <c r="O3471" s="145"/>
      <c r="P3471" s="145"/>
      <c r="Q3471" s="145"/>
      <c r="R3471" s="145"/>
      <c r="S3471" s="145"/>
      <c r="T3471" s="145"/>
      <c r="U3471" s="145"/>
      <c r="V3471" s="145"/>
      <c r="W3471" s="145"/>
      <c r="X3471" s="145"/>
      <c r="Y3471" s="145"/>
      <c r="Z3471" s="145"/>
      <c r="AA3471" s="145"/>
      <c r="AB3471" s="145"/>
      <c r="AC3471" s="145"/>
    </row>
    <row r="3472" spans="8:29" ht="12.75">
      <c r="H3472" s="145"/>
      <c r="I3472" s="145"/>
      <c r="J3472" s="145"/>
      <c r="K3472" s="145"/>
      <c r="L3472" s="145"/>
      <c r="M3472" s="145"/>
      <c r="N3472" s="145"/>
      <c r="O3472" s="145"/>
      <c r="P3472" s="145"/>
      <c r="Q3472" s="145"/>
      <c r="R3472" s="145"/>
      <c r="S3472" s="145"/>
      <c r="T3472" s="145"/>
      <c r="U3472" s="145"/>
      <c r="V3472" s="145"/>
      <c r="W3472" s="145"/>
      <c r="X3472" s="145"/>
      <c r="Y3472" s="145"/>
      <c r="Z3472" s="145"/>
      <c r="AA3472" s="145"/>
      <c r="AB3472" s="145"/>
      <c r="AC3472" s="145"/>
    </row>
    <row r="3473" spans="8:29" ht="12.75">
      <c r="H3473" s="145"/>
      <c r="I3473" s="145"/>
      <c r="J3473" s="145"/>
      <c r="K3473" s="145"/>
      <c r="L3473" s="145"/>
      <c r="M3473" s="145"/>
      <c r="N3473" s="145"/>
      <c r="O3473" s="145"/>
      <c r="P3473" s="145"/>
      <c r="Q3473" s="145"/>
      <c r="R3473" s="145"/>
      <c r="S3473" s="145"/>
      <c r="T3473" s="145"/>
      <c r="U3473" s="145"/>
      <c r="V3473" s="145"/>
      <c r="W3473" s="145"/>
      <c r="X3473" s="145"/>
      <c r="Y3473" s="145"/>
      <c r="Z3473" s="145"/>
      <c r="AA3473" s="145"/>
      <c r="AB3473" s="145"/>
      <c r="AC3473" s="145"/>
    </row>
    <row r="3474" spans="8:29" ht="12.75">
      <c r="H3474" s="145"/>
      <c r="I3474" s="145"/>
      <c r="J3474" s="145"/>
      <c r="K3474" s="145"/>
      <c r="L3474" s="145"/>
      <c r="M3474" s="145"/>
      <c r="N3474" s="145"/>
      <c r="O3474" s="145"/>
      <c r="P3474" s="145"/>
      <c r="Q3474" s="145"/>
      <c r="R3474" s="145"/>
      <c r="S3474" s="145"/>
      <c r="T3474" s="145"/>
      <c r="U3474" s="145"/>
      <c r="V3474" s="145"/>
      <c r="W3474" s="145"/>
      <c r="X3474" s="145"/>
      <c r="Y3474" s="145"/>
      <c r="Z3474" s="145"/>
      <c r="AA3474" s="145"/>
      <c r="AB3474" s="145"/>
      <c r="AC3474" s="145"/>
    </row>
    <row r="3475" spans="8:29" ht="12.75">
      <c r="H3475" s="145"/>
      <c r="I3475" s="145"/>
      <c r="J3475" s="145"/>
      <c r="K3475" s="145"/>
      <c r="L3475" s="145"/>
      <c r="M3475" s="145"/>
      <c r="N3475" s="145"/>
      <c r="O3475" s="145"/>
      <c r="P3475" s="145"/>
      <c r="Q3475" s="145"/>
      <c r="R3475" s="145"/>
      <c r="S3475" s="145"/>
      <c r="T3475" s="145"/>
      <c r="U3475" s="145"/>
      <c r="V3475" s="145"/>
      <c r="W3475" s="145"/>
      <c r="X3475" s="145"/>
      <c r="Y3475" s="145"/>
      <c r="Z3475" s="145"/>
      <c r="AA3475" s="145"/>
      <c r="AB3475" s="145"/>
      <c r="AC3475" s="145"/>
    </row>
    <row r="3476" spans="8:29" ht="12.75">
      <c r="H3476" s="145"/>
      <c r="I3476" s="145"/>
      <c r="J3476" s="145"/>
      <c r="K3476" s="145"/>
      <c r="L3476" s="145"/>
      <c r="M3476" s="145"/>
      <c r="N3476" s="145"/>
      <c r="O3476" s="145"/>
      <c r="P3476" s="145"/>
      <c r="Q3476" s="145"/>
      <c r="R3476" s="145"/>
      <c r="S3476" s="145"/>
      <c r="T3476" s="145"/>
      <c r="U3476" s="145"/>
      <c r="V3476" s="145"/>
      <c r="W3476" s="145"/>
      <c r="X3476" s="145"/>
      <c r="Y3476" s="145"/>
      <c r="Z3476" s="145"/>
      <c r="AA3476" s="145"/>
      <c r="AB3476" s="145"/>
      <c r="AC3476" s="145"/>
    </row>
    <row r="3477" spans="8:29" ht="12.75">
      <c r="H3477" s="145"/>
      <c r="I3477" s="145"/>
      <c r="J3477" s="145"/>
      <c r="K3477" s="145"/>
      <c r="L3477" s="145"/>
      <c r="M3477" s="145"/>
      <c r="N3477" s="145"/>
      <c r="O3477" s="145"/>
      <c r="P3477" s="145"/>
      <c r="Q3477" s="145"/>
      <c r="R3477" s="145"/>
      <c r="S3477" s="145"/>
      <c r="T3477" s="145"/>
      <c r="U3477" s="145"/>
      <c r="V3477" s="145"/>
      <c r="W3477" s="145"/>
      <c r="X3477" s="145"/>
      <c r="Y3477" s="145"/>
      <c r="Z3477" s="145"/>
      <c r="AA3477" s="145"/>
      <c r="AB3477" s="145"/>
      <c r="AC3477" s="145"/>
    </row>
    <row r="3478" spans="8:29" ht="12.75">
      <c r="H3478" s="145"/>
      <c r="I3478" s="145"/>
      <c r="J3478" s="145"/>
      <c r="K3478" s="145"/>
      <c r="L3478" s="145"/>
      <c r="M3478" s="145"/>
      <c r="N3478" s="145"/>
      <c r="O3478" s="145"/>
      <c r="P3478" s="145"/>
      <c r="Q3478" s="145"/>
      <c r="R3478" s="145"/>
      <c r="S3478" s="145"/>
      <c r="T3478" s="145"/>
      <c r="U3478" s="145"/>
      <c r="V3478" s="145"/>
      <c r="W3478" s="145"/>
      <c r="X3478" s="145"/>
      <c r="Y3478" s="145"/>
      <c r="Z3478" s="145"/>
      <c r="AA3478" s="145"/>
      <c r="AB3478" s="145"/>
      <c r="AC3478" s="145"/>
    </row>
    <row r="3479" spans="8:29" ht="12.75">
      <c r="H3479" s="145"/>
      <c r="I3479" s="145"/>
      <c r="J3479" s="145"/>
      <c r="K3479" s="145"/>
      <c r="L3479" s="145"/>
      <c r="M3479" s="145"/>
      <c r="N3479" s="145"/>
      <c r="O3479" s="145"/>
      <c r="P3479" s="145"/>
      <c r="Q3479" s="145"/>
      <c r="R3479" s="145"/>
      <c r="S3479" s="145"/>
      <c r="T3479" s="145"/>
      <c r="U3479" s="145"/>
      <c r="V3479" s="145"/>
      <c r="W3479" s="145"/>
      <c r="X3479" s="145"/>
      <c r="Y3479" s="145"/>
      <c r="Z3479" s="145"/>
      <c r="AA3479" s="145"/>
      <c r="AB3479" s="145"/>
      <c r="AC3479" s="145"/>
    </row>
    <row r="3480" spans="8:29" ht="12.75">
      <c r="H3480" s="145"/>
      <c r="I3480" s="145"/>
      <c r="J3480" s="145"/>
      <c r="K3480" s="145"/>
      <c r="L3480" s="145"/>
      <c r="M3480" s="145"/>
      <c r="N3480" s="145"/>
      <c r="O3480" s="145"/>
      <c r="P3480" s="145"/>
      <c r="Q3480" s="145"/>
      <c r="R3480" s="145"/>
      <c r="S3480" s="145"/>
      <c r="T3480" s="145"/>
      <c r="U3480" s="145"/>
      <c r="V3480" s="145"/>
      <c r="W3480" s="145"/>
      <c r="X3480" s="145"/>
      <c r="Y3480" s="145"/>
      <c r="Z3480" s="145"/>
      <c r="AA3480" s="145"/>
      <c r="AB3480" s="145"/>
      <c r="AC3480" s="145"/>
    </row>
    <row r="3481" spans="8:29" ht="12.75">
      <c r="H3481" s="145"/>
      <c r="I3481" s="145"/>
      <c r="J3481" s="145"/>
      <c r="K3481" s="145"/>
      <c r="L3481" s="145"/>
      <c r="M3481" s="145"/>
      <c r="N3481" s="145"/>
      <c r="O3481" s="145"/>
      <c r="P3481" s="145"/>
      <c r="Q3481" s="145"/>
      <c r="R3481" s="145"/>
      <c r="S3481" s="145"/>
      <c r="T3481" s="145"/>
      <c r="U3481" s="145"/>
      <c r="V3481" s="145"/>
      <c r="W3481" s="145"/>
      <c r="X3481" s="145"/>
      <c r="Y3481" s="145"/>
      <c r="Z3481" s="145"/>
      <c r="AA3481" s="145"/>
      <c r="AB3481" s="145"/>
      <c r="AC3481" s="145"/>
    </row>
    <row r="3482" spans="8:29" ht="12.75">
      <c r="H3482" s="145"/>
      <c r="I3482" s="145"/>
      <c r="J3482" s="145"/>
      <c r="K3482" s="145"/>
      <c r="L3482" s="145"/>
      <c r="M3482" s="145"/>
      <c r="N3482" s="145"/>
      <c r="O3482" s="145"/>
      <c r="P3482" s="145"/>
      <c r="Q3482" s="145"/>
      <c r="R3482" s="145"/>
      <c r="S3482" s="145"/>
      <c r="T3482" s="145"/>
      <c r="U3482" s="145"/>
      <c r="V3482" s="145"/>
      <c r="W3482" s="145"/>
      <c r="X3482" s="145"/>
      <c r="Y3482" s="145"/>
      <c r="Z3482" s="145"/>
      <c r="AA3482" s="145"/>
      <c r="AB3482" s="145"/>
      <c r="AC3482" s="145"/>
    </row>
    <row r="3483" spans="8:29" ht="12.75">
      <c r="H3483" s="145"/>
      <c r="I3483" s="145"/>
      <c r="J3483" s="145"/>
      <c r="K3483" s="145"/>
      <c r="L3483" s="145"/>
      <c r="M3483" s="145"/>
      <c r="N3483" s="145"/>
      <c r="O3483" s="145"/>
      <c r="P3483" s="145"/>
      <c r="Q3483" s="145"/>
      <c r="R3483" s="145"/>
      <c r="S3483" s="145"/>
      <c r="T3483" s="145"/>
      <c r="U3483" s="145"/>
      <c r="V3483" s="145"/>
      <c r="W3483" s="145"/>
      <c r="X3483" s="145"/>
      <c r="Y3483" s="145"/>
      <c r="Z3483" s="145"/>
      <c r="AA3483" s="145"/>
      <c r="AB3483" s="145"/>
      <c r="AC3483" s="145"/>
    </row>
    <row r="3484" spans="8:29" ht="12.75">
      <c r="H3484" s="145"/>
      <c r="I3484" s="145"/>
      <c r="J3484" s="145"/>
      <c r="K3484" s="145"/>
      <c r="L3484" s="145"/>
      <c r="M3484" s="145"/>
      <c r="N3484" s="145"/>
      <c r="O3484" s="145"/>
      <c r="P3484" s="145"/>
      <c r="Q3484" s="145"/>
      <c r="R3484" s="145"/>
      <c r="S3484" s="145"/>
      <c r="T3484" s="145"/>
      <c r="U3484" s="145"/>
      <c r="V3484" s="145"/>
      <c r="W3484" s="145"/>
      <c r="X3484" s="145"/>
      <c r="Y3484" s="145"/>
      <c r="Z3484" s="145"/>
      <c r="AA3484" s="145"/>
      <c r="AB3484" s="145"/>
      <c r="AC3484" s="145"/>
    </row>
    <row r="3485" spans="8:29" ht="12.75">
      <c r="H3485" s="145"/>
      <c r="I3485" s="145"/>
      <c r="J3485" s="145"/>
      <c r="K3485" s="145"/>
      <c r="L3485" s="145"/>
      <c r="M3485" s="145"/>
      <c r="N3485" s="145"/>
      <c r="O3485" s="145"/>
      <c r="P3485" s="145"/>
      <c r="Q3485" s="145"/>
      <c r="R3485" s="145"/>
      <c r="S3485" s="145"/>
      <c r="T3485" s="145"/>
      <c r="U3485" s="145"/>
      <c r="V3485" s="145"/>
      <c r="W3485" s="145"/>
      <c r="X3485" s="145"/>
      <c r="Y3485" s="145"/>
      <c r="Z3485" s="145"/>
      <c r="AA3485" s="145"/>
      <c r="AB3485" s="145"/>
      <c r="AC3485" s="145"/>
    </row>
    <row r="3486" spans="8:29" ht="12.75">
      <c r="H3486" s="145"/>
      <c r="I3486" s="145"/>
      <c r="J3486" s="145"/>
      <c r="K3486" s="145"/>
      <c r="L3486" s="145"/>
      <c r="M3486" s="145"/>
      <c r="N3486" s="145"/>
      <c r="O3486" s="145"/>
      <c r="P3486" s="145"/>
      <c r="Q3486" s="145"/>
      <c r="R3486" s="145"/>
      <c r="S3486" s="145"/>
      <c r="T3486" s="145"/>
      <c r="U3486" s="145"/>
      <c r="V3486" s="145"/>
      <c r="W3486" s="145"/>
      <c r="X3486" s="145"/>
      <c r="Y3486" s="145"/>
      <c r="Z3486" s="145"/>
      <c r="AA3486" s="145"/>
      <c r="AB3486" s="145"/>
      <c r="AC3486" s="145"/>
    </row>
    <row r="3487" spans="8:29" ht="12.75">
      <c r="H3487" s="145"/>
      <c r="I3487" s="145"/>
      <c r="J3487" s="145"/>
      <c r="K3487" s="145"/>
      <c r="L3487" s="145"/>
      <c r="M3487" s="145"/>
      <c r="N3487" s="145"/>
      <c r="O3487" s="145"/>
      <c r="P3487" s="145"/>
      <c r="Q3487" s="145"/>
      <c r="R3487" s="145"/>
      <c r="S3487" s="145"/>
      <c r="T3487" s="145"/>
      <c r="U3487" s="145"/>
      <c r="V3487" s="145"/>
      <c r="W3487" s="145"/>
      <c r="X3487" s="145"/>
      <c r="Y3487" s="145"/>
      <c r="Z3487" s="145"/>
      <c r="AA3487" s="145"/>
      <c r="AB3487" s="145"/>
      <c r="AC3487" s="145"/>
    </row>
    <row r="3488" spans="8:29" ht="12.75">
      <c r="H3488" s="145"/>
      <c r="I3488" s="145"/>
      <c r="J3488" s="145"/>
      <c r="K3488" s="145"/>
      <c r="L3488" s="145"/>
      <c r="M3488" s="145"/>
      <c r="N3488" s="145"/>
      <c r="O3488" s="145"/>
      <c r="P3488" s="145"/>
      <c r="Q3488" s="145"/>
      <c r="R3488" s="145"/>
      <c r="S3488" s="145"/>
      <c r="T3488" s="145"/>
      <c r="U3488" s="145"/>
      <c r="V3488" s="145"/>
      <c r="W3488" s="145"/>
      <c r="X3488" s="145"/>
      <c r="Y3488" s="145"/>
      <c r="Z3488" s="145"/>
      <c r="AA3488" s="145"/>
      <c r="AB3488" s="145"/>
      <c r="AC3488" s="145"/>
    </row>
    <row r="3489" spans="8:29" ht="12.75">
      <c r="H3489" s="145"/>
      <c r="I3489" s="145"/>
      <c r="J3489" s="145"/>
      <c r="K3489" s="145"/>
      <c r="L3489" s="145"/>
      <c r="M3489" s="145"/>
      <c r="N3489" s="145"/>
      <c r="O3489" s="145"/>
      <c r="P3489" s="145"/>
      <c r="Q3489" s="145"/>
      <c r="R3489" s="145"/>
      <c r="S3489" s="145"/>
      <c r="T3489" s="145"/>
      <c r="U3489" s="145"/>
      <c r="V3489" s="145"/>
      <c r="W3489" s="145"/>
      <c r="X3489" s="145"/>
      <c r="Y3489" s="145"/>
      <c r="Z3489" s="145"/>
      <c r="AA3489" s="145"/>
      <c r="AB3489" s="145"/>
      <c r="AC3489" s="145"/>
    </row>
    <row r="3490" spans="8:29" ht="12.75">
      <c r="H3490" s="145"/>
      <c r="I3490" s="145"/>
      <c r="J3490" s="145"/>
      <c r="K3490" s="145"/>
      <c r="L3490" s="145"/>
      <c r="M3490" s="145"/>
      <c r="N3490" s="145"/>
      <c r="O3490" s="145"/>
      <c r="P3490" s="145"/>
      <c r="Q3490" s="145"/>
      <c r="R3490" s="145"/>
      <c r="S3490" s="145"/>
      <c r="T3490" s="145"/>
      <c r="U3490" s="145"/>
      <c r="V3490" s="145"/>
      <c r="W3490" s="145"/>
      <c r="X3490" s="145"/>
      <c r="Y3490" s="145"/>
      <c r="Z3490" s="145"/>
      <c r="AA3490" s="145"/>
      <c r="AB3490" s="145"/>
      <c r="AC3490" s="145"/>
    </row>
    <row r="3491" spans="8:29" ht="12.75">
      <c r="H3491" s="145"/>
      <c r="I3491" s="145"/>
      <c r="J3491" s="145"/>
      <c r="K3491" s="145"/>
      <c r="L3491" s="145"/>
      <c r="M3491" s="145"/>
      <c r="N3491" s="145"/>
      <c r="O3491" s="145"/>
      <c r="P3491" s="145"/>
      <c r="Q3491" s="145"/>
      <c r="R3491" s="145"/>
      <c r="S3491" s="145"/>
      <c r="T3491" s="145"/>
      <c r="U3491" s="145"/>
      <c r="V3491" s="145"/>
      <c r="W3491" s="145"/>
      <c r="X3491" s="145"/>
      <c r="Y3491" s="145"/>
      <c r="Z3491" s="145"/>
      <c r="AA3491" s="145"/>
      <c r="AB3491" s="145"/>
      <c r="AC3491" s="145"/>
    </row>
    <row r="3492" spans="8:29" ht="12.75">
      <c r="H3492" s="145"/>
      <c r="I3492" s="145"/>
      <c r="J3492" s="145"/>
      <c r="K3492" s="145"/>
      <c r="L3492" s="145"/>
      <c r="M3492" s="145"/>
      <c r="N3492" s="145"/>
      <c r="O3492" s="145"/>
      <c r="P3492" s="145"/>
      <c r="Q3492" s="145"/>
      <c r="R3492" s="145"/>
      <c r="S3492" s="145"/>
      <c r="T3492" s="145"/>
      <c r="U3492" s="145"/>
      <c r="V3492" s="145"/>
      <c r="W3492" s="145"/>
      <c r="X3492" s="145"/>
      <c r="Y3492" s="145"/>
      <c r="Z3492" s="145"/>
      <c r="AA3492" s="145"/>
      <c r="AB3492" s="145"/>
      <c r="AC3492" s="145"/>
    </row>
    <row r="3493" spans="8:29" ht="12.75">
      <c r="H3493" s="145"/>
      <c r="I3493" s="145"/>
      <c r="J3493" s="145"/>
      <c r="K3493" s="145"/>
      <c r="L3493" s="145"/>
      <c r="M3493" s="145"/>
      <c r="N3493" s="145"/>
      <c r="O3493" s="145"/>
      <c r="P3493" s="145"/>
      <c r="Q3493" s="145"/>
      <c r="R3493" s="145"/>
      <c r="S3493" s="145"/>
      <c r="T3493" s="145"/>
      <c r="U3493" s="145"/>
      <c r="V3493" s="145"/>
      <c r="W3493" s="145"/>
      <c r="X3493" s="145"/>
      <c r="Y3493" s="145"/>
      <c r="Z3493" s="145"/>
      <c r="AA3493" s="145"/>
      <c r="AB3493" s="145"/>
      <c r="AC3493" s="145"/>
    </row>
    <row r="3494" spans="8:29" ht="12.75">
      <c r="H3494" s="145"/>
      <c r="I3494" s="145"/>
      <c r="J3494" s="145"/>
      <c r="K3494" s="145"/>
      <c r="L3494" s="145"/>
      <c r="M3494" s="145"/>
      <c r="N3494" s="145"/>
      <c r="O3494" s="145"/>
      <c r="P3494" s="145"/>
      <c r="Q3494" s="145"/>
      <c r="R3494" s="145"/>
      <c r="S3494" s="145"/>
      <c r="T3494" s="145"/>
      <c r="U3494" s="145"/>
      <c r="V3494" s="145"/>
      <c r="W3494" s="145"/>
      <c r="X3494" s="145"/>
      <c r="Y3494" s="145"/>
      <c r="Z3494" s="145"/>
      <c r="AA3494" s="145"/>
      <c r="AB3494" s="145"/>
      <c r="AC3494" s="145"/>
    </row>
    <row r="3495" spans="8:29" ht="12.75">
      <c r="H3495" s="145"/>
      <c r="I3495" s="145"/>
      <c r="J3495" s="145"/>
      <c r="K3495" s="145"/>
      <c r="L3495" s="145"/>
      <c r="M3495" s="145"/>
      <c r="N3495" s="145"/>
      <c r="O3495" s="145"/>
      <c r="P3495" s="145"/>
      <c r="Q3495" s="145"/>
      <c r="R3495" s="145"/>
      <c r="S3495" s="145"/>
      <c r="T3495" s="145"/>
      <c r="U3495" s="145"/>
      <c r="V3495" s="145"/>
      <c r="W3495" s="145"/>
      <c r="X3495" s="145"/>
      <c r="Y3495" s="145"/>
      <c r="Z3495" s="145"/>
      <c r="AA3495" s="145"/>
      <c r="AB3495" s="145"/>
      <c r="AC3495" s="145"/>
    </row>
    <row r="3496" spans="8:29" ht="12.75">
      <c r="H3496" s="145"/>
      <c r="I3496" s="145"/>
      <c r="J3496" s="145"/>
      <c r="K3496" s="145"/>
      <c r="L3496" s="145"/>
      <c r="M3496" s="145"/>
      <c r="N3496" s="145"/>
      <c r="O3496" s="145"/>
      <c r="P3496" s="145"/>
      <c r="Q3496" s="145"/>
      <c r="R3496" s="145"/>
      <c r="S3496" s="145"/>
      <c r="T3496" s="145"/>
      <c r="U3496" s="145"/>
      <c r="V3496" s="145"/>
      <c r="W3496" s="145"/>
      <c r="X3496" s="145"/>
      <c r="Y3496" s="145"/>
      <c r="Z3496" s="145"/>
      <c r="AA3496" s="145"/>
      <c r="AB3496" s="145"/>
      <c r="AC3496" s="145"/>
    </row>
    <row r="3497" spans="8:29" ht="12.75">
      <c r="H3497" s="145"/>
      <c r="I3497" s="145"/>
      <c r="J3497" s="145"/>
      <c r="K3497" s="145"/>
      <c r="L3497" s="145"/>
      <c r="M3497" s="145"/>
      <c r="N3497" s="145"/>
      <c r="O3497" s="145"/>
      <c r="P3497" s="145"/>
      <c r="Q3497" s="145"/>
      <c r="R3497" s="145"/>
      <c r="S3497" s="145"/>
      <c r="T3497" s="145"/>
      <c r="U3497" s="145"/>
      <c r="V3497" s="145"/>
      <c r="W3497" s="145"/>
      <c r="X3497" s="145"/>
      <c r="Y3497" s="145"/>
      <c r="Z3497" s="145"/>
      <c r="AA3497" s="145"/>
      <c r="AB3497" s="145"/>
      <c r="AC3497" s="145"/>
    </row>
    <row r="3498" spans="8:29" ht="12.75">
      <c r="H3498" s="145"/>
      <c r="I3498" s="145"/>
      <c r="J3498" s="145"/>
      <c r="K3498" s="145"/>
      <c r="L3498" s="145"/>
      <c r="M3498" s="145"/>
      <c r="N3498" s="145"/>
      <c r="O3498" s="145"/>
      <c r="P3498" s="145"/>
      <c r="Q3498" s="145"/>
      <c r="R3498" s="145"/>
      <c r="S3498" s="145"/>
      <c r="T3498" s="145"/>
      <c r="U3498" s="145"/>
      <c r="V3498" s="145"/>
      <c r="W3498" s="145"/>
      <c r="X3498" s="145"/>
      <c r="Y3498" s="145"/>
      <c r="Z3498" s="145"/>
      <c r="AA3498" s="145"/>
      <c r="AB3498" s="145"/>
      <c r="AC3498" s="145"/>
    </row>
    <row r="3499" spans="8:29" ht="12.75">
      <c r="H3499" s="145"/>
      <c r="I3499" s="145"/>
      <c r="J3499" s="145"/>
      <c r="K3499" s="145"/>
      <c r="L3499" s="145"/>
      <c r="M3499" s="145"/>
      <c r="N3499" s="145"/>
      <c r="O3499" s="145"/>
      <c r="P3499" s="145"/>
      <c r="Q3499" s="145"/>
      <c r="R3499" s="145"/>
      <c r="S3499" s="145"/>
      <c r="T3499" s="145"/>
      <c r="U3499" s="145"/>
      <c r="V3499" s="145"/>
      <c r="W3499" s="145"/>
      <c r="X3499" s="145"/>
      <c r="Y3499" s="145"/>
      <c r="Z3499" s="145"/>
      <c r="AA3499" s="145"/>
      <c r="AB3499" s="145"/>
      <c r="AC3499" s="145"/>
    </row>
    <row r="3500" spans="8:29" ht="12.75">
      <c r="H3500" s="145"/>
      <c r="I3500" s="145"/>
      <c r="J3500" s="145"/>
      <c r="K3500" s="145"/>
      <c r="L3500" s="145"/>
      <c r="M3500" s="145"/>
      <c r="N3500" s="145"/>
      <c r="O3500" s="145"/>
      <c r="P3500" s="145"/>
      <c r="Q3500" s="145"/>
      <c r="R3500" s="145"/>
      <c r="S3500" s="145"/>
      <c r="T3500" s="145"/>
      <c r="U3500" s="145"/>
      <c r="V3500" s="145"/>
      <c r="W3500" s="145"/>
      <c r="X3500" s="145"/>
      <c r="Y3500" s="145"/>
      <c r="Z3500" s="145"/>
      <c r="AA3500" s="145"/>
      <c r="AB3500" s="145"/>
      <c r="AC3500" s="145"/>
    </row>
    <row r="3501" spans="8:29" ht="12.75">
      <c r="H3501" s="145"/>
      <c r="I3501" s="145"/>
      <c r="J3501" s="145"/>
      <c r="K3501" s="145"/>
      <c r="L3501" s="145"/>
      <c r="M3501" s="145"/>
      <c r="N3501" s="145"/>
      <c r="O3501" s="145"/>
      <c r="P3501" s="145"/>
      <c r="Q3501" s="145"/>
      <c r="R3501" s="145"/>
      <c r="S3501" s="145"/>
      <c r="T3501" s="145"/>
      <c r="U3501" s="145"/>
      <c r="V3501" s="145"/>
      <c r="W3501" s="145"/>
      <c r="X3501" s="145"/>
      <c r="Y3501" s="145"/>
      <c r="Z3501" s="145"/>
      <c r="AA3501" s="145"/>
      <c r="AB3501" s="145"/>
      <c r="AC3501" s="145"/>
    </row>
    <row r="3502" spans="8:29" ht="12.75">
      <c r="H3502" s="145"/>
      <c r="I3502" s="145"/>
      <c r="J3502" s="145"/>
      <c r="K3502" s="145"/>
      <c r="L3502" s="145"/>
      <c r="M3502" s="145"/>
      <c r="N3502" s="145"/>
      <c r="O3502" s="145"/>
      <c r="P3502" s="145"/>
      <c r="Q3502" s="145"/>
      <c r="R3502" s="145"/>
      <c r="S3502" s="145"/>
      <c r="T3502" s="145"/>
      <c r="U3502" s="145"/>
      <c r="V3502" s="145"/>
      <c r="W3502" s="145"/>
      <c r="X3502" s="145"/>
      <c r="Y3502" s="145"/>
      <c r="Z3502" s="145"/>
      <c r="AA3502" s="145"/>
      <c r="AB3502" s="145"/>
      <c r="AC3502" s="145"/>
    </row>
    <row r="3503" spans="8:29" ht="12.75">
      <c r="H3503" s="145"/>
      <c r="I3503" s="145"/>
      <c r="J3503" s="145"/>
      <c r="K3503" s="145"/>
      <c r="L3503" s="145"/>
      <c r="M3503" s="145"/>
      <c r="N3503" s="145"/>
      <c r="O3503" s="145"/>
      <c r="P3503" s="145"/>
      <c r="Q3503" s="145"/>
      <c r="R3503" s="145"/>
      <c r="S3503" s="145"/>
      <c r="T3503" s="145"/>
      <c r="U3503" s="145"/>
      <c r="V3503" s="145"/>
      <c r="W3503" s="145"/>
      <c r="X3503" s="145"/>
      <c r="Y3503" s="145"/>
      <c r="Z3503" s="145"/>
      <c r="AA3503" s="145"/>
      <c r="AB3503" s="145"/>
      <c r="AC3503" s="145"/>
    </row>
    <row r="3504" spans="8:29" ht="12.75">
      <c r="H3504" s="145"/>
      <c r="I3504" s="145"/>
      <c r="J3504" s="145"/>
      <c r="K3504" s="145"/>
      <c r="L3504" s="145"/>
      <c r="M3504" s="145"/>
      <c r="N3504" s="145"/>
      <c r="O3504" s="145"/>
      <c r="P3504" s="145"/>
      <c r="Q3504" s="145"/>
      <c r="R3504" s="145"/>
      <c r="S3504" s="145"/>
      <c r="T3504" s="145"/>
      <c r="U3504" s="145"/>
      <c r="V3504" s="145"/>
      <c r="W3504" s="145"/>
      <c r="X3504" s="145"/>
      <c r="Y3504" s="145"/>
      <c r="Z3504" s="145"/>
      <c r="AA3504" s="145"/>
      <c r="AB3504" s="145"/>
      <c r="AC3504" s="145"/>
    </row>
    <row r="3505" spans="8:29" ht="12.75">
      <c r="H3505" s="145"/>
      <c r="I3505" s="145"/>
      <c r="J3505" s="145"/>
      <c r="K3505" s="145"/>
      <c r="L3505" s="145"/>
      <c r="M3505" s="145"/>
      <c r="N3505" s="145"/>
      <c r="O3505" s="145"/>
      <c r="P3505" s="145"/>
      <c r="Q3505" s="145"/>
      <c r="R3505" s="145"/>
      <c r="S3505" s="145"/>
      <c r="T3505" s="145"/>
      <c r="U3505" s="145"/>
      <c r="V3505" s="145"/>
      <c r="W3505" s="145"/>
      <c r="X3505" s="145"/>
      <c r="Y3505" s="145"/>
      <c r="Z3505" s="145"/>
      <c r="AA3505" s="145"/>
      <c r="AB3505" s="145"/>
      <c r="AC3505" s="145"/>
    </row>
    <row r="3506" spans="8:29" ht="12.75">
      <c r="H3506" s="145"/>
      <c r="I3506" s="145"/>
      <c r="J3506" s="145"/>
      <c r="K3506" s="145"/>
      <c r="L3506" s="145"/>
      <c r="M3506" s="145"/>
      <c r="N3506" s="145"/>
      <c r="O3506" s="145"/>
      <c r="P3506" s="145"/>
      <c r="Q3506" s="145"/>
      <c r="R3506" s="145"/>
      <c r="S3506" s="145"/>
      <c r="T3506" s="145"/>
      <c r="U3506" s="145"/>
      <c r="V3506" s="145"/>
      <c r="W3506" s="145"/>
      <c r="X3506" s="145"/>
      <c r="Y3506" s="145"/>
      <c r="Z3506" s="145"/>
      <c r="AA3506" s="145"/>
      <c r="AB3506" s="145"/>
      <c r="AC3506" s="145"/>
    </row>
    <row r="3507" spans="8:29" ht="12.75">
      <c r="H3507" s="145"/>
      <c r="I3507" s="145"/>
      <c r="J3507" s="145"/>
      <c r="K3507" s="145"/>
      <c r="L3507" s="145"/>
      <c r="M3507" s="145"/>
      <c r="N3507" s="145"/>
      <c r="O3507" s="145"/>
      <c r="P3507" s="145"/>
      <c r="Q3507" s="145"/>
      <c r="R3507" s="145"/>
      <c r="S3507" s="145"/>
      <c r="T3507" s="145"/>
      <c r="U3507" s="145"/>
      <c r="V3507" s="145"/>
      <c r="W3507" s="145"/>
      <c r="X3507" s="145"/>
      <c r="Y3507" s="145"/>
      <c r="Z3507" s="145"/>
      <c r="AA3507" s="145"/>
      <c r="AB3507" s="145"/>
      <c r="AC3507" s="145"/>
    </row>
    <row r="3508" spans="8:29" ht="12.75">
      <c r="H3508" s="145"/>
      <c r="I3508" s="145"/>
      <c r="J3508" s="145"/>
      <c r="K3508" s="145"/>
      <c r="L3508" s="145"/>
      <c r="M3508" s="145"/>
      <c r="N3508" s="145"/>
      <c r="O3508" s="145"/>
      <c r="P3508" s="145"/>
      <c r="Q3508" s="145"/>
      <c r="R3508" s="145"/>
      <c r="S3508" s="145"/>
      <c r="T3508" s="145"/>
      <c r="U3508" s="145"/>
      <c r="V3508" s="145"/>
      <c r="W3508" s="145"/>
      <c r="X3508" s="145"/>
      <c r="Y3508" s="145"/>
      <c r="Z3508" s="145"/>
      <c r="AA3508" s="145"/>
      <c r="AB3508" s="145"/>
      <c r="AC3508" s="145"/>
    </row>
    <row r="3509" spans="8:29" ht="12.75">
      <c r="H3509" s="145"/>
      <c r="I3509" s="145"/>
      <c r="J3509" s="145"/>
      <c r="K3509" s="145"/>
      <c r="L3509" s="145"/>
      <c r="M3509" s="145"/>
      <c r="N3509" s="145"/>
      <c r="O3509" s="145"/>
      <c r="P3509" s="145"/>
      <c r="Q3509" s="145"/>
      <c r="R3509" s="145"/>
      <c r="S3509" s="145"/>
      <c r="T3509" s="145"/>
      <c r="U3509" s="145"/>
      <c r="V3509" s="145"/>
      <c r="W3509" s="145"/>
      <c r="X3509" s="145"/>
      <c r="Y3509" s="145"/>
      <c r="Z3509" s="145"/>
      <c r="AA3509" s="145"/>
      <c r="AB3509" s="145"/>
      <c r="AC3509" s="145"/>
    </row>
    <row r="3510" spans="8:29" ht="12.75">
      <c r="H3510" s="145"/>
      <c r="I3510" s="145"/>
      <c r="J3510" s="145"/>
      <c r="K3510" s="145"/>
      <c r="L3510" s="145"/>
      <c r="M3510" s="145"/>
      <c r="N3510" s="145"/>
      <c r="O3510" s="145"/>
      <c r="P3510" s="145"/>
      <c r="Q3510" s="145"/>
      <c r="R3510" s="145"/>
      <c r="S3510" s="145"/>
      <c r="T3510" s="145"/>
      <c r="U3510" s="145"/>
      <c r="V3510" s="145"/>
      <c r="W3510" s="145"/>
      <c r="X3510" s="145"/>
      <c r="Y3510" s="145"/>
      <c r="Z3510" s="145"/>
      <c r="AA3510" s="145"/>
      <c r="AB3510" s="145"/>
      <c r="AC3510" s="145"/>
    </row>
    <row r="3511" spans="8:29" ht="12.75">
      <c r="H3511" s="145"/>
      <c r="I3511" s="145"/>
      <c r="J3511" s="145"/>
      <c r="K3511" s="145"/>
      <c r="L3511" s="145"/>
      <c r="M3511" s="145"/>
      <c r="N3511" s="145"/>
      <c r="O3511" s="145"/>
      <c r="P3511" s="145"/>
      <c r="Q3511" s="145"/>
      <c r="R3511" s="145"/>
      <c r="S3511" s="145"/>
      <c r="T3511" s="145"/>
      <c r="U3511" s="145"/>
      <c r="V3511" s="145"/>
      <c r="W3511" s="145"/>
      <c r="X3511" s="145"/>
      <c r="Y3511" s="145"/>
      <c r="Z3511" s="145"/>
      <c r="AA3511" s="145"/>
      <c r="AB3511" s="145"/>
      <c r="AC3511" s="145"/>
    </row>
    <row r="3512" spans="8:29" ht="12.75">
      <c r="H3512" s="145"/>
      <c r="I3512" s="145"/>
      <c r="J3512" s="145"/>
      <c r="K3512" s="145"/>
      <c r="L3512" s="145"/>
      <c r="M3512" s="145"/>
      <c r="N3512" s="145"/>
      <c r="O3512" s="145"/>
      <c r="P3512" s="145"/>
      <c r="Q3512" s="145"/>
      <c r="R3512" s="145"/>
      <c r="S3512" s="145"/>
      <c r="T3512" s="145"/>
      <c r="U3512" s="145"/>
      <c r="V3512" s="145"/>
      <c r="W3512" s="145"/>
      <c r="X3512" s="145"/>
      <c r="Y3512" s="145"/>
      <c r="Z3512" s="145"/>
      <c r="AA3512" s="145"/>
      <c r="AB3512" s="145"/>
      <c r="AC3512" s="145"/>
    </row>
    <row r="3513" spans="8:29" ht="12.75">
      <c r="H3513" s="145"/>
      <c r="I3513" s="145"/>
      <c r="J3513" s="145"/>
      <c r="K3513" s="145"/>
      <c r="L3513" s="145"/>
      <c r="M3513" s="145"/>
      <c r="N3513" s="145"/>
      <c r="O3513" s="145"/>
      <c r="P3513" s="145"/>
      <c r="Q3513" s="145"/>
      <c r="R3513" s="145"/>
      <c r="S3513" s="145"/>
      <c r="T3513" s="145"/>
      <c r="U3513" s="145"/>
      <c r="V3513" s="145"/>
      <c r="W3513" s="145"/>
      <c r="X3513" s="145"/>
      <c r="Y3513" s="145"/>
      <c r="Z3513" s="145"/>
      <c r="AA3513" s="145"/>
      <c r="AB3513" s="145"/>
      <c r="AC3513" s="145"/>
    </row>
    <row r="3514" spans="8:29" ht="12.75">
      <c r="H3514" s="145"/>
      <c r="I3514" s="145"/>
      <c r="J3514" s="145"/>
      <c r="K3514" s="145"/>
      <c r="L3514" s="145"/>
      <c r="M3514" s="145"/>
      <c r="N3514" s="145"/>
      <c r="O3514" s="145"/>
      <c r="P3514" s="145"/>
      <c r="Q3514" s="145"/>
      <c r="R3514" s="145"/>
      <c r="S3514" s="145"/>
      <c r="T3514" s="145"/>
      <c r="U3514" s="145"/>
      <c r="V3514" s="145"/>
      <c r="W3514" s="145"/>
      <c r="X3514" s="145"/>
      <c r="Y3514" s="145"/>
      <c r="Z3514" s="145"/>
      <c r="AA3514" s="145"/>
      <c r="AB3514" s="145"/>
      <c r="AC3514" s="145"/>
    </row>
    <row r="3515" spans="8:29" ht="12.75">
      <c r="H3515" s="145"/>
      <c r="I3515" s="145"/>
      <c r="J3515" s="145"/>
      <c r="K3515" s="145"/>
      <c r="L3515" s="145"/>
      <c r="M3515" s="145"/>
      <c r="N3515" s="145"/>
      <c r="O3515" s="145"/>
      <c r="P3515" s="145"/>
      <c r="Q3515" s="145"/>
      <c r="R3515" s="145"/>
      <c r="S3515" s="145"/>
      <c r="T3515" s="145"/>
      <c r="U3515" s="145"/>
      <c r="V3515" s="145"/>
      <c r="W3515" s="145"/>
      <c r="X3515" s="145"/>
      <c r="Y3515" s="145"/>
      <c r="Z3515" s="145"/>
      <c r="AA3515" s="145"/>
      <c r="AB3515" s="145"/>
      <c r="AC3515" s="145"/>
    </row>
    <row r="3516" spans="8:29" ht="12.75">
      <c r="H3516" s="145"/>
      <c r="I3516" s="145"/>
      <c r="J3516" s="145"/>
      <c r="K3516" s="145"/>
      <c r="L3516" s="145"/>
      <c r="M3516" s="145"/>
      <c r="N3516" s="145"/>
      <c r="O3516" s="145"/>
      <c r="P3516" s="145"/>
      <c r="Q3516" s="145"/>
      <c r="R3516" s="145"/>
      <c r="S3516" s="145"/>
      <c r="T3516" s="145"/>
      <c r="U3516" s="145"/>
      <c r="V3516" s="145"/>
      <c r="W3516" s="145"/>
      <c r="X3516" s="145"/>
      <c r="Y3516" s="145"/>
      <c r="Z3516" s="145"/>
      <c r="AA3516" s="145"/>
      <c r="AB3516" s="145"/>
      <c r="AC3516" s="145"/>
    </row>
    <row r="3517" spans="8:29" ht="12.75">
      <c r="H3517" s="145"/>
      <c r="I3517" s="145"/>
      <c r="J3517" s="145"/>
      <c r="K3517" s="145"/>
      <c r="L3517" s="145"/>
      <c r="M3517" s="145"/>
      <c r="N3517" s="145"/>
      <c r="O3517" s="145"/>
      <c r="P3517" s="145"/>
      <c r="Q3517" s="145"/>
      <c r="R3517" s="145"/>
      <c r="S3517" s="145"/>
      <c r="T3517" s="145"/>
      <c r="U3517" s="145"/>
      <c r="V3517" s="145"/>
      <c r="W3517" s="145"/>
      <c r="X3517" s="145"/>
      <c r="Y3517" s="145"/>
      <c r="Z3517" s="145"/>
      <c r="AA3517" s="145"/>
      <c r="AB3517" s="145"/>
      <c r="AC3517" s="145"/>
    </row>
    <row r="3518" spans="8:29" ht="12.75">
      <c r="H3518" s="145"/>
      <c r="I3518" s="145"/>
      <c r="J3518" s="145"/>
      <c r="K3518" s="145"/>
      <c r="L3518" s="145"/>
      <c r="M3518" s="145"/>
      <c r="N3518" s="145"/>
      <c r="O3518" s="145"/>
      <c r="P3518" s="145"/>
      <c r="Q3518" s="145"/>
      <c r="R3518" s="145"/>
      <c r="S3518" s="145"/>
      <c r="T3518" s="145"/>
      <c r="U3518" s="145"/>
      <c r="V3518" s="145"/>
      <c r="W3518" s="145"/>
      <c r="X3518" s="145"/>
      <c r="Y3518" s="145"/>
      <c r="Z3518" s="145"/>
      <c r="AA3518" s="145"/>
      <c r="AB3518" s="145"/>
      <c r="AC3518" s="145"/>
    </row>
    <row r="3519" spans="8:29" ht="12.75">
      <c r="H3519" s="145"/>
      <c r="I3519" s="145"/>
      <c r="J3519" s="145"/>
      <c r="K3519" s="145"/>
      <c r="L3519" s="145"/>
      <c r="M3519" s="145"/>
      <c r="N3519" s="145"/>
      <c r="O3519" s="145"/>
      <c r="P3519" s="145"/>
      <c r="Q3519" s="145"/>
      <c r="R3519" s="145"/>
      <c r="S3519" s="145"/>
      <c r="T3519" s="145"/>
      <c r="U3519" s="145"/>
      <c r="V3519" s="145"/>
      <c r="W3519" s="145"/>
      <c r="X3519" s="145"/>
      <c r="Y3519" s="145"/>
      <c r="Z3519" s="145"/>
      <c r="AA3519" s="145"/>
      <c r="AB3519" s="145"/>
      <c r="AC3519" s="145"/>
    </row>
    <row r="3520" spans="8:29" ht="12.75">
      <c r="H3520" s="145"/>
      <c r="I3520" s="145"/>
      <c r="J3520" s="145"/>
      <c r="K3520" s="145"/>
      <c r="L3520" s="145"/>
      <c r="M3520" s="145"/>
      <c r="N3520" s="145"/>
      <c r="O3520" s="145"/>
      <c r="P3520" s="145"/>
      <c r="Q3520" s="145"/>
      <c r="R3520" s="145"/>
      <c r="S3520" s="145"/>
      <c r="T3520" s="145"/>
      <c r="U3520" s="145"/>
      <c r="V3520" s="145"/>
      <c r="W3520" s="145"/>
      <c r="X3520" s="145"/>
      <c r="Y3520" s="145"/>
      <c r="Z3520" s="145"/>
      <c r="AA3520" s="145"/>
      <c r="AB3520" s="145"/>
      <c r="AC3520" s="145"/>
    </row>
    <row r="3521" spans="8:29" ht="12.75">
      <c r="H3521" s="145"/>
      <c r="I3521" s="145"/>
      <c r="J3521" s="145"/>
      <c r="K3521" s="145"/>
      <c r="L3521" s="145"/>
      <c r="M3521" s="145"/>
      <c r="N3521" s="145"/>
      <c r="O3521" s="145"/>
      <c r="P3521" s="145"/>
      <c r="Q3521" s="145"/>
      <c r="R3521" s="145"/>
      <c r="S3521" s="145"/>
      <c r="T3521" s="145"/>
      <c r="U3521" s="145"/>
      <c r="V3521" s="145"/>
      <c r="W3521" s="145"/>
      <c r="X3521" s="145"/>
      <c r="Y3521" s="145"/>
      <c r="Z3521" s="145"/>
      <c r="AA3521" s="145"/>
      <c r="AB3521" s="145"/>
      <c r="AC3521" s="145"/>
    </row>
    <row r="3522" spans="8:29" ht="12.75">
      <c r="H3522" s="145"/>
      <c r="I3522" s="145"/>
      <c r="J3522" s="145"/>
      <c r="K3522" s="145"/>
      <c r="L3522" s="145"/>
      <c r="M3522" s="145"/>
      <c r="N3522" s="145"/>
      <c r="O3522" s="145"/>
      <c r="P3522" s="145"/>
      <c r="Q3522" s="145"/>
      <c r="R3522" s="145"/>
      <c r="S3522" s="145"/>
      <c r="T3522" s="145"/>
      <c r="U3522" s="145"/>
      <c r="V3522" s="145"/>
      <c r="W3522" s="145"/>
      <c r="X3522" s="145"/>
      <c r="Y3522" s="145"/>
      <c r="Z3522" s="145"/>
      <c r="AA3522" s="145"/>
      <c r="AB3522" s="145"/>
      <c r="AC3522" s="145"/>
    </row>
    <row r="3523" spans="8:29" ht="12.75">
      <c r="H3523" s="145"/>
      <c r="I3523" s="145"/>
      <c r="J3523" s="145"/>
      <c r="K3523" s="145"/>
      <c r="L3523" s="145"/>
      <c r="M3523" s="145"/>
      <c r="N3523" s="145"/>
      <c r="O3523" s="145"/>
      <c r="P3523" s="145"/>
      <c r="Q3523" s="145"/>
      <c r="R3523" s="145"/>
      <c r="S3523" s="145"/>
      <c r="T3523" s="145"/>
      <c r="U3523" s="145"/>
      <c r="V3523" s="145"/>
      <c r="W3523" s="145"/>
      <c r="X3523" s="145"/>
      <c r="Y3523" s="145"/>
      <c r="Z3523" s="145"/>
      <c r="AA3523" s="145"/>
      <c r="AB3523" s="145"/>
      <c r="AC3523" s="145"/>
    </row>
    <row r="3524" spans="8:29" ht="12.75">
      <c r="H3524" s="145"/>
      <c r="I3524" s="145"/>
      <c r="J3524" s="145"/>
      <c r="K3524" s="145"/>
      <c r="L3524" s="145"/>
      <c r="M3524" s="145"/>
      <c r="N3524" s="145"/>
      <c r="O3524" s="145"/>
      <c r="P3524" s="145"/>
      <c r="Q3524" s="145"/>
      <c r="R3524" s="145"/>
      <c r="S3524" s="145"/>
      <c r="T3524" s="145"/>
      <c r="U3524" s="145"/>
      <c r="V3524" s="145"/>
      <c r="W3524" s="145"/>
      <c r="X3524" s="145"/>
      <c r="Y3524" s="145"/>
      <c r="Z3524" s="145"/>
      <c r="AA3524" s="145"/>
      <c r="AB3524" s="145"/>
      <c r="AC3524" s="145"/>
    </row>
    <row r="3525" spans="8:29" ht="12.75">
      <c r="H3525" s="145"/>
      <c r="I3525" s="145"/>
      <c r="J3525" s="145"/>
      <c r="K3525" s="145"/>
      <c r="L3525" s="145"/>
      <c r="M3525" s="145"/>
      <c r="N3525" s="145"/>
      <c r="O3525" s="145"/>
      <c r="P3525" s="145"/>
      <c r="Q3525" s="145"/>
      <c r="R3525" s="145"/>
      <c r="S3525" s="145"/>
      <c r="T3525" s="145"/>
      <c r="U3525" s="145"/>
      <c r="V3525" s="145"/>
      <c r="W3525" s="145"/>
      <c r="X3525" s="145"/>
      <c r="Y3525" s="145"/>
      <c r="Z3525" s="145"/>
      <c r="AA3525" s="145"/>
      <c r="AB3525" s="145"/>
      <c r="AC3525" s="145"/>
    </row>
    <row r="3526" spans="8:29" ht="12.75">
      <c r="H3526" s="145"/>
      <c r="I3526" s="145"/>
      <c r="J3526" s="145"/>
      <c r="K3526" s="145"/>
      <c r="L3526" s="145"/>
      <c r="M3526" s="145"/>
      <c r="N3526" s="145"/>
      <c r="O3526" s="145"/>
      <c r="P3526" s="145"/>
      <c r="Q3526" s="145"/>
      <c r="R3526" s="145"/>
      <c r="S3526" s="145"/>
      <c r="T3526" s="145"/>
      <c r="U3526" s="145"/>
      <c r="V3526" s="145"/>
      <c r="W3526" s="145"/>
      <c r="X3526" s="145"/>
      <c r="Y3526" s="145"/>
      <c r="Z3526" s="145"/>
      <c r="AA3526" s="145"/>
      <c r="AB3526" s="145"/>
      <c r="AC3526" s="145"/>
    </row>
    <row r="3527" spans="8:29" ht="12.75">
      <c r="H3527" s="145"/>
      <c r="I3527" s="145"/>
      <c r="J3527" s="145"/>
      <c r="K3527" s="145"/>
      <c r="L3527" s="145"/>
      <c r="M3527" s="145"/>
      <c r="N3527" s="145"/>
      <c r="O3527" s="145"/>
      <c r="P3527" s="145"/>
      <c r="Q3527" s="145"/>
      <c r="R3527" s="145"/>
      <c r="S3527" s="145"/>
      <c r="T3527" s="145"/>
      <c r="U3527" s="145"/>
      <c r="V3527" s="145"/>
      <c r="W3527" s="145"/>
      <c r="X3527" s="145"/>
      <c r="Y3527" s="145"/>
      <c r="Z3527" s="145"/>
      <c r="AA3527" s="145"/>
      <c r="AB3527" s="145"/>
      <c r="AC3527" s="145"/>
    </row>
    <row r="3528" spans="8:29" ht="12.75">
      <c r="H3528" s="145"/>
      <c r="I3528" s="145"/>
      <c r="J3528" s="145"/>
      <c r="K3528" s="145"/>
      <c r="L3528" s="145"/>
      <c r="M3528" s="145"/>
      <c r="N3528" s="145"/>
      <c r="O3528" s="145"/>
      <c r="P3528" s="145"/>
      <c r="Q3528" s="145"/>
      <c r="R3528" s="145"/>
      <c r="S3528" s="145"/>
      <c r="T3528" s="145"/>
      <c r="U3528" s="145"/>
      <c r="V3528" s="145"/>
      <c r="W3528" s="145"/>
      <c r="X3528" s="145"/>
      <c r="Y3528" s="145"/>
      <c r="Z3528" s="145"/>
      <c r="AA3528" s="145"/>
      <c r="AB3528" s="145"/>
      <c r="AC3528" s="145"/>
    </row>
    <row r="3529" spans="8:29" ht="12.75">
      <c r="H3529" s="145"/>
      <c r="I3529" s="145"/>
      <c r="J3529" s="145"/>
      <c r="K3529" s="145"/>
      <c r="L3529" s="145"/>
      <c r="M3529" s="145"/>
      <c r="N3529" s="145"/>
      <c r="O3529" s="145"/>
      <c r="P3529" s="145"/>
      <c r="Q3529" s="145"/>
      <c r="R3529" s="145"/>
      <c r="S3529" s="145"/>
      <c r="T3529" s="145"/>
      <c r="U3529" s="145"/>
      <c r="V3529" s="145"/>
      <c r="W3529" s="145"/>
      <c r="X3529" s="145"/>
      <c r="Y3529" s="145"/>
      <c r="Z3529" s="145"/>
      <c r="AA3529" s="145"/>
      <c r="AB3529" s="145"/>
      <c r="AC3529" s="145"/>
    </row>
    <row r="3530" spans="8:29" ht="12.75">
      <c r="H3530" s="145"/>
      <c r="I3530" s="145"/>
      <c r="J3530" s="145"/>
      <c r="K3530" s="145"/>
      <c r="L3530" s="145"/>
      <c r="M3530" s="145"/>
      <c r="N3530" s="145"/>
      <c r="O3530" s="145"/>
      <c r="P3530" s="145"/>
      <c r="Q3530" s="145"/>
      <c r="R3530" s="145"/>
      <c r="S3530" s="145"/>
      <c r="T3530" s="145"/>
      <c r="U3530" s="145"/>
      <c r="V3530" s="145"/>
      <c r="W3530" s="145"/>
      <c r="X3530" s="145"/>
      <c r="Y3530" s="145"/>
      <c r="Z3530" s="145"/>
      <c r="AA3530" s="145"/>
      <c r="AB3530" s="145"/>
      <c r="AC3530" s="145"/>
    </row>
    <row r="3531" spans="8:29" ht="12.75">
      <c r="H3531" s="145"/>
      <c r="I3531" s="145"/>
      <c r="J3531" s="145"/>
      <c r="K3531" s="145"/>
      <c r="L3531" s="145"/>
      <c r="M3531" s="145"/>
      <c r="N3531" s="145"/>
      <c r="O3531" s="145"/>
      <c r="P3531" s="145"/>
      <c r="Q3531" s="145"/>
      <c r="R3531" s="145"/>
      <c r="S3531" s="145"/>
      <c r="T3531" s="145"/>
      <c r="U3531" s="145"/>
      <c r="V3531" s="145"/>
      <c r="W3531" s="145"/>
      <c r="X3531" s="145"/>
      <c r="Y3531" s="145"/>
      <c r="Z3531" s="145"/>
      <c r="AA3531" s="145"/>
      <c r="AB3531" s="145"/>
      <c r="AC3531" s="145"/>
    </row>
    <row r="3532" spans="8:29" ht="12.75">
      <c r="H3532" s="145"/>
      <c r="I3532" s="145"/>
      <c r="J3532" s="145"/>
      <c r="K3532" s="145"/>
      <c r="L3532" s="145"/>
      <c r="M3532" s="145"/>
      <c r="N3532" s="145"/>
      <c r="O3532" s="145"/>
      <c r="P3532" s="145"/>
      <c r="Q3532" s="145"/>
      <c r="R3532" s="145"/>
      <c r="S3532" s="145"/>
      <c r="T3532" s="145"/>
      <c r="U3532" s="145"/>
      <c r="V3532" s="145"/>
      <c r="W3532" s="145"/>
      <c r="X3532" s="145"/>
      <c r="Y3532" s="145"/>
      <c r="Z3532" s="145"/>
      <c r="AA3532" s="145"/>
      <c r="AB3532" s="145"/>
      <c r="AC3532" s="145"/>
    </row>
    <row r="3533" spans="8:29" ht="12.75">
      <c r="H3533" s="145"/>
      <c r="I3533" s="145"/>
      <c r="J3533" s="145"/>
      <c r="K3533" s="145"/>
      <c r="L3533" s="145"/>
      <c r="M3533" s="145"/>
      <c r="N3533" s="145"/>
      <c r="O3533" s="145"/>
      <c r="P3533" s="145"/>
      <c r="Q3533" s="145"/>
      <c r="R3533" s="145"/>
      <c r="S3533" s="145"/>
      <c r="T3533" s="145"/>
      <c r="U3533" s="145"/>
      <c r="V3533" s="145"/>
      <c r="W3533" s="145"/>
      <c r="X3533" s="145"/>
      <c r="Y3533" s="145"/>
      <c r="Z3533" s="145"/>
      <c r="AA3533" s="145"/>
      <c r="AB3533" s="145"/>
      <c r="AC3533" s="145"/>
    </row>
    <row r="3534" spans="8:29" ht="12.75">
      <c r="H3534" s="145"/>
      <c r="I3534" s="145"/>
      <c r="J3534" s="145"/>
      <c r="K3534" s="145"/>
      <c r="L3534" s="145"/>
      <c r="M3534" s="145"/>
      <c r="N3534" s="145"/>
      <c r="O3534" s="145"/>
      <c r="P3534" s="145"/>
      <c r="Q3534" s="145"/>
      <c r="R3534" s="145"/>
      <c r="S3534" s="145"/>
      <c r="T3534" s="145"/>
      <c r="U3534" s="145"/>
      <c r="V3534" s="145"/>
      <c r="W3534" s="145"/>
      <c r="X3534" s="145"/>
      <c r="Y3534" s="145"/>
      <c r="Z3534" s="145"/>
      <c r="AA3534" s="145"/>
      <c r="AB3534" s="145"/>
      <c r="AC3534" s="145"/>
    </row>
    <row r="3535" spans="8:29" ht="12.75">
      <c r="H3535" s="145"/>
      <c r="I3535" s="145"/>
      <c r="J3535" s="145"/>
      <c r="K3535" s="145"/>
      <c r="L3535" s="145"/>
      <c r="M3535" s="145"/>
      <c r="N3535" s="145"/>
      <c r="O3535" s="145"/>
      <c r="P3535" s="145"/>
      <c r="Q3535" s="145"/>
      <c r="R3535" s="145"/>
      <c r="S3535" s="145"/>
      <c r="T3535" s="145"/>
      <c r="U3535" s="145"/>
      <c r="V3535" s="145"/>
      <c r="W3535" s="145"/>
      <c r="X3535" s="145"/>
      <c r="Y3535" s="145"/>
      <c r="Z3535" s="145"/>
      <c r="AA3535" s="145"/>
      <c r="AB3535" s="145"/>
      <c r="AC3535" s="145"/>
    </row>
    <row r="3536" spans="8:29" ht="12.75">
      <c r="H3536" s="145"/>
      <c r="I3536" s="145"/>
      <c r="J3536" s="145"/>
      <c r="K3536" s="145"/>
      <c r="L3536" s="145"/>
      <c r="M3536" s="145"/>
      <c r="N3536" s="145"/>
      <c r="O3536" s="145"/>
      <c r="P3536" s="145"/>
      <c r="Q3536" s="145"/>
      <c r="R3536" s="145"/>
      <c r="S3536" s="145"/>
      <c r="T3536" s="145"/>
      <c r="U3536" s="145"/>
      <c r="V3536" s="145"/>
      <c r="W3536" s="145"/>
      <c r="X3536" s="145"/>
      <c r="Y3536" s="145"/>
      <c r="Z3536" s="145"/>
      <c r="AA3536" s="145"/>
      <c r="AB3536" s="145"/>
      <c r="AC3536" s="145"/>
    </row>
    <row r="3537" spans="8:29" ht="12.75">
      <c r="H3537" s="145"/>
      <c r="I3537" s="145"/>
      <c r="J3537" s="145"/>
      <c r="K3537" s="145"/>
      <c r="L3537" s="145"/>
      <c r="M3537" s="145"/>
      <c r="N3537" s="145"/>
      <c r="O3537" s="145"/>
      <c r="P3537" s="145"/>
      <c r="Q3537" s="145"/>
      <c r="R3537" s="145"/>
      <c r="S3537" s="145"/>
      <c r="T3537" s="145"/>
      <c r="U3537" s="145"/>
      <c r="V3537" s="145"/>
      <c r="W3537" s="145"/>
      <c r="X3537" s="145"/>
      <c r="Y3537" s="145"/>
      <c r="Z3537" s="145"/>
      <c r="AA3537" s="145"/>
      <c r="AB3537" s="145"/>
      <c r="AC3537" s="145"/>
    </row>
    <row r="3538" spans="8:29" ht="12.75">
      <c r="H3538" s="145"/>
      <c r="I3538" s="145"/>
      <c r="J3538" s="145"/>
      <c r="K3538" s="145"/>
      <c r="L3538" s="145"/>
      <c r="M3538" s="145"/>
      <c r="N3538" s="145"/>
      <c r="O3538" s="145"/>
      <c r="P3538" s="145"/>
      <c r="Q3538" s="145"/>
      <c r="R3538" s="145"/>
      <c r="S3538" s="145"/>
      <c r="T3538" s="145"/>
      <c r="U3538" s="145"/>
      <c r="V3538" s="145"/>
      <c r="W3538" s="145"/>
      <c r="X3538" s="145"/>
      <c r="Y3538" s="145"/>
      <c r="Z3538" s="145"/>
      <c r="AA3538" s="145"/>
      <c r="AB3538" s="145"/>
      <c r="AC3538" s="145"/>
    </row>
    <row r="3539" spans="8:29" ht="12.75">
      <c r="H3539" s="145"/>
      <c r="I3539" s="145"/>
      <c r="J3539" s="145"/>
      <c r="K3539" s="145"/>
      <c r="L3539" s="145"/>
      <c r="M3539" s="145"/>
      <c r="N3539" s="145"/>
      <c r="O3539" s="145"/>
      <c r="P3539" s="145"/>
      <c r="Q3539" s="145"/>
      <c r="R3539" s="145"/>
      <c r="S3539" s="145"/>
      <c r="T3539" s="145"/>
      <c r="U3539" s="145"/>
      <c r="V3539" s="145"/>
      <c r="W3539" s="145"/>
      <c r="X3539" s="145"/>
      <c r="Y3539" s="145"/>
      <c r="Z3539" s="145"/>
      <c r="AA3539" s="145"/>
      <c r="AB3539" s="145"/>
      <c r="AC3539" s="145"/>
    </row>
    <row r="3540" spans="8:29" ht="12.75">
      <c r="H3540" s="145"/>
      <c r="I3540" s="145"/>
      <c r="J3540" s="145"/>
      <c r="K3540" s="145"/>
      <c r="L3540" s="145"/>
      <c r="M3540" s="145"/>
      <c r="N3540" s="145"/>
      <c r="O3540" s="145"/>
      <c r="P3540" s="145"/>
      <c r="Q3540" s="145"/>
      <c r="R3540" s="145"/>
      <c r="S3540" s="145"/>
      <c r="T3540" s="145"/>
      <c r="U3540" s="145"/>
      <c r="V3540" s="145"/>
      <c r="W3540" s="145"/>
      <c r="X3540" s="145"/>
      <c r="Y3540" s="145"/>
      <c r="Z3540" s="145"/>
      <c r="AA3540" s="145"/>
      <c r="AB3540" s="145"/>
      <c r="AC3540" s="145"/>
    </row>
    <row r="3541" spans="8:29" ht="12.75">
      <c r="H3541" s="145"/>
      <c r="I3541" s="145"/>
      <c r="J3541" s="145"/>
      <c r="K3541" s="145"/>
      <c r="L3541" s="145"/>
      <c r="M3541" s="145"/>
      <c r="N3541" s="145"/>
      <c r="O3541" s="145"/>
      <c r="P3541" s="145"/>
      <c r="Q3541" s="145"/>
      <c r="R3541" s="145"/>
      <c r="S3541" s="145"/>
      <c r="T3541" s="145"/>
      <c r="U3541" s="145"/>
      <c r="V3541" s="145"/>
      <c r="W3541" s="145"/>
      <c r="X3541" s="145"/>
      <c r="Y3541" s="145"/>
      <c r="Z3541" s="145"/>
      <c r="AA3541" s="145"/>
      <c r="AB3541" s="145"/>
      <c r="AC3541" s="145"/>
    </row>
    <row r="3542" spans="8:29" ht="12.75">
      <c r="H3542" s="145"/>
      <c r="I3542" s="145"/>
      <c r="J3542" s="145"/>
      <c r="K3542" s="145"/>
      <c r="L3542" s="145"/>
      <c r="M3542" s="145"/>
      <c r="N3542" s="145"/>
      <c r="O3542" s="145"/>
      <c r="P3542" s="145"/>
      <c r="Q3542" s="145"/>
      <c r="R3542" s="145"/>
      <c r="S3542" s="145"/>
      <c r="T3542" s="145"/>
      <c r="U3542" s="145"/>
      <c r="V3542" s="145"/>
      <c r="W3542" s="145"/>
      <c r="X3542" s="145"/>
      <c r="Y3542" s="145"/>
      <c r="Z3542" s="145"/>
      <c r="AA3542" s="145"/>
      <c r="AB3542" s="145"/>
      <c r="AC3542" s="145"/>
    </row>
    <row r="3543" spans="8:29" ht="12.75">
      <c r="H3543" s="145"/>
      <c r="I3543" s="145"/>
      <c r="J3543" s="145"/>
      <c r="K3543" s="145"/>
      <c r="L3543" s="145"/>
      <c r="M3543" s="145"/>
      <c r="N3543" s="145"/>
      <c r="O3543" s="145"/>
      <c r="P3543" s="145"/>
      <c r="Q3543" s="145"/>
      <c r="R3543" s="145"/>
      <c r="S3543" s="145"/>
      <c r="T3543" s="145"/>
      <c r="U3543" s="145"/>
      <c r="V3543" s="145"/>
      <c r="W3543" s="145"/>
      <c r="X3543" s="145"/>
      <c r="Y3543" s="145"/>
      <c r="Z3543" s="145"/>
      <c r="AA3543" s="145"/>
      <c r="AB3543" s="145"/>
      <c r="AC3543" s="145"/>
    </row>
    <row r="3544" spans="8:29" ht="12.75">
      <c r="H3544" s="145"/>
      <c r="I3544" s="145"/>
      <c r="J3544" s="145"/>
      <c r="K3544" s="145"/>
      <c r="L3544" s="145"/>
      <c r="M3544" s="145"/>
      <c r="N3544" s="145"/>
      <c r="O3544" s="145"/>
      <c r="P3544" s="145"/>
      <c r="Q3544" s="145"/>
      <c r="R3544" s="145"/>
      <c r="S3544" s="145"/>
      <c r="T3544" s="145"/>
      <c r="U3544" s="145"/>
      <c r="V3544" s="145"/>
      <c r="W3544" s="145"/>
      <c r="X3544" s="145"/>
      <c r="Y3544" s="145"/>
      <c r="Z3544" s="145"/>
      <c r="AA3544" s="145"/>
      <c r="AB3544" s="145"/>
      <c r="AC3544" s="145"/>
    </row>
    <row r="3545" spans="8:29" ht="12.75">
      <c r="H3545" s="145"/>
      <c r="I3545" s="145"/>
      <c r="J3545" s="145"/>
      <c r="K3545" s="145"/>
      <c r="L3545" s="145"/>
      <c r="M3545" s="145"/>
      <c r="N3545" s="145"/>
      <c r="O3545" s="145"/>
      <c r="P3545" s="145"/>
      <c r="Q3545" s="145"/>
      <c r="R3545" s="145"/>
      <c r="S3545" s="145"/>
      <c r="T3545" s="145"/>
      <c r="U3545" s="145"/>
      <c r="V3545" s="145"/>
      <c r="W3545" s="145"/>
      <c r="X3545" s="145"/>
      <c r="Y3545" s="145"/>
      <c r="Z3545" s="145"/>
      <c r="AA3545" s="145"/>
      <c r="AB3545" s="145"/>
      <c r="AC3545" s="145"/>
    </row>
    <row r="3546" spans="8:29" ht="12.75">
      <c r="H3546" s="145"/>
      <c r="I3546" s="145"/>
      <c r="J3546" s="145"/>
      <c r="K3546" s="145"/>
      <c r="L3546" s="145"/>
      <c r="M3546" s="145"/>
      <c r="N3546" s="145"/>
      <c r="O3546" s="145"/>
      <c r="P3546" s="145"/>
      <c r="Q3546" s="145"/>
      <c r="R3546" s="145"/>
      <c r="S3546" s="145"/>
      <c r="T3546" s="145"/>
      <c r="U3546" s="145"/>
      <c r="V3546" s="145"/>
      <c r="W3546" s="145"/>
      <c r="X3546" s="145"/>
      <c r="Y3546" s="145"/>
      <c r="Z3546" s="145"/>
      <c r="AA3546" s="145"/>
      <c r="AB3546" s="145"/>
      <c r="AC3546" s="145"/>
    </row>
    <row r="3547" spans="8:29" ht="12.75">
      <c r="H3547" s="145"/>
      <c r="I3547" s="145"/>
      <c r="J3547" s="145"/>
      <c r="K3547" s="145"/>
      <c r="L3547" s="145"/>
      <c r="M3547" s="145"/>
      <c r="N3547" s="145"/>
      <c r="O3547" s="145"/>
      <c r="P3547" s="145"/>
      <c r="Q3547" s="145"/>
      <c r="R3547" s="145"/>
      <c r="S3547" s="145"/>
      <c r="T3547" s="145"/>
      <c r="U3547" s="145"/>
      <c r="V3547" s="145"/>
      <c r="W3547" s="145"/>
      <c r="X3547" s="145"/>
      <c r="Y3547" s="145"/>
      <c r="Z3547" s="145"/>
      <c r="AA3547" s="145"/>
      <c r="AB3547" s="145"/>
      <c r="AC3547" s="145"/>
    </row>
    <row r="3548" spans="8:29" ht="12.75">
      <c r="H3548" s="145"/>
      <c r="I3548" s="145"/>
      <c r="J3548" s="145"/>
      <c r="K3548" s="145"/>
      <c r="L3548" s="145"/>
      <c r="M3548" s="145"/>
      <c r="N3548" s="145"/>
      <c r="O3548" s="145"/>
      <c r="P3548" s="145"/>
      <c r="Q3548" s="145"/>
      <c r="R3548" s="145"/>
      <c r="S3548" s="145"/>
      <c r="T3548" s="145"/>
      <c r="U3548" s="145"/>
      <c r="V3548" s="145"/>
      <c r="W3548" s="145"/>
      <c r="X3548" s="145"/>
      <c r="Y3548" s="145"/>
      <c r="Z3548" s="145"/>
      <c r="AA3548" s="145"/>
      <c r="AB3548" s="145"/>
      <c r="AC3548" s="145"/>
    </row>
    <row r="3549" spans="8:29" ht="12.75">
      <c r="H3549" s="145"/>
      <c r="I3549" s="145"/>
      <c r="J3549" s="145"/>
      <c r="K3549" s="145"/>
      <c r="L3549" s="145"/>
      <c r="M3549" s="145"/>
      <c r="N3549" s="145"/>
      <c r="O3549" s="145"/>
      <c r="P3549" s="145"/>
      <c r="Q3549" s="145"/>
      <c r="R3549" s="145"/>
      <c r="S3549" s="145"/>
      <c r="T3549" s="145"/>
      <c r="U3549" s="145"/>
      <c r="V3549" s="145"/>
      <c r="W3549" s="145"/>
      <c r="X3549" s="145"/>
      <c r="Y3549" s="145"/>
      <c r="Z3549" s="145"/>
      <c r="AA3549" s="145"/>
      <c r="AB3549" s="145"/>
      <c r="AC3549" s="145"/>
    </row>
    <row r="3550" spans="8:29" ht="12.75">
      <c r="H3550" s="145"/>
      <c r="I3550" s="145"/>
      <c r="J3550" s="145"/>
      <c r="K3550" s="145"/>
      <c r="L3550" s="145"/>
      <c r="M3550" s="145"/>
      <c r="N3550" s="145"/>
      <c r="O3550" s="145"/>
      <c r="P3550" s="145"/>
      <c r="Q3550" s="145"/>
      <c r="R3550" s="145"/>
      <c r="S3550" s="145"/>
      <c r="T3550" s="145"/>
      <c r="U3550" s="145"/>
      <c r="V3550" s="145"/>
      <c r="W3550" s="145"/>
      <c r="X3550" s="145"/>
      <c r="Y3550" s="145"/>
      <c r="Z3550" s="145"/>
      <c r="AA3550" s="145"/>
      <c r="AB3550" s="145"/>
      <c r="AC3550" s="145"/>
    </row>
    <row r="3551" spans="8:29" ht="12.75">
      <c r="H3551" s="145"/>
      <c r="I3551" s="145"/>
      <c r="J3551" s="145"/>
      <c r="K3551" s="145"/>
      <c r="L3551" s="145"/>
      <c r="M3551" s="145"/>
      <c r="N3551" s="145"/>
      <c r="O3551" s="145"/>
      <c r="P3551" s="145"/>
      <c r="Q3551" s="145"/>
      <c r="R3551" s="145"/>
      <c r="S3551" s="145"/>
      <c r="T3551" s="145"/>
      <c r="U3551" s="145"/>
      <c r="V3551" s="145"/>
      <c r="W3551" s="145"/>
      <c r="X3551" s="145"/>
      <c r="Y3551" s="145"/>
      <c r="Z3551" s="145"/>
      <c r="AA3551" s="145"/>
      <c r="AB3551" s="145"/>
      <c r="AC3551" s="145"/>
    </row>
    <row r="3552" spans="8:29" ht="12.75">
      <c r="H3552" s="145"/>
      <c r="I3552" s="145"/>
      <c r="J3552" s="145"/>
      <c r="K3552" s="145"/>
      <c r="L3552" s="145"/>
      <c r="M3552" s="145"/>
      <c r="N3552" s="145"/>
      <c r="O3552" s="145"/>
      <c r="P3552" s="145"/>
      <c r="Q3552" s="145"/>
      <c r="R3552" s="145"/>
      <c r="S3552" s="145"/>
      <c r="T3552" s="145"/>
      <c r="U3552" s="145"/>
      <c r="V3552" s="145"/>
      <c r="W3552" s="145"/>
      <c r="X3552" s="145"/>
      <c r="Y3552" s="145"/>
      <c r="Z3552" s="145"/>
      <c r="AA3552" s="145"/>
      <c r="AB3552" s="145"/>
      <c r="AC3552" s="145"/>
    </row>
    <row r="3553" spans="8:29" ht="12.75">
      <c r="H3553" s="145"/>
      <c r="I3553" s="145"/>
      <c r="J3553" s="145"/>
      <c r="K3553" s="145"/>
      <c r="L3553" s="145"/>
      <c r="M3553" s="145"/>
      <c r="N3553" s="145"/>
      <c r="O3553" s="145"/>
      <c r="P3553" s="145"/>
      <c r="Q3553" s="145"/>
      <c r="R3553" s="145"/>
      <c r="S3553" s="145"/>
      <c r="T3553" s="145"/>
      <c r="U3553" s="145"/>
      <c r="V3553" s="145"/>
      <c r="W3553" s="145"/>
      <c r="X3553" s="145"/>
      <c r="Y3553" s="145"/>
      <c r="Z3553" s="145"/>
      <c r="AA3553" s="145"/>
      <c r="AB3553" s="145"/>
      <c r="AC3553" s="145"/>
    </row>
    <row r="3554" spans="8:29" ht="12.75">
      <c r="H3554" s="145"/>
      <c r="I3554" s="145"/>
      <c r="J3554" s="145"/>
      <c r="K3554" s="145"/>
      <c r="L3554" s="145"/>
      <c r="M3554" s="145"/>
      <c r="N3554" s="145"/>
      <c r="O3554" s="145"/>
      <c r="P3554" s="145"/>
      <c r="Q3554" s="145"/>
      <c r="R3554" s="145"/>
      <c r="S3554" s="145"/>
      <c r="T3554" s="145"/>
      <c r="U3554" s="145"/>
      <c r="V3554" s="145"/>
      <c r="W3554" s="145"/>
      <c r="X3554" s="145"/>
      <c r="Y3554" s="145"/>
      <c r="Z3554" s="145"/>
      <c r="AA3554" s="145"/>
      <c r="AB3554" s="145"/>
      <c r="AC3554" s="145"/>
    </row>
    <row r="3555" spans="8:29" ht="12.75">
      <c r="H3555" s="145"/>
      <c r="I3555" s="145"/>
      <c r="J3555" s="145"/>
      <c r="K3555" s="145"/>
      <c r="L3555" s="145"/>
      <c r="M3555" s="145"/>
      <c r="N3555" s="145"/>
      <c r="O3555" s="145"/>
      <c r="P3555" s="145"/>
      <c r="Q3555" s="145"/>
      <c r="R3555" s="145"/>
      <c r="S3555" s="145"/>
      <c r="T3555" s="145"/>
      <c r="U3555" s="145"/>
      <c r="V3555" s="145"/>
      <c r="W3555" s="145"/>
      <c r="X3555" s="145"/>
      <c r="Y3555" s="145"/>
      <c r="Z3555" s="145"/>
      <c r="AA3555" s="145"/>
      <c r="AB3555" s="145"/>
      <c r="AC3555" s="145"/>
    </row>
    <row r="3556" spans="8:29" ht="12.75">
      <c r="H3556" s="145"/>
      <c r="I3556" s="145"/>
      <c r="J3556" s="145"/>
      <c r="K3556" s="145"/>
      <c r="L3556" s="145"/>
      <c r="M3556" s="145"/>
      <c r="N3556" s="145"/>
      <c r="O3556" s="145"/>
      <c r="P3556" s="145"/>
      <c r="Q3556" s="145"/>
      <c r="R3556" s="145"/>
      <c r="S3556" s="145"/>
      <c r="T3556" s="145"/>
      <c r="U3556" s="145"/>
      <c r="V3556" s="145"/>
      <c r="W3556" s="145"/>
      <c r="X3556" s="145"/>
      <c r="Y3556" s="145"/>
      <c r="Z3556" s="145"/>
      <c r="AA3556" s="145"/>
      <c r="AB3556" s="145"/>
      <c r="AC3556" s="145"/>
    </row>
    <row r="3557" spans="8:29" ht="12.75">
      <c r="H3557" s="145"/>
      <c r="I3557" s="145"/>
      <c r="J3557" s="145"/>
      <c r="K3557" s="145"/>
      <c r="L3557" s="145"/>
      <c r="M3557" s="145"/>
      <c r="N3557" s="145"/>
      <c r="O3557" s="145"/>
      <c r="P3557" s="145"/>
      <c r="Q3557" s="145"/>
      <c r="R3557" s="145"/>
      <c r="S3557" s="145"/>
      <c r="T3557" s="145"/>
      <c r="U3557" s="145"/>
      <c r="V3557" s="145"/>
      <c r="W3557" s="145"/>
      <c r="X3557" s="145"/>
      <c r="Y3557" s="145"/>
      <c r="Z3557" s="145"/>
      <c r="AA3557" s="145"/>
      <c r="AB3557" s="145"/>
      <c r="AC3557" s="145"/>
    </row>
    <row r="3558" spans="8:29" ht="12.75">
      <c r="H3558" s="145"/>
      <c r="I3558" s="145"/>
      <c r="J3558" s="145"/>
      <c r="K3558" s="145"/>
      <c r="L3558" s="145"/>
      <c r="M3558" s="145"/>
      <c r="N3558" s="145"/>
      <c r="O3558" s="145"/>
      <c r="P3558" s="145"/>
      <c r="Q3558" s="145"/>
      <c r="R3558" s="145"/>
      <c r="S3558" s="145"/>
      <c r="T3558" s="145"/>
      <c r="U3558" s="145"/>
      <c r="V3558" s="145"/>
      <c r="W3558" s="145"/>
      <c r="X3558" s="145"/>
      <c r="Y3558" s="145"/>
      <c r="Z3558" s="145"/>
      <c r="AA3558" s="145"/>
      <c r="AB3558" s="145"/>
      <c r="AC3558" s="145"/>
    </row>
    <row r="3559" spans="8:29" ht="12.75">
      <c r="H3559" s="145"/>
      <c r="I3559" s="145"/>
      <c r="J3559" s="145"/>
      <c r="K3559" s="145"/>
      <c r="L3559" s="145"/>
      <c r="M3559" s="145"/>
      <c r="N3559" s="145"/>
      <c r="O3559" s="145"/>
      <c r="P3559" s="145"/>
      <c r="Q3559" s="145"/>
      <c r="R3559" s="145"/>
      <c r="S3559" s="145"/>
      <c r="T3559" s="145"/>
      <c r="U3559" s="145"/>
      <c r="V3559" s="145"/>
      <c r="W3559" s="145"/>
      <c r="X3559" s="145"/>
      <c r="Y3559" s="145"/>
      <c r="Z3559" s="145"/>
      <c r="AA3559" s="145"/>
      <c r="AB3559" s="145"/>
      <c r="AC3559" s="145"/>
    </row>
    <row r="3560" spans="8:29" ht="12.75">
      <c r="H3560" s="145"/>
      <c r="I3560" s="145"/>
      <c r="J3560" s="145"/>
      <c r="K3560" s="145"/>
      <c r="L3560" s="145"/>
      <c r="M3560" s="145"/>
      <c r="N3560" s="145"/>
      <c r="O3560" s="145"/>
      <c r="P3560" s="145"/>
      <c r="Q3560" s="145"/>
      <c r="R3560" s="145"/>
      <c r="S3560" s="145"/>
      <c r="T3560" s="145"/>
      <c r="U3560" s="145"/>
      <c r="V3560" s="145"/>
      <c r="W3560" s="145"/>
      <c r="X3560" s="145"/>
      <c r="Y3560" s="145"/>
      <c r="Z3560" s="145"/>
      <c r="AA3560" s="145"/>
      <c r="AB3560" s="145"/>
      <c r="AC3560" s="145"/>
    </row>
    <row r="3561" spans="8:29" ht="12.75">
      <c r="H3561" s="145"/>
      <c r="I3561" s="145"/>
      <c r="J3561" s="145"/>
      <c r="K3561" s="145"/>
      <c r="L3561" s="145"/>
      <c r="M3561" s="145"/>
      <c r="N3561" s="145"/>
      <c r="O3561" s="145"/>
      <c r="P3561" s="145"/>
      <c r="Q3561" s="145"/>
      <c r="R3561" s="145"/>
      <c r="S3561" s="145"/>
      <c r="T3561" s="145"/>
      <c r="U3561" s="145"/>
      <c r="V3561" s="145"/>
      <c r="W3561" s="145"/>
      <c r="X3561" s="145"/>
      <c r="Y3561" s="145"/>
      <c r="Z3561" s="145"/>
      <c r="AA3561" s="145"/>
      <c r="AB3561" s="145"/>
      <c r="AC3561" s="145"/>
    </row>
    <row r="3562" spans="8:29" ht="12.75">
      <c r="H3562" s="145"/>
      <c r="I3562" s="145"/>
      <c r="J3562" s="145"/>
      <c r="K3562" s="145"/>
      <c r="L3562" s="145"/>
      <c r="M3562" s="145"/>
      <c r="N3562" s="145"/>
      <c r="O3562" s="145"/>
      <c r="P3562" s="145"/>
      <c r="Q3562" s="145"/>
      <c r="R3562" s="145"/>
      <c r="S3562" s="145"/>
      <c r="T3562" s="145"/>
      <c r="U3562" s="145"/>
      <c r="V3562" s="145"/>
      <c r="W3562" s="145"/>
      <c r="X3562" s="145"/>
      <c r="Y3562" s="145"/>
      <c r="Z3562" s="145"/>
      <c r="AA3562" s="145"/>
      <c r="AB3562" s="145"/>
      <c r="AC3562" s="145"/>
    </row>
    <row r="3563" spans="8:29" ht="12.75">
      <c r="H3563" s="145"/>
      <c r="I3563" s="145"/>
      <c r="J3563" s="145"/>
      <c r="K3563" s="145"/>
      <c r="L3563" s="145"/>
      <c r="M3563" s="145"/>
      <c r="N3563" s="145"/>
      <c r="O3563" s="145"/>
      <c r="P3563" s="145"/>
      <c r="Q3563" s="145"/>
      <c r="R3563" s="145"/>
      <c r="S3563" s="145"/>
      <c r="T3563" s="145"/>
      <c r="U3563" s="145"/>
      <c r="V3563" s="145"/>
      <c r="W3563" s="145"/>
      <c r="X3563" s="145"/>
      <c r="Y3563" s="145"/>
      <c r="Z3563" s="145"/>
      <c r="AA3563" s="145"/>
      <c r="AB3563" s="145"/>
      <c r="AC3563" s="145"/>
    </row>
    <row r="3564" spans="8:29" ht="12.75">
      <c r="H3564" s="145"/>
      <c r="I3564" s="145"/>
      <c r="J3564" s="145"/>
      <c r="K3564" s="145"/>
      <c r="L3564" s="145"/>
      <c r="M3564" s="145"/>
      <c r="N3564" s="145"/>
      <c r="O3564" s="145"/>
      <c r="P3564" s="145"/>
      <c r="Q3564" s="145"/>
      <c r="R3564" s="145"/>
      <c r="S3564" s="145"/>
      <c r="T3564" s="145"/>
      <c r="U3564" s="145"/>
      <c r="V3564" s="145"/>
      <c r="W3564" s="145"/>
      <c r="X3564" s="145"/>
      <c r="Y3564" s="145"/>
      <c r="Z3564" s="145"/>
      <c r="AA3564" s="145"/>
      <c r="AB3564" s="145"/>
      <c r="AC3564" s="145"/>
    </row>
    <row r="3565" spans="8:29" ht="12.75">
      <c r="H3565" s="145"/>
      <c r="I3565" s="145"/>
      <c r="J3565" s="145"/>
      <c r="K3565" s="145"/>
      <c r="L3565" s="145"/>
      <c r="M3565" s="145"/>
      <c r="N3565" s="145"/>
      <c r="O3565" s="145"/>
      <c r="P3565" s="145"/>
      <c r="Q3565" s="145"/>
      <c r="R3565" s="145"/>
      <c r="S3565" s="145"/>
      <c r="T3565" s="145"/>
      <c r="U3565" s="145"/>
      <c r="V3565" s="145"/>
      <c r="W3565" s="145"/>
      <c r="X3565" s="145"/>
      <c r="Y3565" s="145"/>
      <c r="Z3565" s="145"/>
      <c r="AA3565" s="145"/>
      <c r="AB3565" s="145"/>
      <c r="AC3565" s="145"/>
    </row>
    <row r="3566" spans="8:29" ht="12.75">
      <c r="H3566" s="145"/>
      <c r="I3566" s="145"/>
      <c r="J3566" s="145"/>
      <c r="K3566" s="145"/>
      <c r="L3566" s="145"/>
      <c r="M3566" s="145"/>
      <c r="N3566" s="145"/>
      <c r="O3566" s="145"/>
      <c r="P3566" s="145"/>
      <c r="Q3566" s="145"/>
      <c r="R3566" s="145"/>
      <c r="S3566" s="145"/>
      <c r="T3566" s="145"/>
      <c r="U3566" s="145"/>
      <c r="V3566" s="145"/>
      <c r="W3566" s="145"/>
      <c r="X3566" s="145"/>
      <c r="Y3566" s="145"/>
      <c r="Z3566" s="145"/>
      <c r="AA3566" s="145"/>
      <c r="AB3566" s="145"/>
      <c r="AC3566" s="145"/>
    </row>
    <row r="3567" spans="8:29" ht="12.75">
      <c r="H3567" s="145"/>
      <c r="I3567" s="145"/>
      <c r="J3567" s="145"/>
      <c r="K3567" s="145"/>
      <c r="L3567" s="145"/>
      <c r="M3567" s="145"/>
      <c r="N3567" s="145"/>
      <c r="O3567" s="145"/>
      <c r="P3567" s="145"/>
      <c r="Q3567" s="145"/>
      <c r="R3567" s="145"/>
      <c r="S3567" s="145"/>
      <c r="T3567" s="145"/>
      <c r="U3567" s="145"/>
      <c r="V3567" s="145"/>
      <c r="W3567" s="145"/>
      <c r="X3567" s="145"/>
      <c r="Y3567" s="145"/>
      <c r="Z3567" s="145"/>
      <c r="AA3567" s="145"/>
      <c r="AB3567" s="145"/>
      <c r="AC3567" s="145"/>
    </row>
    <row r="3568" spans="8:29" ht="12.75">
      <c r="H3568" s="145"/>
      <c r="I3568" s="145"/>
      <c r="J3568" s="145"/>
      <c r="K3568" s="145"/>
      <c r="L3568" s="145"/>
      <c r="M3568" s="145"/>
      <c r="N3568" s="145"/>
      <c r="O3568" s="145"/>
      <c r="P3568" s="145"/>
      <c r="Q3568" s="145"/>
      <c r="R3568" s="145"/>
      <c r="S3568" s="145"/>
      <c r="T3568" s="145"/>
      <c r="U3568" s="145"/>
      <c r="V3568" s="145"/>
      <c r="W3568" s="145"/>
      <c r="X3568" s="145"/>
      <c r="Y3568" s="145"/>
      <c r="Z3568" s="145"/>
      <c r="AA3568" s="145"/>
      <c r="AB3568" s="145"/>
      <c r="AC3568" s="145"/>
    </row>
    <row r="3569" spans="8:29" ht="12.75">
      <c r="H3569" s="145"/>
      <c r="I3569" s="145"/>
      <c r="J3569" s="145"/>
      <c r="K3569" s="145"/>
      <c r="L3569" s="145"/>
      <c r="M3569" s="145"/>
      <c r="N3569" s="145"/>
      <c r="O3569" s="145"/>
      <c r="P3569" s="145"/>
      <c r="Q3569" s="145"/>
      <c r="R3569" s="145"/>
      <c r="S3569" s="145"/>
      <c r="T3569" s="145"/>
      <c r="U3569" s="145"/>
      <c r="V3569" s="145"/>
      <c r="W3569" s="145"/>
      <c r="X3569" s="145"/>
      <c r="Y3569" s="145"/>
      <c r="Z3569" s="145"/>
      <c r="AA3569" s="145"/>
      <c r="AB3569" s="145"/>
      <c r="AC3569" s="145"/>
    </row>
    <row r="3570" spans="8:29" ht="12.75">
      <c r="H3570" s="145"/>
      <c r="I3570" s="145"/>
      <c r="J3570" s="145"/>
      <c r="K3570" s="145"/>
      <c r="L3570" s="145"/>
      <c r="M3570" s="145"/>
      <c r="N3570" s="145"/>
      <c r="O3570" s="145"/>
      <c r="P3570" s="145"/>
      <c r="Q3570" s="145"/>
      <c r="R3570" s="145"/>
      <c r="S3570" s="145"/>
      <c r="T3570" s="145"/>
      <c r="U3570" s="145"/>
      <c r="V3570" s="145"/>
      <c r="W3570" s="145"/>
      <c r="X3570" s="145"/>
      <c r="Y3570" s="145"/>
      <c r="Z3570" s="145"/>
      <c r="AA3570" s="145"/>
      <c r="AB3570" s="145"/>
      <c r="AC3570" s="145"/>
    </row>
    <row r="3571" spans="8:29" ht="12.75">
      <c r="H3571" s="145"/>
      <c r="I3571" s="145"/>
      <c r="J3571" s="145"/>
      <c r="K3571" s="145"/>
      <c r="L3571" s="145"/>
      <c r="M3571" s="145"/>
      <c r="N3571" s="145"/>
      <c r="O3571" s="145"/>
      <c r="P3571" s="145"/>
      <c r="Q3571" s="145"/>
      <c r="R3571" s="145"/>
      <c r="S3571" s="145"/>
      <c r="T3571" s="145"/>
      <c r="U3571" s="145"/>
      <c r="V3571" s="145"/>
      <c r="W3571" s="145"/>
      <c r="X3571" s="145"/>
      <c r="Y3571" s="145"/>
      <c r="Z3571" s="145"/>
      <c r="AA3571" s="145"/>
      <c r="AB3571" s="145"/>
      <c r="AC3571" s="145"/>
    </row>
    <row r="3572" spans="8:29" ht="12.75">
      <c r="H3572" s="145"/>
      <c r="I3572" s="145"/>
      <c r="J3572" s="145"/>
      <c r="K3572" s="145"/>
      <c r="L3572" s="145"/>
      <c r="M3572" s="145"/>
      <c r="N3572" s="145"/>
      <c r="O3572" s="145"/>
      <c r="P3572" s="145"/>
      <c r="Q3572" s="145"/>
      <c r="R3572" s="145"/>
      <c r="S3572" s="145"/>
      <c r="T3572" s="145"/>
      <c r="U3572" s="145"/>
      <c r="V3572" s="145"/>
      <c r="W3572" s="145"/>
      <c r="X3572" s="145"/>
      <c r="Y3572" s="145"/>
      <c r="Z3572" s="145"/>
      <c r="AA3572" s="145"/>
      <c r="AB3572" s="145"/>
      <c r="AC3572" s="145"/>
    </row>
    <row r="3573" spans="8:29" ht="12.75">
      <c r="H3573" s="145"/>
      <c r="I3573" s="145"/>
      <c r="J3573" s="145"/>
      <c r="K3573" s="145"/>
      <c r="L3573" s="145"/>
      <c r="M3573" s="145"/>
      <c r="N3573" s="145"/>
      <c r="O3573" s="145"/>
      <c r="P3573" s="145"/>
      <c r="Q3573" s="145"/>
      <c r="R3573" s="145"/>
      <c r="S3573" s="145"/>
      <c r="T3573" s="145"/>
      <c r="U3573" s="145"/>
      <c r="V3573" s="145"/>
      <c r="W3573" s="145"/>
      <c r="X3573" s="145"/>
      <c r="Y3573" s="145"/>
      <c r="Z3573" s="145"/>
      <c r="AA3573" s="145"/>
      <c r="AB3573" s="145"/>
      <c r="AC3573" s="145"/>
    </row>
    <row r="3574" spans="8:29" ht="12.75">
      <c r="H3574" s="145"/>
      <c r="I3574" s="145"/>
      <c r="J3574" s="145"/>
      <c r="K3574" s="145"/>
      <c r="L3574" s="145"/>
      <c r="M3574" s="145"/>
      <c r="N3574" s="145"/>
      <c r="O3574" s="145"/>
      <c r="P3574" s="145"/>
      <c r="Q3574" s="145"/>
      <c r="R3574" s="145"/>
      <c r="S3574" s="145"/>
      <c r="T3574" s="145"/>
      <c r="U3574" s="145"/>
      <c r="V3574" s="145"/>
      <c r="W3574" s="145"/>
      <c r="X3574" s="145"/>
      <c r="Y3574" s="145"/>
      <c r="Z3574" s="145"/>
      <c r="AA3574" s="145"/>
      <c r="AB3574" s="145"/>
      <c r="AC3574" s="145"/>
    </row>
    <row r="3575" spans="8:29" ht="12.75">
      <c r="H3575" s="145"/>
      <c r="I3575" s="145"/>
      <c r="J3575" s="145"/>
      <c r="K3575" s="145"/>
      <c r="L3575" s="145"/>
      <c r="M3575" s="145"/>
      <c r="N3575" s="145"/>
      <c r="O3575" s="145"/>
      <c r="P3575" s="145"/>
      <c r="Q3575" s="145"/>
      <c r="R3575" s="145"/>
      <c r="S3575" s="145"/>
      <c r="T3575" s="145"/>
      <c r="U3575" s="145"/>
      <c r="V3575" s="145"/>
      <c r="W3575" s="145"/>
      <c r="X3575" s="145"/>
      <c r="Y3575" s="145"/>
      <c r="Z3575" s="145"/>
      <c r="AA3575" s="145"/>
      <c r="AB3575" s="145"/>
      <c r="AC3575" s="145"/>
    </row>
    <row r="3576" spans="8:29" ht="12.75">
      <c r="H3576" s="145"/>
      <c r="I3576" s="145"/>
      <c r="J3576" s="145"/>
      <c r="K3576" s="145"/>
      <c r="L3576" s="145"/>
      <c r="M3576" s="145"/>
      <c r="N3576" s="145"/>
      <c r="O3576" s="145"/>
      <c r="P3576" s="145"/>
      <c r="Q3576" s="145"/>
      <c r="R3576" s="145"/>
      <c r="S3576" s="145"/>
      <c r="T3576" s="145"/>
      <c r="U3576" s="145"/>
      <c r="V3576" s="145"/>
      <c r="W3576" s="145"/>
      <c r="X3576" s="145"/>
      <c r="Y3576" s="145"/>
      <c r="Z3576" s="145"/>
      <c r="AA3576" s="145"/>
      <c r="AB3576" s="145"/>
      <c r="AC3576" s="145"/>
    </row>
    <row r="3577" spans="8:29" ht="12.75">
      <c r="H3577" s="145"/>
      <c r="I3577" s="145"/>
      <c r="J3577" s="145"/>
      <c r="K3577" s="145"/>
      <c r="L3577" s="145"/>
      <c r="M3577" s="145"/>
      <c r="N3577" s="145"/>
      <c r="O3577" s="145"/>
      <c r="P3577" s="145"/>
      <c r="Q3577" s="145"/>
      <c r="R3577" s="145"/>
      <c r="S3577" s="145"/>
      <c r="T3577" s="145"/>
      <c r="U3577" s="145"/>
      <c r="V3577" s="145"/>
      <c r="W3577" s="145"/>
      <c r="X3577" s="145"/>
      <c r="Y3577" s="145"/>
      <c r="Z3577" s="145"/>
      <c r="AA3577" s="145"/>
      <c r="AB3577" s="145"/>
      <c r="AC3577" s="145"/>
    </row>
    <row r="3578" spans="8:29" ht="12.75">
      <c r="H3578" s="145"/>
      <c r="I3578" s="145"/>
      <c r="J3578" s="145"/>
      <c r="K3578" s="145"/>
      <c r="L3578" s="145"/>
      <c r="M3578" s="145"/>
      <c r="N3578" s="145"/>
      <c r="O3578" s="145"/>
      <c r="P3578" s="145"/>
      <c r="Q3578" s="145"/>
      <c r="R3578" s="145"/>
      <c r="S3578" s="145"/>
      <c r="T3578" s="145"/>
      <c r="U3578" s="145"/>
      <c r="V3578" s="145"/>
      <c r="W3578" s="145"/>
      <c r="X3578" s="145"/>
      <c r="Y3578" s="145"/>
      <c r="Z3578" s="145"/>
      <c r="AA3578" s="145"/>
      <c r="AB3578" s="145"/>
      <c r="AC3578" s="145"/>
    </row>
    <row r="3579" spans="8:29" ht="12.75">
      <c r="H3579" s="145"/>
      <c r="I3579" s="145"/>
      <c r="J3579" s="145"/>
      <c r="K3579" s="145"/>
      <c r="L3579" s="145"/>
      <c r="M3579" s="145"/>
      <c r="N3579" s="145"/>
      <c r="O3579" s="145"/>
      <c r="P3579" s="145"/>
      <c r="Q3579" s="145"/>
      <c r="R3579" s="145"/>
      <c r="S3579" s="145"/>
      <c r="T3579" s="145"/>
      <c r="U3579" s="145"/>
      <c r="V3579" s="145"/>
      <c r="W3579" s="145"/>
      <c r="X3579" s="145"/>
      <c r="Y3579" s="145"/>
      <c r="Z3579" s="145"/>
      <c r="AA3579" s="145"/>
      <c r="AB3579" s="145"/>
      <c r="AC3579" s="145"/>
    </row>
    <row r="3580" spans="8:29" ht="12.75">
      <c r="H3580" s="145"/>
      <c r="I3580" s="145"/>
      <c r="J3580" s="145"/>
      <c r="K3580" s="145"/>
      <c r="L3580" s="145"/>
      <c r="M3580" s="145"/>
      <c r="N3580" s="145"/>
      <c r="O3580" s="145"/>
      <c r="P3580" s="145"/>
      <c r="Q3580" s="145"/>
      <c r="R3580" s="145"/>
      <c r="S3580" s="145"/>
      <c r="T3580" s="145"/>
      <c r="U3580" s="145"/>
      <c r="V3580" s="145"/>
      <c r="W3580" s="145"/>
      <c r="X3580" s="145"/>
      <c r="Y3580" s="145"/>
      <c r="Z3580" s="145"/>
      <c r="AA3580" s="145"/>
      <c r="AB3580" s="145"/>
      <c r="AC3580" s="145"/>
    </row>
    <row r="3581" spans="8:29" ht="12.75">
      <c r="H3581" s="145"/>
      <c r="I3581" s="145"/>
      <c r="J3581" s="145"/>
      <c r="K3581" s="145"/>
      <c r="L3581" s="145"/>
      <c r="M3581" s="145"/>
      <c r="N3581" s="145"/>
      <c r="O3581" s="145"/>
      <c r="P3581" s="145"/>
      <c r="Q3581" s="145"/>
      <c r="R3581" s="145"/>
      <c r="S3581" s="145"/>
      <c r="T3581" s="145"/>
      <c r="U3581" s="145"/>
      <c r="V3581" s="145"/>
      <c r="W3581" s="145"/>
      <c r="X3581" s="145"/>
      <c r="Y3581" s="145"/>
      <c r="Z3581" s="145"/>
      <c r="AA3581" s="145"/>
      <c r="AB3581" s="145"/>
      <c r="AC3581" s="145"/>
    </row>
    <row r="3582" spans="8:29" ht="12.75">
      <c r="H3582" s="145"/>
      <c r="I3582" s="145"/>
      <c r="J3582" s="145"/>
      <c r="K3582" s="145"/>
      <c r="L3582" s="145"/>
      <c r="M3582" s="145"/>
      <c r="N3582" s="145"/>
      <c r="O3582" s="145"/>
      <c r="P3582" s="145"/>
      <c r="Q3582" s="145"/>
      <c r="R3582" s="145"/>
      <c r="S3582" s="145"/>
      <c r="T3582" s="145"/>
      <c r="U3582" s="145"/>
      <c r="V3582" s="145"/>
      <c r="W3582" s="145"/>
      <c r="X3582" s="145"/>
      <c r="Y3582" s="145"/>
      <c r="Z3582" s="145"/>
      <c r="AA3582" s="145"/>
      <c r="AB3582" s="145"/>
      <c r="AC3582" s="145"/>
    </row>
    <row r="3583" spans="8:29" ht="12.75">
      <c r="H3583" s="145"/>
      <c r="I3583" s="145"/>
      <c r="J3583" s="145"/>
      <c r="K3583" s="145"/>
      <c r="L3583" s="145"/>
      <c r="M3583" s="145"/>
      <c r="N3583" s="145"/>
      <c r="O3583" s="145"/>
      <c r="P3583" s="145"/>
      <c r="Q3583" s="145"/>
      <c r="R3583" s="145"/>
      <c r="S3583" s="145"/>
      <c r="T3583" s="145"/>
      <c r="U3583" s="145"/>
      <c r="V3583" s="145"/>
      <c r="W3583" s="145"/>
      <c r="X3583" s="145"/>
      <c r="Y3583" s="145"/>
      <c r="Z3583" s="145"/>
      <c r="AA3583" s="145"/>
      <c r="AB3583" s="145"/>
      <c r="AC3583" s="145"/>
    </row>
    <row r="3584" spans="8:29" ht="12.75">
      <c r="H3584" s="145"/>
      <c r="I3584" s="145"/>
      <c r="J3584" s="145"/>
      <c r="K3584" s="145"/>
      <c r="L3584" s="145"/>
      <c r="M3584" s="145"/>
      <c r="N3584" s="145"/>
      <c r="O3584" s="145"/>
      <c r="P3584" s="145"/>
      <c r="Q3584" s="145"/>
      <c r="R3584" s="145"/>
      <c r="S3584" s="145"/>
      <c r="T3584" s="145"/>
      <c r="U3584" s="145"/>
      <c r="V3584" s="145"/>
      <c r="W3584" s="145"/>
      <c r="X3584" s="145"/>
      <c r="Y3584" s="145"/>
      <c r="Z3584" s="145"/>
      <c r="AA3584" s="145"/>
      <c r="AB3584" s="145"/>
      <c r="AC3584" s="145"/>
    </row>
    <row r="3585" spans="8:29" ht="12.75">
      <c r="H3585" s="145"/>
      <c r="I3585" s="145"/>
      <c r="J3585" s="145"/>
      <c r="K3585" s="145"/>
      <c r="L3585" s="145"/>
      <c r="M3585" s="145"/>
      <c r="N3585" s="145"/>
      <c r="O3585" s="145"/>
      <c r="P3585" s="145"/>
      <c r="Q3585" s="145"/>
      <c r="R3585" s="145"/>
      <c r="S3585" s="145"/>
      <c r="T3585" s="145"/>
      <c r="U3585" s="145"/>
      <c r="V3585" s="145"/>
      <c r="W3585" s="145"/>
      <c r="X3585" s="145"/>
      <c r="Y3585" s="145"/>
      <c r="Z3585" s="145"/>
      <c r="AA3585" s="145"/>
      <c r="AB3585" s="145"/>
      <c r="AC3585" s="145"/>
    </row>
    <row r="3586" spans="8:29" ht="12.75">
      <c r="H3586" s="145"/>
      <c r="I3586" s="145"/>
      <c r="J3586" s="145"/>
      <c r="K3586" s="145"/>
      <c r="L3586" s="145"/>
      <c r="M3586" s="145"/>
      <c r="N3586" s="145"/>
      <c r="O3586" s="145"/>
      <c r="P3586" s="145"/>
      <c r="Q3586" s="145"/>
      <c r="R3586" s="145"/>
      <c r="S3586" s="145"/>
      <c r="T3586" s="145"/>
      <c r="U3586" s="145"/>
      <c r="V3586" s="145"/>
      <c r="W3586" s="145"/>
      <c r="X3586" s="145"/>
      <c r="Y3586" s="145"/>
      <c r="Z3586" s="145"/>
      <c r="AA3586" s="145"/>
      <c r="AB3586" s="145"/>
      <c r="AC3586" s="145"/>
    </row>
    <row r="3587" spans="8:29" ht="12.75">
      <c r="H3587" s="145"/>
      <c r="I3587" s="145"/>
      <c r="J3587" s="145"/>
      <c r="K3587" s="145"/>
      <c r="L3587" s="145"/>
      <c r="M3587" s="145"/>
      <c r="N3587" s="145"/>
      <c r="O3587" s="145"/>
      <c r="P3587" s="145"/>
      <c r="Q3587" s="145"/>
      <c r="R3587" s="145"/>
      <c r="S3587" s="145"/>
      <c r="T3587" s="145"/>
      <c r="U3587" s="145"/>
      <c r="V3587" s="145"/>
      <c r="W3587" s="145"/>
      <c r="X3587" s="145"/>
      <c r="Y3587" s="145"/>
      <c r="Z3587" s="145"/>
      <c r="AA3587" s="145"/>
      <c r="AB3587" s="145"/>
      <c r="AC3587" s="145"/>
    </row>
    <row r="3588" spans="8:29" ht="12.75">
      <c r="H3588" s="145"/>
      <c r="I3588" s="145"/>
      <c r="J3588" s="145"/>
      <c r="K3588" s="145"/>
      <c r="L3588" s="145"/>
      <c r="M3588" s="145"/>
      <c r="N3588" s="145"/>
      <c r="O3588" s="145"/>
      <c r="P3588" s="145"/>
      <c r="Q3588" s="145"/>
      <c r="R3588" s="145"/>
      <c r="S3588" s="145"/>
      <c r="T3588" s="145"/>
      <c r="U3588" s="145"/>
      <c r="V3588" s="145"/>
      <c r="W3588" s="145"/>
      <c r="X3588" s="145"/>
      <c r="Y3588" s="145"/>
      <c r="Z3588" s="145"/>
      <c r="AA3588" s="145"/>
      <c r="AB3588" s="145"/>
      <c r="AC3588" s="145"/>
    </row>
    <row r="3589" spans="8:29" ht="12.75">
      <c r="H3589" s="145"/>
      <c r="I3589" s="145"/>
      <c r="J3589" s="145"/>
      <c r="K3589" s="145"/>
      <c r="L3589" s="145"/>
      <c r="M3589" s="145"/>
      <c r="N3589" s="145"/>
      <c r="O3589" s="145"/>
      <c r="P3589" s="145"/>
      <c r="Q3589" s="145"/>
      <c r="R3589" s="145"/>
      <c r="S3589" s="145"/>
      <c r="T3589" s="145"/>
      <c r="U3589" s="145"/>
      <c r="V3589" s="145"/>
      <c r="W3589" s="145"/>
      <c r="X3589" s="145"/>
      <c r="Y3589" s="145"/>
      <c r="Z3589" s="145"/>
      <c r="AA3589" s="145"/>
      <c r="AB3589" s="145"/>
      <c r="AC3589" s="145"/>
    </row>
    <row r="3590" spans="8:29" ht="12.75">
      <c r="H3590" s="145"/>
      <c r="I3590" s="145"/>
      <c r="J3590" s="145"/>
      <c r="K3590" s="145"/>
      <c r="L3590" s="145"/>
      <c r="M3590" s="145"/>
      <c r="N3590" s="145"/>
      <c r="O3590" s="145"/>
      <c r="P3590" s="145"/>
      <c r="Q3590" s="145"/>
      <c r="R3590" s="145"/>
      <c r="S3590" s="145"/>
      <c r="T3590" s="145"/>
      <c r="U3590" s="145"/>
      <c r="V3590" s="145"/>
      <c r="W3590" s="145"/>
      <c r="X3590" s="145"/>
      <c r="Y3590" s="145"/>
      <c r="Z3590" s="145"/>
      <c r="AA3590" s="145"/>
      <c r="AB3590" s="145"/>
      <c r="AC3590" s="145"/>
    </row>
    <row r="3591" spans="8:29" ht="12.75">
      <c r="H3591" s="145"/>
      <c r="I3591" s="145"/>
      <c r="J3591" s="145"/>
      <c r="K3591" s="145"/>
      <c r="L3591" s="145"/>
      <c r="M3591" s="145"/>
      <c r="N3591" s="145"/>
      <c r="O3591" s="145"/>
      <c r="P3591" s="145"/>
      <c r="Q3591" s="145"/>
      <c r="R3591" s="145"/>
      <c r="S3591" s="145"/>
      <c r="T3591" s="145"/>
      <c r="U3591" s="145"/>
      <c r="V3591" s="145"/>
      <c r="W3591" s="145"/>
      <c r="X3591" s="145"/>
      <c r="Y3591" s="145"/>
      <c r="Z3591" s="145"/>
      <c r="AA3591" s="145"/>
      <c r="AB3591" s="145"/>
      <c r="AC3591" s="145"/>
    </row>
    <row r="3592" spans="8:29" ht="12.75">
      <c r="H3592" s="145"/>
      <c r="I3592" s="145"/>
      <c r="J3592" s="145"/>
      <c r="K3592" s="145"/>
      <c r="L3592" s="145"/>
      <c r="M3592" s="145"/>
      <c r="N3592" s="145"/>
      <c r="O3592" s="145"/>
      <c r="P3592" s="145"/>
      <c r="Q3592" s="145"/>
      <c r="R3592" s="145"/>
      <c r="S3592" s="145"/>
      <c r="T3592" s="145"/>
      <c r="U3592" s="145"/>
      <c r="V3592" s="145"/>
      <c r="W3592" s="145"/>
      <c r="X3592" s="145"/>
      <c r="Y3592" s="145"/>
      <c r="Z3592" s="145"/>
      <c r="AA3592" s="145"/>
      <c r="AB3592" s="145"/>
      <c r="AC3592" s="145"/>
    </row>
    <row r="3593" spans="8:29" ht="12.75">
      <c r="H3593" s="145"/>
      <c r="I3593" s="145"/>
      <c r="J3593" s="145"/>
      <c r="K3593" s="145"/>
      <c r="L3593" s="145"/>
      <c r="M3593" s="145"/>
      <c r="N3593" s="145"/>
      <c r="O3593" s="145"/>
      <c r="P3593" s="145"/>
      <c r="Q3593" s="145"/>
      <c r="R3593" s="145"/>
      <c r="S3593" s="145"/>
      <c r="T3593" s="145"/>
      <c r="U3593" s="145"/>
      <c r="V3593" s="145"/>
      <c r="W3593" s="145"/>
      <c r="X3593" s="145"/>
      <c r="Y3593" s="145"/>
      <c r="Z3593" s="145"/>
      <c r="AA3593" s="145"/>
      <c r="AB3593" s="145"/>
      <c r="AC3593" s="145"/>
    </row>
    <row r="3594" spans="8:29" ht="12.75">
      <c r="H3594" s="145"/>
      <c r="I3594" s="145"/>
      <c r="J3594" s="145"/>
      <c r="K3594" s="145"/>
      <c r="L3594" s="145"/>
      <c r="M3594" s="145"/>
      <c r="N3594" s="145"/>
      <c r="O3594" s="145"/>
      <c r="P3594" s="145"/>
      <c r="Q3594" s="145"/>
      <c r="R3594" s="145"/>
      <c r="S3594" s="145"/>
      <c r="T3594" s="145"/>
      <c r="U3594" s="145"/>
      <c r="V3594" s="145"/>
      <c r="W3594" s="145"/>
      <c r="X3594" s="145"/>
      <c r="Y3594" s="145"/>
      <c r="Z3594" s="145"/>
      <c r="AA3594" s="145"/>
      <c r="AB3594" s="145"/>
      <c r="AC3594" s="145"/>
    </row>
    <row r="3595" spans="8:29" ht="12.75">
      <c r="H3595" s="145"/>
      <c r="I3595" s="145"/>
      <c r="J3595" s="145"/>
      <c r="K3595" s="145"/>
      <c r="L3595" s="145"/>
      <c r="M3595" s="145"/>
      <c r="N3595" s="145"/>
      <c r="O3595" s="145"/>
      <c r="P3595" s="145"/>
      <c r="Q3595" s="145"/>
      <c r="R3595" s="145"/>
      <c r="S3595" s="145"/>
      <c r="T3595" s="145"/>
      <c r="U3595" s="145"/>
      <c r="V3595" s="145"/>
      <c r="W3595" s="145"/>
      <c r="X3595" s="145"/>
      <c r="Y3595" s="145"/>
      <c r="Z3595" s="145"/>
      <c r="AA3595" s="145"/>
      <c r="AB3595" s="145"/>
      <c r="AC3595" s="145"/>
    </row>
    <row r="3596" spans="8:29" ht="12.75">
      <c r="H3596" s="145"/>
      <c r="I3596" s="145"/>
      <c r="J3596" s="145"/>
      <c r="K3596" s="145"/>
      <c r="L3596" s="145"/>
      <c r="M3596" s="145"/>
      <c r="N3596" s="145"/>
      <c r="O3596" s="145"/>
      <c r="P3596" s="145"/>
      <c r="Q3596" s="145"/>
      <c r="R3596" s="145"/>
      <c r="S3596" s="145"/>
      <c r="T3596" s="145"/>
      <c r="U3596" s="145"/>
      <c r="V3596" s="145"/>
      <c r="W3596" s="145"/>
      <c r="X3596" s="145"/>
      <c r="Y3596" s="145"/>
      <c r="Z3596" s="145"/>
      <c r="AA3596" s="145"/>
      <c r="AB3596" s="145"/>
      <c r="AC3596" s="145"/>
    </row>
    <row r="3597" spans="8:29" ht="12.75">
      <c r="H3597" s="145"/>
      <c r="I3597" s="145"/>
      <c r="J3597" s="145"/>
      <c r="K3597" s="145"/>
      <c r="L3597" s="145"/>
      <c r="M3597" s="145"/>
      <c r="N3597" s="145"/>
      <c r="O3597" s="145"/>
      <c r="P3597" s="145"/>
      <c r="Q3597" s="145"/>
      <c r="R3597" s="145"/>
      <c r="S3597" s="145"/>
      <c r="T3597" s="145"/>
      <c r="U3597" s="145"/>
      <c r="V3597" s="145"/>
      <c r="W3597" s="145"/>
      <c r="X3597" s="145"/>
      <c r="Y3597" s="145"/>
      <c r="Z3597" s="145"/>
      <c r="AA3597" s="145"/>
      <c r="AB3597" s="145"/>
      <c r="AC3597" s="145"/>
    </row>
    <row r="3598" spans="8:29" ht="12.75">
      <c r="H3598" s="145"/>
      <c r="I3598" s="145"/>
      <c r="J3598" s="145"/>
      <c r="K3598" s="145"/>
      <c r="L3598" s="145"/>
      <c r="M3598" s="145"/>
      <c r="N3598" s="145"/>
      <c r="O3598" s="145"/>
      <c r="P3598" s="145"/>
      <c r="Q3598" s="145"/>
      <c r="R3598" s="145"/>
      <c r="S3598" s="145"/>
      <c r="T3598" s="145"/>
      <c r="U3598" s="145"/>
      <c r="V3598" s="145"/>
      <c r="W3598" s="145"/>
      <c r="X3598" s="145"/>
      <c r="Y3598" s="145"/>
      <c r="Z3598" s="145"/>
      <c r="AA3598" s="145"/>
      <c r="AB3598" s="145"/>
      <c r="AC3598" s="145"/>
    </row>
    <row r="3599" spans="8:29" ht="12.75">
      <c r="H3599" s="145"/>
      <c r="I3599" s="145"/>
      <c r="J3599" s="145"/>
      <c r="K3599" s="145"/>
      <c r="L3599" s="145"/>
      <c r="M3599" s="145"/>
      <c r="N3599" s="145"/>
      <c r="O3599" s="145"/>
      <c r="P3599" s="145"/>
      <c r="Q3599" s="145"/>
      <c r="R3599" s="145"/>
      <c r="S3599" s="145"/>
      <c r="T3599" s="145"/>
      <c r="U3599" s="145"/>
      <c r="V3599" s="145"/>
      <c r="W3599" s="145"/>
      <c r="X3599" s="145"/>
      <c r="Y3599" s="145"/>
      <c r="Z3599" s="145"/>
      <c r="AA3599" s="145"/>
      <c r="AB3599" s="145"/>
      <c r="AC3599" s="145"/>
    </row>
    <row r="3600" spans="8:29" ht="12.75">
      <c r="H3600" s="145"/>
      <c r="I3600" s="145"/>
      <c r="J3600" s="145"/>
      <c r="K3600" s="145"/>
      <c r="L3600" s="145"/>
      <c r="M3600" s="145"/>
      <c r="N3600" s="145"/>
      <c r="O3600" s="145"/>
      <c r="P3600" s="145"/>
      <c r="Q3600" s="145"/>
      <c r="R3600" s="145"/>
      <c r="S3600" s="145"/>
      <c r="T3600" s="145"/>
      <c r="U3600" s="145"/>
      <c r="V3600" s="145"/>
      <c r="W3600" s="145"/>
      <c r="X3600" s="145"/>
      <c r="Y3600" s="145"/>
      <c r="Z3600" s="145"/>
      <c r="AA3600" s="145"/>
      <c r="AB3600" s="145"/>
      <c r="AC3600" s="145"/>
    </row>
    <row r="3601" spans="8:29" ht="12.75">
      <c r="H3601" s="145"/>
      <c r="I3601" s="145"/>
      <c r="J3601" s="145"/>
      <c r="K3601" s="145"/>
      <c r="L3601" s="145"/>
      <c r="M3601" s="145"/>
      <c r="N3601" s="145"/>
      <c r="O3601" s="145"/>
      <c r="P3601" s="145"/>
      <c r="Q3601" s="145"/>
      <c r="R3601" s="145"/>
      <c r="S3601" s="145"/>
      <c r="T3601" s="145"/>
      <c r="U3601" s="145"/>
      <c r="V3601" s="145"/>
      <c r="W3601" s="145"/>
      <c r="X3601" s="145"/>
      <c r="Y3601" s="145"/>
      <c r="Z3601" s="145"/>
      <c r="AA3601" s="145"/>
      <c r="AB3601" s="145"/>
      <c r="AC3601" s="145"/>
    </row>
    <row r="3602" spans="8:29" ht="12.75">
      <c r="H3602" s="145"/>
      <c r="I3602" s="145"/>
      <c r="J3602" s="145"/>
      <c r="K3602" s="145"/>
      <c r="L3602" s="145"/>
      <c r="M3602" s="145"/>
      <c r="N3602" s="145"/>
      <c r="O3602" s="145"/>
      <c r="P3602" s="145"/>
      <c r="Q3602" s="145"/>
      <c r="R3602" s="145"/>
      <c r="S3602" s="145"/>
      <c r="T3602" s="145"/>
      <c r="U3602" s="145"/>
      <c r="V3602" s="145"/>
      <c r="W3602" s="145"/>
      <c r="X3602" s="145"/>
      <c r="Y3602" s="145"/>
      <c r="Z3602" s="145"/>
      <c r="AA3602" s="145"/>
      <c r="AB3602" s="145"/>
      <c r="AC3602" s="145"/>
    </row>
    <row r="3603" spans="8:29" ht="12.75">
      <c r="H3603" s="145"/>
      <c r="I3603" s="145"/>
      <c r="J3603" s="145"/>
      <c r="K3603" s="145"/>
      <c r="L3603" s="145"/>
      <c r="M3603" s="145"/>
      <c r="N3603" s="145"/>
      <c r="O3603" s="145"/>
      <c r="P3603" s="145"/>
      <c r="Q3603" s="145"/>
      <c r="R3603" s="145"/>
      <c r="S3603" s="145"/>
      <c r="T3603" s="145"/>
      <c r="U3603" s="145"/>
      <c r="V3603" s="145"/>
      <c r="W3603" s="145"/>
      <c r="X3603" s="145"/>
      <c r="Y3603" s="145"/>
      <c r="Z3603" s="145"/>
      <c r="AA3603" s="145"/>
      <c r="AB3603" s="145"/>
      <c r="AC3603" s="145"/>
    </row>
    <row r="3604" spans="8:29" ht="12.75">
      <c r="H3604" s="145"/>
      <c r="I3604" s="145"/>
      <c r="J3604" s="145"/>
      <c r="K3604" s="145"/>
      <c r="L3604" s="145"/>
      <c r="M3604" s="145"/>
      <c r="N3604" s="145"/>
      <c r="O3604" s="145"/>
      <c r="P3604" s="145"/>
      <c r="Q3604" s="145"/>
      <c r="R3604" s="145"/>
      <c r="S3604" s="145"/>
      <c r="T3604" s="145"/>
      <c r="U3604" s="145"/>
      <c r="V3604" s="145"/>
      <c r="W3604" s="145"/>
      <c r="X3604" s="145"/>
      <c r="Y3604" s="145"/>
      <c r="Z3604" s="145"/>
      <c r="AA3604" s="145"/>
      <c r="AB3604" s="145"/>
      <c r="AC3604" s="145"/>
    </row>
    <row r="3605" spans="8:29" ht="12.75">
      <c r="H3605" s="145"/>
      <c r="I3605" s="145"/>
      <c r="J3605" s="145"/>
      <c r="K3605" s="145"/>
      <c r="L3605" s="145"/>
      <c r="M3605" s="145"/>
      <c r="N3605" s="145"/>
      <c r="O3605" s="145"/>
      <c r="P3605" s="145"/>
      <c r="Q3605" s="145"/>
      <c r="R3605" s="145"/>
      <c r="S3605" s="145"/>
      <c r="T3605" s="145"/>
      <c r="U3605" s="145"/>
      <c r="V3605" s="145"/>
      <c r="W3605" s="145"/>
      <c r="X3605" s="145"/>
      <c r="Y3605" s="145"/>
      <c r="Z3605" s="145"/>
      <c r="AA3605" s="145"/>
      <c r="AB3605" s="145"/>
      <c r="AC3605" s="145"/>
    </row>
    <row r="3606" spans="8:29" ht="12.75">
      <c r="H3606" s="145"/>
      <c r="I3606" s="145"/>
      <c r="J3606" s="145"/>
      <c r="K3606" s="145"/>
      <c r="L3606" s="145"/>
      <c r="M3606" s="145"/>
      <c r="N3606" s="145"/>
      <c r="O3606" s="145"/>
      <c r="P3606" s="145"/>
      <c r="Q3606" s="145"/>
      <c r="R3606" s="145"/>
      <c r="S3606" s="145"/>
      <c r="T3606" s="145"/>
      <c r="U3606" s="145"/>
      <c r="V3606" s="145"/>
      <c r="W3606" s="145"/>
      <c r="X3606" s="145"/>
      <c r="Y3606" s="145"/>
      <c r="Z3606" s="145"/>
      <c r="AA3606" s="145"/>
      <c r="AB3606" s="145"/>
      <c r="AC3606" s="145"/>
    </row>
    <row r="3607" spans="8:29" ht="12.75">
      <c r="H3607" s="145"/>
      <c r="I3607" s="145"/>
      <c r="J3607" s="145"/>
      <c r="K3607" s="145"/>
      <c r="L3607" s="145"/>
      <c r="M3607" s="145"/>
      <c r="N3607" s="145"/>
      <c r="O3607" s="145"/>
      <c r="P3607" s="145"/>
      <c r="Q3607" s="145"/>
      <c r="R3607" s="145"/>
      <c r="S3607" s="145"/>
      <c r="T3607" s="145"/>
      <c r="U3607" s="145"/>
      <c r="V3607" s="145"/>
      <c r="W3607" s="145"/>
      <c r="X3607" s="145"/>
      <c r="Y3607" s="145"/>
      <c r="Z3607" s="145"/>
      <c r="AA3607" s="145"/>
      <c r="AB3607" s="145"/>
      <c r="AC3607" s="145"/>
    </row>
    <row r="3608" spans="8:29" ht="12.75">
      <c r="H3608" s="145"/>
      <c r="I3608" s="145"/>
      <c r="J3608" s="145"/>
      <c r="K3608" s="145"/>
      <c r="L3608" s="145"/>
      <c r="M3608" s="145"/>
      <c r="N3608" s="145"/>
      <c r="O3608" s="145"/>
      <c r="P3608" s="145"/>
      <c r="Q3608" s="145"/>
      <c r="R3608" s="145"/>
      <c r="S3608" s="145"/>
      <c r="T3608" s="145"/>
      <c r="U3608" s="145"/>
      <c r="V3608" s="145"/>
      <c r="W3608" s="145"/>
      <c r="X3608" s="145"/>
      <c r="Y3608" s="145"/>
      <c r="Z3608" s="145"/>
      <c r="AA3608" s="145"/>
      <c r="AB3608" s="145"/>
      <c r="AC3608" s="145"/>
    </row>
    <row r="3609" spans="8:29" ht="12.75">
      <c r="H3609" s="145"/>
      <c r="I3609" s="145"/>
      <c r="J3609" s="145"/>
      <c r="K3609" s="145"/>
      <c r="L3609" s="145"/>
      <c r="M3609" s="145"/>
      <c r="N3609" s="145"/>
      <c r="O3609" s="145"/>
      <c r="P3609" s="145"/>
      <c r="Q3609" s="145"/>
      <c r="R3609" s="145"/>
      <c r="S3609" s="145"/>
      <c r="T3609" s="145"/>
      <c r="U3609" s="145"/>
      <c r="V3609" s="145"/>
      <c r="W3609" s="145"/>
      <c r="X3609" s="145"/>
      <c r="Y3609" s="145"/>
      <c r="Z3609" s="145"/>
      <c r="AA3609" s="145"/>
      <c r="AB3609" s="145"/>
      <c r="AC3609" s="145"/>
    </row>
    <row r="3610" spans="8:29" ht="12.75">
      <c r="H3610" s="145"/>
      <c r="I3610" s="145"/>
      <c r="J3610" s="145"/>
      <c r="K3610" s="145"/>
      <c r="L3610" s="145"/>
      <c r="M3610" s="145"/>
      <c r="N3610" s="145"/>
      <c r="O3610" s="145"/>
      <c r="P3610" s="145"/>
      <c r="Q3610" s="145"/>
      <c r="R3610" s="145"/>
      <c r="S3610" s="145"/>
      <c r="T3610" s="145"/>
      <c r="U3610" s="145"/>
      <c r="V3610" s="145"/>
      <c r="W3610" s="145"/>
      <c r="X3610" s="145"/>
      <c r="Y3610" s="145"/>
      <c r="Z3610" s="145"/>
      <c r="AA3610" s="145"/>
      <c r="AB3610" s="145"/>
      <c r="AC3610" s="145"/>
    </row>
    <row r="3611" spans="8:29" ht="12.75">
      <c r="H3611" s="145"/>
      <c r="I3611" s="145"/>
      <c r="J3611" s="145"/>
      <c r="K3611" s="145"/>
      <c r="L3611" s="145"/>
      <c r="M3611" s="145"/>
      <c r="N3611" s="145"/>
      <c r="O3611" s="145"/>
      <c r="P3611" s="145"/>
      <c r="Q3611" s="145"/>
      <c r="R3611" s="145"/>
      <c r="S3611" s="145"/>
      <c r="T3611" s="145"/>
      <c r="U3611" s="145"/>
      <c r="V3611" s="145"/>
      <c r="W3611" s="145"/>
      <c r="X3611" s="145"/>
      <c r="Y3611" s="145"/>
      <c r="Z3611" s="145"/>
      <c r="AA3611" s="145"/>
      <c r="AB3611" s="145"/>
      <c r="AC3611" s="145"/>
    </row>
    <row r="3612" spans="8:29" ht="12.75">
      <c r="H3612" s="145"/>
      <c r="I3612" s="145"/>
      <c r="J3612" s="145"/>
      <c r="K3612" s="145"/>
      <c r="L3612" s="145"/>
      <c r="M3612" s="145"/>
      <c r="N3612" s="145"/>
      <c r="O3612" s="145"/>
      <c r="P3612" s="145"/>
      <c r="Q3612" s="145"/>
      <c r="R3612" s="145"/>
      <c r="S3612" s="145"/>
      <c r="T3612" s="145"/>
      <c r="U3612" s="145"/>
      <c r="V3612" s="145"/>
      <c r="W3612" s="145"/>
      <c r="X3612" s="145"/>
      <c r="Y3612" s="145"/>
      <c r="Z3612" s="145"/>
      <c r="AA3612" s="145"/>
      <c r="AB3612" s="145"/>
      <c r="AC3612" s="145"/>
    </row>
    <row r="3613" spans="8:29" ht="12.75">
      <c r="H3613" s="145"/>
      <c r="I3613" s="145"/>
      <c r="J3613" s="145"/>
      <c r="K3613" s="145"/>
      <c r="L3613" s="145"/>
      <c r="M3613" s="145"/>
      <c r="N3613" s="145"/>
      <c r="O3613" s="145"/>
      <c r="P3613" s="145"/>
      <c r="Q3613" s="145"/>
      <c r="R3613" s="145"/>
      <c r="S3613" s="145"/>
      <c r="T3613" s="145"/>
      <c r="U3613" s="145"/>
      <c r="V3613" s="145"/>
      <c r="W3613" s="145"/>
      <c r="X3613" s="145"/>
      <c r="Y3613" s="145"/>
      <c r="Z3613" s="145"/>
      <c r="AA3613" s="145"/>
      <c r="AB3613" s="145"/>
      <c r="AC3613" s="145"/>
    </row>
    <row r="3614" spans="8:29" ht="12.75">
      <c r="H3614" s="145"/>
      <c r="I3614" s="145"/>
      <c r="J3614" s="145"/>
      <c r="K3614" s="145"/>
      <c r="L3614" s="145"/>
      <c r="M3614" s="145"/>
      <c r="N3614" s="145"/>
      <c r="O3614" s="145"/>
      <c r="P3614" s="145"/>
      <c r="Q3614" s="145"/>
      <c r="R3614" s="145"/>
      <c r="S3614" s="145"/>
      <c r="T3614" s="145"/>
      <c r="U3614" s="145"/>
      <c r="V3614" s="145"/>
      <c r="W3614" s="145"/>
      <c r="X3614" s="145"/>
      <c r="Y3614" s="145"/>
      <c r="Z3614" s="145"/>
      <c r="AA3614" s="145"/>
      <c r="AB3614" s="145"/>
      <c r="AC3614" s="145"/>
    </row>
    <row r="3615" spans="8:29" ht="12.75">
      <c r="H3615" s="145"/>
      <c r="I3615" s="145"/>
      <c r="J3615" s="145"/>
      <c r="K3615" s="145"/>
      <c r="L3615" s="145"/>
      <c r="M3615" s="145"/>
      <c r="N3615" s="145"/>
      <c r="O3615" s="145"/>
      <c r="P3615" s="145"/>
      <c r="Q3615" s="145"/>
      <c r="R3615" s="145"/>
      <c r="S3615" s="145"/>
      <c r="T3615" s="145"/>
      <c r="U3615" s="145"/>
      <c r="V3615" s="145"/>
      <c r="W3615" s="145"/>
      <c r="X3615" s="145"/>
      <c r="Y3615" s="145"/>
      <c r="Z3615" s="145"/>
      <c r="AA3615" s="145"/>
      <c r="AB3615" s="145"/>
      <c r="AC3615" s="145"/>
    </row>
    <row r="3616" spans="8:29" ht="12.75">
      <c r="H3616" s="145"/>
      <c r="I3616" s="145"/>
      <c r="J3616" s="145"/>
      <c r="K3616" s="145"/>
      <c r="L3616" s="145"/>
      <c r="M3616" s="145"/>
      <c r="N3616" s="145"/>
      <c r="O3616" s="145"/>
      <c r="P3616" s="145"/>
      <c r="Q3616" s="145"/>
      <c r="R3616" s="145"/>
      <c r="S3616" s="145"/>
      <c r="T3616" s="145"/>
      <c r="U3616" s="145"/>
      <c r="V3616" s="145"/>
      <c r="W3616" s="145"/>
      <c r="X3616" s="145"/>
      <c r="Y3616" s="145"/>
      <c r="Z3616" s="145"/>
      <c r="AA3616" s="145"/>
      <c r="AB3616" s="145"/>
      <c r="AC3616" s="145"/>
    </row>
    <row r="3617" spans="8:29" ht="12.75">
      <c r="H3617" s="145"/>
      <c r="I3617" s="145"/>
      <c r="J3617" s="145"/>
      <c r="K3617" s="145"/>
      <c r="L3617" s="145"/>
      <c r="M3617" s="145"/>
      <c r="N3617" s="145"/>
      <c r="O3617" s="145"/>
      <c r="P3617" s="145"/>
      <c r="Q3617" s="145"/>
      <c r="R3617" s="145"/>
      <c r="S3617" s="145"/>
      <c r="T3617" s="145"/>
      <c r="U3617" s="145"/>
      <c r="V3617" s="145"/>
      <c r="W3617" s="145"/>
      <c r="X3617" s="145"/>
      <c r="Y3617" s="145"/>
      <c r="Z3617" s="145"/>
      <c r="AA3617" s="145"/>
      <c r="AB3617" s="145"/>
      <c r="AC3617" s="145"/>
    </row>
    <row r="3618" spans="8:29" ht="12.75">
      <c r="H3618" s="145"/>
      <c r="I3618" s="145"/>
      <c r="J3618" s="145"/>
      <c r="K3618" s="145"/>
      <c r="L3618" s="145"/>
      <c r="M3618" s="145"/>
      <c r="N3618" s="145"/>
      <c r="O3618" s="145"/>
      <c r="P3618" s="145"/>
      <c r="Q3618" s="145"/>
      <c r="R3618" s="145"/>
      <c r="S3618" s="145"/>
      <c r="T3618" s="145"/>
      <c r="U3618" s="145"/>
      <c r="V3618" s="145"/>
      <c r="W3618" s="145"/>
      <c r="X3618" s="145"/>
      <c r="Y3618" s="145"/>
      <c r="Z3618" s="145"/>
      <c r="AA3618" s="145"/>
      <c r="AB3618" s="145"/>
      <c r="AC3618" s="145"/>
    </row>
    <row r="3619" spans="8:29" ht="12.75">
      <c r="H3619" s="145"/>
      <c r="I3619" s="145"/>
      <c r="J3619" s="145"/>
      <c r="K3619" s="145"/>
      <c r="L3619" s="145"/>
      <c r="M3619" s="145"/>
      <c r="N3619" s="145"/>
      <c r="O3619" s="145"/>
      <c r="P3619" s="145"/>
      <c r="Q3619" s="145"/>
      <c r="R3619" s="145"/>
      <c r="S3619" s="145"/>
      <c r="T3619" s="145"/>
      <c r="U3619" s="145"/>
      <c r="V3619" s="145"/>
      <c r="W3619" s="145"/>
      <c r="X3619" s="145"/>
      <c r="Y3619" s="145"/>
      <c r="Z3619" s="145"/>
      <c r="AA3619" s="145"/>
      <c r="AB3619" s="145"/>
      <c r="AC3619" s="145"/>
    </row>
    <row r="3620" spans="8:29" ht="12.75">
      <c r="H3620" s="145"/>
      <c r="I3620" s="145"/>
      <c r="J3620" s="145"/>
      <c r="K3620" s="145"/>
      <c r="L3620" s="145"/>
      <c r="M3620" s="145"/>
      <c r="N3620" s="145"/>
      <c r="O3620" s="145"/>
      <c r="P3620" s="145"/>
      <c r="Q3620" s="145"/>
      <c r="R3620" s="145"/>
      <c r="S3620" s="145"/>
      <c r="T3620" s="145"/>
      <c r="U3620" s="145"/>
      <c r="V3620" s="145"/>
      <c r="W3620" s="145"/>
      <c r="X3620" s="145"/>
      <c r="Y3620" s="145"/>
      <c r="Z3620" s="145"/>
      <c r="AA3620" s="145"/>
      <c r="AB3620" s="145"/>
      <c r="AC3620" s="145"/>
    </row>
    <row r="3621" spans="8:29" ht="12.75">
      <c r="H3621" s="145"/>
      <c r="I3621" s="145"/>
      <c r="J3621" s="145"/>
      <c r="K3621" s="145"/>
      <c r="L3621" s="145"/>
      <c r="M3621" s="145"/>
      <c r="N3621" s="145"/>
      <c r="O3621" s="145"/>
      <c r="P3621" s="145"/>
      <c r="Q3621" s="145"/>
      <c r="R3621" s="145"/>
      <c r="S3621" s="145"/>
      <c r="T3621" s="145"/>
      <c r="U3621" s="145"/>
      <c r="V3621" s="145"/>
      <c r="W3621" s="145"/>
      <c r="X3621" s="145"/>
      <c r="Y3621" s="145"/>
      <c r="Z3621" s="145"/>
      <c r="AA3621" s="145"/>
      <c r="AB3621" s="145"/>
      <c r="AC3621" s="145"/>
    </row>
    <row r="3622" spans="8:29" ht="12.75">
      <c r="H3622" s="145"/>
      <c r="I3622" s="145"/>
      <c r="J3622" s="145"/>
      <c r="K3622" s="145"/>
      <c r="L3622" s="145"/>
      <c r="M3622" s="145"/>
      <c r="N3622" s="145"/>
      <c r="O3622" s="145"/>
      <c r="P3622" s="145"/>
      <c r="Q3622" s="145"/>
      <c r="R3622" s="145"/>
      <c r="S3622" s="145"/>
      <c r="T3622" s="145"/>
      <c r="U3622" s="145"/>
      <c r="V3622" s="145"/>
      <c r="W3622" s="145"/>
      <c r="X3622" s="145"/>
      <c r="Y3622" s="145"/>
      <c r="Z3622" s="145"/>
      <c r="AA3622" s="145"/>
      <c r="AB3622" s="145"/>
      <c r="AC3622" s="145"/>
    </row>
    <row r="3623" spans="8:29" ht="12.75">
      <c r="H3623" s="145"/>
      <c r="I3623" s="145"/>
      <c r="J3623" s="145"/>
      <c r="K3623" s="145"/>
      <c r="L3623" s="145"/>
      <c r="M3623" s="145"/>
      <c r="N3623" s="145"/>
      <c r="O3623" s="145"/>
      <c r="P3623" s="145"/>
      <c r="Q3623" s="145"/>
      <c r="R3623" s="145"/>
      <c r="S3623" s="145"/>
      <c r="T3623" s="145"/>
      <c r="U3623" s="145"/>
      <c r="V3623" s="145"/>
      <c r="W3623" s="145"/>
      <c r="X3623" s="145"/>
      <c r="Y3623" s="145"/>
      <c r="Z3623" s="145"/>
      <c r="AA3623" s="145"/>
      <c r="AB3623" s="145"/>
      <c r="AC3623" s="145"/>
    </row>
    <row r="3624" spans="8:29" ht="12.75">
      <c r="H3624" s="145"/>
      <c r="I3624" s="145"/>
      <c r="J3624" s="145"/>
      <c r="K3624" s="145"/>
      <c r="L3624" s="145"/>
      <c r="M3624" s="145"/>
      <c r="N3624" s="145"/>
      <c r="O3624" s="145"/>
      <c r="P3624" s="145"/>
      <c r="Q3624" s="145"/>
      <c r="R3624" s="145"/>
      <c r="S3624" s="145"/>
      <c r="T3624" s="145"/>
      <c r="U3624" s="145"/>
      <c r="V3624" s="145"/>
      <c r="W3624" s="145"/>
      <c r="X3624" s="145"/>
      <c r="Y3624" s="145"/>
      <c r="Z3624" s="145"/>
      <c r="AA3624" s="145"/>
      <c r="AB3624" s="145"/>
      <c r="AC3624" s="145"/>
    </row>
    <row r="3625" spans="8:29" ht="12.75">
      <c r="H3625" s="145"/>
      <c r="I3625" s="145"/>
      <c r="J3625" s="145"/>
      <c r="K3625" s="145"/>
      <c r="L3625" s="145"/>
      <c r="M3625" s="145"/>
      <c r="N3625" s="145"/>
      <c r="O3625" s="145"/>
      <c r="P3625" s="145"/>
      <c r="Q3625" s="145"/>
      <c r="R3625" s="145"/>
      <c r="S3625" s="145"/>
      <c r="T3625" s="145"/>
      <c r="U3625" s="145"/>
      <c r="V3625" s="145"/>
      <c r="W3625" s="145"/>
      <c r="X3625" s="145"/>
      <c r="Y3625" s="145"/>
      <c r="Z3625" s="145"/>
      <c r="AA3625" s="145"/>
      <c r="AB3625" s="145"/>
      <c r="AC3625" s="145"/>
    </row>
    <row r="3626" spans="8:29" ht="12.75">
      <c r="H3626" s="145"/>
      <c r="I3626" s="145"/>
      <c r="J3626" s="145"/>
      <c r="K3626" s="145"/>
      <c r="L3626" s="145"/>
      <c r="M3626" s="145"/>
      <c r="N3626" s="145"/>
      <c r="O3626" s="145"/>
      <c r="P3626" s="145"/>
      <c r="Q3626" s="145"/>
      <c r="R3626" s="145"/>
      <c r="S3626" s="145"/>
      <c r="T3626" s="145"/>
      <c r="U3626" s="145"/>
      <c r="V3626" s="145"/>
      <c r="W3626" s="145"/>
      <c r="X3626" s="145"/>
      <c r="Y3626" s="145"/>
      <c r="Z3626" s="145"/>
      <c r="AA3626" s="145"/>
      <c r="AB3626" s="145"/>
      <c r="AC3626" s="145"/>
    </row>
    <row r="3627" spans="8:29" ht="12.75">
      <c r="H3627" s="145"/>
      <c r="I3627" s="145"/>
      <c r="J3627" s="145"/>
      <c r="K3627" s="145"/>
      <c r="L3627" s="145"/>
      <c r="M3627" s="145"/>
      <c r="N3627" s="145"/>
      <c r="O3627" s="145"/>
      <c r="P3627" s="145"/>
      <c r="Q3627" s="145"/>
      <c r="R3627" s="145"/>
      <c r="S3627" s="145"/>
      <c r="T3627" s="145"/>
      <c r="U3627" s="145"/>
      <c r="V3627" s="145"/>
      <c r="W3627" s="145"/>
      <c r="X3627" s="145"/>
      <c r="Y3627" s="145"/>
      <c r="Z3627" s="145"/>
      <c r="AA3627" s="145"/>
      <c r="AB3627" s="145"/>
      <c r="AC3627" s="145"/>
    </row>
    <row r="3628" spans="8:29" ht="12.75">
      <c r="H3628" s="145"/>
      <c r="I3628" s="145"/>
      <c r="J3628" s="145"/>
      <c r="K3628" s="145"/>
      <c r="L3628" s="145"/>
      <c r="M3628" s="145"/>
      <c r="N3628" s="145"/>
      <c r="O3628" s="145"/>
      <c r="P3628" s="145"/>
      <c r="Q3628" s="145"/>
      <c r="R3628" s="145"/>
      <c r="S3628" s="145"/>
      <c r="T3628" s="145"/>
      <c r="U3628" s="145"/>
      <c r="V3628" s="145"/>
      <c r="W3628" s="145"/>
      <c r="X3628" s="145"/>
      <c r="Y3628" s="145"/>
      <c r="Z3628" s="145"/>
      <c r="AA3628" s="145"/>
      <c r="AB3628" s="145"/>
      <c r="AC3628" s="145"/>
    </row>
    <row r="3629" spans="8:29" ht="12.75">
      <c r="H3629" s="145"/>
      <c r="I3629" s="145"/>
      <c r="J3629" s="145"/>
      <c r="K3629" s="145"/>
      <c r="L3629" s="145"/>
      <c r="M3629" s="145"/>
      <c r="N3629" s="145"/>
      <c r="O3629" s="145"/>
      <c r="P3629" s="145"/>
      <c r="Q3629" s="145"/>
      <c r="R3629" s="145"/>
      <c r="S3629" s="145"/>
      <c r="T3629" s="145"/>
      <c r="U3629" s="145"/>
      <c r="V3629" s="145"/>
      <c r="W3629" s="145"/>
      <c r="X3629" s="145"/>
      <c r="Y3629" s="145"/>
      <c r="Z3629" s="145"/>
      <c r="AA3629" s="145"/>
      <c r="AB3629" s="145"/>
      <c r="AC3629" s="145"/>
    </row>
    <row r="3630" spans="8:29" ht="12.75">
      <c r="H3630" s="145"/>
      <c r="I3630" s="145"/>
      <c r="J3630" s="145"/>
      <c r="K3630" s="145"/>
      <c r="L3630" s="145"/>
      <c r="M3630" s="145"/>
      <c r="N3630" s="145"/>
      <c r="O3630" s="145"/>
      <c r="P3630" s="145"/>
      <c r="Q3630" s="145"/>
      <c r="R3630" s="145"/>
      <c r="S3630" s="145"/>
      <c r="T3630" s="145"/>
      <c r="U3630" s="145"/>
      <c r="V3630" s="145"/>
      <c r="W3630" s="145"/>
      <c r="X3630" s="145"/>
      <c r="Y3630" s="145"/>
      <c r="Z3630" s="145"/>
      <c r="AA3630" s="145"/>
      <c r="AB3630" s="145"/>
      <c r="AC3630" s="145"/>
    </row>
    <row r="3631" spans="8:29" ht="12.75">
      <c r="H3631" s="145"/>
      <c r="I3631" s="145"/>
      <c r="J3631" s="145"/>
      <c r="K3631" s="145"/>
      <c r="L3631" s="145"/>
      <c r="M3631" s="145"/>
      <c r="N3631" s="145"/>
      <c r="O3631" s="145"/>
      <c r="P3631" s="145"/>
      <c r="Q3631" s="145"/>
      <c r="R3631" s="145"/>
      <c r="S3631" s="145"/>
      <c r="T3631" s="145"/>
      <c r="U3631" s="145"/>
      <c r="V3631" s="145"/>
      <c r="W3631" s="145"/>
      <c r="X3631" s="145"/>
      <c r="Y3631" s="145"/>
      <c r="Z3631" s="145"/>
      <c r="AA3631" s="145"/>
      <c r="AB3631" s="145"/>
      <c r="AC3631" s="145"/>
    </row>
    <row r="3632" spans="8:29" ht="12.75">
      <c r="H3632" s="145"/>
      <c r="I3632" s="145"/>
      <c r="J3632" s="145"/>
      <c r="K3632" s="145"/>
      <c r="L3632" s="145"/>
      <c r="M3632" s="145"/>
      <c r="N3632" s="145"/>
      <c r="O3632" s="145"/>
      <c r="P3632" s="145"/>
      <c r="Q3632" s="145"/>
      <c r="R3632" s="145"/>
      <c r="S3632" s="145"/>
      <c r="T3632" s="145"/>
      <c r="U3632" s="145"/>
      <c r="V3632" s="145"/>
      <c r="W3632" s="145"/>
      <c r="X3632" s="145"/>
      <c r="Y3632" s="145"/>
      <c r="Z3632" s="145"/>
      <c r="AA3632" s="145"/>
      <c r="AB3632" s="145"/>
      <c r="AC3632" s="145"/>
    </row>
    <row r="3633" spans="8:29" ht="12.75">
      <c r="H3633" s="145"/>
      <c r="I3633" s="145"/>
      <c r="J3633" s="145"/>
      <c r="K3633" s="145"/>
      <c r="L3633" s="145"/>
      <c r="M3633" s="145"/>
      <c r="N3633" s="145"/>
      <c r="O3633" s="145"/>
      <c r="P3633" s="145"/>
      <c r="Q3633" s="145"/>
      <c r="R3633" s="145"/>
      <c r="S3633" s="145"/>
      <c r="T3633" s="145"/>
      <c r="U3633" s="145"/>
      <c r="V3633" s="145"/>
      <c r="W3633" s="145"/>
      <c r="X3633" s="145"/>
      <c r="Y3633" s="145"/>
      <c r="Z3633" s="145"/>
      <c r="AA3633" s="145"/>
      <c r="AB3633" s="145"/>
      <c r="AC3633" s="145"/>
    </row>
    <row r="3634" spans="8:29" ht="12.75">
      <c r="H3634" s="145"/>
      <c r="I3634" s="145"/>
      <c r="J3634" s="145"/>
      <c r="K3634" s="145"/>
      <c r="L3634" s="145"/>
      <c r="M3634" s="145"/>
      <c r="N3634" s="145"/>
      <c r="O3634" s="145"/>
      <c r="P3634" s="145"/>
      <c r="Q3634" s="145"/>
      <c r="R3634" s="145"/>
      <c r="S3634" s="145"/>
      <c r="T3634" s="145"/>
      <c r="U3634" s="145"/>
      <c r="V3634" s="145"/>
      <c r="W3634" s="145"/>
      <c r="X3634" s="145"/>
      <c r="Y3634" s="145"/>
      <c r="Z3634" s="145"/>
      <c r="AA3634" s="145"/>
      <c r="AB3634" s="145"/>
      <c r="AC3634" s="145"/>
    </row>
    <row r="3635" spans="8:29" ht="12.75">
      <c r="H3635" s="145"/>
      <c r="I3635" s="145"/>
      <c r="J3635" s="145"/>
      <c r="K3635" s="145"/>
      <c r="L3635" s="145"/>
      <c r="M3635" s="145"/>
      <c r="N3635" s="145"/>
      <c r="O3635" s="145"/>
      <c r="P3635" s="145"/>
      <c r="Q3635" s="145"/>
      <c r="R3635" s="145"/>
      <c r="S3635" s="145"/>
      <c r="T3635" s="145"/>
      <c r="U3635" s="145"/>
      <c r="V3635" s="145"/>
      <c r="W3635" s="145"/>
      <c r="X3635" s="145"/>
      <c r="Y3635" s="145"/>
      <c r="Z3635" s="145"/>
      <c r="AA3635" s="145"/>
      <c r="AB3635" s="145"/>
      <c r="AC3635" s="145"/>
    </row>
    <row r="3636" spans="8:29" ht="12.75">
      <c r="H3636" s="145"/>
      <c r="I3636" s="145"/>
      <c r="J3636" s="145"/>
      <c r="K3636" s="145"/>
      <c r="L3636" s="145"/>
      <c r="M3636" s="145"/>
      <c r="N3636" s="145"/>
      <c r="O3636" s="145"/>
      <c r="P3636" s="145"/>
      <c r="Q3636" s="145"/>
      <c r="R3636" s="145"/>
      <c r="S3636" s="145"/>
      <c r="T3636" s="145"/>
      <c r="U3636" s="145"/>
      <c r="V3636" s="145"/>
      <c r="W3636" s="145"/>
      <c r="X3636" s="145"/>
      <c r="Y3636" s="145"/>
      <c r="Z3636" s="145"/>
      <c r="AA3636" s="145"/>
      <c r="AB3636" s="145"/>
      <c r="AC3636" s="145"/>
    </row>
    <row r="3637" spans="8:29" ht="12.75">
      <c r="H3637" s="145"/>
      <c r="I3637" s="145"/>
      <c r="J3637" s="145"/>
      <c r="K3637" s="145"/>
      <c r="L3637" s="145"/>
      <c r="M3637" s="145"/>
      <c r="N3637" s="145"/>
      <c r="O3637" s="145"/>
      <c r="P3637" s="145"/>
      <c r="Q3637" s="145"/>
      <c r="R3637" s="145"/>
      <c r="S3637" s="145"/>
      <c r="T3637" s="145"/>
      <c r="U3637" s="145"/>
      <c r="V3637" s="145"/>
      <c r="W3637" s="145"/>
      <c r="X3637" s="145"/>
      <c r="Y3637" s="145"/>
      <c r="Z3637" s="145"/>
      <c r="AA3637" s="145"/>
      <c r="AB3637" s="145"/>
      <c r="AC3637" s="145"/>
    </row>
    <row r="3638" spans="8:29" ht="12.75">
      <c r="H3638" s="145"/>
      <c r="I3638" s="145"/>
      <c r="J3638" s="145"/>
      <c r="K3638" s="145"/>
      <c r="L3638" s="145"/>
      <c r="M3638" s="145"/>
      <c r="N3638" s="145"/>
      <c r="O3638" s="145"/>
      <c r="P3638" s="145"/>
      <c r="Q3638" s="145"/>
      <c r="R3638" s="145"/>
      <c r="S3638" s="145"/>
      <c r="T3638" s="145"/>
      <c r="U3638" s="145"/>
      <c r="V3638" s="145"/>
      <c r="W3638" s="145"/>
      <c r="X3638" s="145"/>
      <c r="Y3638" s="145"/>
      <c r="Z3638" s="145"/>
      <c r="AA3638" s="145"/>
      <c r="AB3638" s="145"/>
      <c r="AC3638" s="145"/>
    </row>
    <row r="3639" spans="8:29" ht="12.75">
      <c r="H3639" s="145"/>
      <c r="I3639" s="145"/>
      <c r="J3639" s="145"/>
      <c r="K3639" s="145"/>
      <c r="L3639" s="145"/>
      <c r="M3639" s="145"/>
      <c r="N3639" s="145"/>
      <c r="O3639" s="145"/>
      <c r="P3639" s="145"/>
      <c r="Q3639" s="145"/>
      <c r="R3639" s="145"/>
      <c r="S3639" s="145"/>
      <c r="T3639" s="145"/>
      <c r="U3639" s="145"/>
      <c r="V3639" s="145"/>
      <c r="W3639" s="145"/>
      <c r="X3639" s="145"/>
      <c r="Y3639" s="145"/>
      <c r="Z3639" s="145"/>
      <c r="AA3639" s="145"/>
      <c r="AB3639" s="145"/>
      <c r="AC3639" s="145"/>
    </row>
    <row r="3640" spans="8:29" ht="12.75">
      <c r="H3640" s="145"/>
      <c r="I3640" s="145"/>
      <c r="J3640" s="145"/>
      <c r="K3640" s="145"/>
      <c r="L3640" s="145"/>
      <c r="M3640" s="145"/>
      <c r="N3640" s="145"/>
      <c r="O3640" s="145"/>
      <c r="P3640" s="145"/>
      <c r="Q3640" s="145"/>
      <c r="R3640" s="145"/>
      <c r="S3640" s="145"/>
      <c r="T3640" s="145"/>
      <c r="U3640" s="145"/>
      <c r="V3640" s="145"/>
      <c r="W3640" s="145"/>
      <c r="X3640" s="145"/>
      <c r="Y3640" s="145"/>
      <c r="Z3640" s="145"/>
      <c r="AA3640" s="145"/>
      <c r="AB3640" s="145"/>
      <c r="AC3640" s="145"/>
    </row>
    <row r="3641" spans="8:29" ht="12.75">
      <c r="H3641" s="145"/>
      <c r="I3641" s="145"/>
      <c r="J3641" s="145"/>
      <c r="K3641" s="145"/>
      <c r="L3641" s="145"/>
      <c r="M3641" s="145"/>
      <c r="N3641" s="145"/>
      <c r="O3641" s="145"/>
      <c r="P3641" s="145"/>
      <c r="Q3641" s="145"/>
      <c r="R3641" s="145"/>
      <c r="S3641" s="145"/>
      <c r="T3641" s="145"/>
      <c r="U3641" s="145"/>
      <c r="V3641" s="145"/>
      <c r="W3641" s="145"/>
      <c r="X3641" s="145"/>
      <c r="Y3641" s="145"/>
      <c r="Z3641" s="145"/>
      <c r="AA3641" s="145"/>
      <c r="AB3641" s="145"/>
      <c r="AC3641" s="145"/>
    </row>
    <row r="3642" spans="8:29" ht="12.75">
      <c r="H3642" s="145"/>
      <c r="I3642" s="145"/>
      <c r="J3642" s="145"/>
      <c r="K3642" s="145"/>
      <c r="L3642" s="145"/>
      <c r="M3642" s="145"/>
      <c r="N3642" s="145"/>
      <c r="O3642" s="145"/>
      <c r="P3642" s="145"/>
      <c r="Q3642" s="145"/>
      <c r="R3642" s="145"/>
      <c r="S3642" s="145"/>
      <c r="T3642" s="145"/>
      <c r="U3642" s="145"/>
      <c r="V3642" s="145"/>
      <c r="W3642" s="145"/>
      <c r="X3642" s="145"/>
      <c r="Y3642" s="145"/>
      <c r="Z3642" s="145"/>
      <c r="AA3642" s="145"/>
      <c r="AB3642" s="145"/>
      <c r="AC3642" s="145"/>
    </row>
    <row r="3643" spans="8:29" ht="12.75">
      <c r="H3643" s="145"/>
      <c r="I3643" s="145"/>
      <c r="J3643" s="145"/>
      <c r="K3643" s="145"/>
      <c r="L3643" s="145"/>
      <c r="M3643" s="145"/>
      <c r="N3643" s="145"/>
      <c r="O3643" s="145"/>
      <c r="P3643" s="145"/>
      <c r="Q3643" s="145"/>
      <c r="R3643" s="145"/>
      <c r="S3643" s="145"/>
      <c r="T3643" s="145"/>
      <c r="U3643" s="145"/>
      <c r="V3643" s="145"/>
      <c r="W3643" s="145"/>
      <c r="X3643" s="145"/>
      <c r="Y3643" s="145"/>
      <c r="Z3643" s="145"/>
      <c r="AA3643" s="145"/>
      <c r="AB3643" s="145"/>
      <c r="AC3643" s="145"/>
    </row>
    <row r="3644" spans="8:29" ht="12.75">
      <c r="H3644" s="145"/>
      <c r="I3644" s="145"/>
      <c r="J3644" s="145"/>
      <c r="K3644" s="145"/>
      <c r="L3644" s="145"/>
      <c r="M3644" s="145"/>
      <c r="N3644" s="145"/>
      <c r="O3644" s="145"/>
      <c r="P3644" s="145"/>
      <c r="Q3644" s="145"/>
      <c r="R3644" s="145"/>
      <c r="S3644" s="145"/>
      <c r="T3644" s="145"/>
      <c r="U3644" s="145"/>
      <c r="V3644" s="145"/>
      <c r="W3644" s="145"/>
      <c r="X3644" s="145"/>
      <c r="Y3644" s="145"/>
      <c r="Z3644" s="145"/>
      <c r="AA3644" s="145"/>
      <c r="AB3644" s="145"/>
      <c r="AC3644" s="145"/>
    </row>
    <row r="3645" spans="8:29" ht="12.75">
      <c r="H3645" s="145"/>
      <c r="I3645" s="145"/>
      <c r="J3645" s="145"/>
      <c r="K3645" s="145"/>
      <c r="L3645" s="145"/>
      <c r="M3645" s="145"/>
      <c r="N3645" s="145"/>
      <c r="O3645" s="145"/>
      <c r="P3645" s="145"/>
      <c r="Q3645" s="145"/>
      <c r="R3645" s="145"/>
      <c r="S3645" s="145"/>
      <c r="T3645" s="145"/>
      <c r="U3645" s="145"/>
      <c r="V3645" s="145"/>
      <c r="W3645" s="145"/>
      <c r="X3645" s="145"/>
      <c r="Y3645" s="145"/>
      <c r="Z3645" s="145"/>
      <c r="AA3645" s="145"/>
      <c r="AB3645" s="145"/>
      <c r="AC3645" s="145"/>
    </row>
    <row r="3646" spans="8:29" ht="12.75">
      <c r="H3646" s="145"/>
      <c r="I3646" s="145"/>
      <c r="J3646" s="145"/>
      <c r="K3646" s="145"/>
      <c r="L3646" s="145"/>
      <c r="M3646" s="145"/>
      <c r="N3646" s="145"/>
      <c r="O3646" s="145"/>
      <c r="P3646" s="145"/>
      <c r="Q3646" s="145"/>
      <c r="R3646" s="145"/>
      <c r="S3646" s="145"/>
      <c r="T3646" s="145"/>
      <c r="U3646" s="145"/>
      <c r="V3646" s="145"/>
      <c r="W3646" s="145"/>
      <c r="X3646" s="145"/>
      <c r="Y3646" s="145"/>
      <c r="Z3646" s="145"/>
      <c r="AA3646" s="145"/>
      <c r="AB3646" s="145"/>
      <c r="AC3646" s="145"/>
    </row>
    <row r="3647" spans="8:29" ht="12.75">
      <c r="H3647" s="145"/>
      <c r="I3647" s="145"/>
      <c r="J3647" s="145"/>
      <c r="K3647" s="145"/>
      <c r="L3647" s="145"/>
      <c r="M3647" s="145"/>
      <c r="N3647" s="145"/>
      <c r="O3647" s="145"/>
      <c r="P3647" s="145"/>
      <c r="Q3647" s="145"/>
      <c r="R3647" s="145"/>
      <c r="S3647" s="145"/>
      <c r="T3647" s="145"/>
      <c r="U3647" s="145"/>
      <c r="V3647" s="145"/>
      <c r="W3647" s="145"/>
      <c r="X3647" s="145"/>
      <c r="Y3647" s="145"/>
      <c r="Z3647" s="145"/>
      <c r="AA3647" s="145"/>
      <c r="AB3647" s="145"/>
      <c r="AC3647" s="145"/>
    </row>
    <row r="3648" spans="8:29" ht="12.75">
      <c r="H3648" s="145"/>
      <c r="I3648" s="145"/>
      <c r="J3648" s="145"/>
      <c r="K3648" s="145"/>
      <c r="L3648" s="145"/>
      <c r="M3648" s="145"/>
      <c r="N3648" s="145"/>
      <c r="O3648" s="145"/>
      <c r="P3648" s="145"/>
      <c r="Q3648" s="145"/>
      <c r="R3648" s="145"/>
      <c r="S3648" s="145"/>
      <c r="T3648" s="145"/>
      <c r="U3648" s="145"/>
      <c r="V3648" s="145"/>
      <c r="W3648" s="145"/>
      <c r="X3648" s="145"/>
      <c r="Y3648" s="145"/>
      <c r="Z3648" s="145"/>
      <c r="AA3648" s="145"/>
      <c r="AB3648" s="145"/>
      <c r="AC3648" s="145"/>
    </row>
    <row r="3649" spans="8:29" ht="12.75">
      <c r="H3649" s="145"/>
      <c r="I3649" s="145"/>
      <c r="J3649" s="145"/>
      <c r="K3649" s="145"/>
      <c r="L3649" s="145"/>
      <c r="M3649" s="145"/>
      <c r="N3649" s="145"/>
      <c r="O3649" s="145"/>
      <c r="P3649" s="145"/>
      <c r="Q3649" s="145"/>
      <c r="R3649" s="145"/>
      <c r="S3649" s="145"/>
      <c r="T3649" s="145"/>
      <c r="U3649" s="145"/>
      <c r="V3649" s="145"/>
      <c r="W3649" s="145"/>
      <c r="X3649" s="145"/>
      <c r="Y3649" s="145"/>
      <c r="Z3649" s="145"/>
      <c r="AA3649" s="145"/>
      <c r="AB3649" s="145"/>
      <c r="AC3649" s="145"/>
    </row>
    <row r="3650" spans="8:29" ht="12.75">
      <c r="H3650" s="145"/>
      <c r="I3650" s="145"/>
      <c r="J3650" s="145"/>
      <c r="K3650" s="145"/>
      <c r="L3650" s="145"/>
      <c r="M3650" s="145"/>
      <c r="N3650" s="145"/>
      <c r="O3650" s="145"/>
      <c r="P3650" s="145"/>
      <c r="Q3650" s="145"/>
      <c r="R3650" s="145"/>
      <c r="S3650" s="145"/>
      <c r="T3650" s="145"/>
      <c r="U3650" s="145"/>
      <c r="V3650" s="145"/>
      <c r="W3650" s="145"/>
      <c r="X3650" s="145"/>
      <c r="Y3650" s="145"/>
      <c r="Z3650" s="145"/>
      <c r="AA3650" s="145"/>
      <c r="AB3650" s="145"/>
      <c r="AC3650" s="145"/>
    </row>
    <row r="3651" spans="8:29" ht="12.75">
      <c r="H3651" s="145"/>
      <c r="I3651" s="145"/>
      <c r="J3651" s="145"/>
      <c r="K3651" s="145"/>
      <c r="L3651" s="145"/>
      <c r="M3651" s="145"/>
      <c r="N3651" s="145"/>
      <c r="O3651" s="145"/>
      <c r="P3651" s="145"/>
      <c r="Q3651" s="145"/>
      <c r="R3651" s="145"/>
      <c r="S3651" s="145"/>
      <c r="T3651" s="145"/>
      <c r="U3651" s="145"/>
      <c r="V3651" s="145"/>
      <c r="W3651" s="145"/>
      <c r="X3651" s="145"/>
      <c r="Y3651" s="145"/>
      <c r="Z3651" s="145"/>
      <c r="AA3651" s="145"/>
      <c r="AB3651" s="145"/>
      <c r="AC3651" s="145"/>
    </row>
    <row r="3652" spans="8:29" ht="12.75">
      <c r="H3652" s="145"/>
      <c r="I3652" s="145"/>
      <c r="J3652" s="145"/>
      <c r="K3652" s="145"/>
      <c r="L3652" s="145"/>
      <c r="M3652" s="145"/>
      <c r="N3652" s="145"/>
      <c r="O3652" s="145"/>
      <c r="P3652" s="145"/>
      <c r="Q3652" s="145"/>
      <c r="R3652" s="145"/>
      <c r="S3652" s="145"/>
      <c r="T3652" s="145"/>
      <c r="U3652" s="145"/>
      <c r="V3652" s="145"/>
      <c r="W3652" s="145"/>
      <c r="X3652" s="145"/>
      <c r="Y3652" s="145"/>
      <c r="Z3652" s="145"/>
      <c r="AA3652" s="145"/>
      <c r="AB3652" s="145"/>
      <c r="AC3652" s="145"/>
    </row>
    <row r="3653" spans="8:29" ht="12.75">
      <c r="H3653" s="145"/>
      <c r="I3653" s="145"/>
      <c r="J3653" s="145"/>
      <c r="K3653" s="145"/>
      <c r="L3653" s="145"/>
      <c r="M3653" s="145"/>
      <c r="N3653" s="145"/>
      <c r="O3653" s="145"/>
      <c r="P3653" s="145"/>
      <c r="Q3653" s="145"/>
      <c r="R3653" s="145"/>
      <c r="S3653" s="145"/>
      <c r="T3653" s="145"/>
      <c r="U3653" s="145"/>
      <c r="V3653" s="145"/>
      <c r="W3653" s="145"/>
      <c r="X3653" s="145"/>
      <c r="Y3653" s="145"/>
      <c r="Z3653" s="145"/>
      <c r="AA3653" s="145"/>
      <c r="AB3653" s="145"/>
      <c r="AC3653" s="145"/>
    </row>
    <row r="3654" spans="8:29" ht="12.75">
      <c r="H3654" s="145"/>
      <c r="I3654" s="145"/>
      <c r="J3654" s="145"/>
      <c r="K3654" s="145"/>
      <c r="L3654" s="145"/>
      <c r="M3654" s="145"/>
      <c r="N3654" s="145"/>
      <c r="O3654" s="145"/>
      <c r="P3654" s="145"/>
      <c r="Q3654" s="145"/>
      <c r="R3654" s="145"/>
      <c r="S3654" s="145"/>
      <c r="T3654" s="145"/>
      <c r="U3654" s="145"/>
      <c r="V3654" s="145"/>
      <c r="W3654" s="145"/>
      <c r="X3654" s="145"/>
      <c r="Y3654" s="145"/>
      <c r="Z3654" s="145"/>
      <c r="AA3654" s="145"/>
      <c r="AB3654" s="145"/>
      <c r="AC3654" s="145"/>
    </row>
    <row r="3655" spans="8:29" ht="12.75">
      <c r="H3655" s="145"/>
      <c r="I3655" s="145"/>
      <c r="J3655" s="145"/>
      <c r="K3655" s="145"/>
      <c r="L3655" s="145"/>
      <c r="M3655" s="145"/>
      <c r="N3655" s="145"/>
      <c r="O3655" s="145"/>
      <c r="P3655" s="145"/>
      <c r="Q3655" s="145"/>
      <c r="R3655" s="145"/>
      <c r="S3655" s="145"/>
      <c r="T3655" s="145"/>
      <c r="U3655" s="145"/>
      <c r="V3655" s="145"/>
      <c r="W3655" s="145"/>
      <c r="X3655" s="145"/>
      <c r="Y3655" s="145"/>
      <c r="Z3655" s="145"/>
      <c r="AA3655" s="145"/>
      <c r="AB3655" s="145"/>
      <c r="AC3655" s="145"/>
    </row>
    <row r="3656" spans="8:29" ht="12.75">
      <c r="H3656" s="145"/>
      <c r="I3656" s="145"/>
      <c r="J3656" s="145"/>
      <c r="K3656" s="145"/>
      <c r="L3656" s="145"/>
      <c r="M3656" s="145"/>
      <c r="N3656" s="145"/>
      <c r="O3656" s="145"/>
      <c r="P3656" s="145"/>
      <c r="Q3656" s="145"/>
      <c r="R3656" s="145"/>
      <c r="S3656" s="145"/>
      <c r="T3656" s="145"/>
      <c r="U3656" s="145"/>
      <c r="V3656" s="145"/>
      <c r="W3656" s="145"/>
      <c r="X3656" s="145"/>
      <c r="Y3656" s="145"/>
      <c r="Z3656" s="145"/>
      <c r="AA3656" s="145"/>
      <c r="AB3656" s="145"/>
      <c r="AC3656" s="145"/>
    </row>
    <row r="3657" spans="8:29" ht="12.75">
      <c r="H3657" s="145"/>
      <c r="I3657" s="145"/>
      <c r="J3657" s="145"/>
      <c r="K3657" s="145"/>
      <c r="L3657" s="145"/>
      <c r="M3657" s="145"/>
      <c r="N3657" s="145"/>
      <c r="O3657" s="145"/>
      <c r="P3657" s="145"/>
      <c r="Q3657" s="145"/>
      <c r="R3657" s="145"/>
      <c r="S3657" s="145"/>
      <c r="T3657" s="145"/>
      <c r="U3657" s="145"/>
      <c r="V3657" s="145"/>
      <c r="W3657" s="145"/>
      <c r="X3657" s="145"/>
      <c r="Y3657" s="145"/>
      <c r="Z3657" s="145"/>
      <c r="AA3657" s="145"/>
      <c r="AB3657" s="145"/>
      <c r="AC3657" s="145"/>
    </row>
    <row r="3658" spans="8:29" ht="12.75">
      <c r="H3658" s="145"/>
      <c r="I3658" s="145"/>
      <c r="J3658" s="145"/>
      <c r="K3658" s="145"/>
      <c r="L3658" s="145"/>
      <c r="M3658" s="145"/>
      <c r="N3658" s="145"/>
      <c r="O3658" s="145"/>
      <c r="P3658" s="145"/>
      <c r="Q3658" s="145"/>
      <c r="R3658" s="145"/>
      <c r="S3658" s="145"/>
      <c r="T3658" s="145"/>
      <c r="U3658" s="145"/>
      <c r="V3658" s="145"/>
      <c r="W3658" s="145"/>
      <c r="X3658" s="145"/>
      <c r="Y3658" s="145"/>
      <c r="Z3658" s="145"/>
      <c r="AA3658" s="145"/>
      <c r="AB3658" s="145"/>
      <c r="AC3658" s="145"/>
    </row>
    <row r="3659" spans="8:29" ht="12.75">
      <c r="H3659" s="145"/>
      <c r="I3659" s="145"/>
      <c r="J3659" s="145"/>
      <c r="K3659" s="145"/>
      <c r="L3659" s="145"/>
      <c r="M3659" s="145"/>
      <c r="N3659" s="145"/>
      <c r="O3659" s="145"/>
      <c r="P3659" s="145"/>
      <c r="Q3659" s="145"/>
      <c r="R3659" s="145"/>
      <c r="S3659" s="145"/>
      <c r="T3659" s="145"/>
      <c r="U3659" s="145"/>
      <c r="V3659" s="145"/>
      <c r="W3659" s="145"/>
      <c r="X3659" s="145"/>
      <c r="Y3659" s="145"/>
      <c r="Z3659" s="145"/>
      <c r="AA3659" s="145"/>
      <c r="AB3659" s="145"/>
      <c r="AC3659" s="145"/>
    </row>
    <row r="3660" spans="8:29" ht="12.75">
      <c r="H3660" s="145"/>
      <c r="I3660" s="145"/>
      <c r="J3660" s="145"/>
      <c r="K3660" s="145"/>
      <c r="L3660" s="145"/>
      <c r="M3660" s="145"/>
      <c r="N3660" s="145"/>
      <c r="O3660" s="145"/>
      <c r="P3660" s="145"/>
      <c r="Q3660" s="145"/>
      <c r="R3660" s="145"/>
      <c r="S3660" s="145"/>
      <c r="T3660" s="145"/>
      <c r="U3660" s="145"/>
      <c r="V3660" s="145"/>
      <c r="W3660" s="145"/>
      <c r="X3660" s="145"/>
      <c r="Y3660" s="145"/>
      <c r="Z3660" s="145"/>
      <c r="AA3660" s="145"/>
      <c r="AB3660" s="145"/>
      <c r="AC3660" s="145"/>
    </row>
    <row r="3661" spans="8:29" ht="12.75">
      <c r="H3661" s="145"/>
      <c r="I3661" s="145"/>
      <c r="J3661" s="145"/>
      <c r="K3661" s="145"/>
      <c r="L3661" s="145"/>
      <c r="M3661" s="145"/>
      <c r="N3661" s="145"/>
      <c r="O3661" s="145"/>
      <c r="P3661" s="145"/>
      <c r="Q3661" s="145"/>
      <c r="R3661" s="145"/>
      <c r="S3661" s="145"/>
      <c r="T3661" s="145"/>
      <c r="U3661" s="145"/>
      <c r="V3661" s="145"/>
      <c r="W3661" s="145"/>
      <c r="X3661" s="145"/>
      <c r="Y3661" s="145"/>
      <c r="Z3661" s="145"/>
      <c r="AA3661" s="145"/>
      <c r="AB3661" s="145"/>
      <c r="AC3661" s="145"/>
    </row>
    <row r="3662" spans="8:29" ht="12.75">
      <c r="H3662" s="145"/>
      <c r="I3662" s="145"/>
      <c r="J3662" s="145"/>
      <c r="K3662" s="145"/>
      <c r="L3662" s="145"/>
      <c r="M3662" s="145"/>
      <c r="N3662" s="145"/>
      <c r="O3662" s="145"/>
      <c r="P3662" s="145"/>
      <c r="Q3662" s="145"/>
      <c r="R3662" s="145"/>
      <c r="S3662" s="145"/>
      <c r="T3662" s="145"/>
      <c r="U3662" s="145"/>
      <c r="V3662" s="145"/>
      <c r="W3662" s="145"/>
      <c r="X3662" s="145"/>
      <c r="Y3662" s="145"/>
      <c r="Z3662" s="145"/>
      <c r="AA3662" s="145"/>
      <c r="AB3662" s="145"/>
      <c r="AC3662" s="145"/>
    </row>
    <row r="3663" spans="8:29" ht="12.75">
      <c r="H3663" s="145"/>
      <c r="I3663" s="145"/>
      <c r="J3663" s="145"/>
      <c r="K3663" s="145"/>
      <c r="L3663" s="145"/>
      <c r="M3663" s="145"/>
      <c r="N3663" s="145"/>
      <c r="O3663" s="145"/>
      <c r="P3663" s="145"/>
      <c r="Q3663" s="145"/>
      <c r="R3663" s="145"/>
      <c r="S3663" s="145"/>
      <c r="T3663" s="145"/>
      <c r="U3663" s="145"/>
      <c r="V3663" s="145"/>
      <c r="W3663" s="145"/>
      <c r="X3663" s="145"/>
      <c r="Y3663" s="145"/>
      <c r="Z3663" s="145"/>
      <c r="AA3663" s="145"/>
      <c r="AB3663" s="145"/>
      <c r="AC3663" s="145"/>
    </row>
    <row r="3664" spans="8:29" ht="12.75">
      <c r="H3664" s="145"/>
      <c r="I3664" s="145"/>
      <c r="J3664" s="145"/>
      <c r="K3664" s="145"/>
      <c r="L3664" s="145"/>
      <c r="M3664" s="145"/>
      <c r="N3664" s="145"/>
      <c r="O3664" s="145"/>
      <c r="P3664" s="145"/>
      <c r="Q3664" s="145"/>
      <c r="R3664" s="145"/>
      <c r="S3664" s="145"/>
      <c r="T3664" s="145"/>
      <c r="U3664" s="145"/>
      <c r="V3664" s="145"/>
      <c r="W3664" s="145"/>
      <c r="X3664" s="145"/>
      <c r="Y3664" s="145"/>
      <c r="Z3664" s="145"/>
      <c r="AA3664" s="145"/>
      <c r="AB3664" s="145"/>
      <c r="AC3664" s="145"/>
    </row>
    <row r="3665" spans="8:29" ht="12.75">
      <c r="H3665" s="145"/>
      <c r="I3665" s="145"/>
      <c r="J3665" s="145"/>
      <c r="K3665" s="145"/>
      <c r="L3665" s="145"/>
      <c r="M3665" s="145"/>
      <c r="N3665" s="145"/>
      <c r="O3665" s="145"/>
      <c r="P3665" s="145"/>
      <c r="Q3665" s="145"/>
      <c r="R3665" s="145"/>
      <c r="S3665" s="145"/>
      <c r="T3665" s="145"/>
      <c r="U3665" s="145"/>
      <c r="V3665" s="145"/>
      <c r="W3665" s="145"/>
      <c r="X3665" s="145"/>
      <c r="Y3665" s="145"/>
      <c r="Z3665" s="145"/>
      <c r="AA3665" s="145"/>
      <c r="AB3665" s="145"/>
      <c r="AC3665" s="145"/>
    </row>
    <row r="3666" spans="8:29" ht="12.75">
      <c r="H3666" s="145"/>
      <c r="I3666" s="145"/>
      <c r="J3666" s="145"/>
      <c r="K3666" s="145"/>
      <c r="L3666" s="145"/>
      <c r="M3666" s="145"/>
      <c r="N3666" s="145"/>
      <c r="O3666" s="145"/>
      <c r="P3666" s="145"/>
      <c r="Q3666" s="145"/>
      <c r="R3666" s="145"/>
      <c r="S3666" s="145"/>
      <c r="T3666" s="145"/>
      <c r="U3666" s="145"/>
      <c r="V3666" s="145"/>
      <c r="W3666" s="145"/>
      <c r="X3666" s="145"/>
      <c r="Y3666" s="145"/>
      <c r="Z3666" s="145"/>
      <c r="AA3666" s="145"/>
      <c r="AB3666" s="145"/>
      <c r="AC3666" s="145"/>
    </row>
    <row r="3667" spans="8:29" ht="12.75">
      <c r="H3667" s="145"/>
      <c r="I3667" s="145"/>
      <c r="J3667" s="145"/>
      <c r="K3667" s="145"/>
      <c r="L3667" s="145"/>
      <c r="M3667" s="145"/>
      <c r="N3667" s="145"/>
      <c r="O3667" s="145"/>
      <c r="P3667" s="145"/>
      <c r="Q3667" s="145"/>
      <c r="R3667" s="145"/>
      <c r="S3667" s="145"/>
      <c r="T3667" s="145"/>
      <c r="U3667" s="145"/>
      <c r="V3667" s="145"/>
      <c r="W3667" s="145"/>
      <c r="X3667" s="145"/>
      <c r="Y3667" s="145"/>
      <c r="Z3667" s="145"/>
      <c r="AA3667" s="145"/>
      <c r="AB3667" s="145"/>
      <c r="AC3667" s="145"/>
    </row>
    <row r="3668" spans="8:29" ht="12.75">
      <c r="H3668" s="145"/>
      <c r="I3668" s="145"/>
      <c r="J3668" s="145"/>
      <c r="K3668" s="145"/>
      <c r="L3668" s="145"/>
      <c r="M3668" s="145"/>
      <c r="N3668" s="145"/>
      <c r="O3668" s="145"/>
      <c r="P3668" s="145"/>
      <c r="Q3668" s="145"/>
      <c r="R3668" s="145"/>
      <c r="S3668" s="145"/>
      <c r="T3668" s="145"/>
      <c r="U3668" s="145"/>
      <c r="V3668" s="145"/>
      <c r="W3668" s="145"/>
      <c r="X3668" s="145"/>
      <c r="Y3668" s="145"/>
      <c r="Z3668" s="145"/>
      <c r="AA3668" s="145"/>
      <c r="AB3668" s="145"/>
      <c r="AC3668" s="145"/>
    </row>
    <row r="3669" spans="8:29" ht="12.75">
      <c r="H3669" s="145"/>
      <c r="I3669" s="145"/>
      <c r="J3669" s="145"/>
      <c r="K3669" s="145"/>
      <c r="L3669" s="145"/>
      <c r="M3669" s="145"/>
      <c r="N3669" s="145"/>
      <c r="O3669" s="145"/>
      <c r="P3669" s="145"/>
      <c r="Q3669" s="145"/>
      <c r="R3669" s="145"/>
      <c r="S3669" s="145"/>
      <c r="T3669" s="145"/>
      <c r="U3669" s="145"/>
      <c r="V3669" s="145"/>
      <c r="W3669" s="145"/>
      <c r="X3669" s="145"/>
      <c r="Y3669" s="145"/>
      <c r="Z3669" s="145"/>
      <c r="AA3669" s="145"/>
      <c r="AB3669" s="145"/>
      <c r="AC3669" s="145"/>
    </row>
    <row r="3670" spans="8:29" ht="12.75">
      <c r="H3670" s="145"/>
      <c r="I3670" s="145"/>
      <c r="J3670" s="145"/>
      <c r="K3670" s="145"/>
      <c r="L3670" s="145"/>
      <c r="M3670" s="145"/>
      <c r="N3670" s="145"/>
      <c r="O3670" s="145"/>
      <c r="P3670" s="145"/>
      <c r="Q3670" s="145"/>
      <c r="R3670" s="145"/>
      <c r="S3670" s="145"/>
      <c r="T3670" s="145"/>
      <c r="U3670" s="145"/>
      <c r="V3670" s="145"/>
      <c r="W3670" s="145"/>
      <c r="X3670" s="145"/>
      <c r="Y3670" s="145"/>
      <c r="Z3670" s="145"/>
      <c r="AA3670" s="145"/>
      <c r="AB3670" s="145"/>
      <c r="AC3670" s="145"/>
    </row>
    <row r="3671" spans="8:29" ht="12.75">
      <c r="H3671" s="145"/>
      <c r="I3671" s="145"/>
      <c r="J3671" s="145"/>
      <c r="K3671" s="145"/>
      <c r="L3671" s="145"/>
      <c r="M3671" s="145"/>
      <c r="N3671" s="145"/>
      <c r="O3671" s="145"/>
      <c r="P3671" s="145"/>
      <c r="Q3671" s="145"/>
      <c r="R3671" s="145"/>
      <c r="S3671" s="145"/>
      <c r="T3671" s="145"/>
      <c r="U3671" s="145"/>
      <c r="V3671" s="145"/>
      <c r="W3671" s="145"/>
      <c r="X3671" s="145"/>
      <c r="Y3671" s="145"/>
      <c r="Z3671" s="145"/>
      <c r="AA3671" s="145"/>
      <c r="AB3671" s="145"/>
      <c r="AC3671" s="145"/>
    </row>
    <row r="3672" spans="8:29" ht="12.75">
      <c r="H3672" s="145"/>
      <c r="I3672" s="145"/>
      <c r="J3672" s="145"/>
      <c r="K3672" s="145"/>
      <c r="L3672" s="145"/>
      <c r="M3672" s="145"/>
      <c r="N3672" s="145"/>
      <c r="O3672" s="145"/>
      <c r="P3672" s="145"/>
      <c r="Q3672" s="145"/>
      <c r="R3672" s="145"/>
      <c r="S3672" s="145"/>
      <c r="T3672" s="145"/>
      <c r="U3672" s="145"/>
      <c r="V3672" s="145"/>
      <c r="W3672" s="145"/>
      <c r="X3672" s="145"/>
      <c r="Y3672" s="145"/>
      <c r="Z3672" s="145"/>
      <c r="AA3672" s="145"/>
      <c r="AB3672" s="145"/>
      <c r="AC3672" s="145"/>
    </row>
    <row r="3673" spans="8:29" ht="12.75">
      <c r="H3673" s="145"/>
      <c r="I3673" s="145"/>
      <c r="J3673" s="145"/>
      <c r="K3673" s="145"/>
      <c r="L3673" s="145"/>
      <c r="M3673" s="145"/>
      <c r="N3673" s="145"/>
      <c r="O3673" s="145"/>
      <c r="P3673" s="145"/>
      <c r="Q3673" s="145"/>
      <c r="R3673" s="145"/>
      <c r="S3673" s="145"/>
      <c r="T3673" s="145"/>
      <c r="U3673" s="145"/>
      <c r="V3673" s="145"/>
      <c r="W3673" s="145"/>
      <c r="X3673" s="145"/>
      <c r="Y3673" s="145"/>
      <c r="Z3673" s="145"/>
      <c r="AA3673" s="145"/>
      <c r="AB3673" s="145"/>
      <c r="AC3673" s="145"/>
    </row>
    <row r="3674" spans="8:29" ht="12.75">
      <c r="H3674" s="145"/>
      <c r="I3674" s="145"/>
      <c r="J3674" s="145"/>
      <c r="K3674" s="145"/>
      <c r="L3674" s="145"/>
      <c r="M3674" s="145"/>
      <c r="N3674" s="145"/>
      <c r="O3674" s="145"/>
      <c r="P3674" s="145"/>
      <c r="Q3674" s="145"/>
      <c r="R3674" s="145"/>
      <c r="S3674" s="145"/>
      <c r="T3674" s="145"/>
      <c r="U3674" s="145"/>
      <c r="V3674" s="145"/>
      <c r="W3674" s="145"/>
      <c r="X3674" s="145"/>
      <c r="Y3674" s="145"/>
      <c r="Z3674" s="145"/>
      <c r="AA3674" s="145"/>
      <c r="AB3674" s="145"/>
      <c r="AC3674" s="145"/>
    </row>
    <row r="3675" spans="8:29" ht="12.75">
      <c r="H3675" s="145"/>
      <c r="I3675" s="145"/>
      <c r="J3675" s="145"/>
      <c r="K3675" s="145"/>
      <c r="L3675" s="145"/>
      <c r="M3675" s="145"/>
      <c r="N3675" s="145"/>
      <c r="O3675" s="145"/>
      <c r="P3675" s="145"/>
      <c r="Q3675" s="145"/>
      <c r="R3675" s="145"/>
      <c r="S3675" s="145"/>
      <c r="T3675" s="145"/>
      <c r="U3675" s="145"/>
      <c r="V3675" s="145"/>
      <c r="W3675" s="145"/>
      <c r="X3675" s="145"/>
      <c r="Y3675" s="145"/>
      <c r="Z3675" s="145"/>
      <c r="AA3675" s="145"/>
      <c r="AB3675" s="145"/>
      <c r="AC3675" s="145"/>
    </row>
    <row r="3676" spans="8:29" ht="12.75">
      <c r="H3676" s="145"/>
      <c r="I3676" s="145"/>
      <c r="J3676" s="145"/>
      <c r="K3676" s="145"/>
      <c r="L3676" s="145"/>
      <c r="M3676" s="145"/>
      <c r="N3676" s="145"/>
      <c r="O3676" s="145"/>
      <c r="P3676" s="145"/>
      <c r="Q3676" s="145"/>
      <c r="R3676" s="145"/>
      <c r="S3676" s="145"/>
      <c r="T3676" s="145"/>
      <c r="U3676" s="145"/>
      <c r="V3676" s="145"/>
      <c r="W3676" s="145"/>
      <c r="X3676" s="145"/>
      <c r="Y3676" s="145"/>
      <c r="Z3676" s="145"/>
      <c r="AA3676" s="145"/>
      <c r="AB3676" s="145"/>
      <c r="AC3676" s="145"/>
    </row>
    <row r="3677" spans="8:29" ht="12.75">
      <c r="H3677" s="145"/>
      <c r="I3677" s="145"/>
      <c r="J3677" s="145"/>
      <c r="K3677" s="145"/>
      <c r="L3677" s="145"/>
      <c r="M3677" s="145"/>
      <c r="N3677" s="145"/>
      <c r="O3677" s="145"/>
      <c r="P3677" s="145"/>
      <c r="Q3677" s="145"/>
      <c r="R3677" s="145"/>
      <c r="S3677" s="145"/>
      <c r="T3677" s="145"/>
      <c r="U3677" s="145"/>
      <c r="V3677" s="145"/>
      <c r="W3677" s="145"/>
      <c r="X3677" s="145"/>
      <c r="Y3677" s="145"/>
      <c r="Z3677" s="145"/>
      <c r="AA3677" s="145"/>
      <c r="AB3677" s="145"/>
      <c r="AC3677" s="145"/>
    </row>
    <row r="3678" spans="8:29" ht="12.75">
      <c r="H3678" s="145"/>
      <c r="I3678" s="145"/>
      <c r="J3678" s="145"/>
      <c r="K3678" s="145"/>
      <c r="L3678" s="145"/>
      <c r="M3678" s="145"/>
      <c r="N3678" s="145"/>
      <c r="O3678" s="145"/>
      <c r="P3678" s="145"/>
      <c r="Q3678" s="145"/>
      <c r="R3678" s="145"/>
      <c r="S3678" s="145"/>
      <c r="T3678" s="145"/>
      <c r="U3678" s="145"/>
      <c r="V3678" s="145"/>
      <c r="W3678" s="145"/>
      <c r="X3678" s="145"/>
      <c r="Y3678" s="145"/>
      <c r="Z3678" s="145"/>
      <c r="AA3678" s="145"/>
      <c r="AB3678" s="145"/>
      <c r="AC3678" s="145"/>
    </row>
    <row r="3679" spans="8:29" ht="12.75">
      <c r="H3679" s="145"/>
      <c r="I3679" s="145"/>
      <c r="J3679" s="145"/>
      <c r="K3679" s="145"/>
      <c r="L3679" s="145"/>
      <c r="M3679" s="145"/>
      <c r="N3679" s="145"/>
      <c r="O3679" s="145"/>
      <c r="P3679" s="145"/>
      <c r="Q3679" s="145"/>
      <c r="R3679" s="145"/>
      <c r="S3679" s="145"/>
      <c r="T3679" s="145"/>
      <c r="U3679" s="145"/>
      <c r="V3679" s="145"/>
      <c r="W3679" s="145"/>
      <c r="X3679" s="145"/>
      <c r="Y3679" s="145"/>
      <c r="Z3679" s="145"/>
      <c r="AA3679" s="145"/>
      <c r="AB3679" s="145"/>
      <c r="AC3679" s="145"/>
    </row>
    <row r="3680" spans="8:29" ht="12.75">
      <c r="H3680" s="145"/>
      <c r="I3680" s="145"/>
      <c r="J3680" s="145"/>
      <c r="K3680" s="145"/>
      <c r="L3680" s="145"/>
      <c r="M3680" s="145"/>
      <c r="N3680" s="145"/>
      <c r="O3680" s="145"/>
      <c r="P3680" s="145"/>
      <c r="Q3680" s="145"/>
      <c r="R3680" s="145"/>
      <c r="S3680" s="145"/>
      <c r="T3680" s="145"/>
      <c r="U3680" s="145"/>
      <c r="V3680" s="145"/>
      <c r="W3680" s="145"/>
      <c r="X3680" s="145"/>
      <c r="Y3680" s="145"/>
      <c r="Z3680" s="145"/>
      <c r="AA3680" s="145"/>
      <c r="AB3680" s="145"/>
      <c r="AC3680" s="145"/>
    </row>
    <row r="3681" spans="8:29" ht="12.75">
      <c r="H3681" s="145"/>
      <c r="I3681" s="145"/>
      <c r="J3681" s="145"/>
      <c r="K3681" s="145"/>
      <c r="L3681" s="145"/>
      <c r="M3681" s="145"/>
      <c r="N3681" s="145"/>
      <c r="O3681" s="145"/>
      <c r="P3681" s="145"/>
      <c r="Q3681" s="145"/>
      <c r="R3681" s="145"/>
      <c r="S3681" s="145"/>
      <c r="T3681" s="145"/>
      <c r="U3681" s="145"/>
      <c r="V3681" s="145"/>
      <c r="W3681" s="145"/>
      <c r="X3681" s="145"/>
      <c r="Y3681" s="145"/>
      <c r="Z3681" s="145"/>
      <c r="AA3681" s="145"/>
      <c r="AB3681" s="145"/>
      <c r="AC3681" s="145"/>
    </row>
    <row r="3682" spans="8:29" ht="12.75">
      <c r="H3682" s="145"/>
      <c r="I3682" s="145"/>
      <c r="J3682" s="145"/>
      <c r="K3682" s="145"/>
      <c r="L3682" s="145"/>
      <c r="M3682" s="145"/>
      <c r="N3682" s="145"/>
      <c r="O3682" s="145"/>
      <c r="P3682" s="145"/>
      <c r="Q3682" s="145"/>
      <c r="R3682" s="145"/>
      <c r="S3682" s="145"/>
      <c r="T3682" s="145"/>
      <c r="U3682" s="145"/>
      <c r="V3682" s="145"/>
      <c r="W3682" s="145"/>
      <c r="X3682" s="145"/>
      <c r="Y3682" s="145"/>
      <c r="Z3682" s="145"/>
      <c r="AA3682" s="145"/>
      <c r="AB3682" s="145"/>
      <c r="AC3682" s="145"/>
    </row>
    <row r="3683" spans="8:29" ht="12.75">
      <c r="H3683" s="145"/>
      <c r="I3683" s="145"/>
      <c r="J3683" s="145"/>
      <c r="K3683" s="145"/>
      <c r="L3683" s="145"/>
      <c r="M3683" s="145"/>
      <c r="N3683" s="145"/>
      <c r="O3683" s="145"/>
      <c r="P3683" s="145"/>
      <c r="Q3683" s="145"/>
      <c r="R3683" s="145"/>
      <c r="S3683" s="145"/>
      <c r="T3683" s="145"/>
      <c r="U3683" s="145"/>
      <c r="V3683" s="145"/>
      <c r="W3683" s="145"/>
      <c r="X3683" s="145"/>
      <c r="Y3683" s="145"/>
      <c r="Z3683" s="145"/>
      <c r="AA3683" s="145"/>
      <c r="AB3683" s="145"/>
      <c r="AC3683" s="145"/>
    </row>
    <row r="3684" spans="8:29" ht="12.75">
      <c r="H3684" s="145"/>
      <c r="I3684" s="145"/>
      <c r="J3684" s="145"/>
      <c r="K3684" s="145"/>
      <c r="L3684" s="145"/>
      <c r="M3684" s="145"/>
      <c r="N3684" s="145"/>
      <c r="O3684" s="145"/>
      <c r="P3684" s="145"/>
      <c r="Q3684" s="145"/>
      <c r="R3684" s="145"/>
      <c r="S3684" s="145"/>
      <c r="T3684" s="145"/>
      <c r="U3684" s="145"/>
      <c r="V3684" s="145"/>
      <c r="W3684" s="145"/>
      <c r="X3684" s="145"/>
      <c r="Y3684" s="145"/>
      <c r="Z3684" s="145"/>
      <c r="AA3684" s="145"/>
      <c r="AB3684" s="145"/>
      <c r="AC3684" s="145"/>
    </row>
    <row r="3685" spans="8:29" ht="12.75">
      <c r="H3685" s="145"/>
      <c r="I3685" s="145"/>
      <c r="J3685" s="145"/>
      <c r="K3685" s="145"/>
      <c r="L3685" s="145"/>
      <c r="M3685" s="145"/>
      <c r="N3685" s="145"/>
      <c r="O3685" s="145"/>
      <c r="P3685" s="145"/>
      <c r="Q3685" s="145"/>
      <c r="R3685" s="145"/>
      <c r="S3685" s="145"/>
      <c r="T3685" s="145"/>
      <c r="U3685" s="145"/>
      <c r="V3685" s="145"/>
      <c r="W3685" s="145"/>
      <c r="X3685" s="145"/>
      <c r="Y3685" s="145"/>
      <c r="Z3685" s="145"/>
      <c r="AA3685" s="145"/>
      <c r="AB3685" s="145"/>
      <c r="AC3685" s="145"/>
    </row>
    <row r="3686" spans="8:29" ht="12.75">
      <c r="H3686" s="145"/>
      <c r="I3686" s="145"/>
      <c r="J3686" s="145"/>
      <c r="K3686" s="145"/>
      <c r="L3686" s="145"/>
      <c r="M3686" s="145"/>
      <c r="N3686" s="145"/>
      <c r="O3686" s="145"/>
      <c r="P3686" s="145"/>
      <c r="Q3686" s="145"/>
      <c r="R3686" s="145"/>
      <c r="S3686" s="145"/>
      <c r="T3686" s="145"/>
      <c r="U3686" s="145"/>
      <c r="V3686" s="145"/>
      <c r="W3686" s="145"/>
      <c r="X3686" s="145"/>
      <c r="Y3686" s="145"/>
      <c r="Z3686" s="145"/>
      <c r="AA3686" s="145"/>
      <c r="AB3686" s="145"/>
      <c r="AC3686" s="145"/>
    </row>
    <row r="3687" spans="8:29" ht="12.75">
      <c r="H3687" s="145"/>
      <c r="I3687" s="145"/>
      <c r="J3687" s="145"/>
      <c r="K3687" s="145"/>
      <c r="L3687" s="145"/>
      <c r="M3687" s="145"/>
      <c r="N3687" s="145"/>
      <c r="O3687" s="145"/>
      <c r="P3687" s="145"/>
      <c r="Q3687" s="145"/>
      <c r="R3687" s="145"/>
      <c r="S3687" s="145"/>
      <c r="T3687" s="145"/>
      <c r="U3687" s="145"/>
      <c r="V3687" s="145"/>
      <c r="W3687" s="145"/>
      <c r="X3687" s="145"/>
      <c r="Y3687" s="145"/>
      <c r="Z3687" s="145"/>
      <c r="AA3687" s="145"/>
      <c r="AB3687" s="145"/>
      <c r="AC3687" s="145"/>
    </row>
    <row r="3688" spans="8:29" ht="12.75">
      <c r="H3688" s="145"/>
      <c r="I3688" s="145"/>
      <c r="J3688" s="145"/>
      <c r="K3688" s="145"/>
      <c r="L3688" s="145"/>
      <c r="M3688" s="145"/>
      <c r="N3688" s="145"/>
      <c r="O3688" s="145"/>
      <c r="P3688" s="145"/>
      <c r="Q3688" s="145"/>
      <c r="R3688" s="145"/>
      <c r="S3688" s="145"/>
      <c r="T3688" s="145"/>
      <c r="U3688" s="145"/>
      <c r="V3688" s="145"/>
      <c r="W3688" s="145"/>
      <c r="X3688" s="145"/>
      <c r="Y3688" s="145"/>
      <c r="Z3688" s="145"/>
      <c r="AA3688" s="145"/>
      <c r="AB3688" s="145"/>
      <c r="AC3688" s="145"/>
    </row>
    <row r="3689" spans="8:29" ht="12.75">
      <c r="H3689" s="145"/>
      <c r="I3689" s="145"/>
      <c r="J3689" s="145"/>
      <c r="K3689" s="145"/>
      <c r="L3689" s="145"/>
      <c r="M3689" s="145"/>
      <c r="N3689" s="145"/>
      <c r="O3689" s="145"/>
      <c r="P3689" s="145"/>
      <c r="Q3689" s="145"/>
      <c r="R3689" s="145"/>
      <c r="S3689" s="145"/>
      <c r="T3689" s="145"/>
      <c r="U3689" s="145"/>
      <c r="V3689" s="145"/>
      <c r="W3689" s="145"/>
      <c r="X3689" s="145"/>
      <c r="Y3689" s="145"/>
      <c r="Z3689" s="145"/>
      <c r="AA3689" s="145"/>
      <c r="AB3689" s="145"/>
      <c r="AC3689" s="145"/>
    </row>
    <row r="3690" spans="8:29" ht="12.75">
      <c r="H3690" s="145"/>
      <c r="I3690" s="145"/>
      <c r="J3690" s="145"/>
      <c r="K3690" s="145"/>
      <c r="L3690" s="145"/>
      <c r="M3690" s="145"/>
      <c r="N3690" s="145"/>
      <c r="O3690" s="145"/>
      <c r="P3690" s="145"/>
      <c r="Q3690" s="145"/>
      <c r="R3690" s="145"/>
      <c r="S3690" s="145"/>
      <c r="T3690" s="145"/>
      <c r="U3690" s="145"/>
      <c r="V3690" s="145"/>
      <c r="W3690" s="145"/>
      <c r="X3690" s="145"/>
      <c r="Y3690" s="145"/>
      <c r="Z3690" s="145"/>
      <c r="AA3690" s="145"/>
      <c r="AB3690" s="145"/>
      <c r="AC3690" s="145"/>
    </row>
    <row r="3691" spans="8:29" ht="12.75">
      <c r="H3691" s="145"/>
      <c r="I3691" s="145"/>
      <c r="J3691" s="145"/>
      <c r="K3691" s="145"/>
      <c r="L3691" s="145"/>
      <c r="M3691" s="145"/>
      <c r="N3691" s="145"/>
      <c r="O3691" s="145"/>
      <c r="P3691" s="145"/>
      <c r="Q3691" s="145"/>
      <c r="R3691" s="145"/>
      <c r="S3691" s="145"/>
      <c r="T3691" s="145"/>
      <c r="U3691" s="145"/>
      <c r="V3691" s="145"/>
      <c r="W3691" s="145"/>
      <c r="X3691" s="145"/>
      <c r="Y3691" s="145"/>
      <c r="Z3691" s="145"/>
      <c r="AA3691" s="145"/>
      <c r="AB3691" s="145"/>
      <c r="AC3691" s="145"/>
    </row>
    <row r="3692" spans="8:29" ht="12.75">
      <c r="H3692" s="145"/>
      <c r="I3692" s="145"/>
      <c r="J3692" s="145"/>
      <c r="K3692" s="145"/>
      <c r="L3692" s="145"/>
      <c r="M3692" s="145"/>
      <c r="N3692" s="145"/>
      <c r="O3692" s="145"/>
      <c r="P3692" s="145"/>
      <c r="Q3692" s="145"/>
      <c r="R3692" s="145"/>
      <c r="S3692" s="145"/>
      <c r="T3692" s="145"/>
      <c r="U3692" s="145"/>
      <c r="V3692" s="145"/>
      <c r="W3692" s="145"/>
      <c r="X3692" s="145"/>
      <c r="Y3692" s="145"/>
      <c r="Z3692" s="145"/>
      <c r="AA3692" s="145"/>
      <c r="AB3692" s="145"/>
      <c r="AC3692" s="145"/>
    </row>
    <row r="3693" spans="8:29" ht="12.75">
      <c r="H3693" s="145"/>
      <c r="I3693" s="145"/>
      <c r="J3693" s="145"/>
      <c r="K3693" s="145"/>
      <c r="L3693" s="145"/>
      <c r="M3693" s="145"/>
      <c r="N3693" s="145"/>
      <c r="O3693" s="145"/>
      <c r="P3693" s="145"/>
      <c r="Q3693" s="145"/>
      <c r="R3693" s="145"/>
      <c r="S3693" s="145"/>
      <c r="T3693" s="145"/>
      <c r="U3693" s="145"/>
      <c r="V3693" s="145"/>
      <c r="W3693" s="145"/>
      <c r="X3693" s="145"/>
      <c r="Y3693" s="145"/>
      <c r="Z3693" s="145"/>
      <c r="AA3693" s="145"/>
      <c r="AB3693" s="145"/>
      <c r="AC3693" s="145"/>
    </row>
    <row r="3694" spans="8:29" ht="12.75">
      <c r="H3694" s="145"/>
      <c r="I3694" s="145"/>
      <c r="J3694" s="145"/>
      <c r="K3694" s="145"/>
      <c r="L3694" s="145"/>
      <c r="M3694" s="145"/>
      <c r="N3694" s="145"/>
      <c r="O3694" s="145"/>
      <c r="P3694" s="145"/>
      <c r="Q3694" s="145"/>
      <c r="R3694" s="145"/>
      <c r="S3694" s="145"/>
      <c r="T3694" s="145"/>
      <c r="U3694" s="145"/>
      <c r="V3694" s="145"/>
      <c r="W3694" s="145"/>
      <c r="X3694" s="145"/>
      <c r="Y3694" s="145"/>
      <c r="Z3694" s="145"/>
      <c r="AA3694" s="145"/>
      <c r="AB3694" s="145"/>
      <c r="AC3694" s="145"/>
    </row>
    <row r="3695" spans="8:29" ht="12.75">
      <c r="H3695" s="145"/>
      <c r="I3695" s="145"/>
      <c r="J3695" s="145"/>
      <c r="K3695" s="145"/>
      <c r="L3695" s="145"/>
      <c r="M3695" s="145"/>
      <c r="N3695" s="145"/>
      <c r="O3695" s="145"/>
      <c r="P3695" s="145"/>
      <c r="Q3695" s="145"/>
      <c r="R3695" s="145"/>
      <c r="S3695" s="145"/>
      <c r="T3695" s="145"/>
      <c r="U3695" s="145"/>
      <c r="V3695" s="145"/>
      <c r="W3695" s="145"/>
      <c r="X3695" s="145"/>
      <c r="Y3695" s="145"/>
      <c r="Z3695" s="145"/>
      <c r="AA3695" s="145"/>
      <c r="AB3695" s="145"/>
      <c r="AC3695" s="145"/>
    </row>
    <row r="3696" spans="8:29" ht="12.75">
      <c r="H3696" s="145"/>
      <c r="I3696" s="145"/>
      <c r="J3696" s="145"/>
      <c r="K3696" s="145"/>
      <c r="L3696" s="145"/>
      <c r="M3696" s="145"/>
      <c r="N3696" s="145"/>
      <c r="O3696" s="145"/>
      <c r="P3696" s="145"/>
      <c r="Q3696" s="145"/>
      <c r="R3696" s="145"/>
      <c r="S3696" s="145"/>
      <c r="T3696" s="145"/>
      <c r="U3696" s="145"/>
      <c r="V3696" s="145"/>
      <c r="W3696" s="145"/>
      <c r="X3696" s="145"/>
      <c r="Y3696" s="145"/>
      <c r="Z3696" s="145"/>
      <c r="AA3696" s="145"/>
      <c r="AB3696" s="145"/>
      <c r="AC3696" s="145"/>
    </row>
    <row r="3697" spans="8:29" ht="12.75">
      <c r="H3697" s="145"/>
      <c r="I3697" s="145"/>
      <c r="J3697" s="145"/>
      <c r="K3697" s="145"/>
      <c r="L3697" s="145"/>
      <c r="M3697" s="145"/>
      <c r="N3697" s="145"/>
      <c r="O3697" s="145"/>
      <c r="P3697" s="145"/>
      <c r="Q3697" s="145"/>
      <c r="R3697" s="145"/>
      <c r="S3697" s="145"/>
      <c r="T3697" s="145"/>
      <c r="U3697" s="145"/>
      <c r="V3697" s="145"/>
      <c r="W3697" s="145"/>
      <c r="X3697" s="145"/>
      <c r="Y3697" s="145"/>
      <c r="Z3697" s="145"/>
      <c r="AA3697" s="145"/>
      <c r="AB3697" s="145"/>
      <c r="AC3697" s="145"/>
    </row>
    <row r="3698" spans="8:29" ht="12.75">
      <c r="H3698" s="145"/>
      <c r="I3698" s="145"/>
      <c r="J3698" s="145"/>
      <c r="K3698" s="145"/>
      <c r="L3698" s="145"/>
      <c r="M3698" s="145"/>
      <c r="N3698" s="145"/>
      <c r="O3698" s="145"/>
      <c r="P3698" s="145"/>
      <c r="Q3698" s="145"/>
      <c r="R3698" s="145"/>
      <c r="S3698" s="145"/>
      <c r="T3698" s="145"/>
      <c r="U3698" s="145"/>
      <c r="V3698" s="145"/>
      <c r="W3698" s="145"/>
      <c r="X3698" s="145"/>
      <c r="Y3698" s="145"/>
      <c r="Z3698" s="145"/>
      <c r="AA3698" s="145"/>
      <c r="AB3698" s="145"/>
      <c r="AC3698" s="145"/>
    </row>
    <row r="3699" spans="8:29" ht="12.75">
      <c r="H3699" s="145"/>
      <c r="I3699" s="145"/>
      <c r="J3699" s="145"/>
      <c r="K3699" s="145"/>
      <c r="L3699" s="145"/>
      <c r="M3699" s="145"/>
      <c r="N3699" s="145"/>
      <c r="O3699" s="145"/>
      <c r="P3699" s="145"/>
      <c r="Q3699" s="145"/>
      <c r="R3699" s="145"/>
      <c r="S3699" s="145"/>
      <c r="T3699" s="145"/>
      <c r="U3699" s="145"/>
      <c r="V3699" s="145"/>
      <c r="W3699" s="145"/>
      <c r="X3699" s="145"/>
      <c r="Y3699" s="145"/>
      <c r="Z3699" s="145"/>
      <c r="AA3699" s="145"/>
      <c r="AB3699" s="145"/>
      <c r="AC3699" s="145"/>
    </row>
    <row r="3700" spans="8:29" ht="12.75">
      <c r="H3700" s="145"/>
      <c r="I3700" s="145"/>
      <c r="J3700" s="145"/>
      <c r="K3700" s="145"/>
      <c r="L3700" s="145"/>
      <c r="M3700" s="145"/>
      <c r="N3700" s="145"/>
      <c r="O3700" s="145"/>
      <c r="P3700" s="145"/>
      <c r="Q3700" s="145"/>
      <c r="R3700" s="145"/>
      <c r="S3700" s="145"/>
      <c r="T3700" s="145"/>
      <c r="U3700" s="145"/>
      <c r="V3700" s="145"/>
      <c r="W3700" s="145"/>
      <c r="X3700" s="145"/>
      <c r="Y3700" s="145"/>
      <c r="Z3700" s="145"/>
      <c r="AA3700" s="145"/>
      <c r="AB3700" s="145"/>
      <c r="AC3700" s="145"/>
    </row>
    <row r="3701" spans="8:29" ht="12.75">
      <c r="H3701" s="145"/>
      <c r="I3701" s="145"/>
      <c r="J3701" s="145"/>
      <c r="K3701" s="145"/>
      <c r="L3701" s="145"/>
      <c r="M3701" s="145"/>
      <c r="N3701" s="145"/>
      <c r="O3701" s="145"/>
      <c r="P3701" s="145"/>
      <c r="Q3701" s="145"/>
      <c r="R3701" s="145"/>
      <c r="S3701" s="145"/>
      <c r="T3701" s="145"/>
      <c r="U3701" s="145"/>
      <c r="V3701" s="145"/>
      <c r="W3701" s="145"/>
      <c r="X3701" s="145"/>
      <c r="Y3701" s="145"/>
      <c r="Z3701" s="145"/>
      <c r="AA3701" s="145"/>
      <c r="AB3701" s="145"/>
      <c r="AC3701" s="145"/>
    </row>
    <row r="3702" spans="8:29" ht="12.75">
      <c r="H3702" s="145"/>
      <c r="I3702" s="145"/>
      <c r="J3702" s="145"/>
      <c r="K3702" s="145"/>
      <c r="L3702" s="145"/>
      <c r="M3702" s="145"/>
      <c r="N3702" s="145"/>
      <c r="O3702" s="145"/>
      <c r="P3702" s="145"/>
      <c r="Q3702" s="145"/>
      <c r="R3702" s="145"/>
      <c r="S3702" s="145"/>
      <c r="T3702" s="145"/>
      <c r="U3702" s="145"/>
      <c r="V3702" s="145"/>
      <c r="W3702" s="145"/>
      <c r="X3702" s="145"/>
      <c r="Y3702" s="145"/>
      <c r="Z3702" s="145"/>
      <c r="AA3702" s="145"/>
      <c r="AB3702" s="145"/>
      <c r="AC3702" s="145"/>
    </row>
    <row r="3703" spans="8:29" ht="12.75">
      <c r="H3703" s="145"/>
      <c r="I3703" s="145"/>
      <c r="J3703" s="145"/>
      <c r="K3703" s="145"/>
      <c r="L3703" s="145"/>
      <c r="M3703" s="145"/>
      <c r="N3703" s="145"/>
      <c r="O3703" s="145"/>
      <c r="P3703" s="145"/>
      <c r="Q3703" s="145"/>
      <c r="R3703" s="145"/>
      <c r="S3703" s="145"/>
      <c r="T3703" s="145"/>
      <c r="U3703" s="145"/>
      <c r="V3703" s="145"/>
      <c r="W3703" s="145"/>
      <c r="X3703" s="145"/>
      <c r="Y3703" s="145"/>
      <c r="Z3703" s="145"/>
      <c r="AA3703" s="145"/>
      <c r="AB3703" s="145"/>
      <c r="AC3703" s="145"/>
    </row>
    <row r="3704" spans="8:29" ht="12.75">
      <c r="H3704" s="145"/>
      <c r="I3704" s="145"/>
      <c r="J3704" s="145"/>
      <c r="K3704" s="145"/>
      <c r="L3704" s="145"/>
      <c r="M3704" s="145"/>
      <c r="N3704" s="145"/>
      <c r="O3704" s="145"/>
      <c r="P3704" s="145"/>
      <c r="Q3704" s="145"/>
      <c r="R3704" s="145"/>
      <c r="S3704" s="145"/>
      <c r="T3704" s="145"/>
      <c r="U3704" s="145"/>
      <c r="V3704" s="145"/>
      <c r="W3704" s="145"/>
      <c r="X3704" s="145"/>
      <c r="Y3704" s="145"/>
      <c r="Z3704" s="145"/>
      <c r="AA3704" s="145"/>
      <c r="AB3704" s="145"/>
      <c r="AC3704" s="145"/>
    </row>
    <row r="3705" spans="8:29" ht="12.75">
      <c r="H3705" s="145"/>
      <c r="I3705" s="145"/>
      <c r="J3705" s="145"/>
      <c r="K3705" s="145"/>
      <c r="L3705" s="145"/>
      <c r="M3705" s="145"/>
      <c r="N3705" s="145"/>
      <c r="O3705" s="145"/>
      <c r="P3705" s="145"/>
      <c r="Q3705" s="145"/>
      <c r="R3705" s="145"/>
      <c r="S3705" s="145"/>
      <c r="T3705" s="145"/>
      <c r="U3705" s="145"/>
      <c r="V3705" s="145"/>
      <c r="W3705" s="145"/>
      <c r="X3705" s="145"/>
      <c r="Y3705" s="145"/>
      <c r="Z3705" s="145"/>
      <c r="AA3705" s="145"/>
      <c r="AB3705" s="145"/>
      <c r="AC3705" s="145"/>
    </row>
    <row r="3706" spans="8:29" ht="12.75">
      <c r="H3706" s="145"/>
      <c r="I3706" s="145"/>
      <c r="J3706" s="145"/>
      <c r="K3706" s="145"/>
      <c r="L3706" s="145"/>
      <c r="M3706" s="145"/>
      <c r="N3706" s="145"/>
      <c r="O3706" s="145"/>
      <c r="P3706" s="145"/>
      <c r="Q3706" s="145"/>
      <c r="R3706" s="145"/>
      <c r="S3706" s="145"/>
      <c r="T3706" s="145"/>
      <c r="U3706" s="145"/>
      <c r="V3706" s="145"/>
      <c r="W3706" s="145"/>
      <c r="X3706" s="145"/>
      <c r="Y3706" s="145"/>
      <c r="Z3706" s="145"/>
      <c r="AA3706" s="145"/>
      <c r="AB3706" s="145"/>
      <c r="AC3706" s="145"/>
    </row>
    <row r="3707" spans="8:29" ht="12.75">
      <c r="H3707" s="145"/>
      <c r="I3707" s="145"/>
      <c r="J3707" s="145"/>
      <c r="K3707" s="145"/>
      <c r="L3707" s="145"/>
      <c r="M3707" s="145"/>
      <c r="N3707" s="145"/>
      <c r="O3707" s="145"/>
      <c r="P3707" s="145"/>
      <c r="Q3707" s="145"/>
      <c r="R3707" s="145"/>
      <c r="S3707" s="145"/>
      <c r="T3707" s="145"/>
      <c r="U3707" s="145"/>
      <c r="V3707" s="145"/>
      <c r="W3707" s="145"/>
      <c r="X3707" s="145"/>
      <c r="Y3707" s="145"/>
      <c r="Z3707" s="145"/>
      <c r="AA3707" s="145"/>
      <c r="AB3707" s="145"/>
      <c r="AC3707" s="145"/>
    </row>
    <row r="3708" spans="8:29" ht="12.75">
      <c r="H3708" s="145"/>
      <c r="I3708" s="145"/>
      <c r="J3708" s="145"/>
      <c r="K3708" s="145"/>
      <c r="L3708" s="145"/>
      <c r="M3708" s="145"/>
      <c r="N3708" s="145"/>
      <c r="O3708" s="145"/>
      <c r="P3708" s="145"/>
      <c r="Q3708" s="145"/>
      <c r="R3708" s="145"/>
      <c r="S3708" s="145"/>
      <c r="T3708" s="145"/>
      <c r="U3708" s="145"/>
      <c r="V3708" s="145"/>
      <c r="W3708" s="145"/>
      <c r="X3708" s="145"/>
      <c r="Y3708" s="145"/>
      <c r="Z3708" s="145"/>
      <c r="AA3708" s="145"/>
      <c r="AB3708" s="145"/>
      <c r="AC3708" s="145"/>
    </row>
    <row r="3709" spans="8:29" ht="12.75">
      <c r="H3709" s="145"/>
      <c r="I3709" s="145"/>
      <c r="J3709" s="145"/>
      <c r="K3709" s="145"/>
      <c r="L3709" s="145"/>
      <c r="M3709" s="145"/>
      <c r="N3709" s="145"/>
      <c r="O3709" s="145"/>
      <c r="P3709" s="145"/>
      <c r="Q3709" s="145"/>
      <c r="R3709" s="145"/>
      <c r="S3709" s="145"/>
      <c r="T3709" s="145"/>
      <c r="U3709" s="145"/>
      <c r="V3709" s="145"/>
      <c r="W3709" s="145"/>
      <c r="X3709" s="145"/>
      <c r="Y3709" s="145"/>
      <c r="Z3709" s="145"/>
      <c r="AA3709" s="145"/>
      <c r="AB3709" s="145"/>
      <c r="AC3709" s="145"/>
    </row>
    <row r="3710" spans="8:29" ht="12.75">
      <c r="H3710" s="145"/>
      <c r="I3710" s="145"/>
      <c r="J3710" s="145"/>
      <c r="K3710" s="145"/>
      <c r="L3710" s="145"/>
      <c r="M3710" s="145"/>
      <c r="N3710" s="145"/>
      <c r="O3710" s="145"/>
      <c r="P3710" s="145"/>
      <c r="Q3710" s="145"/>
      <c r="R3710" s="145"/>
      <c r="S3710" s="145"/>
      <c r="T3710" s="145"/>
      <c r="U3710" s="145"/>
      <c r="V3710" s="145"/>
      <c r="W3710" s="145"/>
      <c r="X3710" s="145"/>
      <c r="Y3710" s="145"/>
      <c r="Z3710" s="145"/>
      <c r="AA3710" s="145"/>
      <c r="AB3710" s="145"/>
      <c r="AC3710" s="145"/>
    </row>
    <row r="3711" spans="8:29" ht="12.75">
      <c r="H3711" s="145"/>
      <c r="I3711" s="145"/>
      <c r="J3711" s="145"/>
      <c r="K3711" s="145"/>
      <c r="L3711" s="145"/>
      <c r="M3711" s="145"/>
      <c r="N3711" s="145"/>
      <c r="O3711" s="145"/>
      <c r="P3711" s="145"/>
      <c r="Q3711" s="145"/>
      <c r="R3711" s="145"/>
      <c r="S3711" s="145"/>
      <c r="T3711" s="145"/>
      <c r="U3711" s="145"/>
      <c r="V3711" s="145"/>
      <c r="W3711" s="145"/>
      <c r="X3711" s="145"/>
      <c r="Y3711" s="145"/>
      <c r="Z3711" s="145"/>
      <c r="AA3711" s="145"/>
      <c r="AB3711" s="145"/>
      <c r="AC3711" s="145"/>
    </row>
    <row r="3712" spans="8:29" ht="12.75">
      <c r="H3712" s="145"/>
      <c r="I3712" s="145"/>
      <c r="J3712" s="145"/>
      <c r="K3712" s="145"/>
      <c r="L3712" s="145"/>
      <c r="M3712" s="145"/>
      <c r="N3712" s="145"/>
      <c r="O3712" s="145"/>
      <c r="P3712" s="145"/>
      <c r="Q3712" s="145"/>
      <c r="R3712" s="145"/>
      <c r="S3712" s="145"/>
      <c r="T3712" s="145"/>
      <c r="U3712" s="145"/>
      <c r="V3712" s="145"/>
      <c r="W3712" s="145"/>
      <c r="X3712" s="145"/>
      <c r="Y3712" s="145"/>
      <c r="Z3712" s="145"/>
      <c r="AA3712" s="145"/>
      <c r="AB3712" s="145"/>
      <c r="AC3712" s="145"/>
    </row>
    <row r="3713" spans="8:29" ht="12.75">
      <c r="H3713" s="145"/>
      <c r="I3713" s="145"/>
      <c r="J3713" s="145"/>
      <c r="K3713" s="145"/>
      <c r="L3713" s="145"/>
      <c r="M3713" s="145"/>
      <c r="N3713" s="145"/>
      <c r="O3713" s="145"/>
      <c r="P3713" s="145"/>
      <c r="Q3713" s="145"/>
      <c r="R3713" s="145"/>
      <c r="S3713" s="145"/>
      <c r="T3713" s="145"/>
      <c r="U3713" s="145"/>
      <c r="V3713" s="145"/>
      <c r="W3713" s="145"/>
      <c r="X3713" s="145"/>
      <c r="Y3713" s="145"/>
      <c r="Z3713" s="145"/>
      <c r="AA3713" s="145"/>
      <c r="AB3713" s="145"/>
      <c r="AC3713" s="145"/>
    </row>
    <row r="3714" spans="8:29" ht="12.75">
      <c r="H3714" s="145"/>
      <c r="I3714" s="145"/>
      <c r="J3714" s="145"/>
      <c r="K3714" s="145"/>
      <c r="L3714" s="145"/>
      <c r="M3714" s="145"/>
      <c r="N3714" s="145"/>
      <c r="O3714" s="145"/>
      <c r="P3714" s="145"/>
      <c r="Q3714" s="145"/>
      <c r="R3714" s="145"/>
      <c r="S3714" s="145"/>
      <c r="T3714" s="145"/>
      <c r="U3714" s="145"/>
      <c r="V3714" s="145"/>
      <c r="W3714" s="145"/>
      <c r="X3714" s="145"/>
      <c r="Y3714" s="145"/>
      <c r="Z3714" s="145"/>
      <c r="AA3714" s="145"/>
      <c r="AB3714" s="145"/>
      <c r="AC3714" s="145"/>
    </row>
    <row r="3715" spans="8:29" ht="12.75">
      <c r="H3715" s="145"/>
      <c r="I3715" s="145"/>
      <c r="J3715" s="145"/>
      <c r="K3715" s="145"/>
      <c r="L3715" s="145"/>
      <c r="M3715" s="145"/>
      <c r="N3715" s="145"/>
      <c r="O3715" s="145"/>
      <c r="P3715" s="145"/>
      <c r="Q3715" s="145"/>
      <c r="R3715" s="145"/>
      <c r="S3715" s="145"/>
      <c r="T3715" s="145"/>
      <c r="U3715" s="145"/>
      <c r="V3715" s="145"/>
      <c r="W3715" s="145"/>
      <c r="X3715" s="145"/>
      <c r="Y3715" s="145"/>
      <c r="Z3715" s="145"/>
      <c r="AA3715" s="145"/>
      <c r="AB3715" s="145"/>
      <c r="AC3715" s="145"/>
    </row>
    <row r="3716" spans="8:29" ht="12.75">
      <c r="H3716" s="145"/>
      <c r="I3716" s="145"/>
      <c r="J3716" s="145"/>
      <c r="K3716" s="145"/>
      <c r="L3716" s="145"/>
      <c r="M3716" s="145"/>
      <c r="N3716" s="145"/>
      <c r="O3716" s="145"/>
      <c r="P3716" s="145"/>
      <c r="Q3716" s="145"/>
      <c r="R3716" s="145"/>
      <c r="S3716" s="145"/>
      <c r="T3716" s="145"/>
      <c r="U3716" s="145"/>
      <c r="V3716" s="145"/>
      <c r="W3716" s="145"/>
      <c r="X3716" s="145"/>
      <c r="Y3716" s="145"/>
      <c r="Z3716" s="145"/>
      <c r="AA3716" s="145"/>
      <c r="AB3716" s="145"/>
      <c r="AC3716" s="145"/>
    </row>
    <row r="3717" spans="8:29" ht="12.75">
      <c r="H3717" s="145"/>
      <c r="I3717" s="145"/>
      <c r="J3717" s="145"/>
      <c r="K3717" s="145"/>
      <c r="L3717" s="145"/>
      <c r="M3717" s="145"/>
      <c r="N3717" s="145"/>
      <c r="O3717" s="145"/>
      <c r="P3717" s="145"/>
      <c r="Q3717" s="145"/>
      <c r="R3717" s="145"/>
      <c r="S3717" s="145"/>
      <c r="T3717" s="145"/>
      <c r="U3717" s="145"/>
      <c r="V3717" s="145"/>
      <c r="W3717" s="145"/>
      <c r="X3717" s="145"/>
      <c r="Y3717" s="145"/>
      <c r="Z3717" s="145"/>
      <c r="AA3717" s="145"/>
      <c r="AB3717" s="145"/>
      <c r="AC3717" s="145"/>
    </row>
    <row r="3718" spans="8:29" ht="12.75">
      <c r="H3718" s="145"/>
      <c r="I3718" s="145"/>
      <c r="J3718" s="145"/>
      <c r="K3718" s="145"/>
      <c r="L3718" s="145"/>
      <c r="M3718" s="145"/>
      <c r="N3718" s="145"/>
      <c r="O3718" s="145"/>
      <c r="P3718" s="145"/>
      <c r="Q3718" s="145"/>
      <c r="R3718" s="145"/>
      <c r="S3718" s="145"/>
      <c r="T3718" s="145"/>
      <c r="U3718" s="145"/>
      <c r="V3718" s="145"/>
      <c r="W3718" s="145"/>
      <c r="X3718" s="145"/>
      <c r="Y3718" s="145"/>
      <c r="Z3718" s="145"/>
      <c r="AA3718" s="145"/>
      <c r="AB3718" s="145"/>
      <c r="AC3718" s="145"/>
    </row>
    <row r="3719" spans="8:29" ht="12.75">
      <c r="H3719" s="145"/>
      <c r="I3719" s="145"/>
      <c r="J3719" s="145"/>
      <c r="K3719" s="145"/>
      <c r="L3719" s="145"/>
      <c r="M3719" s="145"/>
      <c r="N3719" s="145"/>
      <c r="O3719" s="145"/>
      <c r="P3719" s="145"/>
      <c r="Q3719" s="145"/>
      <c r="R3719" s="145"/>
      <c r="S3719" s="145"/>
      <c r="T3719" s="145"/>
      <c r="U3719" s="145"/>
      <c r="V3719" s="145"/>
      <c r="W3719" s="145"/>
      <c r="X3719" s="145"/>
      <c r="Y3719" s="145"/>
      <c r="Z3719" s="145"/>
      <c r="AA3719" s="145"/>
      <c r="AB3719" s="145"/>
      <c r="AC3719" s="145"/>
    </row>
    <row r="3720" spans="8:29" ht="12.75">
      <c r="H3720" s="145"/>
      <c r="I3720" s="145"/>
      <c r="J3720" s="145"/>
      <c r="K3720" s="145"/>
      <c r="L3720" s="145"/>
      <c r="M3720" s="145"/>
      <c r="N3720" s="145"/>
      <c r="O3720" s="145"/>
      <c r="P3720" s="145"/>
      <c r="Q3720" s="145"/>
      <c r="R3720" s="145"/>
      <c r="S3720" s="145"/>
      <c r="T3720" s="145"/>
      <c r="U3720" s="145"/>
      <c r="V3720" s="145"/>
      <c r="W3720" s="145"/>
      <c r="X3720" s="145"/>
      <c r="Y3720" s="145"/>
      <c r="Z3720" s="145"/>
      <c r="AA3720" s="145"/>
      <c r="AB3720" s="145"/>
      <c r="AC3720" s="145"/>
    </row>
    <row r="3721" spans="8:29" ht="12.75">
      <c r="H3721" s="145"/>
      <c r="I3721" s="145"/>
      <c r="J3721" s="145"/>
      <c r="K3721" s="145"/>
      <c r="L3721" s="145"/>
      <c r="M3721" s="145"/>
      <c r="N3721" s="145"/>
      <c r="O3721" s="145"/>
      <c r="P3721" s="145"/>
      <c r="Q3721" s="145"/>
      <c r="R3721" s="145"/>
      <c r="S3721" s="145"/>
      <c r="T3721" s="145"/>
      <c r="U3721" s="145"/>
      <c r="V3721" s="145"/>
      <c r="W3721" s="145"/>
      <c r="X3721" s="145"/>
      <c r="Y3721" s="145"/>
      <c r="Z3721" s="145"/>
      <c r="AA3721" s="145"/>
      <c r="AB3721" s="145"/>
      <c r="AC3721" s="145"/>
    </row>
    <row r="3722" spans="8:29" ht="12.75">
      <c r="H3722" s="145"/>
      <c r="I3722" s="145"/>
      <c r="J3722" s="145"/>
      <c r="K3722" s="145"/>
      <c r="L3722" s="145"/>
      <c r="M3722" s="145"/>
      <c r="N3722" s="145"/>
      <c r="O3722" s="145"/>
      <c r="P3722" s="145"/>
      <c r="Q3722" s="145"/>
      <c r="R3722" s="145"/>
      <c r="S3722" s="145"/>
      <c r="T3722" s="145"/>
      <c r="U3722" s="145"/>
      <c r="V3722" s="145"/>
      <c r="W3722" s="145"/>
      <c r="X3722" s="145"/>
      <c r="Y3722" s="145"/>
      <c r="Z3722" s="145"/>
      <c r="AA3722" s="145"/>
      <c r="AB3722" s="145"/>
      <c r="AC3722" s="145"/>
    </row>
    <row r="3723" spans="8:29" ht="12.75">
      <c r="H3723" s="145"/>
      <c r="I3723" s="145"/>
      <c r="J3723" s="145"/>
      <c r="K3723" s="145"/>
      <c r="L3723" s="145"/>
      <c r="M3723" s="145"/>
      <c r="N3723" s="145"/>
      <c r="O3723" s="145"/>
      <c r="P3723" s="145"/>
      <c r="Q3723" s="145"/>
      <c r="R3723" s="145"/>
      <c r="S3723" s="145"/>
      <c r="T3723" s="145"/>
      <c r="U3723" s="145"/>
      <c r="V3723" s="145"/>
      <c r="W3723" s="145"/>
      <c r="X3723" s="145"/>
      <c r="Y3723" s="145"/>
      <c r="Z3723" s="145"/>
      <c r="AA3723" s="145"/>
      <c r="AB3723" s="145"/>
      <c r="AC3723" s="145"/>
    </row>
    <row r="3724" spans="8:29" ht="12.75">
      <c r="H3724" s="145"/>
      <c r="I3724" s="145"/>
      <c r="J3724" s="145"/>
      <c r="K3724" s="145"/>
      <c r="L3724" s="145"/>
      <c r="M3724" s="145"/>
      <c r="N3724" s="145"/>
      <c r="O3724" s="145"/>
      <c r="P3724" s="145"/>
      <c r="Q3724" s="145"/>
      <c r="R3724" s="145"/>
      <c r="S3724" s="145"/>
      <c r="T3724" s="145"/>
      <c r="U3724" s="145"/>
      <c r="V3724" s="145"/>
      <c r="W3724" s="145"/>
      <c r="X3724" s="145"/>
      <c r="Y3724" s="145"/>
      <c r="Z3724" s="145"/>
      <c r="AA3724" s="145"/>
      <c r="AB3724" s="145"/>
      <c r="AC3724" s="145"/>
    </row>
    <row r="3725" spans="8:29" ht="12.75">
      <c r="H3725" s="145"/>
      <c r="I3725" s="145"/>
      <c r="J3725" s="145"/>
      <c r="K3725" s="145"/>
      <c r="L3725" s="145"/>
      <c r="M3725" s="145"/>
      <c r="N3725" s="145"/>
      <c r="O3725" s="145"/>
      <c r="P3725" s="145"/>
      <c r="Q3725" s="145"/>
      <c r="R3725" s="145"/>
      <c r="S3725" s="145"/>
      <c r="T3725" s="145"/>
      <c r="U3725" s="145"/>
      <c r="V3725" s="145"/>
      <c r="W3725" s="145"/>
      <c r="X3725" s="145"/>
      <c r="Y3725" s="145"/>
      <c r="Z3725" s="145"/>
      <c r="AA3725" s="145"/>
      <c r="AB3725" s="145"/>
      <c r="AC3725" s="145"/>
    </row>
    <row r="3726" spans="8:29" ht="12.75">
      <c r="H3726" s="145"/>
      <c r="I3726" s="145"/>
      <c r="J3726" s="145"/>
      <c r="K3726" s="145"/>
      <c r="L3726" s="145"/>
      <c r="M3726" s="145"/>
      <c r="N3726" s="145"/>
      <c r="O3726" s="145"/>
      <c r="P3726" s="145"/>
      <c r="Q3726" s="145"/>
      <c r="R3726" s="145"/>
      <c r="S3726" s="145"/>
      <c r="T3726" s="145"/>
      <c r="U3726" s="145"/>
      <c r="V3726" s="145"/>
      <c r="W3726" s="145"/>
      <c r="X3726" s="145"/>
      <c r="Y3726" s="145"/>
      <c r="Z3726" s="145"/>
      <c r="AA3726" s="145"/>
      <c r="AB3726" s="145"/>
      <c r="AC3726" s="145"/>
    </row>
    <row r="3727" spans="8:29" ht="12.75">
      <c r="H3727" s="145"/>
      <c r="I3727" s="145"/>
      <c r="J3727" s="145"/>
      <c r="K3727" s="145"/>
      <c r="L3727" s="145"/>
      <c r="M3727" s="145"/>
      <c r="N3727" s="145"/>
      <c r="O3727" s="145"/>
      <c r="P3727" s="145"/>
      <c r="Q3727" s="145"/>
      <c r="R3727" s="145"/>
      <c r="S3727" s="145"/>
      <c r="T3727" s="145"/>
      <c r="U3727" s="145"/>
      <c r="V3727" s="145"/>
      <c r="W3727" s="145"/>
      <c r="X3727" s="145"/>
      <c r="Y3727" s="145"/>
      <c r="Z3727" s="145"/>
      <c r="AA3727" s="145"/>
      <c r="AB3727" s="145"/>
      <c r="AC3727" s="145"/>
    </row>
    <row r="3728" spans="8:29" ht="12.75">
      <c r="H3728" s="145"/>
      <c r="I3728" s="145"/>
      <c r="J3728" s="145"/>
      <c r="K3728" s="145"/>
      <c r="L3728" s="145"/>
      <c r="M3728" s="145"/>
      <c r="N3728" s="145"/>
      <c r="O3728" s="145"/>
      <c r="P3728" s="145"/>
      <c r="Q3728" s="145"/>
      <c r="R3728" s="145"/>
      <c r="S3728" s="145"/>
      <c r="T3728" s="145"/>
      <c r="U3728" s="145"/>
      <c r="V3728" s="145"/>
      <c r="W3728" s="145"/>
      <c r="X3728" s="145"/>
      <c r="Y3728" s="145"/>
      <c r="Z3728" s="145"/>
      <c r="AA3728" s="145"/>
      <c r="AB3728" s="145"/>
      <c r="AC3728" s="145"/>
    </row>
    <row r="3729" spans="8:29" ht="12.75">
      <c r="H3729" s="145"/>
      <c r="I3729" s="145"/>
      <c r="J3729" s="145"/>
      <c r="K3729" s="145"/>
      <c r="L3729" s="145"/>
      <c r="M3729" s="145"/>
      <c r="N3729" s="145"/>
      <c r="O3729" s="145"/>
      <c r="P3729" s="145"/>
      <c r="Q3729" s="145"/>
      <c r="R3729" s="145"/>
      <c r="S3729" s="145"/>
      <c r="T3729" s="145"/>
      <c r="U3729" s="145"/>
      <c r="V3729" s="145"/>
      <c r="W3729" s="145"/>
      <c r="X3729" s="145"/>
      <c r="Y3729" s="145"/>
      <c r="Z3729" s="145"/>
      <c r="AA3729" s="145"/>
      <c r="AB3729" s="145"/>
      <c r="AC3729" s="145"/>
    </row>
    <row r="3730" spans="8:29" ht="12.75">
      <c r="H3730" s="145"/>
      <c r="I3730" s="145"/>
      <c r="J3730" s="145"/>
      <c r="K3730" s="145"/>
      <c r="L3730" s="145"/>
      <c r="M3730" s="145"/>
      <c r="N3730" s="145"/>
      <c r="O3730" s="145"/>
      <c r="P3730" s="145"/>
      <c r="Q3730" s="145"/>
      <c r="R3730" s="145"/>
      <c r="S3730" s="145"/>
      <c r="T3730" s="145"/>
      <c r="U3730" s="145"/>
      <c r="V3730" s="145"/>
      <c r="W3730" s="145"/>
      <c r="X3730" s="145"/>
      <c r="Y3730" s="145"/>
      <c r="Z3730" s="145"/>
      <c r="AA3730" s="145"/>
      <c r="AB3730" s="145"/>
      <c r="AC3730" s="145"/>
    </row>
    <row r="3731" spans="8:29" ht="12.75">
      <c r="H3731" s="145"/>
      <c r="I3731" s="145"/>
      <c r="J3731" s="145"/>
      <c r="K3731" s="145"/>
      <c r="L3731" s="145"/>
      <c r="M3731" s="145"/>
      <c r="N3731" s="145"/>
      <c r="O3731" s="145"/>
      <c r="P3731" s="145"/>
      <c r="Q3731" s="145"/>
      <c r="R3731" s="145"/>
      <c r="S3731" s="145"/>
      <c r="T3731" s="145"/>
      <c r="U3731" s="145"/>
      <c r="V3731" s="145"/>
      <c r="W3731" s="145"/>
      <c r="X3731" s="145"/>
      <c r="Y3731" s="145"/>
      <c r="Z3731" s="145"/>
      <c r="AA3731" s="145"/>
      <c r="AB3731" s="145"/>
      <c r="AC3731" s="145"/>
    </row>
    <row r="3732" spans="8:29" ht="12.75">
      <c r="H3732" s="145"/>
      <c r="I3732" s="145"/>
      <c r="J3732" s="145"/>
      <c r="K3732" s="145"/>
      <c r="L3732" s="145"/>
      <c r="M3732" s="145"/>
      <c r="N3732" s="145"/>
      <c r="O3732" s="145"/>
      <c r="P3732" s="145"/>
      <c r="Q3732" s="145"/>
      <c r="R3732" s="145"/>
      <c r="S3732" s="145"/>
      <c r="T3732" s="145"/>
      <c r="U3732" s="145"/>
      <c r="V3732" s="145"/>
      <c r="W3732" s="145"/>
      <c r="X3732" s="145"/>
      <c r="Y3732" s="145"/>
      <c r="Z3732" s="145"/>
      <c r="AA3732" s="145"/>
      <c r="AB3732" s="145"/>
      <c r="AC3732" s="145"/>
    </row>
    <row r="3733" spans="8:29" ht="12.75">
      <c r="H3733" s="145"/>
      <c r="I3733" s="145"/>
      <c r="J3733" s="145"/>
      <c r="K3733" s="145"/>
      <c r="L3733" s="145"/>
      <c r="M3733" s="145"/>
      <c r="N3733" s="145"/>
      <c r="O3733" s="145"/>
      <c r="P3733" s="145"/>
      <c r="Q3733" s="145"/>
      <c r="R3733" s="145"/>
      <c r="S3733" s="145"/>
      <c r="T3733" s="145"/>
      <c r="U3733" s="145"/>
      <c r="V3733" s="145"/>
      <c r="W3733" s="145"/>
      <c r="X3733" s="145"/>
      <c r="Y3733" s="145"/>
      <c r="Z3733" s="145"/>
      <c r="AA3733" s="145"/>
      <c r="AB3733" s="145"/>
      <c r="AC3733" s="145"/>
    </row>
    <row r="3734" spans="8:29" ht="12.75">
      <c r="H3734" s="145"/>
      <c r="I3734" s="145"/>
      <c r="J3734" s="145"/>
      <c r="K3734" s="145"/>
      <c r="L3734" s="145"/>
      <c r="M3734" s="145"/>
      <c r="N3734" s="145"/>
      <c r="O3734" s="145"/>
      <c r="P3734" s="145"/>
      <c r="Q3734" s="145"/>
      <c r="R3734" s="145"/>
      <c r="S3734" s="145"/>
      <c r="T3734" s="145"/>
      <c r="U3734" s="145"/>
      <c r="V3734" s="145"/>
      <c r="W3734" s="145"/>
      <c r="X3734" s="145"/>
      <c r="Y3734" s="145"/>
      <c r="Z3734" s="145"/>
      <c r="AA3734" s="145"/>
      <c r="AB3734" s="145"/>
      <c r="AC3734" s="145"/>
    </row>
    <row r="3735" spans="8:29" ht="12.75">
      <c r="H3735" s="145"/>
      <c r="I3735" s="145"/>
      <c r="J3735" s="145"/>
      <c r="K3735" s="145"/>
      <c r="L3735" s="145"/>
      <c r="M3735" s="145"/>
      <c r="N3735" s="145"/>
      <c r="O3735" s="145"/>
      <c r="P3735" s="145"/>
      <c r="Q3735" s="145"/>
      <c r="R3735" s="145"/>
      <c r="S3735" s="145"/>
      <c r="T3735" s="145"/>
      <c r="U3735" s="145"/>
      <c r="V3735" s="145"/>
      <c r="W3735" s="145"/>
      <c r="X3735" s="145"/>
      <c r="Y3735" s="145"/>
      <c r="Z3735" s="145"/>
      <c r="AA3735" s="145"/>
      <c r="AB3735" s="145"/>
      <c r="AC3735" s="145"/>
    </row>
    <row r="3736" spans="8:29" ht="12.75">
      <c r="H3736" s="145"/>
      <c r="I3736" s="145"/>
      <c r="J3736" s="145"/>
      <c r="K3736" s="145"/>
      <c r="L3736" s="145"/>
      <c r="M3736" s="145"/>
      <c r="N3736" s="145"/>
      <c r="O3736" s="145"/>
      <c r="P3736" s="145"/>
      <c r="Q3736" s="145"/>
      <c r="R3736" s="145"/>
      <c r="S3736" s="145"/>
      <c r="T3736" s="145"/>
      <c r="U3736" s="145"/>
      <c r="V3736" s="145"/>
      <c r="W3736" s="145"/>
      <c r="X3736" s="145"/>
      <c r="Y3736" s="145"/>
      <c r="Z3736" s="145"/>
      <c r="AA3736" s="145"/>
      <c r="AB3736" s="145"/>
      <c r="AC3736" s="145"/>
    </row>
    <row r="3737" spans="8:29" ht="12.75">
      <c r="H3737" s="145"/>
      <c r="I3737" s="145"/>
      <c r="J3737" s="145"/>
      <c r="K3737" s="145"/>
      <c r="L3737" s="145"/>
      <c r="M3737" s="145"/>
      <c r="N3737" s="145"/>
      <c r="O3737" s="145"/>
      <c r="P3737" s="145"/>
      <c r="Q3737" s="145"/>
      <c r="R3737" s="145"/>
      <c r="S3737" s="145"/>
      <c r="T3737" s="145"/>
      <c r="U3737" s="145"/>
      <c r="V3737" s="145"/>
      <c r="W3737" s="145"/>
      <c r="X3737" s="145"/>
      <c r="Y3737" s="145"/>
      <c r="Z3737" s="145"/>
      <c r="AA3737" s="145"/>
      <c r="AB3737" s="145"/>
      <c r="AC3737" s="145"/>
    </row>
    <row r="3738" spans="8:29" ht="12.75">
      <c r="H3738" s="145"/>
      <c r="I3738" s="145"/>
      <c r="J3738" s="145"/>
      <c r="K3738" s="145"/>
      <c r="L3738" s="145"/>
      <c r="M3738" s="145"/>
      <c r="N3738" s="145"/>
      <c r="O3738" s="145"/>
      <c r="P3738" s="145"/>
      <c r="Q3738" s="145"/>
      <c r="R3738" s="145"/>
      <c r="S3738" s="145"/>
      <c r="T3738" s="145"/>
      <c r="U3738" s="145"/>
      <c r="V3738" s="145"/>
      <c r="W3738" s="145"/>
      <c r="X3738" s="145"/>
      <c r="Y3738" s="145"/>
      <c r="Z3738" s="145"/>
      <c r="AA3738" s="145"/>
      <c r="AB3738" s="145"/>
      <c r="AC3738" s="145"/>
    </row>
    <row r="3739" spans="8:29" ht="12.75">
      <c r="H3739" s="145"/>
      <c r="I3739" s="145"/>
      <c r="J3739" s="145"/>
      <c r="K3739" s="145"/>
      <c r="L3739" s="145"/>
      <c r="M3739" s="145"/>
      <c r="N3739" s="145"/>
      <c r="O3739" s="145"/>
      <c r="P3739" s="145"/>
      <c r="Q3739" s="145"/>
      <c r="R3739" s="145"/>
      <c r="S3739" s="145"/>
      <c r="T3739" s="145"/>
      <c r="U3739" s="145"/>
      <c r="V3739" s="145"/>
      <c r="W3739" s="145"/>
      <c r="X3739" s="145"/>
      <c r="Y3739" s="145"/>
      <c r="Z3739" s="145"/>
      <c r="AA3739" s="145"/>
      <c r="AB3739" s="145"/>
      <c r="AC3739" s="145"/>
    </row>
    <row r="3740" spans="8:29" ht="12.75">
      <c r="H3740" s="145"/>
      <c r="I3740" s="145"/>
      <c r="J3740" s="145"/>
      <c r="K3740" s="145"/>
      <c r="L3740" s="145"/>
      <c r="M3740" s="145"/>
      <c r="N3740" s="145"/>
      <c r="O3740" s="145"/>
      <c r="P3740" s="145"/>
      <c r="Q3740" s="145"/>
      <c r="R3740" s="145"/>
      <c r="S3740" s="145"/>
      <c r="T3740" s="145"/>
      <c r="U3740" s="145"/>
      <c r="V3740" s="145"/>
      <c r="W3740" s="145"/>
      <c r="X3740" s="145"/>
      <c r="Y3740" s="145"/>
      <c r="Z3740" s="145"/>
      <c r="AA3740" s="145"/>
      <c r="AB3740" s="145"/>
      <c r="AC3740" s="145"/>
    </row>
    <row r="3741" spans="8:29" ht="12.75">
      <c r="H3741" s="145"/>
      <c r="I3741" s="145"/>
      <c r="J3741" s="145"/>
      <c r="K3741" s="145"/>
      <c r="L3741" s="145"/>
      <c r="M3741" s="145"/>
      <c r="N3741" s="145"/>
      <c r="O3741" s="145"/>
      <c r="P3741" s="145"/>
      <c r="Q3741" s="145"/>
      <c r="R3741" s="145"/>
      <c r="S3741" s="145"/>
      <c r="T3741" s="145"/>
      <c r="U3741" s="145"/>
      <c r="V3741" s="145"/>
      <c r="W3741" s="145"/>
      <c r="X3741" s="145"/>
      <c r="Y3741" s="145"/>
      <c r="Z3741" s="145"/>
      <c r="AA3741" s="145"/>
      <c r="AB3741" s="145"/>
      <c r="AC3741" s="145"/>
    </row>
    <row r="3742" spans="8:29" ht="12.75">
      <c r="H3742" s="145"/>
      <c r="I3742" s="145"/>
      <c r="J3742" s="145"/>
      <c r="K3742" s="145"/>
      <c r="L3742" s="145"/>
      <c r="M3742" s="145"/>
      <c r="N3742" s="145"/>
      <c r="O3742" s="145"/>
      <c r="P3742" s="145"/>
      <c r="Q3742" s="145"/>
      <c r="R3742" s="145"/>
      <c r="S3742" s="145"/>
      <c r="T3742" s="145"/>
      <c r="U3742" s="145"/>
      <c r="V3742" s="145"/>
      <c r="W3742" s="145"/>
      <c r="X3742" s="145"/>
      <c r="Y3742" s="145"/>
      <c r="Z3742" s="145"/>
      <c r="AA3742" s="145"/>
      <c r="AB3742" s="145"/>
      <c r="AC3742" s="145"/>
    </row>
    <row r="3743" spans="8:29" ht="12.75">
      <c r="H3743" s="145"/>
      <c r="I3743" s="145"/>
      <c r="J3743" s="145"/>
      <c r="K3743" s="145"/>
      <c r="L3743" s="145"/>
      <c r="M3743" s="145"/>
      <c r="N3743" s="145"/>
      <c r="O3743" s="145"/>
      <c r="P3743" s="145"/>
      <c r="Q3743" s="145"/>
      <c r="R3743" s="145"/>
      <c r="S3743" s="145"/>
      <c r="T3743" s="145"/>
      <c r="U3743" s="145"/>
      <c r="V3743" s="145"/>
      <c r="W3743" s="145"/>
      <c r="X3743" s="145"/>
      <c r="Y3743" s="145"/>
      <c r="Z3743" s="145"/>
      <c r="AA3743" s="145"/>
      <c r="AB3743" s="145"/>
      <c r="AC3743" s="145"/>
    </row>
    <row r="3744" spans="8:29" ht="12.75">
      <c r="H3744" s="145"/>
      <c r="I3744" s="145"/>
      <c r="J3744" s="145"/>
      <c r="K3744" s="145"/>
      <c r="L3744" s="145"/>
      <c r="M3744" s="145"/>
      <c r="N3744" s="145"/>
      <c r="O3744" s="145"/>
      <c r="P3744" s="145"/>
      <c r="Q3744" s="145"/>
      <c r="R3744" s="145"/>
      <c r="S3744" s="145"/>
      <c r="T3744" s="145"/>
      <c r="U3744" s="145"/>
      <c r="V3744" s="145"/>
      <c r="W3744" s="145"/>
      <c r="X3744" s="145"/>
      <c r="Y3744" s="145"/>
      <c r="Z3744" s="145"/>
      <c r="AA3744" s="145"/>
      <c r="AB3744" s="145"/>
      <c r="AC3744" s="145"/>
    </row>
    <row r="3745" spans="8:29" ht="12.75">
      <c r="H3745" s="145"/>
      <c r="I3745" s="145"/>
      <c r="J3745" s="145"/>
      <c r="K3745" s="145"/>
      <c r="L3745" s="145"/>
      <c r="M3745" s="145"/>
      <c r="N3745" s="145"/>
      <c r="O3745" s="145"/>
      <c r="P3745" s="145"/>
      <c r="Q3745" s="145"/>
      <c r="R3745" s="145"/>
      <c r="S3745" s="145"/>
      <c r="T3745" s="145"/>
      <c r="U3745" s="145"/>
      <c r="V3745" s="145"/>
      <c r="W3745" s="145"/>
      <c r="X3745" s="145"/>
      <c r="Y3745" s="145"/>
      <c r="Z3745" s="145"/>
      <c r="AA3745" s="145"/>
      <c r="AB3745" s="145"/>
      <c r="AC3745" s="145"/>
    </row>
    <row r="3746" spans="8:29" ht="12.75">
      <c r="H3746" s="145"/>
      <c r="I3746" s="145"/>
      <c r="J3746" s="145"/>
      <c r="K3746" s="145"/>
      <c r="L3746" s="145"/>
      <c r="M3746" s="145"/>
      <c r="N3746" s="145"/>
      <c r="O3746" s="145"/>
      <c r="P3746" s="145"/>
      <c r="Q3746" s="145"/>
      <c r="R3746" s="145"/>
      <c r="S3746" s="145"/>
      <c r="T3746" s="145"/>
      <c r="U3746" s="145"/>
      <c r="V3746" s="145"/>
      <c r="W3746" s="145"/>
      <c r="X3746" s="145"/>
      <c r="Y3746" s="145"/>
      <c r="Z3746" s="145"/>
      <c r="AA3746" s="145"/>
      <c r="AB3746" s="145"/>
      <c r="AC3746" s="145"/>
    </row>
    <row r="3747" spans="8:29" ht="12.75">
      <c r="H3747" s="145"/>
      <c r="I3747" s="145"/>
      <c r="J3747" s="145"/>
      <c r="K3747" s="145"/>
      <c r="L3747" s="145"/>
      <c r="M3747" s="145"/>
      <c r="N3747" s="145"/>
      <c r="O3747" s="145"/>
      <c r="P3747" s="145"/>
      <c r="Q3747" s="145"/>
      <c r="R3747" s="145"/>
      <c r="S3747" s="145"/>
      <c r="T3747" s="145"/>
      <c r="U3747" s="145"/>
      <c r="V3747" s="145"/>
      <c r="W3747" s="145"/>
      <c r="X3747" s="145"/>
      <c r="Y3747" s="145"/>
      <c r="Z3747" s="145"/>
      <c r="AA3747" s="145"/>
      <c r="AB3747" s="145"/>
      <c r="AC3747" s="145"/>
    </row>
    <row r="3748" spans="8:29" ht="12.75">
      <c r="H3748" s="145"/>
      <c r="I3748" s="145"/>
      <c r="J3748" s="145"/>
      <c r="K3748" s="145"/>
      <c r="L3748" s="145"/>
      <c r="M3748" s="145"/>
      <c r="N3748" s="145"/>
      <c r="O3748" s="145"/>
      <c r="P3748" s="145"/>
      <c r="Q3748" s="145"/>
      <c r="R3748" s="145"/>
      <c r="S3748" s="145"/>
      <c r="T3748" s="145"/>
      <c r="U3748" s="145"/>
      <c r="V3748" s="145"/>
      <c r="W3748" s="145"/>
      <c r="X3748" s="145"/>
      <c r="Y3748" s="145"/>
      <c r="Z3748" s="145"/>
      <c r="AA3748" s="145"/>
      <c r="AB3748" s="145"/>
      <c r="AC3748" s="145"/>
    </row>
    <row r="3749" spans="8:29" ht="12.75">
      <c r="H3749" s="145"/>
      <c r="I3749" s="145"/>
      <c r="J3749" s="145"/>
      <c r="K3749" s="145"/>
      <c r="L3749" s="145"/>
      <c r="M3749" s="145"/>
      <c r="N3749" s="145"/>
      <c r="O3749" s="145"/>
      <c r="P3749" s="145"/>
      <c r="Q3749" s="145"/>
      <c r="R3749" s="145"/>
      <c r="S3749" s="145"/>
      <c r="T3749" s="145"/>
      <c r="U3749" s="145"/>
      <c r="V3749" s="145"/>
      <c r="W3749" s="145"/>
      <c r="X3749" s="145"/>
      <c r="Y3749" s="145"/>
      <c r="Z3749" s="145"/>
      <c r="AA3749" s="145"/>
      <c r="AB3749" s="145"/>
      <c r="AC3749" s="145"/>
    </row>
    <row r="3750" spans="8:29" ht="12.75">
      <c r="H3750" s="145"/>
      <c r="I3750" s="145"/>
      <c r="J3750" s="145"/>
      <c r="K3750" s="145"/>
      <c r="L3750" s="145"/>
      <c r="M3750" s="145"/>
      <c r="N3750" s="145"/>
      <c r="O3750" s="145"/>
      <c r="P3750" s="145"/>
      <c r="Q3750" s="145"/>
      <c r="R3750" s="145"/>
      <c r="S3750" s="145"/>
      <c r="T3750" s="145"/>
      <c r="U3750" s="145"/>
      <c r="V3750" s="145"/>
      <c r="W3750" s="145"/>
      <c r="X3750" s="145"/>
      <c r="Y3750" s="145"/>
      <c r="Z3750" s="145"/>
      <c r="AA3750" s="145"/>
      <c r="AB3750" s="145"/>
      <c r="AC3750" s="145"/>
    </row>
    <row r="3751" spans="8:29" ht="12.75">
      <c r="H3751" s="145"/>
      <c r="I3751" s="145"/>
      <c r="J3751" s="145"/>
      <c r="K3751" s="145"/>
      <c r="L3751" s="145"/>
      <c r="M3751" s="145"/>
      <c r="N3751" s="145"/>
      <c r="O3751" s="145"/>
      <c r="P3751" s="145"/>
      <c r="Q3751" s="145"/>
      <c r="R3751" s="145"/>
      <c r="S3751" s="145"/>
      <c r="T3751" s="145"/>
      <c r="U3751" s="145"/>
      <c r="V3751" s="145"/>
      <c r="W3751" s="145"/>
      <c r="X3751" s="145"/>
      <c r="Y3751" s="145"/>
      <c r="Z3751" s="145"/>
      <c r="AA3751" s="145"/>
      <c r="AB3751" s="145"/>
      <c r="AC3751" s="145"/>
    </row>
    <row r="3752" spans="8:29" ht="12.75">
      <c r="H3752" s="145"/>
      <c r="I3752" s="145"/>
      <c r="J3752" s="145"/>
      <c r="K3752" s="145"/>
      <c r="L3752" s="145"/>
      <c r="M3752" s="145"/>
      <c r="N3752" s="145"/>
      <c r="O3752" s="145"/>
      <c r="P3752" s="145"/>
      <c r="Q3752" s="145"/>
      <c r="R3752" s="145"/>
      <c r="S3752" s="145"/>
      <c r="T3752" s="145"/>
      <c r="U3752" s="145"/>
      <c r="V3752" s="145"/>
      <c r="W3752" s="145"/>
      <c r="X3752" s="145"/>
      <c r="Y3752" s="145"/>
      <c r="Z3752" s="145"/>
      <c r="AA3752" s="145"/>
      <c r="AB3752" s="145"/>
      <c r="AC3752" s="145"/>
    </row>
    <row r="3753" spans="8:29" ht="12.75">
      <c r="H3753" s="145"/>
      <c r="I3753" s="145"/>
      <c r="J3753" s="145"/>
      <c r="K3753" s="145"/>
      <c r="L3753" s="145"/>
      <c r="M3753" s="145"/>
      <c r="N3753" s="145"/>
      <c r="O3753" s="145"/>
      <c r="P3753" s="145"/>
      <c r="Q3753" s="145"/>
      <c r="R3753" s="145"/>
      <c r="S3753" s="145"/>
      <c r="T3753" s="145"/>
      <c r="U3753" s="145"/>
      <c r="V3753" s="145"/>
      <c r="W3753" s="145"/>
      <c r="X3753" s="145"/>
      <c r="Y3753" s="145"/>
      <c r="Z3753" s="145"/>
      <c r="AA3753" s="145"/>
      <c r="AB3753" s="145"/>
      <c r="AC3753" s="145"/>
    </row>
    <row r="3754" spans="8:29" ht="12.75">
      <c r="H3754" s="145"/>
      <c r="I3754" s="145"/>
      <c r="J3754" s="145"/>
      <c r="K3754" s="145"/>
      <c r="L3754" s="145"/>
      <c r="M3754" s="145"/>
      <c r="N3754" s="145"/>
      <c r="O3754" s="145"/>
      <c r="P3754" s="145"/>
      <c r="Q3754" s="145"/>
      <c r="R3754" s="145"/>
      <c r="S3754" s="145"/>
      <c r="T3754" s="145"/>
      <c r="U3754" s="145"/>
      <c r="V3754" s="145"/>
      <c r="W3754" s="145"/>
      <c r="X3754" s="145"/>
      <c r="Y3754" s="145"/>
      <c r="Z3754" s="145"/>
      <c r="AA3754" s="145"/>
      <c r="AB3754" s="145"/>
      <c r="AC3754" s="145"/>
    </row>
    <row r="3755" spans="8:29" ht="12.75">
      <c r="H3755" s="145"/>
      <c r="I3755" s="145"/>
      <c r="J3755" s="145"/>
      <c r="K3755" s="145"/>
      <c r="L3755" s="145"/>
      <c r="M3755" s="145"/>
      <c r="N3755" s="145"/>
      <c r="O3755" s="145"/>
      <c r="P3755" s="145"/>
      <c r="Q3755" s="145"/>
      <c r="R3755" s="145"/>
      <c r="S3755" s="145"/>
      <c r="T3755" s="145"/>
      <c r="U3755" s="145"/>
      <c r="V3755" s="145"/>
      <c r="W3755" s="145"/>
      <c r="X3755" s="145"/>
      <c r="Y3755" s="145"/>
      <c r="Z3755" s="145"/>
      <c r="AA3755" s="145"/>
      <c r="AB3755" s="145"/>
      <c r="AC3755" s="145"/>
    </row>
    <row r="3756" spans="8:29" ht="12.75">
      <c r="H3756" s="145"/>
      <c r="I3756" s="145"/>
      <c r="J3756" s="145"/>
      <c r="K3756" s="145"/>
      <c r="L3756" s="145"/>
      <c r="M3756" s="145"/>
      <c r="N3756" s="145"/>
      <c r="O3756" s="145"/>
      <c r="P3756" s="145"/>
      <c r="Q3756" s="145"/>
      <c r="R3756" s="145"/>
      <c r="S3756" s="145"/>
      <c r="T3756" s="145"/>
      <c r="U3756" s="145"/>
      <c r="V3756" s="145"/>
      <c r="W3756" s="145"/>
      <c r="X3756" s="145"/>
      <c r="Y3756" s="145"/>
      <c r="Z3756" s="145"/>
      <c r="AA3756" s="145"/>
      <c r="AB3756" s="145"/>
      <c r="AC3756" s="145"/>
    </row>
    <row r="3757" spans="8:29" ht="12.75">
      <c r="H3757" s="145"/>
      <c r="I3757" s="145"/>
      <c r="J3757" s="145"/>
      <c r="K3757" s="145"/>
      <c r="L3757" s="145"/>
      <c r="M3757" s="145"/>
      <c r="N3757" s="145"/>
      <c r="O3757" s="145"/>
      <c r="P3757" s="145"/>
      <c r="Q3757" s="145"/>
      <c r="R3757" s="145"/>
      <c r="S3757" s="145"/>
      <c r="T3757" s="145"/>
      <c r="U3757" s="145"/>
      <c r="V3757" s="145"/>
      <c r="W3757" s="145"/>
      <c r="X3757" s="145"/>
      <c r="Y3757" s="145"/>
      <c r="Z3757" s="145"/>
      <c r="AA3757" s="145"/>
      <c r="AB3757" s="145"/>
      <c r="AC3757" s="145"/>
    </row>
    <row r="3758" spans="8:29" ht="12.75">
      <c r="H3758" s="145"/>
      <c r="I3758" s="145"/>
      <c r="J3758" s="145"/>
      <c r="K3758" s="145"/>
      <c r="L3758" s="145"/>
      <c r="M3758" s="145"/>
      <c r="N3758" s="145"/>
      <c r="O3758" s="145"/>
      <c r="P3758" s="145"/>
      <c r="Q3758" s="145"/>
      <c r="R3758" s="145"/>
      <c r="S3758" s="145"/>
      <c r="T3758" s="145"/>
      <c r="U3758" s="145"/>
      <c r="V3758" s="145"/>
      <c r="W3758" s="145"/>
      <c r="X3758" s="145"/>
      <c r="Y3758" s="145"/>
      <c r="Z3758" s="145"/>
      <c r="AA3758" s="145"/>
      <c r="AB3758" s="145"/>
      <c r="AC3758" s="145"/>
    </row>
    <row r="3759" spans="8:29" ht="12.75">
      <c r="H3759" s="145"/>
      <c r="I3759" s="145"/>
      <c r="J3759" s="145"/>
      <c r="K3759" s="145"/>
      <c r="L3759" s="145"/>
      <c r="M3759" s="145"/>
      <c r="N3759" s="145"/>
      <c r="O3759" s="145"/>
      <c r="P3759" s="145"/>
      <c r="Q3759" s="145"/>
      <c r="R3759" s="145"/>
      <c r="S3759" s="145"/>
      <c r="T3759" s="145"/>
      <c r="U3759" s="145"/>
      <c r="V3759" s="145"/>
      <c r="W3759" s="145"/>
      <c r="X3759" s="145"/>
      <c r="Y3759" s="145"/>
      <c r="Z3759" s="145"/>
      <c r="AA3759" s="145"/>
      <c r="AB3759" s="145"/>
      <c r="AC3759" s="145"/>
    </row>
    <row r="3760" spans="8:29" ht="12.75">
      <c r="H3760" s="145"/>
      <c r="I3760" s="145"/>
      <c r="J3760" s="145"/>
      <c r="K3760" s="145"/>
      <c r="L3760" s="145"/>
      <c r="M3760" s="145"/>
      <c r="N3760" s="145"/>
      <c r="O3760" s="145"/>
      <c r="P3760" s="145"/>
      <c r="Q3760" s="145"/>
      <c r="R3760" s="145"/>
      <c r="S3760" s="145"/>
      <c r="T3760" s="145"/>
      <c r="U3760" s="145"/>
      <c r="V3760" s="145"/>
      <c r="W3760" s="145"/>
      <c r="X3760" s="145"/>
      <c r="Y3760" s="145"/>
      <c r="Z3760" s="145"/>
      <c r="AA3760" s="145"/>
      <c r="AB3760" s="145"/>
      <c r="AC3760" s="145"/>
    </row>
    <row r="3761" spans="8:29" ht="12.75">
      <c r="H3761" s="145"/>
      <c r="I3761" s="145"/>
      <c r="J3761" s="145"/>
      <c r="K3761" s="145"/>
      <c r="L3761" s="145"/>
      <c r="M3761" s="145"/>
      <c r="N3761" s="145"/>
      <c r="O3761" s="145"/>
      <c r="P3761" s="145"/>
      <c r="Q3761" s="145"/>
      <c r="R3761" s="145"/>
      <c r="S3761" s="145"/>
      <c r="T3761" s="145"/>
      <c r="U3761" s="145"/>
      <c r="V3761" s="145"/>
      <c r="W3761" s="145"/>
      <c r="X3761" s="145"/>
      <c r="Y3761" s="145"/>
      <c r="Z3761" s="145"/>
      <c r="AA3761" s="145"/>
      <c r="AB3761" s="145"/>
      <c r="AC3761" s="145"/>
    </row>
    <row r="3762" spans="8:29" ht="12.75">
      <c r="H3762" s="145"/>
      <c r="I3762" s="145"/>
      <c r="J3762" s="145"/>
      <c r="K3762" s="145"/>
      <c r="L3762" s="145"/>
      <c r="M3762" s="145"/>
      <c r="N3762" s="145"/>
      <c r="O3762" s="145"/>
      <c r="P3762" s="145"/>
      <c r="Q3762" s="145"/>
      <c r="R3762" s="145"/>
      <c r="S3762" s="145"/>
      <c r="T3762" s="145"/>
      <c r="U3762" s="145"/>
      <c r="V3762" s="145"/>
      <c r="W3762" s="145"/>
      <c r="X3762" s="145"/>
      <c r="Y3762" s="145"/>
      <c r="Z3762" s="145"/>
      <c r="AA3762" s="145"/>
      <c r="AB3762" s="145"/>
      <c r="AC3762" s="145"/>
    </row>
    <row r="3763" spans="8:29" ht="12.75">
      <c r="H3763" s="145"/>
      <c r="I3763" s="145"/>
      <c r="J3763" s="145"/>
      <c r="K3763" s="145"/>
      <c r="L3763" s="145"/>
      <c r="M3763" s="145"/>
      <c r="N3763" s="145"/>
      <c r="O3763" s="145"/>
      <c r="P3763" s="145"/>
      <c r="Q3763" s="145"/>
      <c r="R3763" s="145"/>
      <c r="S3763" s="145"/>
      <c r="T3763" s="145"/>
      <c r="U3763" s="145"/>
      <c r="V3763" s="145"/>
      <c r="W3763" s="145"/>
      <c r="X3763" s="145"/>
      <c r="Y3763" s="145"/>
      <c r="Z3763" s="145"/>
      <c r="AA3763" s="145"/>
      <c r="AB3763" s="145"/>
      <c r="AC3763" s="145"/>
    </row>
    <row r="3764" spans="8:29" ht="12.75">
      <c r="H3764" s="145"/>
      <c r="I3764" s="145"/>
      <c r="J3764" s="145"/>
      <c r="K3764" s="145"/>
      <c r="L3764" s="145"/>
      <c r="M3764" s="145"/>
      <c r="N3764" s="145"/>
      <c r="O3764" s="145"/>
      <c r="P3764" s="145"/>
      <c r="Q3764" s="145"/>
      <c r="R3764" s="145"/>
      <c r="S3764" s="145"/>
      <c r="T3764" s="145"/>
      <c r="U3764" s="145"/>
      <c r="V3764" s="145"/>
      <c r="W3764" s="145"/>
      <c r="X3764" s="145"/>
      <c r="Y3764" s="145"/>
      <c r="Z3764" s="145"/>
      <c r="AA3764" s="145"/>
      <c r="AB3764" s="145"/>
      <c r="AC3764" s="145"/>
    </row>
    <row r="3765" spans="8:29" ht="12.75">
      <c r="H3765" s="145"/>
      <c r="I3765" s="145"/>
      <c r="J3765" s="145"/>
      <c r="K3765" s="145"/>
      <c r="L3765" s="145"/>
      <c r="M3765" s="145"/>
      <c r="N3765" s="145"/>
      <c r="O3765" s="145"/>
      <c r="P3765" s="145"/>
      <c r="Q3765" s="145"/>
      <c r="R3765" s="145"/>
      <c r="S3765" s="145"/>
      <c r="T3765" s="145"/>
      <c r="U3765" s="145"/>
      <c r="V3765" s="145"/>
      <c r="W3765" s="145"/>
      <c r="X3765" s="145"/>
      <c r="Y3765" s="145"/>
      <c r="Z3765" s="145"/>
      <c r="AA3765" s="145"/>
      <c r="AB3765" s="145"/>
      <c r="AC3765" s="145"/>
    </row>
    <row r="3766" spans="8:29" ht="12.75">
      <c r="H3766" s="145"/>
      <c r="I3766" s="145"/>
      <c r="J3766" s="145"/>
      <c r="K3766" s="145"/>
      <c r="L3766" s="145"/>
      <c r="M3766" s="145"/>
      <c r="N3766" s="145"/>
      <c r="O3766" s="145"/>
      <c r="P3766" s="145"/>
      <c r="Q3766" s="145"/>
      <c r="R3766" s="145"/>
      <c r="S3766" s="145"/>
      <c r="T3766" s="145"/>
      <c r="U3766" s="145"/>
      <c r="V3766" s="145"/>
      <c r="W3766" s="145"/>
      <c r="X3766" s="145"/>
      <c r="Y3766" s="145"/>
      <c r="Z3766" s="145"/>
      <c r="AA3766" s="145"/>
      <c r="AB3766" s="145"/>
      <c r="AC3766" s="145"/>
    </row>
    <row r="3767" spans="8:29" ht="12.75">
      <c r="H3767" s="145"/>
      <c r="I3767" s="145"/>
      <c r="J3767" s="145"/>
      <c r="K3767" s="145"/>
      <c r="L3767" s="145"/>
      <c r="M3767" s="145"/>
      <c r="N3767" s="145"/>
      <c r="O3767" s="145"/>
      <c r="P3767" s="145"/>
      <c r="Q3767" s="145"/>
      <c r="R3767" s="145"/>
      <c r="S3767" s="145"/>
      <c r="T3767" s="145"/>
      <c r="U3767" s="145"/>
      <c r="V3767" s="145"/>
      <c r="W3767" s="145"/>
      <c r="X3767" s="145"/>
      <c r="Y3767" s="145"/>
      <c r="Z3767" s="145"/>
      <c r="AA3767" s="145"/>
      <c r="AB3767" s="145"/>
      <c r="AC3767" s="145"/>
    </row>
    <row r="3768" spans="8:29" ht="12.75">
      <c r="H3768" s="145"/>
      <c r="I3768" s="145"/>
      <c r="J3768" s="145"/>
      <c r="K3768" s="145"/>
      <c r="L3768" s="145"/>
      <c r="M3768" s="145"/>
      <c r="N3768" s="145"/>
      <c r="O3768" s="145"/>
      <c r="P3768" s="145"/>
      <c r="Q3768" s="145"/>
      <c r="R3768" s="145"/>
      <c r="S3768" s="145"/>
      <c r="T3768" s="145"/>
      <c r="U3768" s="145"/>
      <c r="V3768" s="145"/>
      <c r="W3768" s="145"/>
      <c r="X3768" s="145"/>
      <c r="Y3768" s="145"/>
      <c r="Z3768" s="145"/>
      <c r="AA3768" s="145"/>
      <c r="AB3768" s="145"/>
      <c r="AC3768" s="145"/>
    </row>
    <row r="3769" spans="8:29" ht="12.75">
      <c r="H3769" s="145"/>
      <c r="I3769" s="145"/>
      <c r="J3769" s="145"/>
      <c r="K3769" s="145"/>
      <c r="L3769" s="145"/>
      <c r="M3769" s="145"/>
      <c r="N3769" s="145"/>
      <c r="O3769" s="145"/>
      <c r="P3769" s="145"/>
      <c r="Q3769" s="145"/>
      <c r="R3769" s="145"/>
      <c r="S3769" s="145"/>
      <c r="T3769" s="145"/>
      <c r="U3769" s="145"/>
      <c r="V3769" s="145"/>
      <c r="W3769" s="145"/>
      <c r="X3769" s="145"/>
      <c r="Y3769" s="145"/>
      <c r="Z3769" s="145"/>
      <c r="AA3769" s="145"/>
      <c r="AB3769" s="145"/>
      <c r="AC3769" s="145"/>
    </row>
    <row r="3770" spans="8:29" ht="12.75">
      <c r="H3770" s="145"/>
      <c r="I3770" s="145"/>
      <c r="J3770" s="145"/>
      <c r="K3770" s="145"/>
      <c r="L3770" s="145"/>
      <c r="M3770" s="145"/>
      <c r="N3770" s="145"/>
      <c r="O3770" s="145"/>
      <c r="P3770" s="145"/>
      <c r="Q3770" s="145"/>
      <c r="R3770" s="145"/>
      <c r="S3770" s="145"/>
      <c r="T3770" s="145"/>
      <c r="U3770" s="145"/>
      <c r="V3770" s="145"/>
      <c r="W3770" s="145"/>
      <c r="X3770" s="145"/>
      <c r="Y3770" s="145"/>
      <c r="Z3770" s="145"/>
      <c r="AA3770" s="145"/>
      <c r="AB3770" s="145"/>
      <c r="AC3770" s="145"/>
    </row>
    <row r="3771" spans="8:29" ht="12.75">
      <c r="H3771" s="145"/>
      <c r="I3771" s="145"/>
      <c r="J3771" s="145"/>
      <c r="K3771" s="145"/>
      <c r="L3771" s="145"/>
      <c r="M3771" s="145"/>
      <c r="N3771" s="145"/>
      <c r="O3771" s="145"/>
      <c r="P3771" s="145"/>
      <c r="Q3771" s="145"/>
      <c r="R3771" s="145"/>
      <c r="S3771" s="145"/>
      <c r="T3771" s="145"/>
      <c r="U3771" s="145"/>
      <c r="V3771" s="145"/>
      <c r="W3771" s="145"/>
      <c r="X3771" s="145"/>
      <c r="Y3771" s="145"/>
      <c r="Z3771" s="145"/>
      <c r="AA3771" s="145"/>
      <c r="AB3771" s="145"/>
      <c r="AC3771" s="145"/>
    </row>
    <row r="3772" spans="8:29" ht="12.75">
      <c r="H3772" s="145"/>
      <c r="I3772" s="145"/>
      <c r="J3772" s="145"/>
      <c r="K3772" s="145"/>
      <c r="L3772" s="145"/>
      <c r="M3772" s="145"/>
      <c r="N3772" s="145"/>
      <c r="O3772" s="145"/>
      <c r="P3772" s="145"/>
      <c r="Q3772" s="145"/>
      <c r="R3772" s="145"/>
      <c r="S3772" s="145"/>
      <c r="T3772" s="145"/>
      <c r="U3772" s="145"/>
      <c r="V3772" s="145"/>
      <c r="W3772" s="145"/>
      <c r="X3772" s="145"/>
      <c r="Y3772" s="145"/>
      <c r="Z3772" s="145"/>
      <c r="AA3772" s="145"/>
      <c r="AB3772" s="145"/>
      <c r="AC3772" s="145"/>
    </row>
    <row r="3773" spans="8:29" ht="12.75">
      <c r="H3773" s="145"/>
      <c r="I3773" s="145"/>
      <c r="J3773" s="145"/>
      <c r="K3773" s="145"/>
      <c r="L3773" s="145"/>
      <c r="M3773" s="145"/>
      <c r="N3773" s="145"/>
      <c r="O3773" s="145"/>
      <c r="P3773" s="145"/>
      <c r="Q3773" s="145"/>
      <c r="R3773" s="145"/>
      <c r="S3773" s="145"/>
      <c r="T3773" s="145"/>
      <c r="U3773" s="145"/>
      <c r="V3773" s="145"/>
      <c r="W3773" s="145"/>
      <c r="X3773" s="145"/>
      <c r="Y3773" s="145"/>
      <c r="Z3773" s="145"/>
      <c r="AA3773" s="145"/>
      <c r="AB3773" s="145"/>
      <c r="AC3773" s="145"/>
    </row>
    <row r="3774" spans="8:29" ht="12.75">
      <c r="H3774" s="145"/>
      <c r="I3774" s="145"/>
      <c r="J3774" s="145"/>
      <c r="K3774" s="145"/>
      <c r="L3774" s="145"/>
      <c r="M3774" s="145"/>
      <c r="N3774" s="145"/>
      <c r="O3774" s="145"/>
      <c r="P3774" s="145"/>
      <c r="Q3774" s="145"/>
      <c r="R3774" s="145"/>
      <c r="S3774" s="145"/>
      <c r="T3774" s="145"/>
      <c r="U3774" s="145"/>
      <c r="V3774" s="145"/>
      <c r="W3774" s="145"/>
      <c r="X3774" s="145"/>
      <c r="Y3774" s="145"/>
      <c r="Z3774" s="145"/>
      <c r="AA3774" s="145"/>
      <c r="AB3774" s="145"/>
      <c r="AC3774" s="145"/>
    </row>
    <row r="3775" spans="8:29" ht="12.75">
      <c r="H3775" s="145"/>
      <c r="I3775" s="145"/>
      <c r="J3775" s="145"/>
      <c r="K3775" s="145"/>
      <c r="L3775" s="145"/>
      <c r="M3775" s="145"/>
      <c r="N3775" s="145"/>
      <c r="O3775" s="145"/>
      <c r="P3775" s="145"/>
      <c r="Q3775" s="145"/>
      <c r="R3775" s="145"/>
      <c r="S3775" s="145"/>
      <c r="T3775" s="145"/>
      <c r="U3775" s="145"/>
      <c r="V3775" s="145"/>
      <c r="W3775" s="145"/>
      <c r="X3775" s="145"/>
      <c r="Y3775" s="145"/>
      <c r="Z3775" s="145"/>
      <c r="AA3775" s="145"/>
      <c r="AB3775" s="145"/>
      <c r="AC3775" s="145"/>
    </row>
    <row r="3776" spans="8:29" ht="12.75">
      <c r="H3776" s="145"/>
      <c r="I3776" s="145"/>
      <c r="J3776" s="145"/>
      <c r="K3776" s="145"/>
      <c r="L3776" s="145"/>
      <c r="M3776" s="145"/>
      <c r="N3776" s="145"/>
      <c r="O3776" s="145"/>
      <c r="P3776" s="145"/>
      <c r="Q3776" s="145"/>
      <c r="R3776" s="145"/>
      <c r="S3776" s="145"/>
      <c r="T3776" s="145"/>
      <c r="U3776" s="145"/>
      <c r="V3776" s="145"/>
      <c r="W3776" s="145"/>
      <c r="X3776" s="145"/>
      <c r="Y3776" s="145"/>
      <c r="Z3776" s="145"/>
      <c r="AA3776" s="145"/>
      <c r="AB3776" s="145"/>
      <c r="AC3776" s="145"/>
    </row>
    <row r="3777" spans="8:29" ht="12.75">
      <c r="H3777" s="145"/>
      <c r="I3777" s="145"/>
      <c r="J3777" s="145"/>
      <c r="K3777" s="145"/>
      <c r="L3777" s="145"/>
      <c r="M3777" s="145"/>
      <c r="N3777" s="145"/>
      <c r="O3777" s="145"/>
      <c r="P3777" s="145"/>
      <c r="Q3777" s="145"/>
      <c r="R3777" s="145"/>
      <c r="S3777" s="145"/>
      <c r="T3777" s="145"/>
      <c r="U3777" s="145"/>
      <c r="V3777" s="145"/>
      <c r="W3777" s="145"/>
      <c r="X3777" s="145"/>
      <c r="Y3777" s="145"/>
      <c r="Z3777" s="145"/>
      <c r="AA3777" s="145"/>
      <c r="AB3777" s="145"/>
      <c r="AC3777" s="145"/>
    </row>
    <row r="3778" spans="8:29" ht="12.75">
      <c r="H3778" s="145"/>
      <c r="I3778" s="145"/>
      <c r="J3778" s="145"/>
      <c r="K3778" s="145"/>
      <c r="L3778" s="145"/>
      <c r="M3778" s="145"/>
      <c r="N3778" s="145"/>
      <c r="O3778" s="145"/>
      <c r="P3778" s="145"/>
      <c r="Q3778" s="145"/>
      <c r="R3778" s="145"/>
      <c r="S3778" s="145"/>
      <c r="T3778" s="145"/>
      <c r="U3778" s="145"/>
      <c r="V3778" s="145"/>
      <c r="W3778" s="145"/>
      <c r="X3778" s="145"/>
      <c r="Y3778" s="145"/>
      <c r="Z3778" s="145"/>
      <c r="AA3778" s="145"/>
      <c r="AB3778" s="145"/>
      <c r="AC3778" s="145"/>
    </row>
    <row r="3779" spans="8:29" ht="12.75">
      <c r="H3779" s="145"/>
      <c r="I3779" s="145"/>
      <c r="J3779" s="145"/>
      <c r="K3779" s="145"/>
      <c r="L3779" s="145"/>
      <c r="M3779" s="145"/>
      <c r="N3779" s="145"/>
      <c r="O3779" s="145"/>
      <c r="P3779" s="145"/>
      <c r="Q3779" s="145"/>
      <c r="R3779" s="145"/>
      <c r="S3779" s="145"/>
      <c r="T3779" s="145"/>
      <c r="U3779" s="145"/>
      <c r="V3779" s="145"/>
      <c r="W3779" s="145"/>
      <c r="X3779" s="145"/>
      <c r="Y3779" s="145"/>
      <c r="Z3779" s="145"/>
      <c r="AA3779" s="145"/>
      <c r="AB3779" s="145"/>
      <c r="AC3779" s="145"/>
    </row>
    <row r="3780" spans="8:29" ht="12.75">
      <c r="H3780" s="145"/>
      <c r="I3780" s="145"/>
      <c r="J3780" s="145"/>
      <c r="K3780" s="145"/>
      <c r="L3780" s="145"/>
      <c r="M3780" s="145"/>
      <c r="N3780" s="145"/>
      <c r="O3780" s="145"/>
      <c r="P3780" s="145"/>
      <c r="Q3780" s="145"/>
      <c r="R3780" s="145"/>
      <c r="S3780" s="145"/>
      <c r="T3780" s="145"/>
      <c r="U3780" s="145"/>
      <c r="V3780" s="145"/>
      <c r="W3780" s="145"/>
      <c r="X3780" s="145"/>
      <c r="Y3780" s="145"/>
      <c r="Z3780" s="145"/>
      <c r="AA3780" s="145"/>
      <c r="AB3780" s="145"/>
      <c r="AC3780" s="145"/>
    </row>
    <row r="3781" spans="8:29" ht="12.75">
      <c r="H3781" s="145"/>
      <c r="I3781" s="145"/>
      <c r="J3781" s="145"/>
      <c r="K3781" s="145"/>
      <c r="L3781" s="145"/>
      <c r="M3781" s="145"/>
      <c r="N3781" s="145"/>
      <c r="O3781" s="145"/>
      <c r="P3781" s="145"/>
      <c r="Q3781" s="145"/>
      <c r="R3781" s="145"/>
      <c r="S3781" s="145"/>
      <c r="T3781" s="145"/>
      <c r="U3781" s="145"/>
      <c r="V3781" s="145"/>
      <c r="W3781" s="145"/>
      <c r="X3781" s="145"/>
      <c r="Y3781" s="145"/>
      <c r="Z3781" s="145"/>
      <c r="AA3781" s="145"/>
      <c r="AB3781" s="145"/>
      <c r="AC3781" s="145"/>
    </row>
    <row r="3782" spans="8:29" ht="12.75">
      <c r="H3782" s="145"/>
      <c r="I3782" s="145"/>
      <c r="J3782" s="145"/>
      <c r="K3782" s="145"/>
      <c r="L3782" s="145"/>
      <c r="M3782" s="145"/>
      <c r="N3782" s="145"/>
      <c r="O3782" s="145"/>
      <c r="P3782" s="145"/>
      <c r="Q3782" s="145"/>
      <c r="R3782" s="145"/>
      <c r="S3782" s="145"/>
      <c r="T3782" s="145"/>
      <c r="U3782" s="145"/>
      <c r="V3782" s="145"/>
      <c r="W3782" s="145"/>
      <c r="X3782" s="145"/>
      <c r="Y3782" s="145"/>
      <c r="Z3782" s="145"/>
      <c r="AA3782" s="145"/>
      <c r="AB3782" s="145"/>
      <c r="AC3782" s="145"/>
    </row>
    <row r="3783" spans="8:29" ht="12.75">
      <c r="H3783" s="145"/>
      <c r="I3783" s="145"/>
      <c r="J3783" s="145"/>
      <c r="K3783" s="145"/>
      <c r="L3783" s="145"/>
      <c r="M3783" s="145"/>
      <c r="N3783" s="145"/>
      <c r="O3783" s="145"/>
      <c r="P3783" s="145"/>
      <c r="Q3783" s="145"/>
      <c r="R3783" s="145"/>
      <c r="S3783" s="145"/>
      <c r="T3783" s="145"/>
      <c r="U3783" s="145"/>
      <c r="V3783" s="145"/>
      <c r="W3783" s="145"/>
      <c r="X3783" s="145"/>
      <c r="Y3783" s="145"/>
      <c r="Z3783" s="145"/>
      <c r="AA3783" s="145"/>
      <c r="AB3783" s="145"/>
      <c r="AC3783" s="145"/>
    </row>
    <row r="3784" spans="8:29" ht="12.75">
      <c r="H3784" s="145"/>
      <c r="I3784" s="145"/>
      <c r="J3784" s="145"/>
      <c r="K3784" s="145"/>
      <c r="L3784" s="145"/>
      <c r="M3784" s="145"/>
      <c r="N3784" s="145"/>
      <c r="O3784" s="145"/>
      <c r="P3784" s="145"/>
      <c r="Q3784" s="145"/>
      <c r="R3784" s="145"/>
      <c r="S3784" s="145"/>
      <c r="T3784" s="145"/>
      <c r="U3784" s="145"/>
      <c r="V3784" s="145"/>
      <c r="W3784" s="145"/>
      <c r="X3784" s="145"/>
      <c r="Y3784" s="145"/>
      <c r="Z3784" s="145"/>
      <c r="AA3784" s="145"/>
      <c r="AB3784" s="145"/>
      <c r="AC3784" s="145"/>
    </row>
    <row r="3785" spans="8:29" ht="12.75">
      <c r="H3785" s="145"/>
      <c r="I3785" s="145"/>
      <c r="J3785" s="145"/>
      <c r="K3785" s="145"/>
      <c r="L3785" s="145"/>
      <c r="M3785" s="145"/>
      <c r="N3785" s="145"/>
      <c r="O3785" s="145"/>
      <c r="P3785" s="145"/>
      <c r="Q3785" s="145"/>
      <c r="R3785" s="145"/>
      <c r="S3785" s="145"/>
      <c r="T3785" s="145"/>
      <c r="U3785" s="145"/>
      <c r="V3785" s="145"/>
      <c r="W3785" s="145"/>
      <c r="X3785" s="145"/>
      <c r="Y3785" s="145"/>
      <c r="Z3785" s="145"/>
      <c r="AA3785" s="145"/>
      <c r="AB3785" s="145"/>
      <c r="AC3785" s="145"/>
    </row>
    <row r="3786" spans="8:29" ht="12.75">
      <c r="H3786" s="145"/>
      <c r="I3786" s="145"/>
      <c r="J3786" s="145"/>
      <c r="K3786" s="145"/>
      <c r="L3786" s="145"/>
      <c r="M3786" s="145"/>
      <c r="N3786" s="145"/>
      <c r="O3786" s="145"/>
      <c r="P3786" s="145"/>
      <c r="Q3786" s="145"/>
      <c r="R3786" s="145"/>
      <c r="S3786" s="145"/>
      <c r="T3786" s="145"/>
      <c r="U3786" s="145"/>
      <c r="V3786" s="145"/>
      <c r="W3786" s="145"/>
      <c r="X3786" s="145"/>
      <c r="Y3786" s="145"/>
      <c r="Z3786" s="145"/>
      <c r="AA3786" s="145"/>
      <c r="AB3786" s="145"/>
      <c r="AC3786" s="145"/>
    </row>
    <row r="3787" spans="8:29" ht="12.75">
      <c r="H3787" s="145"/>
      <c r="I3787" s="145"/>
      <c r="J3787" s="145"/>
      <c r="K3787" s="145"/>
      <c r="L3787" s="145"/>
      <c r="M3787" s="145"/>
      <c r="N3787" s="145"/>
      <c r="O3787" s="145"/>
      <c r="P3787" s="145"/>
      <c r="Q3787" s="145"/>
      <c r="R3787" s="145"/>
      <c r="S3787" s="145"/>
      <c r="T3787" s="145"/>
      <c r="U3787" s="145"/>
      <c r="V3787" s="145"/>
      <c r="W3787" s="145"/>
      <c r="X3787" s="145"/>
      <c r="Y3787" s="145"/>
      <c r="Z3787" s="145"/>
      <c r="AA3787" s="145"/>
      <c r="AB3787" s="145"/>
      <c r="AC3787" s="145"/>
    </row>
    <row r="3788" spans="8:29" ht="12.75">
      <c r="H3788" s="145"/>
      <c r="I3788" s="145"/>
      <c r="J3788" s="145"/>
      <c r="K3788" s="145"/>
      <c r="L3788" s="145"/>
      <c r="M3788" s="145"/>
      <c r="N3788" s="145"/>
      <c r="O3788" s="145"/>
      <c r="P3788" s="145"/>
      <c r="Q3788" s="145"/>
      <c r="R3788" s="145"/>
      <c r="S3788" s="145"/>
      <c r="T3788" s="145"/>
      <c r="U3788" s="145"/>
      <c r="V3788" s="145"/>
      <c r="W3788" s="145"/>
      <c r="X3788" s="145"/>
      <c r="Y3788" s="145"/>
      <c r="Z3788" s="145"/>
      <c r="AA3788" s="145"/>
      <c r="AB3788" s="145"/>
      <c r="AC3788" s="145"/>
    </row>
    <row r="3789" spans="8:29" ht="12.75">
      <c r="H3789" s="145"/>
      <c r="I3789" s="145"/>
      <c r="J3789" s="145"/>
      <c r="K3789" s="145"/>
      <c r="L3789" s="145"/>
      <c r="M3789" s="145"/>
      <c r="N3789" s="145"/>
      <c r="O3789" s="145"/>
      <c r="P3789" s="145"/>
      <c r="Q3789" s="145"/>
      <c r="R3789" s="145"/>
      <c r="S3789" s="145"/>
      <c r="T3789" s="145"/>
      <c r="U3789" s="145"/>
      <c r="V3789" s="145"/>
      <c r="W3789" s="145"/>
      <c r="X3789" s="145"/>
      <c r="Y3789" s="145"/>
      <c r="Z3789" s="145"/>
      <c r="AA3789" s="145"/>
      <c r="AB3789" s="145"/>
      <c r="AC3789" s="145"/>
    </row>
    <row r="3790" spans="8:29" ht="12.75">
      <c r="H3790" s="145"/>
      <c r="I3790" s="145"/>
      <c r="J3790" s="145"/>
      <c r="K3790" s="145"/>
      <c r="L3790" s="145"/>
      <c r="M3790" s="145"/>
      <c r="N3790" s="145"/>
      <c r="O3790" s="145"/>
      <c r="P3790" s="145"/>
      <c r="Q3790" s="145"/>
      <c r="R3790" s="145"/>
      <c r="S3790" s="145"/>
      <c r="T3790" s="145"/>
      <c r="U3790" s="145"/>
      <c r="V3790" s="145"/>
      <c r="W3790" s="145"/>
      <c r="X3790" s="145"/>
      <c r="Y3790" s="145"/>
      <c r="Z3790" s="145"/>
      <c r="AA3790" s="145"/>
      <c r="AB3790" s="145"/>
      <c r="AC3790" s="145"/>
    </row>
    <row r="3791" spans="8:29" ht="12.75">
      <c r="H3791" s="145"/>
      <c r="I3791" s="145"/>
      <c r="J3791" s="145"/>
      <c r="K3791" s="145"/>
      <c r="L3791" s="145"/>
      <c r="M3791" s="145"/>
      <c r="N3791" s="145"/>
      <c r="O3791" s="145"/>
      <c r="P3791" s="145"/>
      <c r="Q3791" s="145"/>
      <c r="R3791" s="145"/>
      <c r="S3791" s="145"/>
      <c r="T3791" s="145"/>
      <c r="U3791" s="145"/>
      <c r="V3791" s="145"/>
      <c r="W3791" s="145"/>
      <c r="X3791" s="145"/>
      <c r="Y3791" s="145"/>
      <c r="Z3791" s="145"/>
      <c r="AA3791" s="145"/>
      <c r="AB3791" s="145"/>
      <c r="AC3791" s="145"/>
    </row>
    <row r="3792" spans="8:29" ht="12.75">
      <c r="H3792" s="145"/>
      <c r="I3792" s="145"/>
      <c r="J3792" s="145"/>
      <c r="K3792" s="145"/>
      <c r="L3792" s="145"/>
      <c r="M3792" s="145"/>
      <c r="N3792" s="145"/>
      <c r="O3792" s="145"/>
      <c r="P3792" s="145"/>
      <c r="Q3792" s="145"/>
      <c r="R3792" s="145"/>
      <c r="S3792" s="145"/>
      <c r="T3792" s="145"/>
      <c r="U3792" s="145"/>
      <c r="V3792" s="145"/>
      <c r="W3792" s="145"/>
      <c r="X3792" s="145"/>
      <c r="Y3792" s="145"/>
      <c r="Z3792" s="145"/>
      <c r="AA3792" s="145"/>
      <c r="AB3792" s="145"/>
      <c r="AC3792" s="145"/>
    </row>
    <row r="3793" spans="8:29" ht="12.75">
      <c r="H3793" s="145"/>
      <c r="I3793" s="145"/>
      <c r="J3793" s="145"/>
      <c r="K3793" s="145"/>
      <c r="L3793" s="145"/>
      <c r="M3793" s="145"/>
      <c r="N3793" s="145"/>
      <c r="O3793" s="145"/>
      <c r="P3793" s="145"/>
      <c r="Q3793" s="145"/>
      <c r="R3793" s="145"/>
      <c r="S3793" s="145"/>
      <c r="T3793" s="145"/>
      <c r="U3793" s="145"/>
      <c r="V3793" s="145"/>
      <c r="W3793" s="145"/>
      <c r="X3793" s="145"/>
      <c r="Y3793" s="145"/>
      <c r="Z3793" s="145"/>
      <c r="AA3793" s="145"/>
      <c r="AB3793" s="145"/>
      <c r="AC3793" s="145"/>
    </row>
    <row r="3794" spans="8:29" ht="12.75">
      <c r="H3794" s="145"/>
      <c r="I3794" s="145"/>
      <c r="J3794" s="145"/>
      <c r="K3794" s="145"/>
      <c r="L3794" s="145"/>
      <c r="M3794" s="145"/>
      <c r="N3794" s="145"/>
      <c r="O3794" s="145"/>
      <c r="P3794" s="145"/>
      <c r="Q3794" s="145"/>
      <c r="R3794" s="145"/>
      <c r="S3794" s="145"/>
      <c r="T3794" s="145"/>
      <c r="U3794" s="145"/>
      <c r="V3794" s="145"/>
      <c r="W3794" s="145"/>
      <c r="X3794" s="145"/>
      <c r="Y3794" s="145"/>
      <c r="Z3794" s="145"/>
      <c r="AA3794" s="145"/>
      <c r="AB3794" s="145"/>
      <c r="AC3794" s="145"/>
    </row>
    <row r="3795" spans="8:29" ht="12.75">
      <c r="H3795" s="145"/>
      <c r="I3795" s="145"/>
      <c r="J3795" s="145"/>
      <c r="K3795" s="145"/>
      <c r="L3795" s="145"/>
      <c r="M3795" s="145"/>
      <c r="N3795" s="145"/>
      <c r="O3795" s="145"/>
      <c r="P3795" s="145"/>
      <c r="Q3795" s="145"/>
      <c r="R3795" s="145"/>
      <c r="S3795" s="145"/>
      <c r="T3795" s="145"/>
      <c r="U3795" s="145"/>
      <c r="V3795" s="145"/>
      <c r="W3795" s="145"/>
      <c r="X3795" s="145"/>
      <c r="Y3795" s="145"/>
      <c r="Z3795" s="145"/>
      <c r="AA3795" s="145"/>
      <c r="AB3795" s="145"/>
      <c r="AC3795" s="145"/>
    </row>
    <row r="3796" spans="8:29" ht="12.75">
      <c r="H3796" s="145"/>
      <c r="I3796" s="145"/>
      <c r="J3796" s="145"/>
      <c r="K3796" s="145"/>
      <c r="L3796" s="145"/>
      <c r="M3796" s="145"/>
      <c r="N3796" s="145"/>
      <c r="O3796" s="145"/>
      <c r="P3796" s="145"/>
      <c r="Q3796" s="145"/>
      <c r="R3796" s="145"/>
      <c r="S3796" s="145"/>
      <c r="T3796" s="145"/>
      <c r="U3796" s="145"/>
      <c r="V3796" s="145"/>
      <c r="W3796" s="145"/>
      <c r="X3796" s="145"/>
      <c r="Y3796" s="145"/>
      <c r="Z3796" s="145"/>
      <c r="AA3796" s="145"/>
      <c r="AB3796" s="145"/>
      <c r="AC3796" s="145"/>
    </row>
    <row r="3797" spans="8:29" ht="12.75">
      <c r="H3797" s="145"/>
      <c r="I3797" s="145"/>
      <c r="J3797" s="145"/>
      <c r="K3797" s="145"/>
      <c r="L3797" s="145"/>
      <c r="M3797" s="145"/>
      <c r="N3797" s="145"/>
      <c r="O3797" s="145"/>
      <c r="P3797" s="145"/>
      <c r="Q3797" s="145"/>
      <c r="R3797" s="145"/>
      <c r="S3797" s="145"/>
      <c r="T3797" s="145"/>
      <c r="U3797" s="145"/>
      <c r="V3797" s="145"/>
      <c r="W3797" s="145"/>
      <c r="X3797" s="145"/>
      <c r="Y3797" s="145"/>
      <c r="Z3797" s="145"/>
      <c r="AA3797" s="145"/>
      <c r="AB3797" s="145"/>
      <c r="AC3797" s="145"/>
    </row>
    <row r="3798" spans="8:29" ht="12.75">
      <c r="H3798" s="145"/>
      <c r="I3798" s="145"/>
      <c r="J3798" s="145"/>
      <c r="K3798" s="145"/>
      <c r="L3798" s="145"/>
      <c r="M3798" s="145"/>
      <c r="N3798" s="145"/>
      <c r="O3798" s="145"/>
      <c r="P3798" s="145"/>
      <c r="Q3798" s="145"/>
      <c r="R3798" s="145"/>
      <c r="S3798" s="145"/>
      <c r="T3798" s="145"/>
      <c r="U3798" s="145"/>
      <c r="V3798" s="145"/>
      <c r="W3798" s="145"/>
      <c r="X3798" s="145"/>
      <c r="Y3798" s="145"/>
      <c r="Z3798" s="145"/>
      <c r="AA3798" s="145"/>
      <c r="AB3798" s="145"/>
      <c r="AC3798" s="145"/>
    </row>
    <row r="3799" spans="8:29" ht="12.75">
      <c r="H3799" s="145"/>
      <c r="I3799" s="145"/>
      <c r="J3799" s="145"/>
      <c r="K3799" s="145"/>
      <c r="L3799" s="145"/>
      <c r="M3799" s="145"/>
      <c r="N3799" s="145"/>
      <c r="O3799" s="145"/>
      <c r="P3799" s="145"/>
      <c r="Q3799" s="145"/>
      <c r="R3799" s="145"/>
      <c r="S3799" s="145"/>
      <c r="T3799" s="145"/>
      <c r="U3799" s="145"/>
      <c r="V3799" s="145"/>
      <c r="W3799" s="145"/>
      <c r="X3799" s="145"/>
      <c r="Y3799" s="145"/>
      <c r="Z3799" s="145"/>
      <c r="AA3799" s="145"/>
      <c r="AB3799" s="145"/>
      <c r="AC3799" s="145"/>
    </row>
    <row r="3800" spans="8:29" ht="12.75">
      <c r="H3800" s="145"/>
      <c r="I3800" s="145"/>
      <c r="J3800" s="145"/>
      <c r="K3800" s="145"/>
      <c r="L3800" s="145"/>
      <c r="M3800" s="145"/>
      <c r="N3800" s="145"/>
      <c r="O3800" s="145"/>
      <c r="P3800" s="145"/>
      <c r="Q3800" s="145"/>
      <c r="R3800" s="145"/>
      <c r="S3800" s="145"/>
      <c r="T3800" s="145"/>
      <c r="U3800" s="145"/>
      <c r="V3800" s="145"/>
      <c r="W3800" s="145"/>
      <c r="X3800" s="145"/>
      <c r="Y3800" s="145"/>
      <c r="Z3800" s="145"/>
      <c r="AA3800" s="145"/>
      <c r="AB3800" s="145"/>
      <c r="AC3800" s="145"/>
    </row>
    <row r="3801" spans="8:29" ht="12.75">
      <c r="H3801" s="145"/>
      <c r="I3801" s="145"/>
      <c r="J3801" s="145"/>
      <c r="K3801" s="145"/>
      <c r="L3801" s="145"/>
      <c r="M3801" s="145"/>
      <c r="N3801" s="145"/>
      <c r="O3801" s="145"/>
      <c r="P3801" s="145"/>
      <c r="Q3801" s="145"/>
      <c r="R3801" s="145"/>
      <c r="S3801" s="145"/>
      <c r="T3801" s="145"/>
      <c r="U3801" s="145"/>
      <c r="V3801" s="145"/>
      <c r="W3801" s="145"/>
      <c r="X3801" s="145"/>
      <c r="Y3801" s="145"/>
      <c r="Z3801" s="145"/>
      <c r="AA3801" s="145"/>
      <c r="AB3801" s="145"/>
      <c r="AC3801" s="145"/>
    </row>
    <row r="3802" spans="8:29" ht="12.75">
      <c r="H3802" s="145"/>
      <c r="I3802" s="145"/>
      <c r="J3802" s="145"/>
      <c r="K3802" s="145"/>
      <c r="L3802" s="145"/>
      <c r="M3802" s="145"/>
      <c r="N3802" s="145"/>
      <c r="O3802" s="145"/>
      <c r="P3802" s="145"/>
      <c r="Q3802" s="145"/>
      <c r="R3802" s="145"/>
      <c r="S3802" s="145"/>
      <c r="T3802" s="145"/>
      <c r="U3802" s="145"/>
      <c r="V3802" s="145"/>
      <c r="W3802" s="145"/>
      <c r="X3802" s="145"/>
      <c r="Y3802" s="145"/>
      <c r="Z3802" s="145"/>
      <c r="AA3802" s="145"/>
      <c r="AB3802" s="145"/>
      <c r="AC3802" s="145"/>
    </row>
    <row r="3803" spans="8:29" ht="12.75">
      <c r="H3803" s="145"/>
      <c r="I3803" s="145"/>
      <c r="J3803" s="145"/>
      <c r="K3803" s="145"/>
      <c r="L3803" s="145"/>
      <c r="M3803" s="145"/>
      <c r="N3803" s="145"/>
      <c r="O3803" s="145"/>
      <c r="P3803" s="145"/>
      <c r="Q3803" s="145"/>
      <c r="R3803" s="145"/>
      <c r="S3803" s="145"/>
      <c r="T3803" s="145"/>
      <c r="U3803" s="145"/>
      <c r="V3803" s="145"/>
      <c r="W3803" s="145"/>
      <c r="X3803" s="145"/>
      <c r="Y3803" s="145"/>
      <c r="Z3803" s="145"/>
      <c r="AA3803" s="145"/>
      <c r="AB3803" s="145"/>
      <c r="AC3803" s="145"/>
    </row>
    <row r="3804" spans="8:29" ht="12.75">
      <c r="H3804" s="145"/>
      <c r="I3804" s="145"/>
      <c r="J3804" s="145"/>
      <c r="K3804" s="145"/>
      <c r="L3804" s="145"/>
      <c r="M3804" s="145"/>
      <c r="N3804" s="145"/>
      <c r="O3804" s="145"/>
      <c r="P3804" s="145"/>
      <c r="Q3804" s="145"/>
      <c r="R3804" s="145"/>
      <c r="S3804" s="145"/>
      <c r="T3804" s="145"/>
      <c r="U3804" s="145"/>
      <c r="V3804" s="145"/>
      <c r="W3804" s="145"/>
      <c r="X3804" s="145"/>
      <c r="Y3804" s="145"/>
      <c r="Z3804" s="145"/>
      <c r="AA3804" s="145"/>
      <c r="AB3804" s="145"/>
      <c r="AC3804" s="145"/>
    </row>
    <row r="3805" spans="8:29" ht="12.75">
      <c r="H3805" s="145"/>
      <c r="I3805" s="145"/>
      <c r="J3805" s="145"/>
      <c r="K3805" s="145"/>
      <c r="L3805" s="145"/>
      <c r="M3805" s="145"/>
      <c r="N3805" s="145"/>
      <c r="O3805" s="145"/>
      <c r="P3805" s="145"/>
      <c r="Q3805" s="145"/>
      <c r="R3805" s="145"/>
      <c r="S3805" s="145"/>
      <c r="T3805" s="145"/>
      <c r="U3805" s="145"/>
      <c r="V3805" s="145"/>
      <c r="W3805" s="145"/>
      <c r="X3805" s="145"/>
      <c r="Y3805" s="145"/>
      <c r="Z3805" s="145"/>
      <c r="AA3805" s="145"/>
      <c r="AB3805" s="145"/>
      <c r="AC3805" s="145"/>
    </row>
    <row r="3806" spans="8:29" ht="12.75">
      <c r="H3806" s="145"/>
      <c r="I3806" s="145"/>
      <c r="J3806" s="145"/>
      <c r="K3806" s="145"/>
      <c r="L3806" s="145"/>
      <c r="M3806" s="145"/>
      <c r="N3806" s="145"/>
      <c r="O3806" s="145"/>
      <c r="P3806" s="145"/>
      <c r="Q3806" s="145"/>
      <c r="R3806" s="145"/>
      <c r="S3806" s="145"/>
      <c r="T3806" s="145"/>
      <c r="U3806" s="145"/>
      <c r="V3806" s="145"/>
      <c r="W3806" s="145"/>
      <c r="X3806" s="145"/>
      <c r="Y3806" s="145"/>
      <c r="Z3806" s="145"/>
      <c r="AA3806" s="145"/>
      <c r="AB3806" s="145"/>
      <c r="AC3806" s="145"/>
    </row>
    <row r="3807" spans="8:29" ht="12.75">
      <c r="H3807" s="145"/>
      <c r="I3807" s="145"/>
      <c r="J3807" s="145"/>
      <c r="K3807" s="145"/>
      <c r="L3807" s="145"/>
      <c r="M3807" s="145"/>
      <c r="N3807" s="145"/>
      <c r="O3807" s="145"/>
      <c r="P3807" s="145"/>
      <c r="Q3807" s="145"/>
      <c r="R3807" s="145"/>
      <c r="S3807" s="145"/>
      <c r="T3807" s="145"/>
      <c r="U3807" s="145"/>
      <c r="V3807" s="145"/>
      <c r="W3807" s="145"/>
      <c r="X3807" s="145"/>
      <c r="Y3807" s="145"/>
      <c r="Z3807" s="145"/>
      <c r="AA3807" s="145"/>
      <c r="AB3807" s="145"/>
      <c r="AC3807" s="145"/>
    </row>
    <row r="3808" spans="8:29" ht="12.75">
      <c r="H3808" s="145"/>
      <c r="I3808" s="145"/>
      <c r="J3808" s="145"/>
      <c r="K3808" s="145"/>
      <c r="L3808" s="145"/>
      <c r="M3808" s="145"/>
      <c r="N3808" s="145"/>
      <c r="O3808" s="145"/>
      <c r="P3808" s="145"/>
      <c r="Q3808" s="145"/>
      <c r="R3808" s="145"/>
      <c r="S3808" s="145"/>
      <c r="T3808" s="145"/>
      <c r="U3808" s="145"/>
      <c r="V3808" s="145"/>
      <c r="W3808" s="145"/>
      <c r="X3808" s="145"/>
      <c r="Y3808" s="145"/>
      <c r="Z3808" s="145"/>
      <c r="AA3808" s="145"/>
      <c r="AB3808" s="145"/>
      <c r="AC3808" s="145"/>
    </row>
    <row r="3809" spans="8:29" ht="12.75">
      <c r="H3809" s="145"/>
      <c r="I3809" s="145"/>
      <c r="J3809" s="145"/>
      <c r="K3809" s="145"/>
      <c r="L3809" s="145"/>
      <c r="M3809" s="145"/>
      <c r="N3809" s="145"/>
      <c r="O3809" s="145"/>
      <c r="P3809" s="145"/>
      <c r="Q3809" s="145"/>
      <c r="R3809" s="145"/>
      <c r="S3809" s="145"/>
      <c r="T3809" s="145"/>
      <c r="U3809" s="145"/>
      <c r="V3809" s="145"/>
      <c r="W3809" s="145"/>
      <c r="X3809" s="145"/>
      <c r="Y3809" s="145"/>
      <c r="Z3809" s="145"/>
      <c r="AA3809" s="145"/>
      <c r="AB3809" s="145"/>
      <c r="AC3809" s="145"/>
    </row>
    <row r="3810" spans="8:29" ht="12.75">
      <c r="H3810" s="145"/>
      <c r="I3810" s="145"/>
      <c r="J3810" s="145"/>
      <c r="K3810" s="145"/>
      <c r="L3810" s="145"/>
      <c r="M3810" s="145"/>
      <c r="N3810" s="145"/>
      <c r="O3810" s="145"/>
      <c r="P3810" s="145"/>
      <c r="Q3810" s="145"/>
      <c r="R3810" s="145"/>
      <c r="S3810" s="145"/>
      <c r="T3810" s="145"/>
      <c r="U3810" s="145"/>
      <c r="V3810" s="145"/>
      <c r="W3810" s="145"/>
      <c r="X3810" s="145"/>
      <c r="Y3810" s="145"/>
      <c r="Z3810" s="145"/>
      <c r="AA3810" s="145"/>
      <c r="AB3810" s="145"/>
      <c r="AC3810" s="145"/>
    </row>
    <row r="3811" spans="8:29" ht="12.75">
      <c r="H3811" s="145"/>
      <c r="I3811" s="145"/>
      <c r="J3811" s="145"/>
      <c r="K3811" s="145"/>
      <c r="L3811" s="145"/>
      <c r="M3811" s="145"/>
      <c r="N3811" s="145"/>
      <c r="O3811" s="145"/>
      <c r="P3811" s="145"/>
      <c r="Q3811" s="145"/>
      <c r="R3811" s="145"/>
      <c r="S3811" s="145"/>
      <c r="T3811" s="145"/>
      <c r="U3811" s="145"/>
      <c r="V3811" s="145"/>
      <c r="W3811" s="145"/>
      <c r="X3811" s="145"/>
      <c r="Y3811" s="145"/>
      <c r="Z3811" s="145"/>
      <c r="AA3811" s="145"/>
      <c r="AB3811" s="145"/>
      <c r="AC3811" s="145"/>
    </row>
    <row r="3812" spans="8:29" ht="12.75">
      <c r="H3812" s="145"/>
      <c r="I3812" s="145"/>
      <c r="J3812" s="145"/>
      <c r="K3812" s="145"/>
      <c r="L3812" s="145"/>
      <c r="M3812" s="145"/>
      <c r="N3812" s="145"/>
      <c r="O3812" s="145"/>
      <c r="P3812" s="145"/>
      <c r="Q3812" s="145"/>
      <c r="R3812" s="145"/>
      <c r="S3812" s="145"/>
      <c r="T3812" s="145"/>
      <c r="U3812" s="145"/>
      <c r="V3812" s="145"/>
      <c r="W3812" s="145"/>
      <c r="X3812" s="145"/>
      <c r="Y3812" s="145"/>
      <c r="Z3812" s="145"/>
      <c r="AA3812" s="145"/>
      <c r="AB3812" s="145"/>
      <c r="AC3812" s="145"/>
    </row>
    <row r="3813" spans="8:29" ht="12.75">
      <c r="H3813" s="145"/>
      <c r="I3813" s="145"/>
      <c r="J3813" s="145"/>
      <c r="K3813" s="145"/>
      <c r="L3813" s="145"/>
      <c r="M3813" s="145"/>
      <c r="N3813" s="145"/>
      <c r="O3813" s="145"/>
      <c r="P3813" s="145"/>
      <c r="Q3813" s="145"/>
      <c r="R3813" s="145"/>
      <c r="S3813" s="145"/>
      <c r="T3813" s="145"/>
      <c r="U3813" s="145"/>
      <c r="V3813" s="145"/>
      <c r="W3813" s="145"/>
      <c r="X3813" s="145"/>
      <c r="Y3813" s="145"/>
      <c r="Z3813" s="145"/>
      <c r="AA3813" s="145"/>
      <c r="AB3813" s="145"/>
      <c r="AC3813" s="145"/>
    </row>
    <row r="3814" spans="8:29" ht="12.75">
      <c r="H3814" s="145"/>
      <c r="I3814" s="145"/>
      <c r="J3814" s="145"/>
      <c r="K3814" s="145"/>
      <c r="L3814" s="145"/>
      <c r="M3814" s="145"/>
      <c r="N3814" s="145"/>
      <c r="O3814" s="145"/>
      <c r="P3814" s="145"/>
      <c r="Q3814" s="145"/>
      <c r="R3814" s="145"/>
      <c r="S3814" s="145"/>
      <c r="T3814" s="145"/>
      <c r="U3814" s="145"/>
      <c r="V3814" s="145"/>
      <c r="W3814" s="145"/>
      <c r="X3814" s="145"/>
      <c r="Y3814" s="145"/>
      <c r="Z3814" s="145"/>
      <c r="AA3814" s="145"/>
      <c r="AB3814" s="145"/>
      <c r="AC3814" s="145"/>
    </row>
    <row r="3815" spans="8:29" ht="12.75">
      <c r="H3815" s="145"/>
      <c r="I3815" s="145"/>
      <c r="J3815" s="145"/>
      <c r="K3815" s="145"/>
      <c r="L3815" s="145"/>
      <c r="M3815" s="145"/>
      <c r="N3815" s="145"/>
      <c r="O3815" s="145"/>
      <c r="P3815" s="145"/>
      <c r="Q3815" s="145"/>
      <c r="R3815" s="145"/>
      <c r="S3815" s="145"/>
      <c r="T3815" s="145"/>
      <c r="U3815" s="145"/>
      <c r="V3815" s="145"/>
      <c r="W3815" s="145"/>
      <c r="X3815" s="145"/>
      <c r="Y3815" s="145"/>
      <c r="Z3815" s="145"/>
      <c r="AA3815" s="145"/>
      <c r="AB3815" s="145"/>
      <c r="AC3815" s="145"/>
    </row>
    <row r="3816" spans="8:29" ht="12.75">
      <c r="H3816" s="145"/>
      <c r="I3816" s="145"/>
      <c r="J3816" s="145"/>
      <c r="K3816" s="145"/>
      <c r="L3816" s="145"/>
      <c r="M3816" s="145"/>
      <c r="N3816" s="145"/>
      <c r="O3816" s="145"/>
      <c r="P3816" s="145"/>
      <c r="Q3816" s="145"/>
      <c r="R3816" s="145"/>
      <c r="S3816" s="145"/>
      <c r="T3816" s="145"/>
      <c r="U3816" s="145"/>
      <c r="V3816" s="145"/>
      <c r="W3816" s="145"/>
      <c r="X3816" s="145"/>
      <c r="Y3816" s="145"/>
      <c r="Z3816" s="145"/>
      <c r="AA3816" s="145"/>
      <c r="AB3816" s="145"/>
      <c r="AC3816" s="145"/>
    </row>
    <row r="3817" spans="8:29" ht="12.75">
      <c r="H3817" s="145"/>
      <c r="I3817" s="145"/>
      <c r="J3817" s="145"/>
      <c r="K3817" s="145"/>
      <c r="L3817" s="145"/>
      <c r="M3817" s="145"/>
      <c r="N3817" s="145"/>
      <c r="O3817" s="145"/>
      <c r="P3817" s="145"/>
      <c r="Q3817" s="145"/>
      <c r="R3817" s="145"/>
      <c r="S3817" s="145"/>
      <c r="T3817" s="145"/>
      <c r="U3817" s="145"/>
      <c r="V3817" s="145"/>
      <c r="W3817" s="145"/>
      <c r="X3817" s="145"/>
      <c r="Y3817" s="145"/>
      <c r="Z3817" s="145"/>
      <c r="AA3817" s="145"/>
      <c r="AB3817" s="145"/>
      <c r="AC3817" s="145"/>
    </row>
    <row r="3818" spans="8:29" ht="12.75">
      <c r="H3818" s="145"/>
      <c r="I3818" s="145"/>
      <c r="J3818" s="145"/>
      <c r="K3818" s="145"/>
      <c r="L3818" s="145"/>
      <c r="M3818" s="145"/>
      <c r="N3818" s="145"/>
      <c r="O3818" s="145"/>
      <c r="P3818" s="145"/>
      <c r="Q3818" s="145"/>
      <c r="R3818" s="145"/>
      <c r="S3818" s="145"/>
      <c r="T3818" s="145"/>
      <c r="U3818" s="145"/>
      <c r="V3818" s="145"/>
      <c r="W3818" s="145"/>
      <c r="X3818" s="145"/>
      <c r="Y3818" s="145"/>
      <c r="Z3818" s="145"/>
      <c r="AA3818" s="145"/>
      <c r="AB3818" s="145"/>
      <c r="AC3818" s="145"/>
    </row>
    <row r="3819" spans="8:29" ht="12.75">
      <c r="H3819" s="145"/>
      <c r="I3819" s="145"/>
      <c r="J3819" s="145"/>
      <c r="K3819" s="145"/>
      <c r="L3819" s="145"/>
      <c r="M3819" s="145"/>
      <c r="N3819" s="145"/>
      <c r="O3819" s="145"/>
      <c r="P3819" s="145"/>
      <c r="Q3819" s="145"/>
      <c r="R3819" s="145"/>
      <c r="S3819" s="145"/>
      <c r="T3819" s="145"/>
      <c r="U3819" s="145"/>
      <c r="V3819" s="145"/>
      <c r="W3819" s="145"/>
      <c r="X3819" s="145"/>
      <c r="Y3819" s="145"/>
      <c r="Z3819" s="145"/>
      <c r="AA3819" s="145"/>
      <c r="AB3819" s="145"/>
      <c r="AC3819" s="145"/>
    </row>
    <row r="3820" spans="8:29" ht="12.75">
      <c r="H3820" s="145"/>
      <c r="I3820" s="145"/>
      <c r="J3820" s="145"/>
      <c r="K3820" s="145"/>
      <c r="L3820" s="145"/>
      <c r="M3820" s="145"/>
      <c r="N3820" s="145"/>
      <c r="O3820" s="145"/>
      <c r="P3820" s="145"/>
      <c r="Q3820" s="145"/>
      <c r="R3820" s="145"/>
      <c r="S3820" s="145"/>
      <c r="T3820" s="145"/>
      <c r="U3820" s="145"/>
      <c r="V3820" s="145"/>
      <c r="W3820" s="145"/>
      <c r="X3820" s="145"/>
      <c r="Y3820" s="145"/>
      <c r="Z3820" s="145"/>
      <c r="AA3820" s="145"/>
      <c r="AB3820" s="145"/>
      <c r="AC3820" s="145"/>
    </row>
    <row r="3821" spans="8:29" ht="12.75">
      <c r="H3821" s="145"/>
      <c r="I3821" s="145"/>
      <c r="J3821" s="145"/>
      <c r="K3821" s="145"/>
      <c r="L3821" s="145"/>
      <c r="M3821" s="145"/>
      <c r="N3821" s="145"/>
      <c r="O3821" s="145"/>
      <c r="P3821" s="145"/>
      <c r="Q3821" s="145"/>
      <c r="R3821" s="145"/>
      <c r="S3821" s="145"/>
      <c r="T3821" s="145"/>
      <c r="U3821" s="145"/>
      <c r="V3821" s="145"/>
      <c r="W3821" s="145"/>
      <c r="X3821" s="145"/>
      <c r="Y3821" s="145"/>
      <c r="Z3821" s="145"/>
      <c r="AA3821" s="145"/>
      <c r="AB3821" s="145"/>
      <c r="AC3821" s="145"/>
    </row>
    <row r="3822" spans="8:29" ht="12.75">
      <c r="H3822" s="145"/>
      <c r="I3822" s="145"/>
      <c r="J3822" s="145"/>
      <c r="K3822" s="145"/>
      <c r="L3822" s="145"/>
      <c r="M3822" s="145"/>
      <c r="N3822" s="145"/>
      <c r="O3822" s="145"/>
      <c r="P3822" s="145"/>
      <c r="Q3822" s="145"/>
      <c r="R3822" s="145"/>
      <c r="S3822" s="145"/>
      <c r="T3822" s="145"/>
      <c r="U3822" s="145"/>
      <c r="V3822" s="145"/>
      <c r="W3822" s="145"/>
      <c r="X3822" s="145"/>
      <c r="Y3822" s="145"/>
      <c r="Z3822" s="145"/>
      <c r="AA3822" s="145"/>
      <c r="AB3822" s="145"/>
      <c r="AC3822" s="145"/>
    </row>
    <row r="3823" spans="8:29" ht="12.75">
      <c r="H3823" s="145"/>
      <c r="I3823" s="145"/>
      <c r="J3823" s="145"/>
      <c r="K3823" s="145"/>
      <c r="L3823" s="145"/>
      <c r="M3823" s="145"/>
      <c r="N3823" s="145"/>
      <c r="O3823" s="145"/>
      <c r="P3823" s="145"/>
      <c r="Q3823" s="145"/>
      <c r="R3823" s="145"/>
      <c r="S3823" s="145"/>
      <c r="T3823" s="145"/>
      <c r="U3823" s="145"/>
      <c r="V3823" s="145"/>
      <c r="W3823" s="145"/>
      <c r="X3823" s="145"/>
      <c r="Y3823" s="145"/>
      <c r="Z3823" s="145"/>
      <c r="AA3823" s="145"/>
      <c r="AB3823" s="145"/>
      <c r="AC3823" s="145"/>
    </row>
    <row r="3824" spans="8:29" ht="12.75">
      <c r="H3824" s="145"/>
      <c r="I3824" s="145"/>
      <c r="J3824" s="145"/>
      <c r="K3824" s="145"/>
      <c r="L3824" s="145"/>
      <c r="M3824" s="145"/>
      <c r="N3824" s="145"/>
      <c r="O3824" s="145"/>
      <c r="P3824" s="145"/>
      <c r="Q3824" s="145"/>
      <c r="R3824" s="145"/>
      <c r="S3824" s="145"/>
      <c r="T3824" s="145"/>
      <c r="U3824" s="145"/>
      <c r="V3824" s="145"/>
      <c r="W3824" s="145"/>
      <c r="X3824" s="145"/>
      <c r="Y3824" s="145"/>
      <c r="Z3824" s="145"/>
      <c r="AA3824" s="145"/>
      <c r="AB3824" s="145"/>
      <c r="AC3824" s="145"/>
    </row>
    <row r="3825" spans="8:29" ht="12.75">
      <c r="H3825" s="145"/>
      <c r="I3825" s="145"/>
      <c r="J3825" s="145"/>
      <c r="K3825" s="145"/>
      <c r="L3825" s="145"/>
      <c r="M3825" s="145"/>
      <c r="N3825" s="145"/>
      <c r="O3825" s="145"/>
      <c r="P3825" s="145"/>
      <c r="Q3825" s="145"/>
      <c r="R3825" s="145"/>
      <c r="S3825" s="145"/>
      <c r="T3825" s="145"/>
      <c r="U3825" s="145"/>
      <c r="V3825" s="145"/>
      <c r="W3825" s="145"/>
      <c r="X3825" s="145"/>
      <c r="Y3825" s="145"/>
      <c r="Z3825" s="145"/>
      <c r="AA3825" s="145"/>
      <c r="AB3825" s="145"/>
      <c r="AC3825" s="145"/>
    </row>
    <row r="3826" spans="8:29" ht="12.75">
      <c r="H3826" s="145"/>
      <c r="I3826" s="145"/>
      <c r="J3826" s="145"/>
      <c r="K3826" s="145"/>
      <c r="L3826" s="145"/>
      <c r="M3826" s="145"/>
      <c r="N3826" s="145"/>
      <c r="O3826" s="145"/>
      <c r="P3826" s="145"/>
      <c r="Q3826" s="145"/>
      <c r="R3826" s="145"/>
      <c r="S3826" s="145"/>
      <c r="T3826" s="145"/>
      <c r="U3826" s="145"/>
      <c r="V3826" s="145"/>
      <c r="W3826" s="145"/>
      <c r="X3826" s="145"/>
      <c r="Y3826" s="145"/>
      <c r="Z3826" s="145"/>
      <c r="AA3826" s="145"/>
      <c r="AB3826" s="145"/>
      <c r="AC3826" s="145"/>
    </row>
    <row r="3827" spans="8:29" ht="12.75">
      <c r="H3827" s="145"/>
      <c r="I3827" s="145"/>
      <c r="J3827" s="145"/>
      <c r="K3827" s="145"/>
      <c r="L3827" s="145"/>
      <c r="M3827" s="145"/>
      <c r="N3827" s="145"/>
      <c r="O3827" s="145"/>
      <c r="P3827" s="145"/>
      <c r="Q3827" s="145"/>
      <c r="R3827" s="145"/>
      <c r="S3827" s="145"/>
      <c r="T3827" s="145"/>
      <c r="U3827" s="145"/>
      <c r="V3827" s="145"/>
      <c r="W3827" s="145"/>
      <c r="X3827" s="145"/>
      <c r="Y3827" s="145"/>
      <c r="Z3827" s="145"/>
      <c r="AA3827" s="145"/>
      <c r="AB3827" s="145"/>
      <c r="AC3827" s="145"/>
    </row>
    <row r="3828" spans="8:29" ht="12.75">
      <c r="H3828" s="145"/>
      <c r="I3828" s="145"/>
      <c r="J3828" s="145"/>
      <c r="K3828" s="145"/>
      <c r="L3828" s="145"/>
      <c r="M3828" s="145"/>
      <c r="N3828" s="145"/>
      <c r="O3828" s="145"/>
      <c r="P3828" s="145"/>
      <c r="Q3828" s="145"/>
      <c r="R3828" s="145"/>
      <c r="S3828" s="145"/>
      <c r="T3828" s="145"/>
      <c r="U3828" s="145"/>
      <c r="V3828" s="145"/>
      <c r="W3828" s="145"/>
      <c r="X3828" s="145"/>
      <c r="Y3828" s="145"/>
      <c r="Z3828" s="145"/>
      <c r="AA3828" s="145"/>
      <c r="AB3828" s="145"/>
      <c r="AC3828" s="145"/>
    </row>
    <row r="3829" spans="8:29" ht="12.75">
      <c r="H3829" s="145"/>
      <c r="I3829" s="145"/>
      <c r="J3829" s="145"/>
      <c r="K3829" s="145"/>
      <c r="L3829" s="145"/>
      <c r="M3829" s="145"/>
      <c r="N3829" s="145"/>
      <c r="O3829" s="145"/>
      <c r="P3829" s="145"/>
      <c r="Q3829" s="145"/>
      <c r="R3829" s="145"/>
      <c r="S3829" s="145"/>
      <c r="T3829" s="145"/>
      <c r="U3829" s="145"/>
      <c r="V3829" s="145"/>
      <c r="W3829" s="145"/>
      <c r="X3829" s="145"/>
      <c r="Y3829" s="145"/>
      <c r="Z3829" s="145"/>
      <c r="AA3829" s="145"/>
      <c r="AB3829" s="145"/>
      <c r="AC3829" s="145"/>
    </row>
    <row r="3830" spans="8:29" ht="12.75">
      <c r="H3830" s="145"/>
      <c r="I3830" s="145"/>
      <c r="J3830" s="145"/>
      <c r="K3830" s="145"/>
      <c r="L3830" s="145"/>
      <c r="M3830" s="145"/>
      <c r="N3830" s="145"/>
      <c r="O3830" s="145"/>
      <c r="P3830" s="145"/>
      <c r="Q3830" s="145"/>
      <c r="R3830" s="145"/>
      <c r="S3830" s="145"/>
      <c r="T3830" s="145"/>
      <c r="U3830" s="145"/>
      <c r="V3830" s="145"/>
      <c r="W3830" s="145"/>
      <c r="X3830" s="145"/>
      <c r="Y3830" s="145"/>
      <c r="Z3830" s="145"/>
      <c r="AA3830" s="145"/>
      <c r="AB3830" s="145"/>
      <c r="AC3830" s="145"/>
    </row>
    <row r="3831" spans="8:29" ht="12.75">
      <c r="H3831" s="145"/>
      <c r="I3831" s="145"/>
      <c r="J3831" s="145"/>
      <c r="K3831" s="145"/>
      <c r="L3831" s="145"/>
      <c r="M3831" s="145"/>
      <c r="N3831" s="145"/>
      <c r="O3831" s="145"/>
      <c r="P3831" s="145"/>
      <c r="Q3831" s="145"/>
      <c r="R3831" s="145"/>
      <c r="S3831" s="145"/>
      <c r="T3831" s="145"/>
      <c r="U3831" s="145"/>
      <c r="V3831" s="145"/>
      <c r="W3831" s="145"/>
      <c r="X3831" s="145"/>
      <c r="Y3831" s="145"/>
      <c r="Z3831" s="145"/>
      <c r="AA3831" s="145"/>
      <c r="AB3831" s="145"/>
      <c r="AC3831" s="145"/>
    </row>
    <row r="3832" spans="8:29" ht="12.75">
      <c r="H3832" s="145"/>
      <c r="I3832" s="145"/>
      <c r="J3832" s="145"/>
      <c r="K3832" s="145"/>
      <c r="L3832" s="145"/>
      <c r="M3832" s="145"/>
      <c r="N3832" s="145"/>
      <c r="O3832" s="145"/>
      <c r="P3832" s="145"/>
      <c r="Q3832" s="145"/>
      <c r="R3832" s="145"/>
      <c r="S3832" s="145"/>
      <c r="T3832" s="145"/>
      <c r="U3832" s="145"/>
      <c r="V3832" s="145"/>
      <c r="W3832" s="145"/>
      <c r="X3832" s="145"/>
      <c r="Y3832" s="145"/>
      <c r="Z3832" s="145"/>
      <c r="AA3832" s="145"/>
      <c r="AB3832" s="145"/>
      <c r="AC3832" s="145"/>
    </row>
    <row r="3833" spans="8:29" ht="12.75">
      <c r="H3833" s="145"/>
      <c r="I3833" s="145"/>
      <c r="J3833" s="145"/>
      <c r="K3833" s="145"/>
      <c r="L3833" s="145"/>
      <c r="M3833" s="145"/>
      <c r="N3833" s="145"/>
      <c r="O3833" s="145"/>
      <c r="P3833" s="145"/>
      <c r="Q3833" s="145"/>
      <c r="R3833" s="145"/>
      <c r="S3833" s="145"/>
      <c r="T3833" s="145"/>
      <c r="U3833" s="145"/>
      <c r="V3833" s="145"/>
      <c r="W3833" s="145"/>
      <c r="X3833" s="145"/>
      <c r="Y3833" s="145"/>
      <c r="Z3833" s="145"/>
      <c r="AA3833" s="145"/>
      <c r="AB3833" s="145"/>
      <c r="AC3833" s="145"/>
    </row>
    <row r="3834" spans="8:29" ht="12.75">
      <c r="H3834" s="145"/>
      <c r="I3834" s="145"/>
      <c r="J3834" s="145"/>
      <c r="K3834" s="145"/>
      <c r="L3834" s="145"/>
      <c r="M3834" s="145"/>
      <c r="N3834" s="145"/>
      <c r="O3834" s="145"/>
      <c r="P3834" s="145"/>
      <c r="Q3834" s="145"/>
      <c r="R3834" s="145"/>
      <c r="S3834" s="145"/>
      <c r="T3834" s="145"/>
      <c r="U3834" s="145"/>
      <c r="V3834" s="145"/>
      <c r="W3834" s="145"/>
      <c r="X3834" s="145"/>
      <c r="Y3834" s="145"/>
      <c r="Z3834" s="145"/>
      <c r="AA3834" s="145"/>
      <c r="AB3834" s="145"/>
      <c r="AC3834" s="145"/>
    </row>
    <row r="3835" spans="8:29" ht="12.75">
      <c r="H3835" s="145"/>
      <c r="I3835" s="145"/>
      <c r="J3835" s="145"/>
      <c r="K3835" s="145"/>
      <c r="L3835" s="145"/>
      <c r="M3835" s="145"/>
      <c r="N3835" s="145"/>
      <c r="O3835" s="145"/>
      <c r="P3835" s="145"/>
      <c r="Q3835" s="145"/>
      <c r="R3835" s="145"/>
      <c r="S3835" s="145"/>
      <c r="T3835" s="145"/>
      <c r="U3835" s="145"/>
      <c r="V3835" s="145"/>
      <c r="W3835" s="145"/>
      <c r="X3835" s="145"/>
      <c r="Y3835" s="145"/>
      <c r="Z3835" s="145"/>
      <c r="AA3835" s="145"/>
      <c r="AB3835" s="145"/>
      <c r="AC3835" s="145"/>
    </row>
    <row r="3836" spans="8:29" ht="12.75">
      <c r="H3836" s="145"/>
      <c r="I3836" s="145"/>
      <c r="J3836" s="145"/>
      <c r="K3836" s="145"/>
      <c r="L3836" s="145"/>
      <c r="M3836" s="145"/>
      <c r="N3836" s="145"/>
      <c r="O3836" s="145"/>
      <c r="P3836" s="145"/>
      <c r="Q3836" s="145"/>
      <c r="R3836" s="145"/>
      <c r="S3836" s="145"/>
      <c r="T3836" s="145"/>
      <c r="U3836" s="145"/>
      <c r="V3836" s="145"/>
      <c r="W3836" s="145"/>
      <c r="X3836" s="145"/>
      <c r="Y3836" s="145"/>
      <c r="Z3836" s="145"/>
      <c r="AA3836" s="145"/>
      <c r="AB3836" s="145"/>
      <c r="AC3836" s="145"/>
    </row>
    <row r="3837" spans="8:29" ht="12.75">
      <c r="H3837" s="145"/>
      <c r="I3837" s="145"/>
      <c r="J3837" s="145"/>
      <c r="K3837" s="145"/>
      <c r="L3837" s="145"/>
      <c r="M3837" s="145"/>
      <c r="N3837" s="145"/>
      <c r="O3837" s="145"/>
      <c r="P3837" s="145"/>
      <c r="Q3837" s="145"/>
      <c r="R3837" s="145"/>
      <c r="S3837" s="145"/>
      <c r="T3837" s="145"/>
      <c r="U3837" s="145"/>
      <c r="V3837" s="145"/>
      <c r="W3837" s="145"/>
      <c r="X3837" s="145"/>
      <c r="Y3837" s="145"/>
      <c r="Z3837" s="145"/>
      <c r="AA3837" s="145"/>
      <c r="AB3837" s="145"/>
      <c r="AC3837" s="145"/>
    </row>
    <row r="3838" spans="8:29" ht="12.75">
      <c r="H3838" s="145"/>
      <c r="I3838" s="145"/>
      <c r="J3838" s="145"/>
      <c r="K3838" s="145"/>
      <c r="L3838" s="145"/>
      <c r="M3838" s="145"/>
      <c r="N3838" s="145"/>
      <c r="O3838" s="145"/>
      <c r="P3838" s="145"/>
      <c r="Q3838" s="145"/>
      <c r="R3838" s="145"/>
      <c r="S3838" s="145"/>
      <c r="T3838" s="145"/>
      <c r="U3838" s="145"/>
      <c r="V3838" s="145"/>
      <c r="W3838" s="145"/>
      <c r="X3838" s="145"/>
      <c r="Y3838" s="145"/>
      <c r="Z3838" s="145"/>
      <c r="AA3838" s="145"/>
      <c r="AB3838" s="145"/>
      <c r="AC3838" s="145"/>
    </row>
    <row r="3839" spans="8:29" ht="12.75">
      <c r="H3839" s="145"/>
      <c r="I3839" s="145"/>
      <c r="J3839" s="145"/>
      <c r="K3839" s="145"/>
      <c r="L3839" s="145"/>
      <c r="M3839" s="145"/>
      <c r="N3839" s="145"/>
      <c r="O3839" s="145"/>
      <c r="P3839" s="145"/>
      <c r="Q3839" s="145"/>
      <c r="R3839" s="145"/>
      <c r="S3839" s="145"/>
      <c r="T3839" s="145"/>
      <c r="U3839" s="145"/>
      <c r="V3839" s="145"/>
      <c r="W3839" s="145"/>
      <c r="X3839" s="145"/>
      <c r="Y3839" s="145"/>
      <c r="Z3839" s="145"/>
      <c r="AA3839" s="145"/>
      <c r="AB3839" s="145"/>
      <c r="AC3839" s="145"/>
    </row>
    <row r="3840" spans="8:29" ht="12.75">
      <c r="H3840" s="145"/>
      <c r="I3840" s="145"/>
      <c r="J3840" s="145"/>
      <c r="K3840" s="145"/>
      <c r="L3840" s="145"/>
      <c r="M3840" s="145"/>
      <c r="N3840" s="145"/>
      <c r="O3840" s="145"/>
      <c r="P3840" s="145"/>
      <c r="Q3840" s="145"/>
      <c r="R3840" s="145"/>
      <c r="S3840" s="145"/>
      <c r="T3840" s="145"/>
      <c r="U3840" s="145"/>
      <c r="V3840" s="145"/>
      <c r="W3840" s="145"/>
      <c r="X3840" s="145"/>
      <c r="Y3840" s="145"/>
      <c r="Z3840" s="145"/>
      <c r="AA3840" s="145"/>
      <c r="AB3840" s="145"/>
      <c r="AC3840" s="145"/>
    </row>
    <row r="3841" spans="8:29" ht="12.75">
      <c r="H3841" s="145"/>
      <c r="I3841" s="145"/>
      <c r="J3841" s="145"/>
      <c r="K3841" s="145"/>
      <c r="L3841" s="145"/>
      <c r="M3841" s="145"/>
      <c r="N3841" s="145"/>
      <c r="O3841" s="145"/>
      <c r="P3841" s="145"/>
      <c r="Q3841" s="145"/>
      <c r="R3841" s="145"/>
      <c r="S3841" s="145"/>
      <c r="T3841" s="145"/>
      <c r="U3841" s="145"/>
      <c r="V3841" s="145"/>
      <c r="W3841" s="145"/>
      <c r="X3841" s="145"/>
      <c r="Y3841" s="145"/>
      <c r="Z3841" s="145"/>
      <c r="AA3841" s="145"/>
      <c r="AB3841" s="145"/>
      <c r="AC3841" s="145"/>
    </row>
    <row r="3842" spans="8:29" ht="12.75">
      <c r="H3842" s="145"/>
      <c r="I3842" s="145"/>
      <c r="J3842" s="145"/>
      <c r="K3842" s="145"/>
      <c r="L3842" s="145"/>
      <c r="M3842" s="145"/>
      <c r="N3842" s="145"/>
      <c r="O3842" s="145"/>
      <c r="P3842" s="145"/>
      <c r="Q3842" s="145"/>
      <c r="R3842" s="145"/>
      <c r="S3842" s="145"/>
      <c r="T3842" s="145"/>
      <c r="U3842" s="145"/>
      <c r="V3842" s="145"/>
      <c r="W3842" s="145"/>
      <c r="X3842" s="145"/>
      <c r="Y3842" s="145"/>
      <c r="Z3842" s="145"/>
      <c r="AA3842" s="145"/>
      <c r="AB3842" s="145"/>
      <c r="AC3842" s="145"/>
    </row>
    <row r="3843" spans="8:29" ht="12.75">
      <c r="H3843" s="145"/>
      <c r="I3843" s="145"/>
      <c r="J3843" s="145"/>
      <c r="K3843" s="145"/>
      <c r="L3843" s="145"/>
      <c r="M3843" s="145"/>
      <c r="N3843" s="145"/>
      <c r="O3843" s="145"/>
      <c r="P3843" s="145"/>
      <c r="Q3843" s="145"/>
      <c r="R3843" s="145"/>
      <c r="S3843" s="145"/>
      <c r="T3843" s="145"/>
      <c r="U3843" s="145"/>
      <c r="V3843" s="145"/>
      <c r="W3843" s="145"/>
      <c r="X3843" s="145"/>
      <c r="Y3843" s="145"/>
      <c r="Z3843" s="145"/>
      <c r="AA3843" s="145"/>
      <c r="AB3843" s="145"/>
      <c r="AC3843" s="145"/>
    </row>
    <row r="3844" spans="8:29" ht="12.75">
      <c r="H3844" s="145"/>
      <c r="I3844" s="145"/>
      <c r="J3844" s="145"/>
      <c r="K3844" s="145"/>
      <c r="L3844" s="145"/>
      <c r="M3844" s="145"/>
      <c r="N3844" s="145"/>
      <c r="O3844" s="145"/>
      <c r="P3844" s="145"/>
      <c r="Q3844" s="145"/>
      <c r="R3844" s="145"/>
      <c r="S3844" s="145"/>
      <c r="T3844" s="145"/>
      <c r="U3844" s="145"/>
      <c r="V3844" s="145"/>
      <c r="W3844" s="145"/>
      <c r="X3844" s="145"/>
      <c r="Y3844" s="145"/>
      <c r="Z3844" s="145"/>
      <c r="AA3844" s="145"/>
      <c r="AB3844" s="145"/>
      <c r="AC3844" s="145"/>
    </row>
    <row r="3845" spans="8:29" ht="12.75">
      <c r="H3845" s="145"/>
      <c r="I3845" s="145"/>
      <c r="J3845" s="145"/>
      <c r="K3845" s="145"/>
      <c r="L3845" s="145"/>
      <c r="M3845" s="145"/>
      <c r="N3845" s="145"/>
      <c r="O3845" s="145"/>
      <c r="P3845" s="145"/>
      <c r="Q3845" s="145"/>
      <c r="R3845" s="145"/>
      <c r="S3845" s="145"/>
      <c r="T3845" s="145"/>
      <c r="U3845" s="145"/>
      <c r="V3845" s="145"/>
      <c r="W3845" s="145"/>
      <c r="X3845" s="145"/>
      <c r="Y3845" s="145"/>
      <c r="Z3845" s="145"/>
      <c r="AA3845" s="145"/>
      <c r="AB3845" s="145"/>
      <c r="AC3845" s="145"/>
    </row>
    <row r="3846" spans="8:29" ht="12.75">
      <c r="H3846" s="145"/>
      <c r="I3846" s="145"/>
      <c r="J3846" s="145"/>
      <c r="K3846" s="145"/>
      <c r="L3846" s="145"/>
      <c r="M3846" s="145"/>
      <c r="N3846" s="145"/>
      <c r="O3846" s="145"/>
      <c r="P3846" s="145"/>
      <c r="Q3846" s="145"/>
      <c r="R3846" s="145"/>
      <c r="S3846" s="145"/>
      <c r="T3846" s="145"/>
      <c r="U3846" s="145"/>
      <c r="V3846" s="145"/>
      <c r="W3846" s="145"/>
      <c r="X3846" s="145"/>
      <c r="Y3846" s="145"/>
      <c r="Z3846" s="145"/>
      <c r="AA3846" s="145"/>
      <c r="AB3846" s="145"/>
      <c r="AC3846" s="145"/>
    </row>
    <row r="3847" spans="8:29" ht="12.75">
      <c r="H3847" s="145"/>
      <c r="I3847" s="145"/>
      <c r="J3847" s="145"/>
      <c r="K3847" s="145"/>
      <c r="L3847" s="145"/>
      <c r="M3847" s="145"/>
      <c r="N3847" s="145"/>
      <c r="O3847" s="145"/>
      <c r="P3847" s="145"/>
      <c r="Q3847" s="145"/>
      <c r="R3847" s="145"/>
      <c r="S3847" s="145"/>
      <c r="T3847" s="145"/>
      <c r="U3847" s="145"/>
      <c r="V3847" s="145"/>
      <c r="W3847" s="145"/>
      <c r="X3847" s="145"/>
      <c r="Y3847" s="145"/>
      <c r="Z3847" s="145"/>
      <c r="AA3847" s="145"/>
      <c r="AB3847" s="145"/>
      <c r="AC3847" s="145"/>
    </row>
    <row r="3848" spans="8:29" ht="12.75">
      <c r="H3848" s="145"/>
      <c r="I3848" s="145"/>
      <c r="J3848" s="145"/>
      <c r="K3848" s="145"/>
      <c r="L3848" s="145"/>
      <c r="M3848" s="145"/>
      <c r="N3848" s="145"/>
      <c r="O3848" s="145"/>
      <c r="P3848" s="145"/>
      <c r="Q3848" s="145"/>
      <c r="R3848" s="145"/>
      <c r="S3848" s="145"/>
      <c r="T3848" s="145"/>
      <c r="U3848" s="145"/>
      <c r="V3848" s="145"/>
      <c r="W3848" s="145"/>
      <c r="X3848" s="145"/>
      <c r="Y3848" s="145"/>
      <c r="Z3848" s="145"/>
      <c r="AA3848" s="145"/>
      <c r="AB3848" s="145"/>
      <c r="AC3848" s="145"/>
    </row>
    <row r="3849" spans="8:29" ht="12.75">
      <c r="H3849" s="145"/>
      <c r="I3849" s="145"/>
      <c r="J3849" s="145"/>
      <c r="K3849" s="145"/>
      <c r="L3849" s="145"/>
      <c r="M3849" s="145"/>
      <c r="N3849" s="145"/>
      <c r="O3849" s="145"/>
      <c r="P3849" s="145"/>
      <c r="Q3849" s="145"/>
      <c r="R3849" s="145"/>
      <c r="S3849" s="145"/>
      <c r="T3849" s="145"/>
      <c r="U3849" s="145"/>
      <c r="V3849" s="145"/>
      <c r="W3849" s="145"/>
      <c r="X3849" s="145"/>
      <c r="Y3849" s="145"/>
      <c r="Z3849" s="145"/>
      <c r="AA3849" s="145"/>
      <c r="AB3849" s="145"/>
      <c r="AC3849" s="145"/>
    </row>
    <row r="3850" spans="8:29" ht="12.75">
      <c r="H3850" s="145"/>
      <c r="I3850" s="145"/>
      <c r="J3850" s="145"/>
      <c r="K3850" s="145"/>
      <c r="L3850" s="145"/>
      <c r="M3850" s="145"/>
      <c r="N3850" s="145"/>
      <c r="O3850" s="145"/>
      <c r="P3850" s="145"/>
      <c r="Q3850" s="145"/>
      <c r="R3850" s="145"/>
      <c r="S3850" s="145"/>
      <c r="T3850" s="145"/>
      <c r="U3850" s="145"/>
      <c r="V3850" s="145"/>
      <c r="W3850" s="145"/>
      <c r="X3850" s="145"/>
      <c r="Y3850" s="145"/>
      <c r="Z3850" s="145"/>
      <c r="AA3850" s="145"/>
      <c r="AB3850" s="145"/>
      <c r="AC3850" s="145"/>
    </row>
    <row r="3851" spans="8:29" ht="12.75">
      <c r="H3851" s="145"/>
      <c r="I3851" s="145"/>
      <c r="J3851" s="145"/>
      <c r="K3851" s="145"/>
      <c r="L3851" s="145"/>
      <c r="M3851" s="145"/>
      <c r="N3851" s="145"/>
      <c r="O3851" s="145"/>
      <c r="P3851" s="145"/>
      <c r="Q3851" s="145"/>
      <c r="R3851" s="145"/>
      <c r="S3851" s="145"/>
      <c r="T3851" s="145"/>
      <c r="U3851" s="145"/>
      <c r="V3851" s="145"/>
      <c r="W3851" s="145"/>
      <c r="X3851" s="145"/>
      <c r="Y3851" s="145"/>
      <c r="Z3851" s="145"/>
      <c r="AA3851" s="145"/>
      <c r="AB3851" s="145"/>
      <c r="AC3851" s="145"/>
    </row>
    <row r="3852" spans="8:29" ht="12.75">
      <c r="H3852" s="145"/>
      <c r="I3852" s="145"/>
      <c r="J3852" s="145"/>
      <c r="K3852" s="145"/>
      <c r="L3852" s="145"/>
      <c r="M3852" s="145"/>
      <c r="N3852" s="145"/>
      <c r="O3852" s="145"/>
      <c r="P3852" s="145"/>
      <c r="Q3852" s="145"/>
      <c r="R3852" s="145"/>
      <c r="S3852" s="145"/>
      <c r="T3852" s="145"/>
      <c r="U3852" s="145"/>
      <c r="V3852" s="145"/>
      <c r="W3852" s="145"/>
      <c r="X3852" s="145"/>
      <c r="Y3852" s="145"/>
      <c r="Z3852" s="145"/>
      <c r="AA3852" s="145"/>
      <c r="AB3852" s="145"/>
      <c r="AC3852" s="145"/>
    </row>
    <row r="3853" spans="8:29" ht="12.75">
      <c r="H3853" s="145"/>
      <c r="I3853" s="145"/>
      <c r="J3853" s="145"/>
      <c r="K3853" s="145"/>
      <c r="L3853" s="145"/>
      <c r="M3853" s="145"/>
      <c r="N3853" s="145"/>
      <c r="O3853" s="145"/>
      <c r="P3853" s="145"/>
      <c r="Q3853" s="145"/>
      <c r="R3853" s="145"/>
      <c r="S3853" s="145"/>
      <c r="T3853" s="145"/>
      <c r="U3853" s="145"/>
      <c r="V3853" s="145"/>
      <c r="W3853" s="145"/>
      <c r="X3853" s="145"/>
      <c r="Y3853" s="145"/>
      <c r="Z3853" s="145"/>
      <c r="AA3853" s="145"/>
      <c r="AB3853" s="145"/>
      <c r="AC3853" s="145"/>
    </row>
    <row r="3854" spans="8:29" ht="12.75">
      <c r="H3854" s="145"/>
      <c r="I3854" s="145"/>
      <c r="J3854" s="145"/>
      <c r="K3854" s="145"/>
      <c r="L3854" s="145"/>
      <c r="M3854" s="145"/>
      <c r="N3854" s="145"/>
      <c r="O3854" s="145"/>
      <c r="P3854" s="145"/>
      <c r="Q3854" s="145"/>
      <c r="R3854" s="145"/>
      <c r="S3854" s="145"/>
      <c r="T3854" s="145"/>
      <c r="U3854" s="145"/>
      <c r="V3854" s="145"/>
      <c r="W3854" s="145"/>
      <c r="X3854" s="145"/>
      <c r="Y3854" s="145"/>
      <c r="Z3854" s="145"/>
      <c r="AA3854" s="145"/>
      <c r="AB3854" s="145"/>
      <c r="AC3854" s="145"/>
    </row>
    <row r="3855" spans="8:29" ht="12.75">
      <c r="H3855" s="145"/>
      <c r="I3855" s="145"/>
      <c r="J3855" s="145"/>
      <c r="K3855" s="145"/>
      <c r="L3855" s="145"/>
      <c r="M3855" s="145"/>
      <c r="N3855" s="145"/>
      <c r="O3855" s="145"/>
      <c r="P3855" s="145"/>
      <c r="Q3855" s="145"/>
      <c r="R3855" s="145"/>
      <c r="S3855" s="145"/>
      <c r="T3855" s="145"/>
      <c r="U3855" s="145"/>
      <c r="V3855" s="145"/>
      <c r="W3855" s="145"/>
      <c r="X3855" s="145"/>
      <c r="Y3855" s="145"/>
      <c r="Z3855" s="145"/>
      <c r="AA3855" s="145"/>
      <c r="AB3855" s="145"/>
      <c r="AC3855" s="145"/>
    </row>
    <row r="3856" spans="8:29" ht="12.75">
      <c r="H3856" s="145"/>
      <c r="I3856" s="145"/>
      <c r="J3856" s="145"/>
      <c r="K3856" s="145"/>
      <c r="L3856" s="145"/>
      <c r="M3856" s="145"/>
      <c r="N3856" s="145"/>
      <c r="O3856" s="145"/>
      <c r="P3856" s="145"/>
      <c r="Q3856" s="145"/>
      <c r="R3856" s="145"/>
      <c r="S3856" s="145"/>
      <c r="T3856" s="145"/>
      <c r="U3856" s="145"/>
      <c r="V3856" s="145"/>
      <c r="W3856" s="145"/>
      <c r="X3856" s="145"/>
      <c r="Y3856" s="145"/>
      <c r="Z3856" s="145"/>
      <c r="AA3856" s="145"/>
      <c r="AB3856" s="145"/>
      <c r="AC3856" s="145"/>
    </row>
    <row r="3857" spans="8:29" ht="12.75">
      <c r="H3857" s="145"/>
      <c r="I3857" s="145"/>
      <c r="J3857" s="145"/>
      <c r="K3857" s="145"/>
      <c r="L3857" s="145"/>
      <c r="M3857" s="145"/>
      <c r="N3857" s="145"/>
      <c r="O3857" s="145"/>
      <c r="P3857" s="145"/>
      <c r="Q3857" s="145"/>
      <c r="R3857" s="145"/>
      <c r="S3857" s="145"/>
      <c r="T3857" s="145"/>
      <c r="U3857" s="145"/>
      <c r="V3857" s="145"/>
      <c r="W3857" s="145"/>
      <c r="X3857" s="145"/>
      <c r="Y3857" s="145"/>
      <c r="Z3857" s="145"/>
      <c r="AA3857" s="145"/>
      <c r="AB3857" s="145"/>
      <c r="AC3857" s="145"/>
    </row>
    <row r="3858" spans="8:29" ht="12.75">
      <c r="H3858" s="145"/>
      <c r="I3858" s="145"/>
      <c r="J3858" s="145"/>
      <c r="K3858" s="145"/>
      <c r="L3858" s="145"/>
      <c r="M3858" s="145"/>
      <c r="N3858" s="145"/>
      <c r="O3858" s="145"/>
      <c r="P3858" s="145"/>
      <c r="Q3858" s="145"/>
      <c r="R3858" s="145"/>
      <c r="S3858" s="145"/>
      <c r="T3858" s="145"/>
      <c r="U3858" s="145"/>
      <c r="V3858" s="145"/>
      <c r="W3858" s="145"/>
      <c r="X3858" s="145"/>
      <c r="Y3858" s="145"/>
      <c r="Z3858" s="145"/>
      <c r="AA3858" s="145"/>
      <c r="AB3858" s="145"/>
      <c r="AC3858" s="145"/>
    </row>
    <row r="3859" spans="8:29" ht="12.75">
      <c r="H3859" s="145"/>
      <c r="I3859" s="145"/>
      <c r="J3859" s="145"/>
      <c r="K3859" s="145"/>
      <c r="L3859" s="145"/>
      <c r="M3859" s="145"/>
      <c r="N3859" s="145"/>
      <c r="O3859" s="145"/>
      <c r="P3859" s="145"/>
      <c r="Q3859" s="145"/>
      <c r="R3859" s="145"/>
      <c r="S3859" s="145"/>
      <c r="T3859" s="145"/>
      <c r="U3859" s="145"/>
      <c r="V3859" s="145"/>
      <c r="W3859" s="145"/>
      <c r="X3859" s="145"/>
      <c r="Y3859" s="145"/>
      <c r="Z3859" s="145"/>
      <c r="AA3859" s="145"/>
      <c r="AB3859" s="145"/>
      <c r="AC3859" s="145"/>
    </row>
    <row r="3860" spans="8:29" ht="12.75">
      <c r="H3860" s="145"/>
      <c r="I3860" s="145"/>
      <c r="J3860" s="145"/>
      <c r="K3860" s="145"/>
      <c r="L3860" s="145"/>
      <c r="M3860" s="145"/>
      <c r="N3860" s="145"/>
      <c r="O3860" s="145"/>
      <c r="P3860" s="145"/>
      <c r="Q3860" s="145"/>
      <c r="R3860" s="145"/>
      <c r="S3860" s="145"/>
      <c r="T3860" s="145"/>
      <c r="U3860" s="145"/>
      <c r="V3860" s="145"/>
      <c r="W3860" s="145"/>
      <c r="X3860" s="145"/>
      <c r="Y3860" s="145"/>
      <c r="Z3860" s="145"/>
      <c r="AA3860" s="145"/>
      <c r="AB3860" s="145"/>
      <c r="AC3860" s="145"/>
    </row>
    <row r="3861" spans="8:29" ht="12.75">
      <c r="H3861" s="145"/>
      <c r="I3861" s="145"/>
      <c r="J3861" s="145"/>
      <c r="K3861" s="145"/>
      <c r="L3861" s="145"/>
      <c r="M3861" s="145"/>
      <c r="N3861" s="145"/>
      <c r="O3861" s="145"/>
      <c r="P3861" s="145"/>
      <c r="Q3861" s="145"/>
      <c r="R3861" s="145"/>
      <c r="S3861" s="145"/>
      <c r="T3861" s="145"/>
      <c r="U3861" s="145"/>
      <c r="V3861" s="145"/>
      <c r="W3861" s="145"/>
      <c r="X3861" s="145"/>
      <c r="Y3861" s="145"/>
      <c r="Z3861" s="145"/>
      <c r="AA3861" s="145"/>
      <c r="AB3861" s="145"/>
      <c r="AC3861" s="145"/>
    </row>
    <row r="3862" spans="8:29" ht="12.75">
      <c r="H3862" s="145"/>
      <c r="I3862" s="145"/>
      <c r="J3862" s="145"/>
      <c r="K3862" s="145"/>
      <c r="L3862" s="145"/>
      <c r="M3862" s="145"/>
      <c r="N3862" s="145"/>
      <c r="O3862" s="145"/>
      <c r="P3862" s="145"/>
      <c r="Q3862" s="145"/>
      <c r="R3862" s="145"/>
      <c r="S3862" s="145"/>
      <c r="T3862" s="145"/>
      <c r="U3862" s="145"/>
      <c r="V3862" s="145"/>
      <c r="W3862" s="145"/>
      <c r="X3862" s="145"/>
      <c r="Y3862" s="145"/>
      <c r="Z3862" s="145"/>
      <c r="AA3862" s="145"/>
      <c r="AB3862" s="145"/>
      <c r="AC3862" s="145"/>
    </row>
    <row r="3863" spans="8:29" ht="12.75">
      <c r="H3863" s="145"/>
      <c r="I3863" s="145"/>
      <c r="J3863" s="145"/>
      <c r="K3863" s="145"/>
      <c r="L3863" s="145"/>
      <c r="M3863" s="145"/>
      <c r="N3863" s="145"/>
      <c r="O3863" s="145"/>
      <c r="P3863" s="145"/>
      <c r="Q3863" s="145"/>
      <c r="R3863" s="145"/>
      <c r="S3863" s="145"/>
      <c r="T3863" s="145"/>
      <c r="U3863" s="145"/>
      <c r="V3863" s="145"/>
      <c r="W3863" s="145"/>
      <c r="X3863" s="145"/>
      <c r="Y3863" s="145"/>
      <c r="Z3863" s="145"/>
      <c r="AA3863" s="145"/>
      <c r="AB3863" s="145"/>
      <c r="AC3863" s="145"/>
    </row>
    <row r="3864" spans="8:29" ht="12.75">
      <c r="H3864" s="145"/>
      <c r="I3864" s="145"/>
      <c r="J3864" s="145"/>
      <c r="K3864" s="145"/>
      <c r="L3864" s="145"/>
      <c r="M3864" s="145"/>
      <c r="N3864" s="145"/>
      <c r="O3864" s="145"/>
      <c r="P3864" s="145"/>
      <c r="Q3864" s="145"/>
      <c r="R3864" s="145"/>
      <c r="S3864" s="145"/>
      <c r="T3864" s="145"/>
      <c r="U3864" s="145"/>
      <c r="V3864" s="145"/>
      <c r="W3864" s="145"/>
      <c r="X3864" s="145"/>
      <c r="Y3864" s="145"/>
      <c r="Z3864" s="145"/>
      <c r="AA3864" s="145"/>
      <c r="AB3864" s="145"/>
      <c r="AC3864" s="145"/>
    </row>
    <row r="3865" spans="8:29" ht="12.75">
      <c r="H3865" s="145"/>
      <c r="I3865" s="145"/>
      <c r="J3865" s="145"/>
      <c r="K3865" s="145"/>
      <c r="L3865" s="145"/>
      <c r="M3865" s="145"/>
      <c r="N3865" s="145"/>
      <c r="O3865" s="145"/>
      <c r="P3865" s="145"/>
      <c r="Q3865" s="145"/>
      <c r="R3865" s="145"/>
      <c r="S3865" s="145"/>
      <c r="T3865" s="145"/>
      <c r="U3865" s="145"/>
      <c r="V3865" s="145"/>
      <c r="W3865" s="145"/>
      <c r="X3865" s="145"/>
      <c r="Y3865" s="145"/>
      <c r="Z3865" s="145"/>
      <c r="AA3865" s="145"/>
      <c r="AB3865" s="145"/>
      <c r="AC3865" s="145"/>
    </row>
    <row r="3866" spans="8:29" ht="12.75">
      <c r="H3866" s="145"/>
      <c r="I3866" s="145"/>
      <c r="J3866" s="145"/>
      <c r="K3866" s="145"/>
      <c r="L3866" s="145"/>
      <c r="M3866" s="145"/>
      <c r="N3866" s="145"/>
      <c r="O3866" s="145"/>
      <c r="P3866" s="145"/>
      <c r="Q3866" s="145"/>
      <c r="R3866" s="145"/>
      <c r="S3866" s="145"/>
      <c r="T3866" s="145"/>
      <c r="U3866" s="145"/>
      <c r="V3866" s="145"/>
      <c r="W3866" s="145"/>
      <c r="X3866" s="145"/>
      <c r="Y3866" s="145"/>
      <c r="Z3866" s="145"/>
      <c r="AA3866" s="145"/>
      <c r="AB3866" s="145"/>
      <c r="AC3866" s="145"/>
    </row>
    <row r="3867" spans="8:29" ht="12.75">
      <c r="H3867" s="145"/>
      <c r="I3867" s="145"/>
      <c r="J3867" s="145"/>
      <c r="K3867" s="145"/>
      <c r="L3867" s="145"/>
      <c r="M3867" s="145"/>
      <c r="N3867" s="145"/>
      <c r="O3867" s="145"/>
      <c r="P3867" s="145"/>
      <c r="Q3867" s="145"/>
      <c r="R3867" s="145"/>
      <c r="S3867" s="145"/>
      <c r="T3867" s="145"/>
      <c r="U3867" s="145"/>
      <c r="V3867" s="145"/>
      <c r="W3867" s="145"/>
      <c r="X3867" s="145"/>
      <c r="Y3867" s="145"/>
      <c r="Z3867" s="145"/>
      <c r="AA3867" s="145"/>
      <c r="AB3867" s="145"/>
      <c r="AC3867" s="145"/>
    </row>
    <row r="3868" spans="8:29" ht="12.75">
      <c r="H3868" s="145"/>
      <c r="I3868" s="145"/>
      <c r="J3868" s="145"/>
      <c r="K3868" s="145"/>
      <c r="L3868" s="145"/>
      <c r="M3868" s="145"/>
      <c r="N3868" s="145"/>
      <c r="O3868" s="145"/>
      <c r="P3868" s="145"/>
      <c r="Q3868" s="145"/>
      <c r="R3868" s="145"/>
      <c r="S3868" s="145"/>
      <c r="T3868" s="145"/>
      <c r="U3868" s="145"/>
      <c r="V3868" s="145"/>
      <c r="W3868" s="145"/>
      <c r="X3868" s="145"/>
      <c r="Y3868" s="145"/>
      <c r="Z3868" s="145"/>
      <c r="AA3868" s="145"/>
      <c r="AB3868" s="145"/>
      <c r="AC3868" s="145"/>
    </row>
    <row r="3869" spans="8:29" ht="12.75">
      <c r="H3869" s="145"/>
      <c r="I3869" s="145"/>
      <c r="J3869" s="145"/>
      <c r="K3869" s="145"/>
      <c r="L3869" s="145"/>
      <c r="M3869" s="145"/>
      <c r="N3869" s="145"/>
      <c r="O3869" s="145"/>
      <c r="P3869" s="145"/>
      <c r="Q3869" s="145"/>
      <c r="R3869" s="145"/>
      <c r="S3869" s="145"/>
      <c r="T3869" s="145"/>
      <c r="U3869" s="145"/>
      <c r="V3869" s="145"/>
      <c r="W3869" s="145"/>
      <c r="X3869" s="145"/>
      <c r="Y3869" s="145"/>
      <c r="Z3869" s="145"/>
      <c r="AA3869" s="145"/>
      <c r="AB3869" s="145"/>
      <c r="AC3869" s="145"/>
    </row>
    <row r="3870" spans="8:29" ht="12.75">
      <c r="H3870" s="145"/>
      <c r="I3870" s="145"/>
      <c r="J3870" s="145"/>
      <c r="K3870" s="145"/>
      <c r="L3870" s="145"/>
      <c r="M3870" s="145"/>
      <c r="N3870" s="145"/>
      <c r="O3870" s="145"/>
      <c r="P3870" s="145"/>
      <c r="Q3870" s="145"/>
      <c r="R3870" s="145"/>
      <c r="S3870" s="145"/>
      <c r="T3870" s="145"/>
      <c r="U3870" s="145"/>
      <c r="V3870" s="145"/>
      <c r="W3870" s="145"/>
      <c r="X3870" s="145"/>
      <c r="Y3870" s="145"/>
      <c r="Z3870" s="145"/>
      <c r="AA3870" s="145"/>
      <c r="AB3870" s="145"/>
      <c r="AC3870" s="145"/>
    </row>
    <row r="3871" spans="8:29" ht="12.75">
      <c r="H3871" s="145"/>
      <c r="I3871" s="145"/>
      <c r="J3871" s="145"/>
      <c r="K3871" s="145"/>
      <c r="L3871" s="145"/>
      <c r="M3871" s="145"/>
      <c r="N3871" s="145"/>
      <c r="O3871" s="145"/>
      <c r="P3871" s="145"/>
      <c r="Q3871" s="145"/>
      <c r="R3871" s="145"/>
      <c r="S3871" s="145"/>
      <c r="T3871" s="145"/>
      <c r="U3871" s="145"/>
      <c r="V3871" s="145"/>
      <c r="W3871" s="145"/>
      <c r="X3871" s="145"/>
      <c r="Y3871" s="145"/>
      <c r="Z3871" s="145"/>
      <c r="AA3871" s="145"/>
      <c r="AB3871" s="145"/>
      <c r="AC3871" s="145"/>
    </row>
    <row r="3872" spans="8:29" ht="12.75">
      <c r="H3872" s="145"/>
      <c r="I3872" s="145"/>
      <c r="J3872" s="145"/>
      <c r="K3872" s="145"/>
      <c r="L3872" s="145"/>
      <c r="M3872" s="145"/>
      <c r="N3872" s="145"/>
      <c r="O3872" s="145"/>
      <c r="P3872" s="145"/>
      <c r="Q3872" s="145"/>
      <c r="R3872" s="145"/>
      <c r="S3872" s="145"/>
      <c r="T3872" s="145"/>
      <c r="U3872" s="145"/>
      <c r="V3872" s="145"/>
      <c r="W3872" s="145"/>
      <c r="X3872" s="145"/>
      <c r="Y3872" s="145"/>
      <c r="Z3872" s="145"/>
      <c r="AA3872" s="145"/>
      <c r="AB3872" s="145"/>
      <c r="AC3872" s="145"/>
    </row>
    <row r="3873" spans="8:29" ht="12.75">
      <c r="H3873" s="145"/>
      <c r="I3873" s="145"/>
      <c r="J3873" s="145"/>
      <c r="K3873" s="145"/>
      <c r="L3873" s="145"/>
      <c r="M3873" s="145"/>
      <c r="N3873" s="145"/>
      <c r="O3873" s="145"/>
      <c r="P3873" s="145"/>
      <c r="Q3873" s="145"/>
      <c r="R3873" s="145"/>
      <c r="S3873" s="145"/>
      <c r="T3873" s="145"/>
      <c r="U3873" s="145"/>
      <c r="V3873" s="145"/>
      <c r="W3873" s="145"/>
      <c r="X3873" s="145"/>
      <c r="Y3873" s="145"/>
      <c r="Z3873" s="145"/>
      <c r="AA3873" s="145"/>
      <c r="AB3873" s="145"/>
      <c r="AC3873" s="145"/>
    </row>
    <row r="3874" spans="8:29" ht="12.75">
      <c r="H3874" s="145"/>
      <c r="I3874" s="145"/>
      <c r="J3874" s="145"/>
      <c r="K3874" s="145"/>
      <c r="L3874" s="145"/>
      <c r="M3874" s="145"/>
      <c r="N3874" s="145"/>
      <c r="O3874" s="145"/>
      <c r="P3874" s="145"/>
      <c r="Q3874" s="145"/>
      <c r="R3874" s="145"/>
      <c r="S3874" s="145"/>
      <c r="T3874" s="145"/>
      <c r="U3874" s="145"/>
      <c r="V3874" s="145"/>
      <c r="W3874" s="145"/>
      <c r="X3874" s="145"/>
      <c r="Y3874" s="145"/>
      <c r="Z3874" s="145"/>
      <c r="AA3874" s="145"/>
      <c r="AB3874" s="145"/>
      <c r="AC3874" s="145"/>
    </row>
    <row r="3875" spans="8:29" ht="12.75">
      <c r="H3875" s="145"/>
      <c r="I3875" s="145"/>
      <c r="J3875" s="145"/>
      <c r="K3875" s="145"/>
      <c r="L3875" s="145"/>
      <c r="M3875" s="145"/>
      <c r="N3875" s="145"/>
      <c r="O3875" s="145"/>
      <c r="P3875" s="145"/>
      <c r="Q3875" s="145"/>
      <c r="R3875" s="145"/>
      <c r="S3875" s="145"/>
      <c r="T3875" s="145"/>
      <c r="U3875" s="145"/>
      <c r="V3875" s="145"/>
      <c r="W3875" s="145"/>
      <c r="X3875" s="145"/>
      <c r="Y3875" s="145"/>
      <c r="Z3875" s="145"/>
      <c r="AA3875" s="145"/>
      <c r="AB3875" s="145"/>
      <c r="AC3875" s="145"/>
    </row>
    <row r="3876" spans="8:29" ht="12.75">
      <c r="H3876" s="145"/>
      <c r="I3876" s="145"/>
      <c r="J3876" s="145"/>
      <c r="K3876" s="145"/>
      <c r="L3876" s="145"/>
      <c r="M3876" s="145"/>
      <c r="N3876" s="145"/>
      <c r="O3876" s="145"/>
      <c r="P3876" s="145"/>
      <c r="Q3876" s="145"/>
      <c r="R3876" s="145"/>
      <c r="S3876" s="145"/>
      <c r="T3876" s="145"/>
      <c r="U3876" s="145"/>
      <c r="V3876" s="145"/>
      <c r="W3876" s="145"/>
      <c r="X3876" s="145"/>
      <c r="Y3876" s="145"/>
      <c r="Z3876" s="145"/>
      <c r="AA3876" s="145"/>
      <c r="AB3876" s="145"/>
      <c r="AC3876" s="145"/>
    </row>
    <row r="3877" spans="8:29" ht="12.75">
      <c r="H3877" s="145"/>
      <c r="I3877" s="145"/>
      <c r="J3877" s="145"/>
      <c r="K3877" s="145"/>
      <c r="L3877" s="145"/>
      <c r="M3877" s="145"/>
      <c r="N3877" s="145"/>
      <c r="O3877" s="145"/>
      <c r="P3877" s="145"/>
      <c r="Q3877" s="145"/>
      <c r="R3877" s="145"/>
      <c r="S3877" s="145"/>
      <c r="T3877" s="145"/>
      <c r="U3877" s="145"/>
      <c r="V3877" s="145"/>
      <c r="W3877" s="145"/>
      <c r="X3877" s="145"/>
      <c r="Y3877" s="145"/>
      <c r="Z3877" s="145"/>
      <c r="AA3877" s="145"/>
      <c r="AB3877" s="145"/>
      <c r="AC3877" s="145"/>
    </row>
    <row r="3878" spans="8:29" ht="12.75">
      <c r="H3878" s="145"/>
      <c r="I3878" s="145"/>
      <c r="J3878" s="145"/>
      <c r="K3878" s="145"/>
      <c r="L3878" s="145"/>
      <c r="M3878" s="145"/>
      <c r="N3878" s="145"/>
      <c r="O3878" s="145"/>
      <c r="P3878" s="145"/>
      <c r="Q3878" s="145"/>
      <c r="R3878" s="145"/>
      <c r="S3878" s="145"/>
      <c r="T3878" s="145"/>
      <c r="U3878" s="145"/>
      <c r="V3878" s="145"/>
      <c r="W3878" s="145"/>
      <c r="X3878" s="145"/>
      <c r="Y3878" s="145"/>
      <c r="Z3878" s="145"/>
      <c r="AA3878" s="145"/>
      <c r="AB3878" s="145"/>
      <c r="AC3878" s="145"/>
    </row>
    <row r="3879" spans="8:29" ht="12.75">
      <c r="H3879" s="145"/>
      <c r="I3879" s="145"/>
      <c r="J3879" s="145"/>
      <c r="K3879" s="145"/>
      <c r="L3879" s="145"/>
      <c r="M3879" s="145"/>
      <c r="N3879" s="145"/>
      <c r="O3879" s="145"/>
      <c r="P3879" s="145"/>
      <c r="Q3879" s="145"/>
      <c r="R3879" s="145"/>
      <c r="S3879" s="145"/>
      <c r="T3879" s="145"/>
      <c r="U3879" s="145"/>
      <c r="V3879" s="145"/>
      <c r="W3879" s="145"/>
      <c r="X3879" s="145"/>
      <c r="Y3879" s="145"/>
      <c r="Z3879" s="145"/>
      <c r="AA3879" s="145"/>
      <c r="AB3879" s="145"/>
      <c r="AC3879" s="145"/>
    </row>
    <row r="3880" spans="8:29" ht="12.75">
      <c r="H3880" s="145"/>
      <c r="I3880" s="145"/>
      <c r="J3880" s="145"/>
      <c r="K3880" s="145"/>
      <c r="L3880" s="145"/>
      <c r="M3880" s="145"/>
      <c r="N3880" s="145"/>
      <c r="O3880" s="145"/>
      <c r="P3880" s="145"/>
      <c r="Q3880" s="145"/>
      <c r="R3880" s="145"/>
      <c r="S3880" s="145"/>
      <c r="T3880" s="145"/>
      <c r="U3880" s="145"/>
      <c r="V3880" s="145"/>
      <c r="W3880" s="145"/>
      <c r="X3880" s="145"/>
      <c r="Y3880" s="145"/>
      <c r="Z3880" s="145"/>
      <c r="AA3880" s="145"/>
      <c r="AB3880" s="145"/>
      <c r="AC3880" s="145"/>
    </row>
    <row r="3881" spans="8:29" ht="12.75">
      <c r="H3881" s="145"/>
      <c r="I3881" s="145"/>
      <c r="J3881" s="145"/>
      <c r="K3881" s="145"/>
      <c r="L3881" s="145"/>
      <c r="M3881" s="145"/>
      <c r="N3881" s="145"/>
      <c r="O3881" s="145"/>
      <c r="P3881" s="145"/>
      <c r="Q3881" s="145"/>
      <c r="R3881" s="145"/>
      <c r="S3881" s="145"/>
      <c r="T3881" s="145"/>
      <c r="U3881" s="145"/>
      <c r="V3881" s="145"/>
      <c r="W3881" s="145"/>
      <c r="X3881" s="145"/>
      <c r="Y3881" s="145"/>
      <c r="Z3881" s="145"/>
      <c r="AA3881" s="145"/>
      <c r="AB3881" s="145"/>
      <c r="AC3881" s="145"/>
    </row>
    <row r="3882" spans="8:29" ht="12.75">
      <c r="H3882" s="145"/>
      <c r="I3882" s="145"/>
      <c r="J3882" s="145"/>
      <c r="K3882" s="145"/>
      <c r="L3882" s="145"/>
      <c r="M3882" s="145"/>
      <c r="N3882" s="145"/>
      <c r="O3882" s="145"/>
      <c r="P3882" s="145"/>
      <c r="Q3882" s="145"/>
      <c r="R3882" s="145"/>
      <c r="S3882" s="145"/>
      <c r="T3882" s="145"/>
      <c r="U3882" s="145"/>
      <c r="V3882" s="145"/>
      <c r="W3882" s="145"/>
      <c r="X3882" s="145"/>
      <c r="Y3882" s="145"/>
      <c r="Z3882" s="145"/>
      <c r="AA3882" s="145"/>
      <c r="AB3882" s="145"/>
      <c r="AC3882" s="145"/>
    </row>
    <row r="3883" spans="8:29" ht="12.75">
      <c r="H3883" s="145"/>
      <c r="I3883" s="145"/>
      <c r="J3883" s="145"/>
      <c r="K3883" s="145"/>
      <c r="L3883" s="145"/>
      <c r="M3883" s="145"/>
      <c r="N3883" s="145"/>
      <c r="O3883" s="145"/>
      <c r="P3883" s="145"/>
      <c r="Q3883" s="145"/>
      <c r="R3883" s="145"/>
      <c r="S3883" s="145"/>
      <c r="T3883" s="145"/>
      <c r="U3883" s="145"/>
      <c r="V3883" s="145"/>
      <c r="W3883" s="145"/>
      <c r="X3883" s="145"/>
      <c r="Y3883" s="145"/>
      <c r="Z3883" s="145"/>
      <c r="AA3883" s="145"/>
      <c r="AB3883" s="145"/>
      <c r="AC3883" s="145"/>
    </row>
    <row r="3884" spans="8:29" ht="12.75">
      <c r="H3884" s="145"/>
      <c r="I3884" s="145"/>
      <c r="J3884" s="145"/>
      <c r="K3884" s="145"/>
      <c r="L3884" s="145"/>
      <c r="M3884" s="145"/>
      <c r="N3884" s="145"/>
      <c r="O3884" s="145"/>
      <c r="P3884" s="145"/>
      <c r="Q3884" s="145"/>
      <c r="R3884" s="145"/>
      <c r="S3884" s="145"/>
      <c r="T3884" s="145"/>
      <c r="U3884" s="145"/>
      <c r="V3884" s="145"/>
      <c r="W3884" s="145"/>
      <c r="X3884" s="145"/>
      <c r="Y3884" s="145"/>
      <c r="Z3884" s="145"/>
      <c r="AA3884" s="145"/>
      <c r="AB3884" s="145"/>
      <c r="AC3884" s="145"/>
    </row>
    <row r="3885" spans="8:29" ht="12.75">
      <c r="H3885" s="145"/>
      <c r="I3885" s="145"/>
      <c r="J3885" s="145"/>
      <c r="K3885" s="145"/>
      <c r="L3885" s="145"/>
      <c r="M3885" s="145"/>
      <c r="N3885" s="145"/>
      <c r="O3885" s="145"/>
      <c r="P3885" s="145"/>
      <c r="Q3885" s="145"/>
      <c r="R3885" s="145"/>
      <c r="S3885" s="145"/>
      <c r="T3885" s="145"/>
      <c r="U3885" s="145"/>
      <c r="V3885" s="145"/>
      <c r="W3885" s="145"/>
      <c r="X3885" s="145"/>
      <c r="Y3885" s="145"/>
      <c r="Z3885" s="145"/>
      <c r="AA3885" s="145"/>
      <c r="AB3885" s="145"/>
      <c r="AC3885" s="145"/>
    </row>
    <row r="3886" spans="8:29" ht="12.75">
      <c r="H3886" s="145"/>
      <c r="I3886" s="145"/>
      <c r="J3886" s="145"/>
      <c r="K3886" s="145"/>
      <c r="L3886" s="145"/>
      <c r="M3886" s="145"/>
      <c r="N3886" s="145"/>
      <c r="O3886" s="145"/>
      <c r="P3886" s="145"/>
      <c r="Q3886" s="145"/>
      <c r="R3886" s="145"/>
      <c r="S3886" s="145"/>
      <c r="T3886" s="145"/>
      <c r="U3886" s="145"/>
      <c r="V3886" s="145"/>
      <c r="W3886" s="145"/>
      <c r="X3886" s="145"/>
      <c r="Y3886" s="145"/>
      <c r="Z3886" s="145"/>
      <c r="AA3886" s="145"/>
      <c r="AB3886" s="145"/>
      <c r="AC3886" s="145"/>
    </row>
    <row r="3887" spans="8:29" ht="12.75">
      <c r="H3887" s="145"/>
      <c r="I3887" s="145"/>
      <c r="J3887" s="145"/>
      <c r="K3887" s="145"/>
      <c r="L3887" s="145"/>
      <c r="M3887" s="145"/>
      <c r="N3887" s="145"/>
      <c r="O3887" s="145"/>
      <c r="P3887" s="145"/>
      <c r="Q3887" s="145"/>
      <c r="R3887" s="145"/>
      <c r="S3887" s="145"/>
      <c r="T3887" s="145"/>
      <c r="U3887" s="145"/>
      <c r="V3887" s="145"/>
      <c r="W3887" s="145"/>
      <c r="X3887" s="145"/>
      <c r="Y3887" s="145"/>
      <c r="Z3887" s="145"/>
      <c r="AA3887" s="145"/>
      <c r="AB3887" s="145"/>
      <c r="AC3887" s="145"/>
    </row>
    <row r="3888" spans="8:29" ht="12.75">
      <c r="H3888" s="145"/>
      <c r="I3888" s="145"/>
      <c r="J3888" s="145"/>
      <c r="K3888" s="145"/>
      <c r="L3888" s="145"/>
      <c r="M3888" s="145"/>
      <c r="N3888" s="145"/>
      <c r="O3888" s="145"/>
      <c r="P3888" s="145"/>
      <c r="Q3888" s="145"/>
      <c r="R3888" s="145"/>
      <c r="S3888" s="145"/>
      <c r="T3888" s="145"/>
      <c r="U3888" s="145"/>
      <c r="V3888" s="145"/>
      <c r="W3888" s="145"/>
      <c r="X3888" s="145"/>
      <c r="Y3888" s="145"/>
      <c r="Z3888" s="145"/>
      <c r="AA3888" s="145"/>
      <c r="AB3888" s="145"/>
      <c r="AC3888" s="145"/>
    </row>
    <row r="3889" spans="8:29" ht="12.75">
      <c r="H3889" s="145"/>
      <c r="I3889" s="145"/>
      <c r="J3889" s="145"/>
      <c r="K3889" s="145"/>
      <c r="L3889" s="145"/>
      <c r="M3889" s="145"/>
      <c r="N3889" s="145"/>
      <c r="O3889" s="145"/>
      <c r="P3889" s="145"/>
      <c r="Q3889" s="145"/>
      <c r="R3889" s="145"/>
      <c r="S3889" s="145"/>
      <c r="T3889" s="145"/>
      <c r="U3889" s="145"/>
      <c r="V3889" s="145"/>
      <c r="W3889" s="145"/>
      <c r="X3889" s="145"/>
      <c r="Y3889" s="145"/>
      <c r="Z3889" s="145"/>
      <c r="AA3889" s="145"/>
      <c r="AB3889" s="145"/>
      <c r="AC3889" s="145"/>
    </row>
    <row r="3890" spans="8:29" ht="12.75">
      <c r="H3890" s="145"/>
      <c r="I3890" s="145"/>
      <c r="J3890" s="145"/>
      <c r="K3890" s="145"/>
      <c r="L3890" s="145"/>
      <c r="M3890" s="145"/>
      <c r="N3890" s="145"/>
      <c r="O3890" s="145"/>
      <c r="P3890" s="145"/>
      <c r="Q3890" s="145"/>
      <c r="R3890" s="145"/>
      <c r="S3890" s="145"/>
      <c r="T3890" s="145"/>
      <c r="U3890" s="145"/>
      <c r="V3890" s="145"/>
      <c r="W3890" s="145"/>
      <c r="X3890" s="145"/>
      <c r="Y3890" s="145"/>
      <c r="Z3890" s="145"/>
      <c r="AA3890" s="145"/>
      <c r="AB3890" s="145"/>
      <c r="AC3890" s="145"/>
    </row>
    <row r="3891" spans="8:29" ht="12.75">
      <c r="H3891" s="145"/>
      <c r="I3891" s="145"/>
      <c r="J3891" s="145"/>
      <c r="K3891" s="145"/>
      <c r="L3891" s="145"/>
      <c r="M3891" s="145"/>
      <c r="N3891" s="145"/>
      <c r="O3891" s="145"/>
      <c r="P3891" s="145"/>
      <c r="Q3891" s="145"/>
      <c r="R3891" s="145"/>
      <c r="S3891" s="145"/>
      <c r="T3891" s="145"/>
      <c r="U3891" s="145"/>
      <c r="V3891" s="145"/>
      <c r="W3891" s="145"/>
      <c r="X3891" s="145"/>
      <c r="Y3891" s="145"/>
      <c r="Z3891" s="145"/>
      <c r="AA3891" s="145"/>
      <c r="AB3891" s="145"/>
      <c r="AC3891" s="145"/>
    </row>
    <row r="3892" spans="8:29" ht="12.75">
      <c r="H3892" s="145"/>
      <c r="I3892" s="145"/>
      <c r="J3892" s="145"/>
      <c r="K3892" s="145"/>
      <c r="L3892" s="145"/>
      <c r="M3892" s="145"/>
      <c r="N3892" s="145"/>
      <c r="O3892" s="145"/>
      <c r="P3892" s="145"/>
      <c r="Q3892" s="145"/>
      <c r="R3892" s="145"/>
      <c r="S3892" s="145"/>
      <c r="T3892" s="145"/>
      <c r="U3892" s="145"/>
      <c r="V3892" s="145"/>
      <c r="W3892" s="145"/>
      <c r="X3892" s="145"/>
      <c r="Y3892" s="145"/>
      <c r="Z3892" s="145"/>
      <c r="AA3892" s="145"/>
      <c r="AB3892" s="145"/>
      <c r="AC3892" s="145"/>
    </row>
    <row r="3893" spans="8:29" ht="12.75">
      <c r="H3893" s="145"/>
      <c r="I3893" s="145"/>
      <c r="J3893" s="145"/>
      <c r="K3893" s="145"/>
      <c r="L3893" s="145"/>
      <c r="M3893" s="145"/>
      <c r="N3893" s="145"/>
      <c r="O3893" s="145"/>
      <c r="P3893" s="145"/>
      <c r="Q3893" s="145"/>
      <c r="R3893" s="145"/>
      <c r="S3893" s="145"/>
      <c r="T3893" s="145"/>
      <c r="U3893" s="145"/>
      <c r="V3893" s="145"/>
      <c r="W3893" s="145"/>
      <c r="X3893" s="145"/>
      <c r="Y3893" s="145"/>
      <c r="Z3893" s="145"/>
      <c r="AA3893" s="145"/>
      <c r="AB3893" s="145"/>
      <c r="AC3893" s="145"/>
    </row>
    <row r="3894" spans="8:29" ht="12.75">
      <c r="H3894" s="145"/>
      <c r="I3894" s="145"/>
      <c r="J3894" s="145"/>
      <c r="K3894" s="145"/>
      <c r="L3894" s="145"/>
      <c r="M3894" s="145"/>
      <c r="N3894" s="145"/>
      <c r="O3894" s="145"/>
      <c r="P3894" s="145"/>
      <c r="Q3894" s="145"/>
      <c r="R3894" s="145"/>
      <c r="S3894" s="145"/>
      <c r="T3894" s="145"/>
      <c r="U3894" s="145"/>
      <c r="V3894" s="145"/>
      <c r="W3894" s="145"/>
      <c r="X3894" s="145"/>
      <c r="Y3894" s="145"/>
      <c r="Z3894" s="145"/>
      <c r="AA3894" s="145"/>
      <c r="AB3894" s="145"/>
      <c r="AC3894" s="145"/>
    </row>
    <row r="3895" spans="8:29" ht="12.75">
      <c r="H3895" s="145"/>
      <c r="I3895" s="145"/>
      <c r="J3895" s="145"/>
      <c r="K3895" s="145"/>
      <c r="L3895" s="145"/>
      <c r="M3895" s="145"/>
      <c r="N3895" s="145"/>
      <c r="O3895" s="145"/>
      <c r="P3895" s="145"/>
      <c r="Q3895" s="145"/>
      <c r="R3895" s="145"/>
      <c r="S3895" s="145"/>
      <c r="T3895" s="145"/>
      <c r="U3895" s="145"/>
      <c r="V3895" s="145"/>
      <c r="W3895" s="145"/>
      <c r="X3895" s="145"/>
      <c r="Y3895" s="145"/>
      <c r="Z3895" s="145"/>
      <c r="AA3895" s="145"/>
      <c r="AB3895" s="145"/>
      <c r="AC3895" s="145"/>
    </row>
    <row r="3896" spans="8:29" ht="12.75">
      <c r="H3896" s="145"/>
      <c r="I3896" s="145"/>
      <c r="J3896" s="145"/>
      <c r="K3896" s="145"/>
      <c r="L3896" s="145"/>
      <c r="M3896" s="145"/>
      <c r="N3896" s="145"/>
      <c r="O3896" s="145"/>
      <c r="P3896" s="145"/>
      <c r="Q3896" s="145"/>
      <c r="R3896" s="145"/>
      <c r="S3896" s="145"/>
      <c r="T3896" s="145"/>
      <c r="U3896" s="145"/>
      <c r="V3896" s="145"/>
      <c r="W3896" s="145"/>
      <c r="X3896" s="145"/>
      <c r="Y3896" s="145"/>
      <c r="Z3896" s="145"/>
      <c r="AA3896" s="145"/>
      <c r="AB3896" s="145"/>
      <c r="AC3896" s="145"/>
    </row>
    <row r="3897" spans="8:29" ht="12.75">
      <c r="H3897" s="145"/>
      <c r="I3897" s="145"/>
      <c r="J3897" s="145"/>
      <c r="K3897" s="145"/>
      <c r="L3897" s="145"/>
      <c r="M3897" s="145"/>
      <c r="N3897" s="145"/>
      <c r="O3897" s="145"/>
      <c r="P3897" s="145"/>
      <c r="Q3897" s="145"/>
      <c r="R3897" s="145"/>
      <c r="S3897" s="145"/>
      <c r="T3897" s="145"/>
      <c r="U3897" s="145"/>
      <c r="V3897" s="145"/>
      <c r="W3897" s="145"/>
      <c r="X3897" s="145"/>
      <c r="Y3897" s="145"/>
      <c r="Z3897" s="145"/>
      <c r="AA3897" s="145"/>
      <c r="AB3897" s="145"/>
      <c r="AC3897" s="145"/>
    </row>
    <row r="3898" spans="8:29" ht="12.75">
      <c r="H3898" s="145"/>
      <c r="I3898" s="145"/>
      <c r="J3898" s="145"/>
      <c r="K3898" s="145"/>
      <c r="L3898" s="145"/>
      <c r="M3898" s="145"/>
      <c r="N3898" s="145"/>
      <c r="O3898" s="145"/>
      <c r="P3898" s="145"/>
      <c r="Q3898" s="145"/>
      <c r="R3898" s="145"/>
      <c r="S3898" s="145"/>
      <c r="T3898" s="145"/>
      <c r="U3898" s="145"/>
      <c r="V3898" s="145"/>
      <c r="W3898" s="145"/>
      <c r="X3898" s="145"/>
      <c r="Y3898" s="145"/>
      <c r="Z3898" s="145"/>
      <c r="AA3898" s="145"/>
      <c r="AB3898" s="145"/>
      <c r="AC3898" s="145"/>
    </row>
    <row r="3899" spans="8:29" ht="12.75">
      <c r="H3899" s="145"/>
      <c r="I3899" s="145"/>
      <c r="J3899" s="145"/>
      <c r="K3899" s="145"/>
      <c r="L3899" s="145"/>
      <c r="M3899" s="145"/>
      <c r="N3899" s="145"/>
      <c r="O3899" s="145"/>
      <c r="P3899" s="145"/>
      <c r="Q3899" s="145"/>
      <c r="R3899" s="145"/>
      <c r="S3899" s="145"/>
      <c r="T3899" s="145"/>
      <c r="U3899" s="145"/>
      <c r="V3899" s="145"/>
      <c r="W3899" s="145"/>
      <c r="X3899" s="145"/>
      <c r="Y3899" s="145"/>
      <c r="Z3899" s="145"/>
      <c r="AA3899" s="145"/>
      <c r="AB3899" s="145"/>
      <c r="AC3899" s="145"/>
    </row>
    <row r="3900" spans="8:29" ht="12.75">
      <c r="H3900" s="145"/>
      <c r="I3900" s="145"/>
      <c r="J3900" s="145"/>
      <c r="K3900" s="145"/>
      <c r="L3900" s="145"/>
      <c r="M3900" s="145"/>
      <c r="N3900" s="145"/>
      <c r="O3900" s="145"/>
      <c r="P3900" s="145"/>
      <c r="Q3900" s="145"/>
      <c r="R3900" s="145"/>
      <c r="S3900" s="145"/>
      <c r="T3900" s="145"/>
      <c r="U3900" s="145"/>
      <c r="V3900" s="145"/>
      <c r="W3900" s="145"/>
      <c r="X3900" s="145"/>
      <c r="Y3900" s="145"/>
      <c r="Z3900" s="145"/>
      <c r="AA3900" s="145"/>
      <c r="AB3900" s="145"/>
      <c r="AC3900" s="145"/>
    </row>
    <row r="3901" spans="8:29" ht="12.75">
      <c r="H3901" s="145"/>
      <c r="I3901" s="145"/>
      <c r="J3901" s="145"/>
      <c r="K3901" s="145"/>
      <c r="L3901" s="145"/>
      <c r="M3901" s="145"/>
      <c r="N3901" s="145"/>
      <c r="O3901" s="145"/>
      <c r="P3901" s="145"/>
      <c r="Q3901" s="145"/>
      <c r="R3901" s="145"/>
      <c r="S3901" s="145"/>
      <c r="T3901" s="145"/>
      <c r="U3901" s="145"/>
      <c r="V3901" s="145"/>
      <c r="W3901" s="145"/>
      <c r="X3901" s="145"/>
      <c r="Y3901" s="145"/>
      <c r="Z3901" s="145"/>
      <c r="AA3901" s="145"/>
      <c r="AB3901" s="145"/>
      <c r="AC3901" s="145"/>
    </row>
    <row r="3902" spans="8:29" ht="12.75">
      <c r="H3902" s="145"/>
      <c r="I3902" s="145"/>
      <c r="J3902" s="145"/>
      <c r="K3902" s="145"/>
      <c r="L3902" s="145"/>
      <c r="M3902" s="145"/>
      <c r="N3902" s="145"/>
      <c r="O3902" s="145"/>
      <c r="P3902" s="145"/>
      <c r="Q3902" s="145"/>
      <c r="R3902" s="145"/>
      <c r="S3902" s="145"/>
      <c r="T3902" s="145"/>
      <c r="U3902" s="145"/>
      <c r="V3902" s="145"/>
      <c r="W3902" s="145"/>
      <c r="X3902" s="145"/>
      <c r="Y3902" s="145"/>
      <c r="Z3902" s="145"/>
      <c r="AA3902" s="145"/>
      <c r="AB3902" s="145"/>
      <c r="AC3902" s="145"/>
    </row>
    <row r="3903" spans="8:29" ht="12.75">
      <c r="H3903" s="145"/>
      <c r="I3903" s="145"/>
      <c r="J3903" s="145"/>
      <c r="K3903" s="145"/>
      <c r="L3903" s="145"/>
      <c r="M3903" s="145"/>
      <c r="N3903" s="145"/>
      <c r="O3903" s="145"/>
      <c r="P3903" s="145"/>
      <c r="Q3903" s="145"/>
      <c r="R3903" s="145"/>
      <c r="S3903" s="145"/>
      <c r="T3903" s="145"/>
      <c r="U3903" s="145"/>
      <c r="V3903" s="145"/>
      <c r="W3903" s="145"/>
      <c r="X3903" s="145"/>
      <c r="Y3903" s="145"/>
      <c r="Z3903" s="145"/>
      <c r="AA3903" s="145"/>
      <c r="AB3903" s="145"/>
      <c r="AC3903" s="145"/>
    </row>
    <row r="3904" spans="8:29" ht="12.75">
      <c r="H3904" s="145"/>
      <c r="I3904" s="145"/>
      <c r="J3904" s="145"/>
      <c r="K3904" s="145"/>
      <c r="L3904" s="145"/>
      <c r="M3904" s="145"/>
      <c r="N3904" s="145"/>
      <c r="O3904" s="145"/>
      <c r="P3904" s="145"/>
      <c r="Q3904" s="145"/>
      <c r="R3904" s="145"/>
      <c r="S3904" s="145"/>
      <c r="T3904" s="145"/>
      <c r="U3904" s="145"/>
      <c r="V3904" s="145"/>
      <c r="W3904" s="145"/>
      <c r="X3904" s="145"/>
      <c r="Y3904" s="145"/>
      <c r="Z3904" s="145"/>
      <c r="AA3904" s="145"/>
      <c r="AB3904" s="145"/>
      <c r="AC3904" s="145"/>
    </row>
    <row r="3905" spans="8:29" ht="12.75">
      <c r="H3905" s="145"/>
      <c r="I3905" s="145"/>
      <c r="J3905" s="145"/>
      <c r="K3905" s="145"/>
      <c r="L3905" s="145"/>
      <c r="M3905" s="145"/>
      <c r="N3905" s="145"/>
      <c r="O3905" s="145"/>
      <c r="P3905" s="145"/>
      <c r="Q3905" s="145"/>
      <c r="R3905" s="145"/>
      <c r="S3905" s="145"/>
      <c r="T3905" s="145"/>
      <c r="U3905" s="145"/>
      <c r="V3905" s="145"/>
      <c r="W3905" s="145"/>
      <c r="X3905" s="145"/>
      <c r="Y3905" s="145"/>
      <c r="Z3905" s="145"/>
      <c r="AA3905" s="145"/>
      <c r="AB3905" s="145"/>
      <c r="AC3905" s="145"/>
    </row>
    <row r="3906" spans="8:29" ht="12.75">
      <c r="H3906" s="145"/>
      <c r="I3906" s="145"/>
      <c r="J3906" s="145"/>
      <c r="K3906" s="145"/>
      <c r="L3906" s="145"/>
      <c r="M3906" s="145"/>
      <c r="N3906" s="145"/>
      <c r="O3906" s="145"/>
      <c r="P3906" s="145"/>
      <c r="Q3906" s="145"/>
      <c r="R3906" s="145"/>
      <c r="S3906" s="145"/>
      <c r="T3906" s="145"/>
      <c r="U3906" s="145"/>
      <c r="V3906" s="145"/>
      <c r="W3906" s="145"/>
      <c r="X3906" s="145"/>
      <c r="Y3906" s="145"/>
      <c r="Z3906" s="145"/>
      <c r="AA3906" s="145"/>
      <c r="AB3906" s="145"/>
      <c r="AC3906" s="145"/>
    </row>
    <row r="3907" spans="8:29" ht="12.75">
      <c r="H3907" s="145"/>
      <c r="I3907" s="145"/>
      <c r="J3907" s="145"/>
      <c r="K3907" s="145"/>
      <c r="L3907" s="145"/>
      <c r="M3907" s="145"/>
      <c r="N3907" s="145"/>
      <c r="O3907" s="145"/>
      <c r="P3907" s="145"/>
      <c r="Q3907" s="145"/>
      <c r="R3907" s="145"/>
      <c r="S3907" s="145"/>
      <c r="T3907" s="145"/>
      <c r="U3907" s="145"/>
      <c r="V3907" s="145"/>
      <c r="W3907" s="145"/>
      <c r="X3907" s="145"/>
      <c r="Y3907" s="145"/>
      <c r="Z3907" s="145"/>
      <c r="AA3907" s="145"/>
      <c r="AB3907" s="145"/>
      <c r="AC3907" s="145"/>
    </row>
    <row r="3908" spans="8:29" ht="12.75">
      <c r="H3908" s="145"/>
      <c r="I3908" s="145"/>
      <c r="J3908" s="145"/>
      <c r="K3908" s="145"/>
      <c r="L3908" s="145"/>
      <c r="M3908" s="145"/>
      <c r="N3908" s="145"/>
      <c r="O3908" s="145"/>
      <c r="P3908" s="145"/>
      <c r="Q3908" s="145"/>
      <c r="R3908" s="145"/>
      <c r="S3908" s="145"/>
      <c r="T3908" s="145"/>
      <c r="U3908" s="145"/>
      <c r="V3908" s="145"/>
      <c r="W3908" s="145"/>
      <c r="X3908" s="145"/>
      <c r="Y3908" s="145"/>
      <c r="Z3908" s="145"/>
      <c r="AA3908" s="145"/>
      <c r="AB3908" s="145"/>
      <c r="AC3908" s="145"/>
    </row>
    <row r="3909" spans="8:29" ht="12.75">
      <c r="H3909" s="145"/>
      <c r="I3909" s="145"/>
      <c r="J3909" s="145"/>
      <c r="K3909" s="145"/>
      <c r="L3909" s="145"/>
      <c r="M3909" s="145"/>
      <c r="N3909" s="145"/>
      <c r="O3909" s="145"/>
      <c r="P3909" s="145"/>
      <c r="Q3909" s="145"/>
      <c r="R3909" s="145"/>
      <c r="S3909" s="145"/>
      <c r="T3909" s="145"/>
      <c r="U3909" s="145"/>
      <c r="V3909" s="145"/>
      <c r="W3909" s="145"/>
      <c r="X3909" s="145"/>
      <c r="Y3909" s="145"/>
      <c r="Z3909" s="145"/>
      <c r="AA3909" s="145"/>
      <c r="AB3909" s="145"/>
      <c r="AC3909" s="145"/>
    </row>
    <row r="3910" spans="8:29" ht="12.75">
      <c r="H3910" s="145"/>
      <c r="I3910" s="145"/>
      <c r="J3910" s="145"/>
      <c r="K3910" s="145"/>
      <c r="L3910" s="145"/>
      <c r="M3910" s="145"/>
      <c r="N3910" s="145"/>
      <c r="O3910" s="145"/>
      <c r="P3910" s="145"/>
      <c r="Q3910" s="145"/>
      <c r="R3910" s="145"/>
      <c r="S3910" s="145"/>
      <c r="T3910" s="145"/>
      <c r="U3910" s="145"/>
      <c r="V3910" s="145"/>
      <c r="W3910" s="145"/>
      <c r="X3910" s="145"/>
      <c r="Y3910" s="145"/>
      <c r="Z3910" s="145"/>
      <c r="AA3910" s="145"/>
      <c r="AB3910" s="145"/>
      <c r="AC3910" s="145"/>
    </row>
    <row r="3911" spans="8:29" ht="12.75">
      <c r="H3911" s="145"/>
      <c r="I3911" s="145"/>
      <c r="J3911" s="145"/>
      <c r="K3911" s="145"/>
      <c r="L3911" s="145"/>
      <c r="M3911" s="145"/>
      <c r="N3911" s="145"/>
      <c r="O3911" s="145"/>
      <c r="P3911" s="145"/>
      <c r="Q3911" s="145"/>
      <c r="R3911" s="145"/>
      <c r="S3911" s="145"/>
      <c r="T3911" s="145"/>
      <c r="U3911" s="145"/>
      <c r="V3911" s="145"/>
      <c r="W3911" s="145"/>
      <c r="X3911" s="145"/>
      <c r="Y3911" s="145"/>
      <c r="Z3911" s="145"/>
      <c r="AA3911" s="145"/>
      <c r="AB3911" s="145"/>
      <c r="AC3911" s="145"/>
    </row>
    <row r="3912" spans="8:29" ht="12.75">
      <c r="H3912" s="145"/>
      <c r="I3912" s="145"/>
      <c r="J3912" s="145"/>
      <c r="K3912" s="145"/>
      <c r="L3912" s="145"/>
      <c r="M3912" s="145"/>
      <c r="N3912" s="145"/>
      <c r="O3912" s="145"/>
      <c r="P3912" s="145"/>
      <c r="Q3912" s="145"/>
      <c r="R3912" s="145"/>
      <c r="S3912" s="145"/>
      <c r="T3912" s="145"/>
      <c r="U3912" s="145"/>
      <c r="V3912" s="145"/>
      <c r="W3912" s="145"/>
      <c r="X3912" s="145"/>
      <c r="Y3912" s="145"/>
      <c r="Z3912" s="145"/>
      <c r="AA3912" s="145"/>
      <c r="AB3912" s="145"/>
      <c r="AC3912" s="145"/>
    </row>
    <row r="3913" spans="8:29" ht="12.75">
      <c r="H3913" s="145"/>
      <c r="I3913" s="145"/>
      <c r="J3913" s="145"/>
      <c r="K3913" s="145"/>
      <c r="L3913" s="145"/>
      <c r="M3913" s="145"/>
      <c r="N3913" s="145"/>
      <c r="O3913" s="145"/>
      <c r="P3913" s="145"/>
      <c r="Q3913" s="145"/>
      <c r="R3913" s="145"/>
      <c r="S3913" s="145"/>
      <c r="T3913" s="145"/>
      <c r="U3913" s="145"/>
      <c r="V3913" s="145"/>
      <c r="W3913" s="145"/>
      <c r="X3913" s="145"/>
      <c r="Y3913" s="145"/>
      <c r="Z3913" s="145"/>
      <c r="AA3913" s="145"/>
      <c r="AB3913" s="145"/>
      <c r="AC3913" s="145"/>
    </row>
    <row r="3914" spans="8:29" ht="12.75">
      <c r="H3914" s="145"/>
      <c r="I3914" s="145"/>
      <c r="J3914" s="145"/>
      <c r="K3914" s="145"/>
      <c r="L3914" s="145"/>
      <c r="M3914" s="145"/>
      <c r="N3914" s="145"/>
      <c r="O3914" s="145"/>
      <c r="P3914" s="145"/>
      <c r="Q3914" s="145"/>
      <c r="R3914" s="145"/>
      <c r="S3914" s="145"/>
      <c r="T3914" s="145"/>
      <c r="U3914" s="145"/>
      <c r="V3914" s="145"/>
      <c r="W3914" s="145"/>
      <c r="X3914" s="145"/>
      <c r="Y3914" s="145"/>
      <c r="Z3914" s="145"/>
      <c r="AA3914" s="145"/>
      <c r="AB3914" s="145"/>
      <c r="AC3914" s="145"/>
    </row>
    <row r="3915" spans="8:29" ht="12.75">
      <c r="H3915" s="145"/>
      <c r="I3915" s="145"/>
      <c r="J3915" s="145"/>
      <c r="K3915" s="145"/>
      <c r="L3915" s="145"/>
      <c r="M3915" s="145"/>
      <c r="N3915" s="145"/>
      <c r="O3915" s="145"/>
      <c r="P3915" s="145"/>
      <c r="Q3915" s="145"/>
      <c r="R3915" s="145"/>
      <c r="S3915" s="145"/>
      <c r="T3915" s="145"/>
      <c r="U3915" s="145"/>
      <c r="V3915" s="145"/>
      <c r="W3915" s="145"/>
      <c r="X3915" s="145"/>
      <c r="Y3915" s="145"/>
      <c r="Z3915" s="145"/>
      <c r="AA3915" s="145"/>
      <c r="AB3915" s="145"/>
      <c r="AC3915" s="145"/>
    </row>
    <row r="3916" spans="8:29" ht="12.75">
      <c r="H3916" s="145"/>
      <c r="I3916" s="145"/>
      <c r="J3916" s="145"/>
      <c r="K3916" s="145"/>
      <c r="L3916" s="145"/>
      <c r="M3916" s="145"/>
      <c r="N3916" s="145"/>
      <c r="O3916" s="145"/>
      <c r="P3916" s="145"/>
      <c r="Q3916" s="145"/>
      <c r="R3916" s="145"/>
      <c r="S3916" s="145"/>
      <c r="T3916" s="145"/>
      <c r="U3916" s="145"/>
      <c r="V3916" s="145"/>
      <c r="W3916" s="145"/>
      <c r="X3916" s="145"/>
      <c r="Y3916" s="145"/>
      <c r="Z3916" s="145"/>
      <c r="AA3916" s="145"/>
      <c r="AB3916" s="145"/>
      <c r="AC3916" s="145"/>
    </row>
    <row r="3917" spans="8:29" ht="12.75">
      <c r="H3917" s="145"/>
      <c r="I3917" s="145"/>
      <c r="J3917" s="145"/>
      <c r="K3917" s="145"/>
      <c r="L3917" s="145"/>
      <c r="M3917" s="145"/>
      <c r="N3917" s="145"/>
      <c r="O3917" s="145"/>
      <c r="P3917" s="145"/>
      <c r="Q3917" s="145"/>
      <c r="R3917" s="145"/>
      <c r="S3917" s="145"/>
      <c r="T3917" s="145"/>
      <c r="U3917" s="145"/>
      <c r="V3917" s="145"/>
      <c r="W3917" s="145"/>
      <c r="X3917" s="145"/>
      <c r="Y3917" s="145"/>
      <c r="Z3917" s="145"/>
      <c r="AA3917" s="145"/>
      <c r="AB3917" s="145"/>
      <c r="AC3917" s="145"/>
    </row>
    <row r="3918" spans="8:29" ht="12.75">
      <c r="H3918" s="145"/>
      <c r="I3918" s="145"/>
      <c r="J3918" s="145"/>
      <c r="K3918" s="145"/>
      <c r="L3918" s="145"/>
      <c r="M3918" s="145"/>
      <c r="N3918" s="145"/>
      <c r="O3918" s="145"/>
      <c r="P3918" s="145"/>
      <c r="Q3918" s="145"/>
      <c r="R3918" s="145"/>
      <c r="S3918" s="145"/>
      <c r="T3918" s="145"/>
      <c r="U3918" s="145"/>
      <c r="V3918" s="145"/>
      <c r="W3918" s="145"/>
      <c r="X3918" s="145"/>
      <c r="Y3918" s="145"/>
      <c r="Z3918" s="145"/>
      <c r="AA3918" s="145"/>
      <c r="AB3918" s="145"/>
      <c r="AC3918" s="145"/>
    </row>
    <row r="3919" spans="8:29" ht="12.75">
      <c r="H3919" s="145"/>
      <c r="I3919" s="145"/>
      <c r="J3919" s="145"/>
      <c r="K3919" s="145"/>
      <c r="L3919" s="145"/>
      <c r="M3919" s="145"/>
      <c r="N3919" s="145"/>
      <c r="O3919" s="145"/>
      <c r="P3919" s="145"/>
      <c r="Q3919" s="145"/>
      <c r="R3919" s="145"/>
      <c r="S3919" s="145"/>
      <c r="T3919" s="145"/>
      <c r="U3919" s="145"/>
      <c r="V3919" s="145"/>
      <c r="W3919" s="145"/>
      <c r="X3919" s="145"/>
      <c r="Y3919" s="145"/>
      <c r="Z3919" s="145"/>
      <c r="AA3919" s="145"/>
      <c r="AB3919" s="145"/>
      <c r="AC3919" s="145"/>
    </row>
    <row r="3920" spans="8:29" ht="12.75">
      <c r="H3920" s="145"/>
      <c r="I3920" s="145"/>
      <c r="J3920" s="145"/>
      <c r="K3920" s="145"/>
      <c r="L3920" s="145"/>
      <c r="M3920" s="145"/>
      <c r="N3920" s="145"/>
      <c r="O3920" s="145"/>
      <c r="P3920" s="145"/>
      <c r="Q3920" s="145"/>
      <c r="R3920" s="145"/>
      <c r="S3920" s="145"/>
      <c r="T3920" s="145"/>
      <c r="U3920" s="145"/>
      <c r="V3920" s="145"/>
      <c r="W3920" s="145"/>
      <c r="X3920" s="145"/>
      <c r="Y3920" s="145"/>
      <c r="Z3920" s="145"/>
      <c r="AA3920" s="145"/>
      <c r="AB3920" s="145"/>
      <c r="AC3920" s="145"/>
    </row>
    <row r="3921" spans="8:29" ht="12.75">
      <c r="H3921" s="145"/>
      <c r="I3921" s="145"/>
      <c r="J3921" s="145"/>
      <c r="K3921" s="145"/>
      <c r="L3921" s="145"/>
      <c r="M3921" s="145"/>
      <c r="N3921" s="145"/>
      <c r="O3921" s="145"/>
      <c r="P3921" s="145"/>
      <c r="Q3921" s="145"/>
      <c r="R3921" s="145"/>
      <c r="S3921" s="145"/>
      <c r="T3921" s="145"/>
      <c r="U3921" s="145"/>
      <c r="V3921" s="145"/>
      <c r="W3921" s="145"/>
      <c r="X3921" s="145"/>
      <c r="Y3921" s="145"/>
      <c r="Z3921" s="145"/>
      <c r="AA3921" s="145"/>
      <c r="AB3921" s="145"/>
      <c r="AC3921" s="145"/>
    </row>
    <row r="3922" spans="8:29" ht="12.75">
      <c r="H3922" s="145"/>
      <c r="I3922" s="145"/>
      <c r="J3922" s="145"/>
      <c r="K3922" s="145"/>
      <c r="L3922" s="145"/>
      <c r="M3922" s="145"/>
      <c r="N3922" s="145"/>
      <c r="O3922" s="145"/>
      <c r="P3922" s="145"/>
      <c r="Q3922" s="145"/>
      <c r="R3922" s="145"/>
      <c r="S3922" s="145"/>
      <c r="T3922" s="145"/>
      <c r="U3922" s="145"/>
      <c r="V3922" s="145"/>
      <c r="W3922" s="145"/>
      <c r="X3922" s="145"/>
      <c r="Y3922" s="145"/>
      <c r="Z3922" s="145"/>
      <c r="AA3922" s="145"/>
      <c r="AB3922" s="145"/>
      <c r="AC3922" s="145"/>
    </row>
    <row r="3923" spans="8:29" ht="12.75">
      <c r="H3923" s="145"/>
      <c r="I3923" s="145"/>
      <c r="J3923" s="145"/>
      <c r="K3923" s="145"/>
      <c r="L3923" s="145"/>
      <c r="M3923" s="145"/>
      <c r="N3923" s="145"/>
      <c r="O3923" s="145"/>
      <c r="P3923" s="145"/>
      <c r="Q3923" s="145"/>
      <c r="R3923" s="145"/>
      <c r="S3923" s="145"/>
      <c r="T3923" s="145"/>
      <c r="U3923" s="145"/>
      <c r="V3923" s="145"/>
      <c r="W3923" s="145"/>
      <c r="X3923" s="145"/>
      <c r="Y3923" s="145"/>
      <c r="Z3923" s="145"/>
      <c r="AA3923" s="145"/>
      <c r="AB3923" s="145"/>
      <c r="AC3923" s="145"/>
    </row>
    <row r="3924" spans="8:29" ht="12.75">
      <c r="H3924" s="145"/>
      <c r="I3924" s="145"/>
      <c r="J3924" s="145"/>
      <c r="K3924" s="145"/>
      <c r="L3924" s="145"/>
      <c r="M3924" s="145"/>
      <c r="N3924" s="145"/>
      <c r="O3924" s="145"/>
      <c r="P3924" s="145"/>
      <c r="Q3924" s="145"/>
      <c r="R3924" s="145"/>
      <c r="S3924" s="145"/>
      <c r="T3924" s="145"/>
      <c r="U3924" s="145"/>
      <c r="V3924" s="145"/>
      <c r="W3924" s="145"/>
      <c r="X3924" s="145"/>
      <c r="Y3924" s="145"/>
      <c r="Z3924" s="145"/>
      <c r="AA3924" s="145"/>
      <c r="AB3924" s="145"/>
      <c r="AC3924" s="145"/>
    </row>
    <row r="3925" spans="8:29" ht="12.75">
      <c r="H3925" s="145"/>
      <c r="I3925" s="145"/>
      <c r="J3925" s="145"/>
      <c r="K3925" s="145"/>
      <c r="L3925" s="145"/>
      <c r="M3925" s="145"/>
      <c r="N3925" s="145"/>
      <c r="O3925" s="145"/>
      <c r="P3925" s="145"/>
      <c r="Q3925" s="145"/>
      <c r="R3925" s="145"/>
      <c r="S3925" s="145"/>
      <c r="T3925" s="145"/>
      <c r="U3925" s="145"/>
      <c r="V3925" s="145"/>
      <c r="W3925" s="145"/>
      <c r="X3925" s="145"/>
      <c r="Y3925" s="145"/>
      <c r="Z3925" s="145"/>
      <c r="AA3925" s="145"/>
      <c r="AB3925" s="145"/>
      <c r="AC3925" s="145"/>
    </row>
    <row r="3926" spans="8:29" ht="12.75">
      <c r="H3926" s="145"/>
      <c r="I3926" s="145"/>
      <c r="J3926" s="145"/>
      <c r="K3926" s="145"/>
      <c r="L3926" s="145"/>
      <c r="M3926" s="145"/>
      <c r="N3926" s="145"/>
      <c r="O3926" s="145"/>
      <c r="P3926" s="145"/>
      <c r="Q3926" s="145"/>
      <c r="R3926" s="145"/>
      <c r="S3926" s="145"/>
      <c r="T3926" s="145"/>
      <c r="U3926" s="145"/>
      <c r="V3926" s="145"/>
      <c r="W3926" s="145"/>
      <c r="X3926" s="145"/>
      <c r="Y3926" s="145"/>
      <c r="Z3926" s="145"/>
      <c r="AA3926" s="145"/>
      <c r="AB3926" s="145"/>
      <c r="AC3926" s="145"/>
    </row>
    <row r="3927" spans="8:29" ht="12.75">
      <c r="H3927" s="145"/>
      <c r="I3927" s="145"/>
      <c r="J3927" s="145"/>
      <c r="K3927" s="145"/>
      <c r="L3927" s="145"/>
      <c r="M3927" s="145"/>
      <c r="N3927" s="145"/>
      <c r="O3927" s="145"/>
      <c r="P3927" s="145"/>
      <c r="Q3927" s="145"/>
      <c r="R3927" s="145"/>
      <c r="S3927" s="145"/>
      <c r="T3927" s="145"/>
      <c r="U3927" s="145"/>
      <c r="V3927" s="145"/>
      <c r="W3927" s="145"/>
      <c r="X3927" s="145"/>
      <c r="Y3927" s="145"/>
      <c r="Z3927" s="145"/>
      <c r="AA3927" s="145"/>
      <c r="AB3927" s="145"/>
      <c r="AC3927" s="145"/>
    </row>
    <row r="3928" spans="8:29" ht="12.75">
      <c r="H3928" s="145"/>
      <c r="I3928" s="145"/>
      <c r="J3928" s="145"/>
      <c r="K3928" s="145"/>
      <c r="L3928" s="145"/>
      <c r="M3928" s="145"/>
      <c r="N3928" s="145"/>
      <c r="O3928" s="145"/>
      <c r="P3928" s="145"/>
      <c r="Q3928" s="145"/>
      <c r="R3928" s="145"/>
      <c r="S3928" s="145"/>
      <c r="T3928" s="145"/>
      <c r="U3928" s="145"/>
      <c r="V3928" s="145"/>
      <c r="W3928" s="145"/>
      <c r="X3928" s="145"/>
      <c r="Y3928" s="145"/>
      <c r="Z3928" s="145"/>
      <c r="AA3928" s="145"/>
      <c r="AB3928" s="145"/>
      <c r="AC3928" s="145"/>
    </row>
    <row r="3929" spans="8:29" ht="12.75">
      <c r="H3929" s="145"/>
      <c r="I3929" s="145"/>
      <c r="J3929" s="145"/>
      <c r="K3929" s="145"/>
      <c r="L3929" s="145"/>
      <c r="M3929" s="145"/>
      <c r="N3929" s="145"/>
      <c r="O3929" s="145"/>
      <c r="P3929" s="145"/>
      <c r="Q3929" s="145"/>
      <c r="R3929" s="145"/>
      <c r="S3929" s="145"/>
      <c r="T3929" s="145"/>
      <c r="U3929" s="145"/>
      <c r="V3929" s="145"/>
      <c r="W3929" s="145"/>
      <c r="X3929" s="145"/>
      <c r="Y3929" s="145"/>
      <c r="Z3929" s="145"/>
      <c r="AA3929" s="145"/>
      <c r="AB3929" s="145"/>
      <c r="AC3929" s="145"/>
    </row>
    <row r="3930" spans="8:29" ht="12.75">
      <c r="H3930" s="145"/>
      <c r="I3930" s="145"/>
      <c r="J3930" s="145"/>
      <c r="K3930" s="145"/>
      <c r="L3930" s="145"/>
      <c r="M3930" s="145"/>
      <c r="N3930" s="145"/>
      <c r="O3930" s="145"/>
      <c r="P3930" s="145"/>
      <c r="Q3930" s="145"/>
      <c r="R3930" s="145"/>
      <c r="S3930" s="145"/>
      <c r="T3930" s="145"/>
      <c r="U3930" s="145"/>
      <c r="V3930" s="145"/>
      <c r="W3930" s="145"/>
      <c r="X3930" s="145"/>
      <c r="Y3930" s="145"/>
      <c r="Z3930" s="145"/>
      <c r="AA3930" s="145"/>
      <c r="AB3930" s="145"/>
      <c r="AC3930" s="145"/>
    </row>
    <row r="3931" spans="8:29" ht="12.75">
      <c r="H3931" s="145"/>
      <c r="I3931" s="145"/>
      <c r="J3931" s="145"/>
      <c r="K3931" s="145"/>
      <c r="L3931" s="145"/>
      <c r="M3931" s="145"/>
      <c r="N3931" s="145"/>
      <c r="O3931" s="145"/>
      <c r="P3931" s="145"/>
      <c r="Q3931" s="145"/>
      <c r="R3931" s="145"/>
      <c r="S3931" s="145"/>
      <c r="T3931" s="145"/>
      <c r="U3931" s="145"/>
      <c r="V3931" s="145"/>
      <c r="W3931" s="145"/>
      <c r="X3931" s="145"/>
      <c r="Y3931" s="145"/>
      <c r="Z3931" s="145"/>
      <c r="AA3931" s="145"/>
      <c r="AB3931" s="145"/>
      <c r="AC3931" s="145"/>
    </row>
    <row r="3932" spans="8:29" ht="12.75">
      <c r="H3932" s="145"/>
      <c r="I3932" s="145"/>
      <c r="J3932" s="145"/>
      <c r="K3932" s="145"/>
      <c r="L3932" s="145"/>
      <c r="M3932" s="145"/>
      <c r="N3932" s="145"/>
      <c r="O3932" s="145"/>
      <c r="P3932" s="145"/>
      <c r="Q3932" s="145"/>
      <c r="R3932" s="145"/>
      <c r="S3932" s="145"/>
      <c r="T3932" s="145"/>
      <c r="U3932" s="145"/>
      <c r="V3932" s="145"/>
      <c r="W3932" s="145"/>
      <c r="X3932" s="145"/>
      <c r="Y3932" s="145"/>
      <c r="Z3932" s="145"/>
      <c r="AA3932" s="145"/>
      <c r="AB3932" s="145"/>
      <c r="AC3932" s="145"/>
    </row>
    <row r="3933" spans="8:29" ht="12.75">
      <c r="H3933" s="145"/>
      <c r="I3933" s="145"/>
      <c r="J3933" s="145"/>
      <c r="K3933" s="145"/>
      <c r="L3933" s="145"/>
      <c r="M3933" s="145"/>
      <c r="N3933" s="145"/>
      <c r="O3933" s="145"/>
      <c r="P3933" s="145"/>
      <c r="Q3933" s="145"/>
      <c r="R3933" s="145"/>
      <c r="S3933" s="145"/>
      <c r="T3933" s="145"/>
      <c r="U3933" s="145"/>
      <c r="V3933" s="145"/>
      <c r="W3933" s="145"/>
      <c r="X3933" s="145"/>
      <c r="Y3933" s="145"/>
      <c r="Z3933" s="145"/>
      <c r="AA3933" s="145"/>
      <c r="AB3933" s="145"/>
      <c r="AC3933" s="145"/>
    </row>
    <row r="3934" spans="8:29" ht="12.75">
      <c r="H3934" s="145"/>
      <c r="I3934" s="145"/>
      <c r="J3934" s="145"/>
      <c r="K3934" s="145"/>
      <c r="L3934" s="145"/>
      <c r="M3934" s="145"/>
      <c r="N3934" s="145"/>
      <c r="O3934" s="145"/>
      <c r="P3934" s="145"/>
      <c r="Q3934" s="145"/>
      <c r="R3934" s="145"/>
      <c r="S3934" s="145"/>
      <c r="T3934" s="145"/>
      <c r="U3934" s="145"/>
      <c r="V3934" s="145"/>
      <c r="W3934" s="145"/>
      <c r="X3934" s="145"/>
      <c r="Y3934" s="145"/>
      <c r="Z3934" s="145"/>
      <c r="AA3934" s="145"/>
      <c r="AB3934" s="145"/>
      <c r="AC3934" s="145"/>
    </row>
    <row r="3935" spans="8:29" ht="12.75">
      <c r="H3935" s="145"/>
      <c r="I3935" s="145"/>
      <c r="J3935" s="145"/>
      <c r="K3935" s="145"/>
      <c r="L3935" s="145"/>
      <c r="M3935" s="145"/>
      <c r="N3935" s="145"/>
      <c r="O3935" s="145"/>
      <c r="P3935" s="145"/>
      <c r="Q3935" s="145"/>
      <c r="R3935" s="145"/>
      <c r="S3935" s="145"/>
      <c r="T3935" s="145"/>
      <c r="U3935" s="145"/>
      <c r="V3935" s="145"/>
      <c r="W3935" s="145"/>
      <c r="X3935" s="145"/>
      <c r="Y3935" s="145"/>
      <c r="Z3935" s="145"/>
      <c r="AA3935" s="145"/>
      <c r="AB3935" s="145"/>
      <c r="AC3935" s="145"/>
    </row>
    <row r="3936" spans="8:29" ht="12.75">
      <c r="H3936" s="145"/>
      <c r="I3936" s="145"/>
      <c r="J3936" s="145"/>
      <c r="K3936" s="145"/>
      <c r="L3936" s="145"/>
      <c r="M3936" s="145"/>
      <c r="N3936" s="145"/>
      <c r="O3936" s="145"/>
      <c r="P3936" s="145"/>
      <c r="Q3936" s="145"/>
      <c r="R3936" s="145"/>
      <c r="S3936" s="145"/>
      <c r="T3936" s="145"/>
      <c r="U3936" s="145"/>
      <c r="V3936" s="145"/>
      <c r="W3936" s="145"/>
      <c r="X3936" s="145"/>
      <c r="Y3936" s="145"/>
      <c r="Z3936" s="145"/>
      <c r="AA3936" s="145"/>
      <c r="AB3936" s="145"/>
      <c r="AC3936" s="145"/>
    </row>
    <row r="3937" spans="8:29" ht="12.75">
      <c r="H3937" s="145"/>
      <c r="I3937" s="145"/>
      <c r="J3937" s="145"/>
      <c r="K3937" s="145"/>
      <c r="L3937" s="145"/>
      <c r="M3937" s="145"/>
      <c r="N3937" s="145"/>
      <c r="O3937" s="145"/>
      <c r="P3937" s="145"/>
      <c r="Q3937" s="145"/>
      <c r="R3937" s="145"/>
      <c r="S3937" s="145"/>
      <c r="T3937" s="145"/>
      <c r="U3937" s="145"/>
      <c r="V3937" s="145"/>
      <c r="W3937" s="145"/>
      <c r="X3937" s="145"/>
      <c r="Y3937" s="145"/>
      <c r="Z3937" s="145"/>
      <c r="AA3937" s="145"/>
      <c r="AB3937" s="145"/>
      <c r="AC3937" s="145"/>
    </row>
    <row r="3938" spans="8:29" ht="12.75">
      <c r="H3938" s="145"/>
      <c r="I3938" s="145"/>
      <c r="J3938" s="145"/>
      <c r="K3938" s="145"/>
      <c r="L3938" s="145"/>
      <c r="M3938" s="145"/>
      <c r="N3938" s="145"/>
      <c r="O3938" s="145"/>
      <c r="P3938" s="145"/>
      <c r="Q3938" s="145"/>
      <c r="R3938" s="145"/>
      <c r="S3938" s="145"/>
      <c r="T3938" s="145"/>
      <c r="U3938" s="145"/>
      <c r="V3938" s="145"/>
      <c r="W3938" s="145"/>
      <c r="X3938" s="145"/>
      <c r="Y3938" s="145"/>
      <c r="Z3938" s="145"/>
      <c r="AA3938" s="145"/>
      <c r="AB3938" s="145"/>
      <c r="AC3938" s="145"/>
    </row>
    <row r="3939" spans="8:29" ht="12.75">
      <c r="H3939" s="145"/>
      <c r="I3939" s="145"/>
      <c r="J3939" s="145"/>
      <c r="K3939" s="145"/>
      <c r="L3939" s="145"/>
      <c r="M3939" s="145"/>
      <c r="N3939" s="145"/>
      <c r="O3939" s="145"/>
      <c r="P3939" s="145"/>
      <c r="Q3939" s="145"/>
      <c r="R3939" s="145"/>
      <c r="S3939" s="145"/>
      <c r="T3939" s="145"/>
      <c r="U3939" s="145"/>
      <c r="V3939" s="145"/>
      <c r="W3939" s="145"/>
      <c r="X3939" s="145"/>
      <c r="Y3939" s="145"/>
      <c r="Z3939" s="145"/>
      <c r="AA3939" s="145"/>
      <c r="AB3939" s="145"/>
      <c r="AC3939" s="145"/>
    </row>
    <row r="3940" spans="8:29" ht="12.75">
      <c r="H3940" s="145"/>
      <c r="I3940" s="145"/>
      <c r="J3940" s="145"/>
      <c r="K3940" s="145"/>
      <c r="L3940" s="145"/>
      <c r="M3940" s="145"/>
      <c r="N3940" s="145"/>
      <c r="O3940" s="145"/>
      <c r="P3940" s="145"/>
      <c r="Q3940" s="145"/>
      <c r="R3940" s="145"/>
      <c r="S3940" s="145"/>
      <c r="T3940" s="145"/>
      <c r="U3940" s="145"/>
      <c r="V3940" s="145"/>
      <c r="W3940" s="145"/>
      <c r="X3940" s="145"/>
      <c r="Y3940" s="145"/>
      <c r="Z3940" s="145"/>
      <c r="AA3940" s="145"/>
      <c r="AB3940" s="145"/>
      <c r="AC3940" s="145"/>
    </row>
    <row r="3941" spans="8:29" ht="12.75">
      <c r="H3941" s="145"/>
      <c r="I3941" s="145"/>
      <c r="J3941" s="145"/>
      <c r="K3941" s="145"/>
      <c r="L3941" s="145"/>
      <c r="M3941" s="145"/>
      <c r="N3941" s="145"/>
      <c r="O3941" s="145"/>
      <c r="P3941" s="145"/>
      <c r="Q3941" s="145"/>
      <c r="R3941" s="145"/>
      <c r="S3941" s="145"/>
      <c r="T3941" s="145"/>
      <c r="U3941" s="145"/>
      <c r="V3941" s="145"/>
      <c r="W3941" s="145"/>
      <c r="X3941" s="145"/>
      <c r="Y3941" s="145"/>
      <c r="Z3941" s="145"/>
      <c r="AA3941" s="145"/>
      <c r="AB3941" s="145"/>
      <c r="AC3941" s="145"/>
    </row>
    <row r="3942" spans="8:29" ht="12.75">
      <c r="H3942" s="145"/>
      <c r="I3942" s="145"/>
      <c r="J3942" s="145"/>
      <c r="K3942" s="145"/>
      <c r="L3942" s="145"/>
      <c r="M3942" s="145"/>
      <c r="N3942" s="145"/>
      <c r="O3942" s="145"/>
      <c r="P3942" s="145"/>
      <c r="Q3942" s="145"/>
      <c r="R3942" s="145"/>
      <c r="S3942" s="145"/>
      <c r="T3942" s="145"/>
      <c r="U3942" s="145"/>
      <c r="V3942" s="145"/>
      <c r="W3942" s="145"/>
      <c r="X3942" s="145"/>
      <c r="Y3942" s="145"/>
      <c r="Z3942" s="145"/>
      <c r="AA3942" s="145"/>
      <c r="AB3942" s="145"/>
      <c r="AC3942" s="145"/>
    </row>
    <row r="3943" spans="8:29" ht="12.75">
      <c r="H3943" s="145"/>
      <c r="I3943" s="145"/>
      <c r="J3943" s="145"/>
      <c r="K3943" s="145"/>
      <c r="L3943" s="145"/>
      <c r="M3943" s="145"/>
      <c r="N3943" s="145"/>
      <c r="O3943" s="145"/>
      <c r="P3943" s="145"/>
      <c r="Q3943" s="145"/>
      <c r="R3943" s="145"/>
      <c r="S3943" s="145"/>
      <c r="T3943" s="145"/>
      <c r="U3943" s="145"/>
      <c r="V3943" s="145"/>
      <c r="W3943" s="145"/>
      <c r="X3943" s="145"/>
      <c r="Y3943" s="145"/>
      <c r="Z3943" s="145"/>
      <c r="AA3943" s="145"/>
      <c r="AB3943" s="145"/>
      <c r="AC3943" s="145"/>
    </row>
    <row r="3944" spans="8:29" ht="12.75">
      <c r="H3944" s="145"/>
      <c r="I3944" s="145"/>
      <c r="J3944" s="145"/>
      <c r="K3944" s="145"/>
      <c r="L3944" s="145"/>
      <c r="M3944" s="145"/>
      <c r="N3944" s="145"/>
      <c r="O3944" s="145"/>
      <c r="P3944" s="145"/>
      <c r="Q3944" s="145"/>
      <c r="R3944" s="145"/>
      <c r="S3944" s="145"/>
      <c r="T3944" s="145"/>
      <c r="U3944" s="145"/>
      <c r="V3944" s="145"/>
      <c r="W3944" s="145"/>
      <c r="X3944" s="145"/>
      <c r="Y3944" s="145"/>
      <c r="Z3944" s="145"/>
      <c r="AA3944" s="145"/>
      <c r="AB3944" s="145"/>
      <c r="AC3944" s="145"/>
    </row>
    <row r="3945" spans="8:29" ht="12.75">
      <c r="H3945" s="145"/>
      <c r="I3945" s="145"/>
      <c r="J3945" s="145"/>
      <c r="K3945" s="145"/>
      <c r="L3945" s="145"/>
      <c r="M3945" s="145"/>
      <c r="N3945" s="145"/>
      <c r="O3945" s="145"/>
      <c r="P3945" s="145"/>
      <c r="Q3945" s="145"/>
      <c r="R3945" s="145"/>
      <c r="S3945" s="145"/>
      <c r="T3945" s="145"/>
      <c r="U3945" s="145"/>
      <c r="V3945" s="145"/>
      <c r="W3945" s="145"/>
      <c r="X3945" s="145"/>
      <c r="Y3945" s="145"/>
      <c r="Z3945" s="145"/>
      <c r="AA3945" s="145"/>
      <c r="AB3945" s="145"/>
      <c r="AC3945" s="145"/>
    </row>
    <row r="3946" spans="8:29" ht="12.75">
      <c r="H3946" s="145"/>
      <c r="I3946" s="145"/>
      <c r="J3946" s="145"/>
      <c r="K3946" s="145"/>
      <c r="L3946" s="145"/>
      <c r="M3946" s="145"/>
      <c r="N3946" s="145"/>
      <c r="O3946" s="145"/>
      <c r="P3946" s="145"/>
      <c r="Q3946" s="145"/>
      <c r="R3946" s="145"/>
      <c r="S3946" s="145"/>
      <c r="T3946" s="145"/>
      <c r="U3946" s="145"/>
      <c r="V3946" s="145"/>
      <c r="W3946" s="145"/>
      <c r="X3946" s="145"/>
      <c r="Y3946" s="145"/>
      <c r="Z3946" s="145"/>
      <c r="AA3946" s="145"/>
      <c r="AB3946" s="145"/>
      <c r="AC3946" s="145"/>
    </row>
    <row r="3947" spans="8:29" ht="12.75">
      <c r="H3947" s="145"/>
      <c r="I3947" s="145"/>
      <c r="J3947" s="145"/>
      <c r="K3947" s="145"/>
      <c r="L3947" s="145"/>
      <c r="M3947" s="145"/>
      <c r="N3947" s="145"/>
      <c r="O3947" s="145"/>
      <c r="P3947" s="145"/>
      <c r="Q3947" s="145"/>
      <c r="R3947" s="145"/>
      <c r="S3947" s="145"/>
      <c r="T3947" s="145"/>
      <c r="U3947" s="145"/>
      <c r="V3947" s="145"/>
      <c r="W3947" s="145"/>
      <c r="X3947" s="145"/>
      <c r="Y3947" s="145"/>
      <c r="Z3947" s="145"/>
      <c r="AA3947" s="145"/>
      <c r="AB3947" s="145"/>
      <c r="AC3947" s="145"/>
    </row>
    <row r="3948" spans="8:29" ht="12.75">
      <c r="H3948" s="145"/>
      <c r="I3948" s="145"/>
      <c r="J3948" s="145"/>
      <c r="K3948" s="145"/>
      <c r="L3948" s="145"/>
      <c r="M3948" s="145"/>
      <c r="N3948" s="145"/>
      <c r="O3948" s="145"/>
      <c r="P3948" s="145"/>
      <c r="Q3948" s="145"/>
      <c r="R3948" s="145"/>
      <c r="S3948" s="145"/>
      <c r="T3948" s="145"/>
      <c r="U3948" s="145"/>
      <c r="V3948" s="145"/>
      <c r="W3948" s="145"/>
      <c r="X3948" s="145"/>
      <c r="Y3948" s="145"/>
      <c r="Z3948" s="145"/>
      <c r="AA3948" s="145"/>
      <c r="AB3948" s="145"/>
      <c r="AC3948" s="145"/>
    </row>
    <row r="3949" spans="8:29" ht="12.75">
      <c r="H3949" s="145"/>
      <c r="I3949" s="145"/>
      <c r="J3949" s="145"/>
      <c r="K3949" s="145"/>
      <c r="L3949" s="145"/>
      <c r="M3949" s="145"/>
      <c r="N3949" s="145"/>
      <c r="O3949" s="145"/>
      <c r="P3949" s="145"/>
      <c r="Q3949" s="145"/>
      <c r="R3949" s="145"/>
      <c r="S3949" s="145"/>
      <c r="T3949" s="145"/>
      <c r="U3949" s="145"/>
      <c r="V3949" s="145"/>
      <c r="W3949" s="145"/>
      <c r="X3949" s="145"/>
      <c r="Y3949" s="145"/>
      <c r="Z3949" s="145"/>
      <c r="AA3949" s="145"/>
      <c r="AB3949" s="145"/>
      <c r="AC3949" s="145"/>
    </row>
    <row r="3950" spans="8:29" ht="12.75">
      <c r="H3950" s="145"/>
      <c r="I3950" s="145"/>
      <c r="J3950" s="145"/>
      <c r="K3950" s="145"/>
      <c r="L3950" s="145"/>
      <c r="M3950" s="145"/>
      <c r="N3950" s="145"/>
      <c r="O3950" s="145"/>
      <c r="P3950" s="145"/>
      <c r="Q3950" s="145"/>
      <c r="R3950" s="145"/>
      <c r="S3950" s="145"/>
      <c r="T3950" s="145"/>
      <c r="U3950" s="145"/>
      <c r="V3950" s="145"/>
      <c r="W3950" s="145"/>
      <c r="X3950" s="145"/>
      <c r="Y3950" s="145"/>
      <c r="Z3950" s="145"/>
      <c r="AA3950" s="145"/>
      <c r="AB3950" s="145"/>
      <c r="AC3950" s="145"/>
    </row>
    <row r="3951" spans="8:29" ht="12.75">
      <c r="H3951" s="145"/>
      <c r="I3951" s="145"/>
      <c r="J3951" s="145"/>
      <c r="K3951" s="145"/>
      <c r="L3951" s="145"/>
      <c r="M3951" s="145"/>
      <c r="N3951" s="145"/>
      <c r="O3951" s="145"/>
      <c r="P3951" s="145"/>
      <c r="Q3951" s="145"/>
      <c r="R3951" s="145"/>
      <c r="S3951" s="145"/>
      <c r="T3951" s="145"/>
      <c r="U3951" s="145"/>
      <c r="V3951" s="145"/>
      <c r="W3951" s="145"/>
      <c r="X3951" s="145"/>
      <c r="Y3951" s="145"/>
      <c r="Z3951" s="145"/>
      <c r="AA3951" s="145"/>
      <c r="AB3951" s="145"/>
      <c r="AC3951" s="145"/>
    </row>
    <row r="3952" spans="8:29" ht="12.75">
      <c r="H3952" s="145"/>
      <c r="I3952" s="145"/>
      <c r="J3952" s="145"/>
      <c r="K3952" s="145"/>
      <c r="L3952" s="145"/>
      <c r="M3952" s="145"/>
      <c r="N3952" s="145"/>
      <c r="O3952" s="145"/>
      <c r="P3952" s="145"/>
      <c r="Q3952" s="145"/>
      <c r="R3952" s="145"/>
      <c r="S3952" s="145"/>
      <c r="T3952" s="145"/>
      <c r="U3952" s="145"/>
      <c r="V3952" s="145"/>
      <c r="W3952" s="145"/>
      <c r="X3952" s="145"/>
      <c r="Y3952" s="145"/>
      <c r="Z3952" s="145"/>
      <c r="AA3952" s="145"/>
      <c r="AB3952" s="145"/>
      <c r="AC3952" s="145"/>
    </row>
    <row r="3953" spans="8:29" ht="12.75">
      <c r="H3953" s="145"/>
      <c r="I3953" s="145"/>
      <c r="J3953" s="145"/>
      <c r="K3953" s="145"/>
      <c r="L3953" s="145"/>
      <c r="M3953" s="145"/>
      <c r="N3953" s="145"/>
      <c r="O3953" s="145"/>
      <c r="P3953" s="145"/>
      <c r="Q3953" s="145"/>
      <c r="R3953" s="145"/>
      <c r="S3953" s="145"/>
      <c r="T3953" s="145"/>
      <c r="U3953" s="145"/>
      <c r="V3953" s="145"/>
      <c r="W3953" s="145"/>
      <c r="X3953" s="145"/>
      <c r="Y3953" s="145"/>
      <c r="Z3953" s="145"/>
      <c r="AA3953" s="145"/>
      <c r="AB3953" s="145"/>
      <c r="AC3953" s="145"/>
    </row>
    <row r="3954" spans="8:29" ht="12.75">
      <c r="H3954" s="145"/>
      <c r="I3954" s="145"/>
      <c r="J3954" s="145"/>
      <c r="K3954" s="145"/>
      <c r="L3954" s="145"/>
      <c r="M3954" s="145"/>
      <c r="N3954" s="145"/>
      <c r="O3954" s="145"/>
      <c r="P3954" s="145"/>
      <c r="Q3954" s="145"/>
      <c r="R3954" s="145"/>
      <c r="S3954" s="145"/>
      <c r="T3954" s="145"/>
      <c r="U3954" s="145"/>
      <c r="V3954" s="145"/>
      <c r="W3954" s="145"/>
      <c r="X3954" s="145"/>
      <c r="Y3954" s="145"/>
      <c r="Z3954" s="145"/>
      <c r="AA3954" s="145"/>
      <c r="AB3954" s="145"/>
      <c r="AC3954" s="145"/>
    </row>
    <row r="3955" spans="8:29" ht="12.75">
      <c r="H3955" s="145"/>
      <c r="I3955" s="145"/>
      <c r="J3955" s="145"/>
      <c r="K3955" s="145"/>
      <c r="L3955" s="145"/>
      <c r="M3955" s="145"/>
      <c r="N3955" s="145"/>
      <c r="O3955" s="145"/>
      <c r="P3955" s="145"/>
      <c r="Q3955" s="145"/>
      <c r="R3955" s="145"/>
      <c r="S3955" s="145"/>
      <c r="T3955" s="145"/>
      <c r="U3955" s="145"/>
      <c r="V3955" s="145"/>
      <c r="W3955" s="145"/>
      <c r="X3955" s="145"/>
      <c r="Y3955" s="145"/>
      <c r="Z3955" s="145"/>
      <c r="AA3955" s="145"/>
      <c r="AB3955" s="145"/>
      <c r="AC3955" s="145"/>
    </row>
    <row r="3956" spans="8:29" ht="12.75">
      <c r="H3956" s="145"/>
      <c r="I3956" s="145"/>
      <c r="J3956" s="145"/>
      <c r="K3956" s="145"/>
      <c r="L3956" s="145"/>
      <c r="M3956" s="145"/>
      <c r="N3956" s="145"/>
      <c r="O3956" s="145"/>
      <c r="P3956" s="145"/>
      <c r="Q3956" s="145"/>
      <c r="R3956" s="145"/>
      <c r="S3956" s="145"/>
      <c r="T3956" s="145"/>
      <c r="U3956" s="145"/>
      <c r="V3956" s="145"/>
      <c r="W3956" s="145"/>
      <c r="X3956" s="145"/>
      <c r="Y3956" s="145"/>
      <c r="Z3956" s="145"/>
      <c r="AA3956" s="145"/>
      <c r="AB3956" s="145"/>
      <c r="AC3956" s="145"/>
    </row>
    <row r="3957" spans="8:29" ht="12.75">
      <c r="H3957" s="145"/>
      <c r="I3957" s="145"/>
      <c r="J3957" s="145"/>
      <c r="K3957" s="145"/>
      <c r="L3957" s="145"/>
      <c r="M3957" s="145"/>
      <c r="N3957" s="145"/>
      <c r="O3957" s="145"/>
      <c r="P3957" s="145"/>
      <c r="Q3957" s="145"/>
      <c r="R3957" s="145"/>
      <c r="S3957" s="145"/>
      <c r="T3957" s="145"/>
      <c r="U3957" s="145"/>
      <c r="V3957" s="145"/>
      <c r="W3957" s="145"/>
      <c r="X3957" s="145"/>
      <c r="Y3957" s="145"/>
      <c r="Z3957" s="145"/>
      <c r="AA3957" s="145"/>
      <c r="AB3957" s="145"/>
      <c r="AC3957" s="145"/>
    </row>
    <row r="3958" spans="8:29" ht="12.75">
      <c r="H3958" s="145"/>
      <c r="I3958" s="145"/>
      <c r="J3958" s="145"/>
      <c r="K3958" s="145"/>
      <c r="L3958" s="145"/>
      <c r="M3958" s="145"/>
      <c r="N3958" s="145"/>
      <c r="O3958" s="145"/>
      <c r="P3958" s="145"/>
      <c r="Q3958" s="145"/>
      <c r="R3958" s="145"/>
      <c r="S3958" s="145"/>
      <c r="T3958" s="145"/>
      <c r="U3958" s="145"/>
      <c r="V3958" s="145"/>
      <c r="W3958" s="145"/>
      <c r="X3958" s="145"/>
      <c r="Y3958" s="145"/>
      <c r="Z3958" s="145"/>
      <c r="AA3958" s="145"/>
      <c r="AB3958" s="145"/>
      <c r="AC3958" s="145"/>
    </row>
    <row r="3959" spans="8:29" ht="12.75">
      <c r="H3959" s="145"/>
      <c r="I3959" s="145"/>
      <c r="J3959" s="145"/>
      <c r="K3959" s="145"/>
      <c r="L3959" s="145"/>
      <c r="M3959" s="145"/>
      <c r="N3959" s="145"/>
      <c r="O3959" s="145"/>
      <c r="P3959" s="145"/>
      <c r="Q3959" s="145"/>
      <c r="R3959" s="145"/>
      <c r="S3959" s="145"/>
      <c r="T3959" s="145"/>
      <c r="U3959" s="145"/>
      <c r="V3959" s="145"/>
      <c r="W3959" s="145"/>
      <c r="X3959" s="145"/>
      <c r="Y3959" s="145"/>
      <c r="Z3959" s="145"/>
      <c r="AA3959" s="145"/>
      <c r="AB3959" s="145"/>
      <c r="AC3959" s="145"/>
    </row>
    <row r="3960" spans="8:29" ht="12.75">
      <c r="H3960" s="145"/>
      <c r="I3960" s="145"/>
      <c r="J3960" s="145"/>
      <c r="K3960" s="145"/>
      <c r="L3960" s="145"/>
      <c r="M3960" s="145"/>
      <c r="N3960" s="145"/>
      <c r="O3960" s="145"/>
      <c r="P3960" s="145"/>
      <c r="Q3960" s="145"/>
      <c r="R3960" s="145"/>
      <c r="S3960" s="145"/>
      <c r="T3960" s="145"/>
      <c r="U3960" s="145"/>
      <c r="V3960" s="145"/>
      <c r="W3960" s="145"/>
      <c r="X3960" s="145"/>
      <c r="Y3960" s="145"/>
      <c r="Z3960" s="145"/>
      <c r="AA3960" s="145"/>
      <c r="AB3960" s="145"/>
      <c r="AC3960" s="145"/>
    </row>
    <row r="3961" spans="8:29" ht="12.75">
      <c r="H3961" s="145"/>
      <c r="I3961" s="145"/>
      <c r="J3961" s="145"/>
      <c r="K3961" s="145"/>
      <c r="L3961" s="145"/>
      <c r="M3961" s="145"/>
      <c r="N3961" s="145"/>
      <c r="O3961" s="145"/>
      <c r="P3961" s="145"/>
      <c r="Q3961" s="145"/>
      <c r="R3961" s="145"/>
      <c r="S3961" s="145"/>
      <c r="T3961" s="145"/>
      <c r="U3961" s="145"/>
      <c r="V3961" s="145"/>
      <c r="W3961" s="145"/>
      <c r="X3961" s="145"/>
      <c r="Y3961" s="145"/>
      <c r="Z3961" s="145"/>
      <c r="AA3961" s="145"/>
      <c r="AB3961" s="145"/>
      <c r="AC3961" s="145"/>
    </row>
    <row r="3962" spans="8:29" ht="12.75">
      <c r="H3962" s="145"/>
      <c r="I3962" s="145"/>
      <c r="J3962" s="145"/>
      <c r="K3962" s="145"/>
      <c r="L3962" s="145"/>
      <c r="M3962" s="145"/>
      <c r="N3962" s="145"/>
      <c r="O3962" s="145"/>
      <c r="P3962" s="145"/>
      <c r="Q3962" s="145"/>
      <c r="R3962" s="145"/>
      <c r="S3962" s="145"/>
      <c r="T3962" s="145"/>
      <c r="U3962" s="145"/>
      <c r="V3962" s="145"/>
      <c r="W3962" s="145"/>
      <c r="X3962" s="145"/>
      <c r="Y3962" s="145"/>
      <c r="Z3962" s="145"/>
      <c r="AA3962" s="145"/>
      <c r="AB3962" s="145"/>
      <c r="AC3962" s="145"/>
    </row>
    <row r="3963" spans="8:29" ht="12.75">
      <c r="H3963" s="145"/>
      <c r="I3963" s="145"/>
      <c r="J3963" s="145"/>
      <c r="K3963" s="145"/>
      <c r="L3963" s="145"/>
      <c r="M3963" s="145"/>
      <c r="N3963" s="145"/>
      <c r="O3963" s="145"/>
      <c r="P3963" s="145"/>
      <c r="Q3963" s="145"/>
      <c r="R3963" s="145"/>
      <c r="S3963" s="145"/>
      <c r="T3963" s="145"/>
      <c r="U3963" s="145"/>
      <c r="V3963" s="145"/>
      <c r="W3963" s="145"/>
      <c r="X3963" s="145"/>
      <c r="Y3963" s="145"/>
      <c r="Z3963" s="145"/>
      <c r="AA3963" s="145"/>
      <c r="AB3963" s="145"/>
      <c r="AC3963" s="145"/>
    </row>
    <row r="3964" spans="8:29" ht="12.75">
      <c r="H3964" s="145"/>
      <c r="I3964" s="145"/>
      <c r="J3964" s="145"/>
      <c r="K3964" s="145"/>
      <c r="L3964" s="145"/>
      <c r="M3964" s="145"/>
      <c r="N3964" s="145"/>
      <c r="O3964" s="145"/>
      <c r="P3964" s="145"/>
      <c r="Q3964" s="145"/>
      <c r="R3964" s="145"/>
      <c r="S3964" s="145"/>
      <c r="T3964" s="145"/>
      <c r="U3964" s="145"/>
      <c r="V3964" s="145"/>
      <c r="W3964" s="145"/>
      <c r="X3964" s="145"/>
      <c r="Y3964" s="145"/>
      <c r="Z3964" s="145"/>
      <c r="AA3964" s="145"/>
      <c r="AB3964" s="145"/>
      <c r="AC3964" s="145"/>
    </row>
    <row r="3965" spans="8:29" ht="12.75">
      <c r="H3965" s="145"/>
      <c r="I3965" s="145"/>
      <c r="J3965" s="145"/>
      <c r="K3965" s="145"/>
      <c r="L3965" s="145"/>
      <c r="M3965" s="145"/>
      <c r="N3965" s="145"/>
      <c r="O3965" s="145"/>
      <c r="P3965" s="145"/>
      <c r="Q3965" s="145"/>
      <c r="R3965" s="145"/>
      <c r="S3965" s="145"/>
      <c r="T3965" s="145"/>
      <c r="U3965" s="145"/>
      <c r="V3965" s="145"/>
      <c r="W3965" s="145"/>
      <c r="X3965" s="145"/>
      <c r="Y3965" s="145"/>
      <c r="Z3965" s="145"/>
      <c r="AA3965" s="145"/>
      <c r="AB3965" s="145"/>
      <c r="AC3965" s="145"/>
    </row>
    <row r="3966" spans="8:29" ht="12.75">
      <c r="H3966" s="145"/>
      <c r="I3966" s="145"/>
      <c r="J3966" s="145"/>
      <c r="K3966" s="145"/>
      <c r="L3966" s="145"/>
      <c r="M3966" s="145"/>
      <c r="N3966" s="145"/>
      <c r="O3966" s="145"/>
      <c r="P3966" s="145"/>
      <c r="Q3966" s="145"/>
      <c r="R3966" s="145"/>
      <c r="S3966" s="145"/>
      <c r="T3966" s="145"/>
      <c r="U3966" s="145"/>
      <c r="V3966" s="145"/>
      <c r="W3966" s="145"/>
      <c r="X3966" s="145"/>
      <c r="Y3966" s="145"/>
      <c r="Z3966" s="145"/>
      <c r="AA3966" s="145"/>
      <c r="AB3966" s="145"/>
      <c r="AC3966" s="145"/>
    </row>
    <row r="3967" spans="8:29" ht="12.75">
      <c r="H3967" s="145"/>
      <c r="I3967" s="145"/>
      <c r="J3967" s="145"/>
      <c r="K3967" s="145"/>
      <c r="L3967" s="145"/>
      <c r="M3967" s="145"/>
      <c r="N3967" s="145"/>
      <c r="O3967" s="145"/>
      <c r="P3967" s="145"/>
      <c r="Q3967" s="145"/>
      <c r="R3967" s="145"/>
      <c r="S3967" s="145"/>
      <c r="T3967" s="145"/>
      <c r="U3967" s="145"/>
      <c r="V3967" s="145"/>
      <c r="W3967" s="145"/>
      <c r="X3967" s="145"/>
      <c r="Y3967" s="145"/>
      <c r="Z3967" s="145"/>
      <c r="AA3967" s="145"/>
      <c r="AB3967" s="145"/>
      <c r="AC3967" s="145"/>
    </row>
    <row r="3968" spans="8:29" ht="12.75">
      <c r="H3968" s="145"/>
      <c r="I3968" s="145"/>
      <c r="J3968" s="145"/>
      <c r="K3968" s="145"/>
      <c r="L3968" s="145"/>
      <c r="M3968" s="145"/>
      <c r="N3968" s="145"/>
      <c r="O3968" s="145"/>
      <c r="P3968" s="145"/>
      <c r="Q3968" s="145"/>
      <c r="R3968" s="145"/>
      <c r="S3968" s="145"/>
      <c r="T3968" s="145"/>
      <c r="U3968" s="145"/>
      <c r="V3968" s="145"/>
      <c r="W3968" s="145"/>
      <c r="X3968" s="145"/>
      <c r="Y3968" s="145"/>
      <c r="Z3968" s="145"/>
      <c r="AA3968" s="145"/>
      <c r="AB3968" s="145"/>
      <c r="AC3968" s="145"/>
    </row>
    <row r="3969" spans="8:29" ht="12.75">
      <c r="H3969" s="145"/>
      <c r="I3969" s="145"/>
      <c r="J3969" s="145"/>
      <c r="K3969" s="145"/>
      <c r="L3969" s="145"/>
      <c r="M3969" s="145"/>
      <c r="N3969" s="145"/>
      <c r="O3969" s="145"/>
      <c r="P3969" s="145"/>
      <c r="Q3969" s="145"/>
      <c r="R3969" s="145"/>
      <c r="S3969" s="145"/>
      <c r="T3969" s="145"/>
      <c r="U3969" s="145"/>
      <c r="V3969" s="145"/>
      <c r="W3969" s="145"/>
      <c r="X3969" s="145"/>
      <c r="Y3969" s="145"/>
      <c r="Z3969" s="145"/>
      <c r="AA3969" s="145"/>
      <c r="AB3969" s="145"/>
      <c r="AC3969" s="145"/>
    </row>
    <row r="3970" spans="8:29" ht="12.75">
      <c r="H3970" s="145"/>
      <c r="I3970" s="145"/>
      <c r="J3970" s="145"/>
      <c r="K3970" s="145"/>
      <c r="L3970" s="145"/>
      <c r="M3970" s="145"/>
      <c r="N3970" s="145"/>
      <c r="O3970" s="145"/>
      <c r="P3970" s="145"/>
      <c r="Q3970" s="145"/>
      <c r="R3970" s="145"/>
      <c r="S3970" s="145"/>
      <c r="T3970" s="145"/>
      <c r="U3970" s="145"/>
      <c r="V3970" s="145"/>
      <c r="W3970" s="145"/>
      <c r="X3970" s="145"/>
      <c r="Y3970" s="145"/>
      <c r="Z3970" s="145"/>
      <c r="AA3970" s="145"/>
      <c r="AB3970" s="145"/>
      <c r="AC3970" s="145"/>
    </row>
    <row r="3971" spans="8:29" ht="12.75">
      <c r="H3971" s="145"/>
      <c r="I3971" s="145"/>
      <c r="J3971" s="145"/>
      <c r="K3971" s="145"/>
      <c r="L3971" s="145"/>
      <c r="M3971" s="145"/>
      <c r="N3971" s="145"/>
      <c r="O3971" s="145"/>
      <c r="P3971" s="145"/>
      <c r="Q3971" s="145"/>
      <c r="R3971" s="145"/>
      <c r="S3971" s="145"/>
      <c r="T3971" s="145"/>
      <c r="U3971" s="145"/>
      <c r="V3971" s="145"/>
      <c r="W3971" s="145"/>
      <c r="X3971" s="145"/>
      <c r="Y3971" s="145"/>
      <c r="Z3971" s="145"/>
      <c r="AA3971" s="145"/>
      <c r="AB3971" s="145"/>
      <c r="AC3971" s="145"/>
    </row>
    <row r="3972" spans="8:29" ht="12.75">
      <c r="H3972" s="145"/>
      <c r="I3972" s="145"/>
      <c r="J3972" s="145"/>
      <c r="K3972" s="145"/>
      <c r="L3972" s="145"/>
      <c r="M3972" s="145"/>
      <c r="N3972" s="145"/>
      <c r="O3972" s="145"/>
      <c r="P3972" s="145"/>
      <c r="Q3972" s="145"/>
      <c r="R3972" s="145"/>
      <c r="S3972" s="145"/>
      <c r="T3972" s="145"/>
      <c r="U3972" s="145"/>
      <c r="V3972" s="145"/>
      <c r="W3972" s="145"/>
      <c r="X3972" s="145"/>
      <c r="Y3972" s="145"/>
      <c r="Z3972" s="145"/>
      <c r="AA3972" s="145"/>
      <c r="AB3972" s="145"/>
      <c r="AC3972" s="145"/>
    </row>
    <row r="3973" spans="8:29" ht="12.75">
      <c r="H3973" s="145"/>
      <c r="I3973" s="145"/>
      <c r="J3973" s="145"/>
      <c r="K3973" s="145"/>
      <c r="L3973" s="145"/>
      <c r="M3973" s="145"/>
      <c r="N3973" s="145"/>
      <c r="O3973" s="145"/>
      <c r="P3973" s="145"/>
      <c r="Q3973" s="145"/>
      <c r="R3973" s="145"/>
      <c r="S3973" s="145"/>
      <c r="T3973" s="145"/>
      <c r="U3973" s="145"/>
      <c r="V3973" s="145"/>
      <c r="W3973" s="145"/>
      <c r="X3973" s="145"/>
      <c r="Y3973" s="145"/>
      <c r="Z3973" s="145"/>
      <c r="AA3973" s="145"/>
      <c r="AB3973" s="145"/>
      <c r="AC3973" s="145"/>
    </row>
    <row r="3974" spans="8:29" ht="12.75">
      <c r="H3974" s="145"/>
      <c r="I3974" s="145"/>
      <c r="J3974" s="145"/>
      <c r="K3974" s="145"/>
      <c r="L3974" s="145"/>
      <c r="M3974" s="145"/>
      <c r="N3974" s="145"/>
      <c r="O3974" s="145"/>
      <c r="P3974" s="145"/>
      <c r="Q3974" s="145"/>
      <c r="R3974" s="145"/>
      <c r="S3974" s="145"/>
      <c r="T3974" s="145"/>
      <c r="U3974" s="145"/>
      <c r="V3974" s="145"/>
      <c r="W3974" s="145"/>
      <c r="X3974" s="145"/>
      <c r="Y3974" s="145"/>
      <c r="Z3974" s="145"/>
      <c r="AA3974" s="145"/>
      <c r="AB3974" s="145"/>
      <c r="AC3974" s="145"/>
    </row>
    <row r="3975" spans="8:29" ht="12.75">
      <c r="H3975" s="145"/>
      <c r="I3975" s="145"/>
      <c r="J3975" s="145"/>
      <c r="K3975" s="145"/>
      <c r="L3975" s="145"/>
      <c r="M3975" s="145"/>
      <c r="N3975" s="145"/>
      <c r="O3975" s="145"/>
      <c r="P3975" s="145"/>
      <c r="Q3975" s="145"/>
      <c r="R3975" s="145"/>
      <c r="S3975" s="145"/>
      <c r="T3975" s="145"/>
      <c r="U3975" s="145"/>
      <c r="V3975" s="145"/>
      <c r="W3975" s="145"/>
      <c r="X3975" s="145"/>
      <c r="Y3975" s="145"/>
      <c r="Z3975" s="145"/>
      <c r="AA3975" s="145"/>
      <c r="AB3975" s="145"/>
      <c r="AC3975" s="145"/>
    </row>
    <row r="3976" spans="8:29" ht="12.75">
      <c r="H3976" s="145"/>
      <c r="I3976" s="145"/>
      <c r="J3976" s="145"/>
      <c r="K3976" s="145"/>
      <c r="L3976" s="145"/>
      <c r="M3976" s="145"/>
      <c r="N3976" s="145"/>
      <c r="O3976" s="145"/>
      <c r="P3976" s="145"/>
      <c r="Q3976" s="145"/>
      <c r="R3976" s="145"/>
      <c r="S3976" s="145"/>
      <c r="T3976" s="145"/>
      <c r="U3976" s="145"/>
      <c r="V3976" s="145"/>
      <c r="W3976" s="145"/>
      <c r="X3976" s="145"/>
      <c r="Y3976" s="145"/>
      <c r="Z3976" s="145"/>
      <c r="AA3976" s="145"/>
      <c r="AB3976" s="145"/>
      <c r="AC3976" s="145"/>
    </row>
    <row r="3977" spans="8:29" ht="12.75">
      <c r="H3977" s="145"/>
      <c r="I3977" s="145"/>
      <c r="J3977" s="145"/>
      <c r="K3977" s="145"/>
      <c r="L3977" s="145"/>
      <c r="M3977" s="145"/>
      <c r="N3977" s="145"/>
      <c r="O3977" s="145"/>
      <c r="P3977" s="145"/>
      <c r="Q3977" s="145"/>
      <c r="R3977" s="145"/>
      <c r="S3977" s="145"/>
      <c r="T3977" s="145"/>
      <c r="U3977" s="145"/>
      <c r="V3977" s="145"/>
      <c r="W3977" s="145"/>
      <c r="X3977" s="145"/>
      <c r="Y3977" s="145"/>
      <c r="Z3977" s="145"/>
      <c r="AA3977" s="145"/>
      <c r="AB3977" s="145"/>
      <c r="AC3977" s="145"/>
    </row>
    <row r="3978" spans="8:29" ht="12.75">
      <c r="H3978" s="145"/>
      <c r="I3978" s="145"/>
      <c r="J3978" s="145"/>
      <c r="K3978" s="145"/>
      <c r="L3978" s="145"/>
      <c r="M3978" s="145"/>
      <c r="N3978" s="145"/>
      <c r="O3978" s="145"/>
      <c r="P3978" s="145"/>
      <c r="Q3978" s="145"/>
      <c r="R3978" s="145"/>
      <c r="S3978" s="145"/>
      <c r="T3978" s="145"/>
      <c r="U3978" s="145"/>
      <c r="V3978" s="145"/>
      <c r="W3978" s="145"/>
      <c r="X3978" s="145"/>
      <c r="Y3978" s="145"/>
      <c r="Z3978" s="145"/>
      <c r="AA3978" s="145"/>
      <c r="AB3978" s="145"/>
      <c r="AC3978" s="145"/>
    </row>
    <row r="3979" spans="8:29" ht="12.75">
      <c r="H3979" s="145"/>
      <c r="I3979" s="145"/>
      <c r="J3979" s="145"/>
      <c r="K3979" s="145"/>
      <c r="L3979" s="145"/>
      <c r="M3979" s="145"/>
      <c r="N3979" s="145"/>
      <c r="O3979" s="145"/>
      <c r="P3979" s="145"/>
      <c r="Q3979" s="145"/>
      <c r="R3979" s="145"/>
      <c r="S3979" s="145"/>
      <c r="T3979" s="145"/>
      <c r="U3979" s="145"/>
      <c r="V3979" s="145"/>
      <c r="W3979" s="145"/>
      <c r="X3979" s="145"/>
      <c r="Y3979" s="145"/>
      <c r="Z3979" s="145"/>
      <c r="AA3979" s="145"/>
      <c r="AB3979" s="145"/>
      <c r="AC3979" s="145"/>
    </row>
    <row r="3980" spans="8:29" ht="12.75">
      <c r="H3980" s="145"/>
      <c r="I3980" s="145"/>
      <c r="J3980" s="145"/>
      <c r="K3980" s="145"/>
      <c r="L3980" s="145"/>
      <c r="M3980" s="145"/>
      <c r="N3980" s="145"/>
      <c r="O3980" s="145"/>
      <c r="P3980" s="145"/>
      <c r="Q3980" s="145"/>
      <c r="R3980" s="145"/>
      <c r="S3980" s="145"/>
      <c r="T3980" s="145"/>
      <c r="U3980" s="145"/>
      <c r="V3980" s="145"/>
      <c r="W3980" s="145"/>
      <c r="X3980" s="145"/>
      <c r="Y3980" s="145"/>
      <c r="Z3980" s="145"/>
      <c r="AA3980" s="145"/>
      <c r="AB3980" s="145"/>
      <c r="AC3980" s="145"/>
    </row>
    <row r="3981" spans="8:29" ht="12.75">
      <c r="H3981" s="145"/>
      <c r="I3981" s="145"/>
      <c r="J3981" s="145"/>
      <c r="K3981" s="145"/>
      <c r="L3981" s="145"/>
      <c r="M3981" s="145"/>
      <c r="N3981" s="145"/>
      <c r="O3981" s="145"/>
      <c r="P3981" s="145"/>
      <c r="Q3981" s="145"/>
      <c r="R3981" s="145"/>
      <c r="S3981" s="145"/>
      <c r="T3981" s="145"/>
      <c r="U3981" s="145"/>
      <c r="V3981" s="145"/>
      <c r="W3981" s="145"/>
      <c r="X3981" s="145"/>
      <c r="Y3981" s="145"/>
      <c r="Z3981" s="145"/>
      <c r="AA3981" s="145"/>
      <c r="AB3981" s="145"/>
      <c r="AC3981" s="145"/>
    </row>
    <row r="3982" spans="8:29" ht="12.75">
      <c r="H3982" s="145"/>
      <c r="I3982" s="145"/>
      <c r="J3982" s="145"/>
      <c r="K3982" s="145"/>
      <c r="L3982" s="145"/>
      <c r="M3982" s="145"/>
      <c r="N3982" s="145"/>
      <c r="O3982" s="145"/>
      <c r="P3982" s="145"/>
      <c r="Q3982" s="145"/>
      <c r="R3982" s="145"/>
      <c r="S3982" s="145"/>
      <c r="T3982" s="145"/>
      <c r="U3982" s="145"/>
      <c r="V3982" s="145"/>
      <c r="W3982" s="145"/>
      <c r="X3982" s="145"/>
      <c r="Y3982" s="145"/>
      <c r="Z3982" s="145"/>
      <c r="AA3982" s="145"/>
      <c r="AB3982" s="145"/>
      <c r="AC3982" s="145"/>
    </row>
    <row r="3983" spans="8:29" ht="12.75">
      <c r="H3983" s="145"/>
      <c r="I3983" s="145"/>
      <c r="J3983" s="145"/>
      <c r="K3983" s="145"/>
      <c r="L3983" s="145"/>
      <c r="M3983" s="145"/>
      <c r="N3983" s="145"/>
      <c r="O3983" s="145"/>
      <c r="P3983" s="145"/>
      <c r="Q3983" s="145"/>
      <c r="R3983" s="145"/>
      <c r="S3983" s="145"/>
      <c r="T3983" s="145"/>
      <c r="U3983" s="145"/>
      <c r="V3983" s="145"/>
      <c r="W3983" s="145"/>
      <c r="X3983" s="145"/>
      <c r="Y3983" s="145"/>
      <c r="Z3983" s="145"/>
      <c r="AA3983" s="145"/>
      <c r="AB3983" s="145"/>
      <c r="AC3983" s="145"/>
    </row>
    <row r="3984" spans="8:29" ht="12.75">
      <c r="H3984" s="145"/>
      <c r="I3984" s="145"/>
      <c r="J3984" s="145"/>
      <c r="K3984" s="145"/>
      <c r="L3984" s="145"/>
      <c r="M3984" s="145"/>
      <c r="N3984" s="145"/>
      <c r="O3984" s="145"/>
      <c r="P3984" s="145"/>
      <c r="Q3984" s="145"/>
      <c r="R3984" s="145"/>
      <c r="S3984" s="145"/>
      <c r="T3984" s="145"/>
      <c r="U3984" s="145"/>
      <c r="V3984" s="145"/>
      <c r="W3984" s="145"/>
      <c r="X3984" s="145"/>
      <c r="Y3984" s="145"/>
      <c r="Z3984" s="145"/>
      <c r="AA3984" s="145"/>
      <c r="AB3984" s="145"/>
      <c r="AC3984" s="145"/>
    </row>
    <row r="3985" spans="8:29" ht="12.75">
      <c r="H3985" s="145"/>
      <c r="I3985" s="145"/>
      <c r="J3985" s="145"/>
      <c r="K3985" s="145"/>
      <c r="L3985" s="145"/>
      <c r="M3985" s="145"/>
      <c r="N3985" s="145"/>
      <c r="O3985" s="145"/>
      <c r="P3985" s="145"/>
      <c r="Q3985" s="145"/>
      <c r="R3985" s="145"/>
      <c r="S3985" s="145"/>
      <c r="T3985" s="145"/>
      <c r="U3985" s="145"/>
      <c r="V3985" s="145"/>
      <c r="W3985" s="145"/>
      <c r="X3985" s="145"/>
      <c r="Y3985" s="145"/>
      <c r="Z3985" s="145"/>
      <c r="AA3985" s="145"/>
      <c r="AB3985" s="145"/>
      <c r="AC3985" s="145"/>
    </row>
    <row r="3986" spans="8:29" ht="12.75">
      <c r="H3986" s="145"/>
      <c r="I3986" s="145"/>
      <c r="J3986" s="145"/>
      <c r="K3986" s="145"/>
      <c r="L3986" s="145"/>
      <c r="M3986" s="145"/>
      <c r="N3986" s="145"/>
      <c r="O3986" s="145"/>
      <c r="P3986" s="145"/>
      <c r="Q3986" s="145"/>
      <c r="R3986" s="145"/>
      <c r="S3986" s="145"/>
      <c r="T3986" s="145"/>
      <c r="U3986" s="145"/>
      <c r="V3986" s="145"/>
      <c r="W3986" s="145"/>
      <c r="X3986" s="145"/>
      <c r="Y3986" s="145"/>
      <c r="Z3986" s="145"/>
      <c r="AA3986" s="145"/>
      <c r="AB3986" s="145"/>
      <c r="AC3986" s="145"/>
    </row>
    <row r="3987" spans="8:29" ht="12.75">
      <c r="H3987" s="145"/>
      <c r="I3987" s="145"/>
      <c r="J3987" s="145"/>
      <c r="K3987" s="145"/>
      <c r="L3987" s="145"/>
      <c r="M3987" s="145"/>
      <c r="N3987" s="145"/>
      <c r="O3987" s="145"/>
      <c r="P3987" s="145"/>
      <c r="Q3987" s="145"/>
      <c r="R3987" s="145"/>
      <c r="S3987" s="145"/>
      <c r="T3987" s="145"/>
      <c r="U3987" s="145"/>
      <c r="V3987" s="145"/>
      <c r="W3987" s="145"/>
      <c r="X3987" s="145"/>
      <c r="Y3987" s="145"/>
      <c r="Z3987" s="145"/>
      <c r="AA3987" s="145"/>
      <c r="AB3987" s="145"/>
      <c r="AC3987" s="145"/>
    </row>
    <row r="3988" spans="8:29" ht="12.75">
      <c r="H3988" s="145"/>
      <c r="I3988" s="145"/>
      <c r="J3988" s="145"/>
      <c r="K3988" s="145"/>
      <c r="L3988" s="145"/>
      <c r="M3988" s="145"/>
      <c r="N3988" s="145"/>
      <c r="O3988" s="145"/>
      <c r="P3988" s="145"/>
      <c r="Q3988" s="145"/>
      <c r="R3988" s="145"/>
      <c r="S3988" s="145"/>
      <c r="T3988" s="145"/>
      <c r="U3988" s="145"/>
      <c r="V3988" s="145"/>
      <c r="W3988" s="145"/>
      <c r="X3988" s="145"/>
      <c r="Y3988" s="145"/>
      <c r="Z3988" s="145"/>
      <c r="AA3988" s="145"/>
      <c r="AB3988" s="145"/>
      <c r="AC3988" s="145"/>
    </row>
    <row r="3989" spans="8:29" ht="12.75">
      <c r="H3989" s="145"/>
      <c r="I3989" s="145"/>
      <c r="J3989" s="145"/>
      <c r="K3989" s="145"/>
      <c r="L3989" s="145"/>
      <c r="M3989" s="145"/>
      <c r="N3989" s="145"/>
      <c r="O3989" s="145"/>
      <c r="P3989" s="145"/>
      <c r="Q3989" s="145"/>
      <c r="R3989" s="145"/>
      <c r="S3989" s="145"/>
      <c r="T3989" s="145"/>
      <c r="U3989" s="145"/>
      <c r="V3989" s="145"/>
      <c r="W3989" s="145"/>
      <c r="X3989" s="145"/>
      <c r="Y3989" s="145"/>
      <c r="Z3989" s="145"/>
      <c r="AA3989" s="145"/>
      <c r="AB3989" s="145"/>
      <c r="AC3989" s="145"/>
    </row>
    <row r="3990" spans="8:29" ht="12.75">
      <c r="H3990" s="145"/>
      <c r="I3990" s="145"/>
      <c r="J3990" s="145"/>
      <c r="K3990" s="145"/>
      <c r="L3990" s="145"/>
      <c r="M3990" s="145"/>
      <c r="N3990" s="145"/>
      <c r="O3990" s="145"/>
      <c r="P3990" s="145"/>
      <c r="Q3990" s="145"/>
      <c r="R3990" s="145"/>
      <c r="S3990" s="145"/>
      <c r="T3990" s="145"/>
      <c r="U3990" s="145"/>
      <c r="V3990" s="145"/>
      <c r="W3990" s="145"/>
      <c r="X3990" s="145"/>
      <c r="Y3990" s="145"/>
      <c r="Z3990" s="145"/>
      <c r="AA3990" s="145"/>
      <c r="AB3990" s="145"/>
      <c r="AC3990" s="145"/>
    </row>
    <row r="3991" spans="8:29" ht="12.75">
      <c r="H3991" s="145"/>
      <c r="I3991" s="145"/>
      <c r="J3991" s="145"/>
      <c r="K3991" s="145"/>
      <c r="L3991" s="145"/>
      <c r="M3991" s="145"/>
      <c r="N3991" s="145"/>
      <c r="O3991" s="145"/>
      <c r="P3991" s="145"/>
      <c r="Q3991" s="145"/>
      <c r="R3991" s="145"/>
      <c r="S3991" s="145"/>
      <c r="T3991" s="145"/>
      <c r="U3991" s="145"/>
      <c r="V3991" s="145"/>
      <c r="W3991" s="145"/>
      <c r="X3991" s="145"/>
      <c r="Y3991" s="145"/>
      <c r="Z3991" s="145"/>
      <c r="AA3991" s="145"/>
      <c r="AB3991" s="145"/>
      <c r="AC3991" s="145"/>
    </row>
    <row r="3992" spans="8:29" ht="12.75">
      <c r="H3992" s="145"/>
      <c r="I3992" s="145"/>
      <c r="J3992" s="145"/>
      <c r="K3992" s="145"/>
      <c r="L3992" s="145"/>
      <c r="M3992" s="145"/>
      <c r="N3992" s="145"/>
      <c r="O3992" s="145"/>
      <c r="P3992" s="145"/>
      <c r="Q3992" s="145"/>
      <c r="R3992" s="145"/>
      <c r="S3992" s="145"/>
      <c r="T3992" s="145"/>
      <c r="U3992" s="145"/>
      <c r="V3992" s="145"/>
      <c r="W3992" s="145"/>
      <c r="X3992" s="145"/>
      <c r="Y3992" s="145"/>
      <c r="Z3992" s="145"/>
      <c r="AA3992" s="145"/>
      <c r="AB3992" s="145"/>
      <c r="AC3992" s="145"/>
    </row>
    <row r="3993" spans="8:29" ht="12.75">
      <c r="H3993" s="145"/>
      <c r="I3993" s="145"/>
      <c r="J3993" s="145"/>
      <c r="K3993" s="145"/>
      <c r="L3993" s="145"/>
      <c r="M3993" s="145"/>
      <c r="N3993" s="145"/>
      <c r="O3993" s="145"/>
      <c r="P3993" s="145"/>
      <c r="Q3993" s="145"/>
      <c r="R3993" s="145"/>
      <c r="S3993" s="145"/>
      <c r="T3993" s="145"/>
      <c r="U3993" s="145"/>
      <c r="V3993" s="145"/>
      <c r="W3993" s="145"/>
      <c r="X3993" s="145"/>
      <c r="Y3993" s="145"/>
      <c r="Z3993" s="145"/>
      <c r="AA3993" s="145"/>
      <c r="AB3993" s="145"/>
      <c r="AC3993" s="145"/>
    </row>
    <row r="3994" spans="8:29" ht="12.75">
      <c r="H3994" s="145"/>
      <c r="I3994" s="145"/>
      <c r="J3994" s="145"/>
      <c r="K3994" s="145"/>
      <c r="L3994" s="145"/>
      <c r="M3994" s="145"/>
      <c r="N3994" s="145"/>
      <c r="O3994" s="145"/>
      <c r="P3994" s="145"/>
      <c r="Q3994" s="145"/>
      <c r="R3994" s="145"/>
      <c r="S3994" s="145"/>
      <c r="T3994" s="145"/>
      <c r="U3994" s="145"/>
      <c r="V3994" s="145"/>
      <c r="W3994" s="145"/>
      <c r="X3994" s="145"/>
      <c r="Y3994" s="145"/>
      <c r="Z3994" s="145"/>
      <c r="AA3994" s="145"/>
      <c r="AB3994" s="145"/>
      <c r="AC3994" s="145"/>
    </row>
    <row r="3995" spans="8:29" ht="12.75">
      <c r="H3995" s="145"/>
      <c r="I3995" s="145"/>
      <c r="J3995" s="145"/>
      <c r="K3995" s="145"/>
      <c r="L3995" s="145"/>
      <c r="M3995" s="145"/>
      <c r="N3995" s="145"/>
      <c r="O3995" s="145"/>
      <c r="P3995" s="145"/>
      <c r="Q3995" s="145"/>
      <c r="R3995" s="145"/>
      <c r="S3995" s="145"/>
      <c r="T3995" s="145"/>
      <c r="U3995" s="145"/>
      <c r="V3995" s="145"/>
      <c r="W3995" s="145"/>
      <c r="X3995" s="145"/>
      <c r="Y3995" s="145"/>
      <c r="Z3995" s="145"/>
      <c r="AA3995" s="145"/>
      <c r="AB3995" s="145"/>
      <c r="AC3995" s="145"/>
    </row>
    <row r="3996" spans="8:29" ht="12.75">
      <c r="H3996" s="145"/>
      <c r="I3996" s="145"/>
      <c r="J3996" s="145"/>
      <c r="K3996" s="145"/>
      <c r="L3996" s="145"/>
      <c r="M3996" s="145"/>
      <c r="N3996" s="145"/>
      <c r="O3996" s="145"/>
      <c r="P3996" s="145"/>
      <c r="Q3996" s="145"/>
      <c r="R3996" s="145"/>
      <c r="S3996" s="145"/>
      <c r="T3996" s="145"/>
      <c r="U3996" s="145"/>
      <c r="V3996" s="145"/>
      <c r="W3996" s="145"/>
      <c r="X3996" s="145"/>
      <c r="Y3996" s="145"/>
      <c r="Z3996" s="145"/>
      <c r="AA3996" s="145"/>
      <c r="AB3996" s="145"/>
      <c r="AC3996" s="145"/>
    </row>
    <row r="3997" spans="8:29" ht="12.75">
      <c r="H3997" s="145"/>
      <c r="I3997" s="145"/>
      <c r="J3997" s="145"/>
      <c r="K3997" s="145"/>
      <c r="L3997" s="145"/>
      <c r="M3997" s="145"/>
      <c r="N3997" s="145"/>
      <c r="O3997" s="145"/>
      <c r="P3997" s="145"/>
      <c r="Q3997" s="145"/>
      <c r="R3997" s="145"/>
      <c r="S3997" s="145"/>
      <c r="T3997" s="145"/>
      <c r="U3997" s="145"/>
      <c r="V3997" s="145"/>
      <c r="W3997" s="145"/>
      <c r="X3997" s="145"/>
      <c r="Y3997" s="145"/>
      <c r="Z3997" s="145"/>
      <c r="AA3997" s="145"/>
      <c r="AB3997" s="145"/>
      <c r="AC3997" s="145"/>
    </row>
    <row r="3998" spans="8:29" ht="12.75">
      <c r="H3998" s="145"/>
      <c r="I3998" s="145"/>
      <c r="J3998" s="145"/>
      <c r="K3998" s="145"/>
      <c r="L3998" s="145"/>
      <c r="M3998" s="145"/>
      <c r="N3998" s="145"/>
      <c r="O3998" s="145"/>
      <c r="P3998" s="145"/>
      <c r="Q3998" s="145"/>
      <c r="R3998" s="145"/>
      <c r="S3998" s="145"/>
      <c r="T3998" s="145"/>
      <c r="U3998" s="145"/>
      <c r="V3998" s="145"/>
      <c r="W3998" s="145"/>
      <c r="X3998" s="145"/>
      <c r="Y3998" s="145"/>
      <c r="Z3998" s="145"/>
      <c r="AA3998" s="145"/>
      <c r="AB3998" s="145"/>
      <c r="AC3998" s="145"/>
    </row>
    <row r="3999" spans="8:29" ht="12.75">
      <c r="H3999" s="145"/>
      <c r="I3999" s="145"/>
      <c r="J3999" s="145"/>
      <c r="K3999" s="145"/>
      <c r="L3999" s="145"/>
      <c r="M3999" s="145"/>
      <c r="N3999" s="145"/>
      <c r="O3999" s="145"/>
      <c r="P3999" s="145"/>
      <c r="Q3999" s="145"/>
      <c r="R3999" s="145"/>
      <c r="S3999" s="145"/>
      <c r="T3999" s="145"/>
      <c r="U3999" s="145"/>
      <c r="V3999" s="145"/>
      <c r="W3999" s="145"/>
      <c r="X3999" s="145"/>
      <c r="Y3999" s="145"/>
      <c r="Z3999" s="145"/>
      <c r="AA3999" s="145"/>
      <c r="AB3999" s="145"/>
      <c r="AC3999" s="145"/>
    </row>
    <row r="4000" spans="8:29" ht="12.75">
      <c r="H4000" s="145"/>
      <c r="I4000" s="145"/>
      <c r="J4000" s="145"/>
      <c r="K4000" s="145"/>
      <c r="L4000" s="145"/>
      <c r="M4000" s="145"/>
      <c r="N4000" s="145"/>
      <c r="O4000" s="145"/>
      <c r="P4000" s="145"/>
      <c r="Q4000" s="145"/>
      <c r="R4000" s="145"/>
      <c r="S4000" s="145"/>
      <c r="T4000" s="145"/>
      <c r="U4000" s="145"/>
      <c r="V4000" s="145"/>
      <c r="W4000" s="145"/>
      <c r="X4000" s="145"/>
      <c r="Y4000" s="145"/>
      <c r="Z4000" s="145"/>
      <c r="AA4000" s="145"/>
      <c r="AB4000" s="145"/>
      <c r="AC4000" s="145"/>
    </row>
    <row r="4001" spans="8:29" ht="12.75">
      <c r="H4001" s="145"/>
      <c r="I4001" s="145"/>
      <c r="J4001" s="145"/>
      <c r="K4001" s="145"/>
      <c r="L4001" s="145"/>
      <c r="M4001" s="145"/>
      <c r="N4001" s="145"/>
      <c r="O4001" s="145"/>
      <c r="P4001" s="145"/>
      <c r="Q4001" s="145"/>
      <c r="R4001" s="145"/>
      <c r="S4001" s="145"/>
      <c r="T4001" s="145"/>
      <c r="U4001" s="145"/>
      <c r="V4001" s="145"/>
      <c r="W4001" s="145"/>
      <c r="X4001" s="145"/>
      <c r="Y4001" s="145"/>
      <c r="Z4001" s="145"/>
      <c r="AA4001" s="145"/>
      <c r="AB4001" s="145"/>
      <c r="AC4001" s="145"/>
    </row>
    <row r="4002" spans="8:29" ht="12.75">
      <c r="H4002" s="145"/>
      <c r="I4002" s="145"/>
      <c r="J4002" s="145"/>
      <c r="K4002" s="145"/>
      <c r="L4002" s="145"/>
      <c r="M4002" s="145"/>
      <c r="N4002" s="145"/>
      <c r="O4002" s="145"/>
      <c r="P4002" s="145"/>
      <c r="Q4002" s="145"/>
      <c r="R4002" s="145"/>
      <c r="S4002" s="145"/>
      <c r="T4002" s="145"/>
      <c r="U4002" s="145"/>
      <c r="V4002" s="145"/>
      <c r="W4002" s="145"/>
      <c r="X4002" s="145"/>
      <c r="Y4002" s="145"/>
      <c r="Z4002" s="145"/>
      <c r="AA4002" s="145"/>
      <c r="AB4002" s="145"/>
      <c r="AC4002" s="145"/>
    </row>
    <row r="4003" spans="8:29" ht="12.75">
      <c r="H4003" s="145"/>
      <c r="I4003" s="145"/>
      <c r="J4003" s="145"/>
      <c r="K4003" s="145"/>
      <c r="L4003" s="145"/>
      <c r="M4003" s="145"/>
      <c r="N4003" s="145"/>
      <c r="O4003" s="145"/>
      <c r="P4003" s="145"/>
      <c r="Q4003" s="145"/>
      <c r="R4003" s="145"/>
      <c r="S4003" s="145"/>
      <c r="T4003" s="145"/>
      <c r="U4003" s="145"/>
      <c r="V4003" s="145"/>
      <c r="W4003" s="145"/>
      <c r="X4003" s="145"/>
      <c r="Y4003" s="145"/>
      <c r="Z4003" s="145"/>
      <c r="AA4003" s="145"/>
      <c r="AB4003" s="145"/>
      <c r="AC4003" s="145"/>
    </row>
    <row r="4004" spans="8:29" ht="12.75">
      <c r="H4004" s="145"/>
      <c r="I4004" s="145"/>
      <c r="J4004" s="145"/>
      <c r="K4004" s="145"/>
      <c r="L4004" s="145"/>
      <c r="M4004" s="145"/>
      <c r="N4004" s="145"/>
      <c r="O4004" s="145"/>
      <c r="P4004" s="145"/>
      <c r="Q4004" s="145"/>
      <c r="R4004" s="145"/>
      <c r="S4004" s="145"/>
      <c r="T4004" s="145"/>
      <c r="U4004" s="145"/>
      <c r="V4004" s="145"/>
      <c r="W4004" s="145"/>
      <c r="X4004" s="145"/>
      <c r="Y4004" s="145"/>
      <c r="Z4004" s="145"/>
      <c r="AA4004" s="145"/>
      <c r="AB4004" s="145"/>
      <c r="AC4004" s="145"/>
    </row>
    <row r="4005" spans="8:29" ht="12.75">
      <c r="H4005" s="145"/>
      <c r="I4005" s="145"/>
      <c r="J4005" s="145"/>
      <c r="K4005" s="145"/>
      <c r="L4005" s="145"/>
      <c r="M4005" s="145"/>
      <c r="N4005" s="145"/>
      <c r="O4005" s="145"/>
      <c r="P4005" s="145"/>
      <c r="Q4005" s="145"/>
      <c r="R4005" s="145"/>
      <c r="S4005" s="145"/>
      <c r="T4005" s="145"/>
      <c r="U4005" s="145"/>
      <c r="V4005" s="145"/>
      <c r="W4005" s="145"/>
      <c r="X4005" s="145"/>
      <c r="Y4005" s="145"/>
      <c r="Z4005" s="145"/>
      <c r="AA4005" s="145"/>
      <c r="AB4005" s="145"/>
      <c r="AC4005" s="145"/>
    </row>
    <row r="4006" spans="8:29" ht="12.75">
      <c r="H4006" s="145"/>
      <c r="I4006" s="145"/>
      <c r="J4006" s="145"/>
      <c r="K4006" s="145"/>
      <c r="L4006" s="145"/>
      <c r="M4006" s="145"/>
      <c r="N4006" s="145"/>
      <c r="O4006" s="145"/>
      <c r="P4006" s="145"/>
      <c r="Q4006" s="145"/>
      <c r="R4006" s="145"/>
      <c r="S4006" s="145"/>
      <c r="T4006" s="145"/>
      <c r="U4006" s="145"/>
      <c r="V4006" s="145"/>
      <c r="W4006" s="145"/>
      <c r="X4006" s="145"/>
      <c r="Y4006" s="145"/>
      <c r="Z4006" s="145"/>
      <c r="AA4006" s="145"/>
      <c r="AB4006" s="145"/>
      <c r="AC4006" s="145"/>
    </row>
    <row r="4007" spans="8:29" ht="12.75">
      <c r="H4007" s="145"/>
      <c r="I4007" s="145"/>
      <c r="J4007" s="145"/>
      <c r="K4007" s="145"/>
      <c r="L4007" s="145"/>
      <c r="M4007" s="145"/>
      <c r="N4007" s="145"/>
      <c r="O4007" s="145"/>
      <c r="P4007" s="145"/>
      <c r="Q4007" s="145"/>
      <c r="R4007" s="145"/>
      <c r="S4007" s="145"/>
      <c r="T4007" s="145"/>
      <c r="U4007" s="145"/>
      <c r="V4007" s="145"/>
      <c r="W4007" s="145"/>
      <c r="X4007" s="145"/>
      <c r="Y4007" s="145"/>
      <c r="Z4007" s="145"/>
      <c r="AA4007" s="145"/>
      <c r="AB4007" s="145"/>
      <c r="AC4007" s="145"/>
    </row>
    <row r="4008" spans="8:29" ht="12.75">
      <c r="H4008" s="145"/>
      <c r="I4008" s="145"/>
      <c r="J4008" s="145"/>
      <c r="K4008" s="145"/>
      <c r="L4008" s="145"/>
      <c r="M4008" s="145"/>
      <c r="N4008" s="145"/>
      <c r="O4008" s="145"/>
      <c r="P4008" s="145"/>
      <c r="Q4008" s="145"/>
      <c r="R4008" s="145"/>
      <c r="S4008" s="145"/>
      <c r="T4008" s="145"/>
      <c r="U4008" s="145"/>
      <c r="V4008" s="145"/>
      <c r="W4008" s="145"/>
      <c r="X4008" s="145"/>
      <c r="Y4008" s="145"/>
      <c r="Z4008" s="145"/>
      <c r="AA4008" s="145"/>
      <c r="AB4008" s="145"/>
      <c r="AC4008" s="145"/>
    </row>
    <row r="4009" spans="8:29" ht="12.75">
      <c r="H4009" s="145"/>
      <c r="I4009" s="145"/>
      <c r="J4009" s="145"/>
      <c r="K4009" s="145"/>
      <c r="L4009" s="145"/>
      <c r="M4009" s="145"/>
      <c r="N4009" s="145"/>
      <c r="O4009" s="145"/>
      <c r="P4009" s="145"/>
      <c r="Q4009" s="145"/>
      <c r="R4009" s="145"/>
      <c r="S4009" s="145"/>
      <c r="T4009" s="145"/>
      <c r="U4009" s="145"/>
      <c r="V4009" s="145"/>
      <c r="W4009" s="145"/>
      <c r="X4009" s="145"/>
      <c r="Y4009" s="145"/>
      <c r="Z4009" s="145"/>
      <c r="AA4009" s="145"/>
      <c r="AB4009" s="145"/>
      <c r="AC4009" s="145"/>
    </row>
    <row r="4010" spans="8:29" ht="12.75">
      <c r="H4010" s="145"/>
      <c r="I4010" s="145"/>
      <c r="J4010" s="145"/>
      <c r="K4010" s="145"/>
      <c r="L4010" s="145"/>
      <c r="M4010" s="145"/>
      <c r="N4010" s="145"/>
      <c r="O4010" s="145"/>
      <c r="P4010" s="145"/>
      <c r="Q4010" s="145"/>
      <c r="R4010" s="145"/>
      <c r="S4010" s="145"/>
      <c r="T4010" s="145"/>
      <c r="U4010" s="145"/>
      <c r="V4010" s="145"/>
      <c r="W4010" s="145"/>
      <c r="X4010" s="145"/>
      <c r="Y4010" s="145"/>
      <c r="Z4010" s="145"/>
      <c r="AA4010" s="145"/>
      <c r="AB4010" s="145"/>
      <c r="AC4010" s="145"/>
    </row>
    <row r="4011" spans="8:29" ht="12.75">
      <c r="H4011" s="145"/>
      <c r="I4011" s="145"/>
      <c r="J4011" s="145"/>
      <c r="K4011" s="145"/>
      <c r="L4011" s="145"/>
      <c r="M4011" s="145"/>
      <c r="N4011" s="145"/>
      <c r="O4011" s="145"/>
      <c r="P4011" s="145"/>
      <c r="Q4011" s="145"/>
      <c r="R4011" s="145"/>
      <c r="S4011" s="145"/>
      <c r="T4011" s="145"/>
      <c r="U4011" s="145"/>
      <c r="V4011" s="145"/>
      <c r="W4011" s="145"/>
      <c r="X4011" s="145"/>
      <c r="Y4011" s="145"/>
      <c r="Z4011" s="145"/>
      <c r="AA4011" s="145"/>
      <c r="AB4011" s="145"/>
      <c r="AC4011" s="145"/>
    </row>
    <row r="4012" spans="8:29" ht="12.75">
      <c r="H4012" s="145"/>
      <c r="I4012" s="145"/>
      <c r="J4012" s="145"/>
      <c r="K4012" s="145"/>
      <c r="L4012" s="145"/>
      <c r="M4012" s="145"/>
      <c r="N4012" s="145"/>
      <c r="O4012" s="145"/>
      <c r="P4012" s="145"/>
      <c r="Q4012" s="145"/>
      <c r="R4012" s="145"/>
      <c r="S4012" s="145"/>
      <c r="T4012" s="145"/>
      <c r="U4012" s="145"/>
      <c r="V4012" s="145"/>
      <c r="W4012" s="145"/>
      <c r="X4012" s="145"/>
      <c r="Y4012" s="145"/>
      <c r="Z4012" s="145"/>
      <c r="AA4012" s="145"/>
      <c r="AB4012" s="145"/>
      <c r="AC4012" s="145"/>
    </row>
    <row r="4013" spans="8:29" ht="12.75">
      <c r="H4013" s="145"/>
      <c r="I4013" s="145"/>
      <c r="J4013" s="145"/>
      <c r="K4013" s="145"/>
      <c r="L4013" s="145"/>
      <c r="M4013" s="145"/>
      <c r="N4013" s="145"/>
      <c r="O4013" s="145"/>
      <c r="P4013" s="145"/>
      <c r="Q4013" s="145"/>
      <c r="R4013" s="145"/>
      <c r="S4013" s="145"/>
      <c r="T4013" s="145"/>
      <c r="U4013" s="145"/>
      <c r="V4013" s="145"/>
      <c r="W4013" s="145"/>
      <c r="X4013" s="145"/>
      <c r="Y4013" s="145"/>
      <c r="Z4013" s="145"/>
      <c r="AA4013" s="145"/>
      <c r="AB4013" s="145"/>
      <c r="AC4013" s="145"/>
    </row>
    <row r="4014" spans="8:29" ht="12.75">
      <c r="H4014" s="145"/>
      <c r="I4014" s="145"/>
      <c r="J4014" s="145"/>
      <c r="K4014" s="145"/>
      <c r="L4014" s="145"/>
      <c r="M4014" s="145"/>
      <c r="N4014" s="145"/>
      <c r="O4014" s="145"/>
      <c r="P4014" s="145"/>
      <c r="Q4014" s="145"/>
      <c r="R4014" s="145"/>
      <c r="S4014" s="145"/>
      <c r="T4014" s="145"/>
      <c r="U4014" s="145"/>
      <c r="V4014" s="145"/>
      <c r="W4014" s="145"/>
      <c r="X4014" s="145"/>
      <c r="Y4014" s="145"/>
      <c r="Z4014" s="145"/>
      <c r="AA4014" s="145"/>
      <c r="AB4014" s="145"/>
      <c r="AC4014" s="145"/>
    </row>
    <row r="4015" spans="8:29" ht="12.75">
      <c r="H4015" s="145"/>
      <c r="I4015" s="145"/>
      <c r="J4015" s="145"/>
      <c r="K4015" s="145"/>
      <c r="L4015" s="145"/>
      <c r="M4015" s="145"/>
      <c r="N4015" s="145"/>
      <c r="O4015" s="145"/>
      <c r="P4015" s="145"/>
      <c r="Q4015" s="145"/>
      <c r="R4015" s="145"/>
      <c r="S4015" s="145"/>
      <c r="T4015" s="145"/>
      <c r="U4015" s="145"/>
      <c r="V4015" s="145"/>
      <c r="W4015" s="145"/>
      <c r="X4015" s="145"/>
      <c r="Y4015" s="145"/>
      <c r="Z4015" s="145"/>
      <c r="AA4015" s="145"/>
      <c r="AB4015" s="145"/>
      <c r="AC4015" s="145"/>
    </row>
    <row r="4016" spans="8:29" ht="12.75">
      <c r="H4016" s="145"/>
      <c r="I4016" s="145"/>
      <c r="J4016" s="145"/>
      <c r="K4016" s="145"/>
      <c r="L4016" s="145"/>
      <c r="M4016" s="145"/>
      <c r="N4016" s="145"/>
      <c r="O4016" s="145"/>
      <c r="P4016" s="145"/>
      <c r="Q4016" s="145"/>
      <c r="R4016" s="145"/>
      <c r="S4016" s="145"/>
      <c r="T4016" s="145"/>
      <c r="U4016" s="145"/>
      <c r="V4016" s="145"/>
      <c r="W4016" s="145"/>
      <c r="X4016" s="145"/>
      <c r="Y4016" s="145"/>
      <c r="Z4016" s="145"/>
      <c r="AA4016" s="145"/>
      <c r="AB4016" s="145"/>
      <c r="AC4016" s="145"/>
    </row>
    <row r="4017" spans="8:29" ht="12.75">
      <c r="H4017" s="145"/>
      <c r="I4017" s="145"/>
      <c r="J4017" s="145"/>
      <c r="K4017" s="145"/>
      <c r="L4017" s="145"/>
      <c r="M4017" s="145"/>
      <c r="N4017" s="145"/>
      <c r="O4017" s="145"/>
      <c r="P4017" s="145"/>
      <c r="Q4017" s="145"/>
      <c r="R4017" s="145"/>
      <c r="S4017" s="145"/>
      <c r="T4017" s="145"/>
      <c r="U4017" s="145"/>
      <c r="V4017" s="145"/>
      <c r="W4017" s="145"/>
      <c r="X4017" s="145"/>
      <c r="Y4017" s="145"/>
      <c r="Z4017" s="145"/>
      <c r="AA4017" s="145"/>
      <c r="AB4017" s="145"/>
      <c r="AC4017" s="145"/>
    </row>
    <row r="4018" spans="8:29" ht="12.75">
      <c r="H4018" s="145"/>
      <c r="I4018" s="145"/>
      <c r="J4018" s="145"/>
      <c r="K4018" s="145"/>
      <c r="L4018" s="145"/>
      <c r="M4018" s="145"/>
      <c r="N4018" s="145"/>
      <c r="O4018" s="145"/>
      <c r="P4018" s="145"/>
      <c r="Q4018" s="145"/>
      <c r="R4018" s="145"/>
      <c r="S4018" s="145"/>
      <c r="T4018" s="145"/>
      <c r="U4018" s="145"/>
      <c r="V4018" s="145"/>
      <c r="W4018" s="145"/>
      <c r="X4018" s="145"/>
      <c r="Y4018" s="145"/>
      <c r="Z4018" s="145"/>
      <c r="AA4018" s="145"/>
      <c r="AB4018" s="145"/>
      <c r="AC4018" s="145"/>
    </row>
    <row r="4019" spans="8:29" ht="12.75">
      <c r="H4019" s="145"/>
      <c r="I4019" s="145"/>
      <c r="J4019" s="145"/>
      <c r="K4019" s="145"/>
      <c r="L4019" s="145"/>
      <c r="M4019" s="145"/>
      <c r="N4019" s="145"/>
      <c r="O4019" s="145"/>
      <c r="P4019" s="145"/>
      <c r="Q4019" s="145"/>
      <c r="R4019" s="145"/>
      <c r="S4019" s="145"/>
      <c r="T4019" s="145"/>
      <c r="U4019" s="145"/>
      <c r="V4019" s="145"/>
      <c r="W4019" s="145"/>
      <c r="X4019" s="145"/>
      <c r="Y4019" s="145"/>
      <c r="Z4019" s="145"/>
      <c r="AA4019" s="145"/>
      <c r="AB4019" s="145"/>
      <c r="AC4019" s="145"/>
    </row>
    <row r="4020" spans="8:29" ht="12.75">
      <c r="H4020" s="145"/>
      <c r="I4020" s="145"/>
      <c r="J4020" s="145"/>
      <c r="K4020" s="145"/>
      <c r="L4020" s="145"/>
      <c r="M4020" s="145"/>
      <c r="N4020" s="145"/>
      <c r="O4020" s="145"/>
      <c r="P4020" s="145"/>
      <c r="Q4020" s="145"/>
      <c r="R4020" s="145"/>
      <c r="S4020" s="145"/>
      <c r="T4020" s="145"/>
      <c r="U4020" s="145"/>
      <c r="V4020" s="145"/>
      <c r="W4020" s="145"/>
      <c r="X4020" s="145"/>
      <c r="Y4020" s="145"/>
      <c r="Z4020" s="145"/>
      <c r="AA4020" s="145"/>
      <c r="AB4020" s="145"/>
      <c r="AC4020" s="145"/>
    </row>
    <row r="4021" spans="8:29" ht="12.75">
      <c r="H4021" s="145"/>
      <c r="I4021" s="145"/>
      <c r="J4021" s="145"/>
      <c r="K4021" s="145"/>
      <c r="L4021" s="145"/>
      <c r="M4021" s="145"/>
      <c r="N4021" s="145"/>
      <c r="O4021" s="145"/>
      <c r="P4021" s="145"/>
      <c r="Q4021" s="145"/>
      <c r="R4021" s="145"/>
      <c r="S4021" s="145"/>
      <c r="T4021" s="145"/>
      <c r="U4021" s="145"/>
      <c r="V4021" s="145"/>
      <c r="W4021" s="145"/>
      <c r="X4021" s="145"/>
      <c r="Y4021" s="145"/>
      <c r="Z4021" s="145"/>
      <c r="AA4021" s="145"/>
      <c r="AB4021" s="145"/>
      <c r="AC4021" s="145"/>
    </row>
    <row r="4022" spans="8:29" ht="12.75">
      <c r="H4022" s="145"/>
      <c r="I4022" s="145"/>
      <c r="J4022" s="145"/>
      <c r="K4022" s="145"/>
      <c r="L4022" s="145"/>
      <c r="M4022" s="145"/>
      <c r="N4022" s="145"/>
      <c r="O4022" s="145"/>
      <c r="P4022" s="145"/>
      <c r="Q4022" s="145"/>
      <c r="R4022" s="145"/>
      <c r="S4022" s="145"/>
      <c r="T4022" s="145"/>
      <c r="U4022" s="145"/>
      <c r="V4022" s="145"/>
      <c r="W4022" s="145"/>
      <c r="X4022" s="145"/>
      <c r="Y4022" s="145"/>
      <c r="Z4022" s="145"/>
      <c r="AA4022" s="145"/>
      <c r="AB4022" s="145"/>
      <c r="AC4022" s="145"/>
    </row>
    <row r="4023" spans="8:29" ht="12.75">
      <c r="H4023" s="145"/>
      <c r="I4023" s="145"/>
      <c r="J4023" s="145"/>
      <c r="K4023" s="145"/>
      <c r="L4023" s="145"/>
      <c r="M4023" s="145"/>
      <c r="N4023" s="145"/>
      <c r="O4023" s="145"/>
      <c r="P4023" s="145"/>
      <c r="Q4023" s="145"/>
      <c r="R4023" s="145"/>
      <c r="S4023" s="145"/>
      <c r="T4023" s="145"/>
      <c r="U4023" s="145"/>
      <c r="V4023" s="145"/>
      <c r="W4023" s="145"/>
      <c r="X4023" s="145"/>
      <c r="Y4023" s="145"/>
      <c r="Z4023" s="145"/>
      <c r="AA4023" s="145"/>
      <c r="AB4023" s="145"/>
      <c r="AC4023" s="145"/>
    </row>
    <row r="4024" spans="8:29" ht="12.75">
      <c r="H4024" s="145"/>
      <c r="I4024" s="145"/>
      <c r="J4024" s="145"/>
      <c r="K4024" s="145"/>
      <c r="L4024" s="145"/>
      <c r="M4024" s="145"/>
      <c r="N4024" s="145"/>
      <c r="O4024" s="145"/>
      <c r="P4024" s="145"/>
      <c r="Q4024" s="145"/>
      <c r="R4024" s="145"/>
      <c r="S4024" s="145"/>
      <c r="T4024" s="145"/>
      <c r="U4024" s="145"/>
      <c r="V4024" s="145"/>
      <c r="W4024" s="145"/>
      <c r="X4024" s="145"/>
      <c r="Y4024" s="145"/>
      <c r="Z4024" s="145"/>
      <c r="AA4024" s="145"/>
      <c r="AB4024" s="145"/>
      <c r="AC4024" s="145"/>
    </row>
    <row r="4025" spans="8:29" ht="12.75">
      <c r="H4025" s="145"/>
      <c r="I4025" s="145"/>
      <c r="J4025" s="145"/>
      <c r="K4025" s="145"/>
      <c r="L4025" s="145"/>
      <c r="M4025" s="145"/>
      <c r="N4025" s="145"/>
      <c r="O4025" s="145"/>
      <c r="P4025" s="145"/>
      <c r="Q4025" s="145"/>
      <c r="R4025" s="145"/>
      <c r="S4025" s="145"/>
      <c r="T4025" s="145"/>
      <c r="U4025" s="145"/>
      <c r="V4025" s="145"/>
      <c r="W4025" s="145"/>
      <c r="X4025" s="145"/>
      <c r="Y4025" s="145"/>
      <c r="Z4025" s="145"/>
      <c r="AA4025" s="145"/>
      <c r="AB4025" s="145"/>
      <c r="AC4025" s="145"/>
    </row>
    <row r="4026" spans="8:29" ht="12.75">
      <c r="H4026" s="145"/>
      <c r="I4026" s="145"/>
      <c r="J4026" s="145"/>
      <c r="K4026" s="145"/>
      <c r="L4026" s="145"/>
      <c r="M4026" s="145"/>
      <c r="N4026" s="145"/>
      <c r="O4026" s="145"/>
      <c r="P4026" s="145"/>
      <c r="Q4026" s="145"/>
      <c r="R4026" s="145"/>
      <c r="S4026" s="145"/>
      <c r="T4026" s="145"/>
      <c r="U4026" s="145"/>
      <c r="V4026" s="145"/>
      <c r="W4026" s="145"/>
      <c r="X4026" s="145"/>
      <c r="Y4026" s="145"/>
      <c r="Z4026" s="145"/>
      <c r="AA4026" s="145"/>
      <c r="AB4026" s="145"/>
      <c r="AC4026" s="145"/>
    </row>
    <row r="4027" spans="8:29" ht="12.75">
      <c r="H4027" s="145"/>
      <c r="I4027" s="145"/>
      <c r="J4027" s="145"/>
      <c r="K4027" s="145"/>
      <c r="L4027" s="145"/>
      <c r="M4027" s="145"/>
      <c r="N4027" s="145"/>
      <c r="O4027" s="145"/>
      <c r="P4027" s="145"/>
      <c r="Q4027" s="145"/>
      <c r="R4027" s="145"/>
      <c r="S4027" s="145"/>
      <c r="T4027" s="145"/>
      <c r="U4027" s="145"/>
      <c r="V4027" s="145"/>
      <c r="W4027" s="145"/>
      <c r="X4027" s="145"/>
      <c r="Y4027" s="145"/>
      <c r="Z4027" s="145"/>
      <c r="AA4027" s="145"/>
      <c r="AB4027" s="145"/>
      <c r="AC4027" s="145"/>
    </row>
    <row r="4028" spans="8:29" ht="12.75">
      <c r="H4028" s="145"/>
      <c r="I4028" s="145"/>
      <c r="J4028" s="145"/>
      <c r="K4028" s="145"/>
      <c r="L4028" s="145"/>
      <c r="M4028" s="145"/>
      <c r="N4028" s="145"/>
      <c r="O4028" s="145"/>
      <c r="P4028" s="145"/>
      <c r="Q4028" s="145"/>
      <c r="R4028" s="145"/>
      <c r="S4028" s="145"/>
      <c r="T4028" s="145"/>
      <c r="U4028" s="145"/>
      <c r="V4028" s="145"/>
      <c r="W4028" s="145"/>
      <c r="X4028" s="145"/>
      <c r="Y4028" s="145"/>
      <c r="Z4028" s="145"/>
      <c r="AA4028" s="145"/>
      <c r="AB4028" s="145"/>
      <c r="AC4028" s="145"/>
    </row>
    <row r="4029" spans="8:29" ht="12.75">
      <c r="H4029" s="145"/>
      <c r="I4029" s="145"/>
      <c r="J4029" s="145"/>
      <c r="K4029" s="145"/>
      <c r="L4029" s="145"/>
      <c r="M4029" s="145"/>
      <c r="N4029" s="145"/>
      <c r="O4029" s="145"/>
      <c r="P4029" s="145"/>
      <c r="Q4029" s="145"/>
      <c r="R4029" s="145"/>
      <c r="S4029" s="145"/>
      <c r="T4029" s="145"/>
      <c r="U4029" s="145"/>
      <c r="V4029" s="145"/>
      <c r="W4029" s="145"/>
      <c r="X4029" s="145"/>
      <c r="Y4029" s="145"/>
      <c r="Z4029" s="145"/>
      <c r="AA4029" s="145"/>
      <c r="AB4029" s="145"/>
      <c r="AC4029" s="145"/>
    </row>
    <row r="4030" spans="8:29" ht="12.75">
      <c r="H4030" s="145"/>
      <c r="I4030" s="145"/>
      <c r="J4030" s="145"/>
      <c r="K4030" s="145"/>
      <c r="L4030" s="145"/>
      <c r="M4030" s="145"/>
      <c r="N4030" s="145"/>
      <c r="O4030" s="145"/>
      <c r="P4030" s="145"/>
      <c r="Q4030" s="145"/>
      <c r="R4030" s="145"/>
      <c r="S4030" s="145"/>
      <c r="T4030" s="145"/>
      <c r="U4030" s="145"/>
      <c r="V4030" s="145"/>
      <c r="W4030" s="145"/>
      <c r="X4030" s="145"/>
      <c r="Y4030" s="145"/>
      <c r="Z4030" s="145"/>
      <c r="AA4030" s="145"/>
      <c r="AB4030" s="145"/>
      <c r="AC4030" s="145"/>
    </row>
    <row r="4031" spans="8:29" ht="12.75">
      <c r="H4031" s="145"/>
      <c r="I4031" s="145"/>
      <c r="J4031" s="145"/>
      <c r="K4031" s="145"/>
      <c r="L4031" s="145"/>
      <c r="M4031" s="145"/>
      <c r="N4031" s="145"/>
      <c r="O4031" s="145"/>
      <c r="P4031" s="145"/>
      <c r="Q4031" s="145"/>
      <c r="R4031" s="145"/>
      <c r="S4031" s="145"/>
      <c r="T4031" s="145"/>
      <c r="U4031" s="145"/>
      <c r="V4031" s="145"/>
      <c r="W4031" s="145"/>
      <c r="X4031" s="145"/>
      <c r="Y4031" s="145"/>
      <c r="Z4031" s="145"/>
      <c r="AA4031" s="145"/>
      <c r="AB4031" s="145"/>
      <c r="AC4031" s="145"/>
    </row>
    <row r="4032" spans="8:29" ht="12.75">
      <c r="H4032" s="145"/>
      <c r="I4032" s="145"/>
      <c r="J4032" s="145"/>
      <c r="K4032" s="145"/>
      <c r="L4032" s="145"/>
      <c r="M4032" s="145"/>
      <c r="N4032" s="145"/>
      <c r="O4032" s="145"/>
      <c r="P4032" s="145"/>
      <c r="Q4032" s="145"/>
      <c r="R4032" s="145"/>
      <c r="S4032" s="145"/>
      <c r="T4032" s="145"/>
      <c r="U4032" s="145"/>
      <c r="V4032" s="145"/>
      <c r="W4032" s="145"/>
      <c r="X4032" s="145"/>
      <c r="Y4032" s="145"/>
      <c r="Z4032" s="145"/>
      <c r="AA4032" s="145"/>
      <c r="AB4032" s="145"/>
      <c r="AC4032" s="145"/>
    </row>
    <row r="4033" spans="8:29" ht="12.75">
      <c r="H4033" s="145"/>
      <c r="I4033" s="145"/>
      <c r="J4033" s="145"/>
      <c r="K4033" s="145"/>
      <c r="L4033" s="145"/>
      <c r="M4033" s="145"/>
      <c r="N4033" s="145"/>
      <c r="O4033" s="145"/>
      <c r="P4033" s="145"/>
      <c r="Q4033" s="145"/>
      <c r="R4033" s="145"/>
      <c r="S4033" s="145"/>
      <c r="T4033" s="145"/>
      <c r="U4033" s="145"/>
      <c r="V4033" s="145"/>
      <c r="W4033" s="145"/>
      <c r="X4033" s="145"/>
      <c r="Y4033" s="145"/>
      <c r="Z4033" s="145"/>
      <c r="AA4033" s="145"/>
      <c r="AB4033" s="145"/>
      <c r="AC4033" s="145"/>
    </row>
    <row r="4034" spans="8:29" ht="12.75">
      <c r="H4034" s="145"/>
      <c r="I4034" s="145"/>
      <c r="J4034" s="145"/>
      <c r="K4034" s="145"/>
      <c r="L4034" s="145"/>
      <c r="M4034" s="145"/>
      <c r="N4034" s="145"/>
      <c r="O4034" s="145"/>
      <c r="P4034" s="145"/>
      <c r="Q4034" s="145"/>
      <c r="R4034" s="145"/>
      <c r="S4034" s="145"/>
      <c r="T4034" s="145"/>
      <c r="U4034" s="145"/>
      <c r="V4034" s="145"/>
      <c r="W4034" s="145"/>
      <c r="X4034" s="145"/>
      <c r="Y4034" s="145"/>
      <c r="Z4034" s="145"/>
      <c r="AA4034" s="145"/>
      <c r="AB4034" s="145"/>
      <c r="AC4034" s="145"/>
    </row>
    <row r="4035" spans="8:29" ht="12.75">
      <c r="H4035" s="145"/>
      <c r="I4035" s="145"/>
      <c r="J4035" s="145"/>
      <c r="K4035" s="145"/>
      <c r="L4035" s="145"/>
      <c r="M4035" s="145"/>
      <c r="N4035" s="145"/>
      <c r="O4035" s="145"/>
      <c r="P4035" s="145"/>
      <c r="Q4035" s="145"/>
      <c r="R4035" s="145"/>
      <c r="S4035" s="145"/>
      <c r="T4035" s="145"/>
      <c r="U4035" s="145"/>
      <c r="V4035" s="145"/>
      <c r="W4035" s="145"/>
      <c r="X4035" s="145"/>
      <c r="Y4035" s="145"/>
      <c r="Z4035" s="145"/>
      <c r="AA4035" s="145"/>
      <c r="AB4035" s="145"/>
      <c r="AC4035" s="145"/>
    </row>
    <row r="4036" spans="8:29" ht="12.75">
      <c r="H4036" s="145"/>
      <c r="I4036" s="145"/>
      <c r="J4036" s="145"/>
      <c r="K4036" s="145"/>
      <c r="L4036" s="145"/>
      <c r="M4036" s="145"/>
      <c r="N4036" s="145"/>
      <c r="O4036" s="145"/>
      <c r="P4036" s="145"/>
      <c r="Q4036" s="145"/>
      <c r="R4036" s="145"/>
      <c r="S4036" s="145"/>
      <c r="T4036" s="145"/>
      <c r="U4036" s="145"/>
      <c r="V4036" s="145"/>
      <c r="W4036" s="145"/>
      <c r="X4036" s="145"/>
      <c r="Y4036" s="145"/>
      <c r="Z4036" s="145"/>
      <c r="AA4036" s="145"/>
      <c r="AB4036" s="145"/>
      <c r="AC4036" s="145"/>
    </row>
    <row r="4037" spans="8:29" ht="12.75">
      <c r="H4037" s="145"/>
      <c r="I4037" s="145"/>
      <c r="J4037" s="145"/>
      <c r="K4037" s="145"/>
      <c r="L4037" s="145"/>
      <c r="M4037" s="145"/>
      <c r="N4037" s="145"/>
      <c r="O4037" s="145"/>
      <c r="P4037" s="145"/>
      <c r="Q4037" s="145"/>
      <c r="R4037" s="145"/>
      <c r="S4037" s="145"/>
      <c r="T4037" s="145"/>
      <c r="U4037" s="145"/>
      <c r="V4037" s="145"/>
      <c r="W4037" s="145"/>
      <c r="X4037" s="145"/>
      <c r="Y4037" s="145"/>
      <c r="Z4037" s="145"/>
      <c r="AA4037" s="145"/>
      <c r="AB4037" s="145"/>
      <c r="AC4037" s="145"/>
    </row>
    <row r="4038" spans="8:29" ht="12.75">
      <c r="H4038" s="145"/>
      <c r="I4038" s="145"/>
      <c r="J4038" s="145"/>
      <c r="K4038" s="145"/>
      <c r="L4038" s="145"/>
      <c r="M4038" s="145"/>
      <c r="N4038" s="145"/>
      <c r="O4038" s="145"/>
      <c r="P4038" s="145"/>
      <c r="Q4038" s="145"/>
      <c r="R4038" s="145"/>
      <c r="S4038" s="145"/>
      <c r="T4038" s="145"/>
      <c r="U4038" s="145"/>
      <c r="V4038" s="145"/>
      <c r="W4038" s="145"/>
      <c r="X4038" s="145"/>
      <c r="Y4038" s="145"/>
      <c r="Z4038" s="145"/>
      <c r="AA4038" s="145"/>
      <c r="AB4038" s="145"/>
      <c r="AC4038" s="145"/>
    </row>
    <row r="4039" spans="8:29" ht="12.75">
      <c r="H4039" s="145"/>
      <c r="I4039" s="145"/>
      <c r="J4039" s="145"/>
      <c r="K4039" s="145"/>
      <c r="L4039" s="145"/>
      <c r="M4039" s="145"/>
      <c r="N4039" s="145"/>
      <c r="O4039" s="145"/>
      <c r="P4039" s="145"/>
      <c r="Q4039" s="145"/>
      <c r="R4039" s="145"/>
      <c r="S4039" s="145"/>
      <c r="T4039" s="145"/>
      <c r="U4039" s="145"/>
      <c r="V4039" s="145"/>
      <c r="W4039" s="145"/>
      <c r="X4039" s="145"/>
      <c r="Y4039" s="145"/>
      <c r="Z4039" s="145"/>
      <c r="AA4039" s="145"/>
      <c r="AB4039" s="145"/>
      <c r="AC4039" s="145"/>
    </row>
    <row r="4040" spans="8:29" ht="12.75">
      <c r="H4040" s="145"/>
      <c r="I4040" s="145"/>
      <c r="J4040" s="145"/>
      <c r="K4040" s="145"/>
      <c r="L4040" s="145"/>
      <c r="M4040" s="145"/>
      <c r="N4040" s="145"/>
      <c r="O4040" s="145"/>
      <c r="P4040" s="145"/>
      <c r="Q4040" s="145"/>
      <c r="R4040" s="145"/>
      <c r="S4040" s="145"/>
      <c r="T4040" s="145"/>
      <c r="U4040" s="145"/>
      <c r="V4040" s="145"/>
      <c r="W4040" s="145"/>
      <c r="X4040" s="145"/>
      <c r="Y4040" s="145"/>
      <c r="Z4040" s="145"/>
      <c r="AA4040" s="145"/>
      <c r="AB4040" s="145"/>
      <c r="AC4040" s="145"/>
    </row>
    <row r="4041" spans="8:29" ht="12.75">
      <c r="H4041" s="145"/>
      <c r="I4041" s="145"/>
      <c r="J4041" s="145"/>
      <c r="K4041" s="145"/>
      <c r="L4041" s="145"/>
      <c r="M4041" s="145"/>
      <c r="N4041" s="145"/>
      <c r="O4041" s="145"/>
      <c r="P4041" s="145"/>
      <c r="Q4041" s="145"/>
      <c r="R4041" s="145"/>
      <c r="S4041" s="145"/>
      <c r="T4041" s="145"/>
      <c r="U4041" s="145"/>
      <c r="V4041" s="145"/>
      <c r="W4041" s="145"/>
      <c r="X4041" s="145"/>
      <c r="Y4041" s="145"/>
      <c r="Z4041" s="145"/>
      <c r="AA4041" s="145"/>
      <c r="AB4041" s="145"/>
      <c r="AC4041" s="145"/>
    </row>
    <row r="4042" spans="8:29" ht="12.75">
      <c r="H4042" s="145"/>
      <c r="I4042" s="145"/>
      <c r="J4042" s="145"/>
      <c r="K4042" s="145"/>
      <c r="L4042" s="145"/>
      <c r="M4042" s="145"/>
      <c r="N4042" s="145"/>
      <c r="O4042" s="145"/>
      <c r="P4042" s="145"/>
      <c r="Q4042" s="145"/>
      <c r="R4042" s="145"/>
      <c r="S4042" s="145"/>
      <c r="T4042" s="145"/>
      <c r="U4042" s="145"/>
      <c r="V4042" s="145"/>
      <c r="W4042" s="145"/>
      <c r="X4042" s="145"/>
      <c r="Y4042" s="145"/>
      <c r="Z4042" s="145"/>
      <c r="AA4042" s="145"/>
      <c r="AB4042" s="145"/>
      <c r="AC4042" s="145"/>
    </row>
    <row r="4043" spans="8:29" ht="12.75">
      <c r="H4043" s="145"/>
      <c r="I4043" s="145"/>
      <c r="J4043" s="145"/>
      <c r="K4043" s="145"/>
      <c r="L4043" s="145"/>
      <c r="M4043" s="145"/>
      <c r="N4043" s="145"/>
      <c r="O4043" s="145"/>
      <c r="P4043" s="145"/>
      <c r="Q4043" s="145"/>
      <c r="R4043" s="145"/>
      <c r="S4043" s="145"/>
      <c r="T4043" s="145"/>
      <c r="U4043" s="145"/>
      <c r="V4043" s="145"/>
      <c r="W4043" s="145"/>
      <c r="X4043" s="145"/>
      <c r="Y4043" s="145"/>
      <c r="Z4043" s="145"/>
      <c r="AA4043" s="145"/>
      <c r="AB4043" s="145"/>
      <c r="AC4043" s="145"/>
    </row>
    <row r="4044" spans="8:29" ht="12.75">
      <c r="H4044" s="145"/>
      <c r="I4044" s="145"/>
      <c r="J4044" s="145"/>
      <c r="K4044" s="145"/>
      <c r="L4044" s="145"/>
      <c r="M4044" s="145"/>
      <c r="N4044" s="145"/>
      <c r="O4044" s="145"/>
      <c r="P4044" s="145"/>
      <c r="Q4044" s="145"/>
      <c r="R4044" s="145"/>
      <c r="S4044" s="145"/>
      <c r="T4044" s="145"/>
      <c r="U4044" s="145"/>
      <c r="V4044" s="145"/>
      <c r="W4044" s="145"/>
      <c r="X4044" s="145"/>
      <c r="Y4044" s="145"/>
      <c r="Z4044" s="145"/>
      <c r="AA4044" s="145"/>
      <c r="AB4044" s="145"/>
      <c r="AC4044" s="145"/>
    </row>
    <row r="4045" spans="8:29" ht="12.75">
      <c r="H4045" s="145"/>
      <c r="I4045" s="145"/>
      <c r="J4045" s="145"/>
      <c r="K4045" s="145"/>
      <c r="L4045" s="145"/>
      <c r="M4045" s="145"/>
      <c r="N4045" s="145"/>
      <c r="O4045" s="145"/>
      <c r="P4045" s="145"/>
      <c r="Q4045" s="145"/>
      <c r="R4045" s="145"/>
      <c r="S4045" s="145"/>
      <c r="T4045" s="145"/>
      <c r="U4045" s="145"/>
      <c r="V4045" s="145"/>
      <c r="W4045" s="145"/>
      <c r="X4045" s="145"/>
      <c r="Y4045" s="145"/>
      <c r="Z4045" s="145"/>
      <c r="AA4045" s="145"/>
      <c r="AB4045" s="145"/>
      <c r="AC4045" s="145"/>
    </row>
    <row r="4046" spans="8:29" ht="12.75">
      <c r="H4046" s="145"/>
      <c r="I4046" s="145"/>
      <c r="J4046" s="145"/>
      <c r="K4046" s="145"/>
      <c r="L4046" s="145"/>
      <c r="M4046" s="145"/>
      <c r="N4046" s="145"/>
      <c r="O4046" s="145"/>
      <c r="P4046" s="145"/>
      <c r="Q4046" s="145"/>
      <c r="R4046" s="145"/>
      <c r="S4046" s="145"/>
      <c r="T4046" s="145"/>
      <c r="U4046" s="145"/>
      <c r="V4046" s="145"/>
      <c r="W4046" s="145"/>
      <c r="X4046" s="145"/>
      <c r="Y4046" s="145"/>
      <c r="Z4046" s="145"/>
      <c r="AA4046" s="145"/>
      <c r="AB4046" s="145"/>
      <c r="AC4046" s="145"/>
    </row>
    <row r="4047" spans="8:29" ht="12.75">
      <c r="H4047" s="145"/>
      <c r="I4047" s="145"/>
      <c r="J4047" s="145"/>
      <c r="K4047" s="145"/>
      <c r="L4047" s="145"/>
      <c r="M4047" s="145"/>
      <c r="N4047" s="145"/>
      <c r="O4047" s="145"/>
      <c r="P4047" s="145"/>
      <c r="Q4047" s="145"/>
      <c r="R4047" s="145"/>
      <c r="S4047" s="145"/>
      <c r="T4047" s="145"/>
      <c r="U4047" s="145"/>
      <c r="V4047" s="145"/>
      <c r="W4047" s="145"/>
      <c r="X4047" s="145"/>
      <c r="Y4047" s="145"/>
      <c r="Z4047" s="145"/>
      <c r="AA4047" s="145"/>
      <c r="AB4047" s="145"/>
      <c r="AC4047" s="145"/>
    </row>
    <row r="4048" spans="8:29" ht="12.75">
      <c r="H4048" s="145"/>
      <c r="I4048" s="145"/>
      <c r="J4048" s="145"/>
      <c r="K4048" s="145"/>
      <c r="L4048" s="145"/>
      <c r="M4048" s="145"/>
      <c r="N4048" s="145"/>
      <c r="O4048" s="145"/>
      <c r="P4048" s="145"/>
      <c r="Q4048" s="145"/>
      <c r="R4048" s="145"/>
      <c r="S4048" s="145"/>
      <c r="T4048" s="145"/>
      <c r="U4048" s="145"/>
      <c r="V4048" s="145"/>
      <c r="W4048" s="145"/>
      <c r="X4048" s="145"/>
      <c r="Y4048" s="145"/>
      <c r="Z4048" s="145"/>
      <c r="AA4048" s="145"/>
      <c r="AB4048" s="145"/>
      <c r="AC4048" s="145"/>
    </row>
    <row r="4049" spans="8:29" ht="12.75">
      <c r="H4049" s="145"/>
      <c r="I4049" s="145"/>
      <c r="J4049" s="145"/>
      <c r="K4049" s="145"/>
      <c r="L4049" s="145"/>
      <c r="M4049" s="145"/>
      <c r="N4049" s="145"/>
      <c r="O4049" s="145"/>
      <c r="P4049" s="145"/>
      <c r="Q4049" s="145"/>
      <c r="R4049" s="145"/>
      <c r="S4049" s="145"/>
      <c r="T4049" s="145"/>
      <c r="U4049" s="145"/>
      <c r="V4049" s="145"/>
      <c r="W4049" s="145"/>
      <c r="X4049" s="145"/>
      <c r="Y4049" s="145"/>
      <c r="Z4049" s="145"/>
      <c r="AA4049" s="145"/>
      <c r="AB4049" s="145"/>
      <c r="AC4049" s="145"/>
    </row>
    <row r="4050" spans="8:29" ht="12.75">
      <c r="H4050" s="145"/>
      <c r="I4050" s="145"/>
      <c r="J4050" s="145"/>
      <c r="K4050" s="145"/>
      <c r="L4050" s="145"/>
      <c r="M4050" s="145"/>
      <c r="N4050" s="145"/>
      <c r="O4050" s="145"/>
      <c r="P4050" s="145"/>
      <c r="Q4050" s="145"/>
      <c r="R4050" s="145"/>
      <c r="S4050" s="145"/>
      <c r="T4050" s="145"/>
      <c r="U4050" s="145"/>
      <c r="V4050" s="145"/>
      <c r="W4050" s="145"/>
      <c r="X4050" s="145"/>
      <c r="Y4050" s="145"/>
      <c r="Z4050" s="145"/>
      <c r="AA4050" s="145"/>
      <c r="AB4050" s="145"/>
      <c r="AC4050" s="145"/>
    </row>
    <row r="4051" spans="8:29" ht="12.75">
      <c r="H4051" s="145"/>
      <c r="I4051" s="145"/>
      <c r="J4051" s="145"/>
      <c r="K4051" s="145"/>
      <c r="L4051" s="145"/>
      <c r="M4051" s="145"/>
      <c r="N4051" s="145"/>
      <c r="O4051" s="145"/>
      <c r="P4051" s="145"/>
      <c r="Q4051" s="145"/>
      <c r="R4051" s="145"/>
      <c r="S4051" s="145"/>
      <c r="T4051" s="145"/>
      <c r="U4051" s="145"/>
      <c r="V4051" s="145"/>
      <c r="W4051" s="145"/>
      <c r="X4051" s="145"/>
      <c r="Y4051" s="145"/>
      <c r="Z4051" s="145"/>
      <c r="AA4051" s="145"/>
      <c r="AB4051" s="145"/>
      <c r="AC4051" s="145"/>
    </row>
    <row r="4052" spans="8:29" ht="12.75">
      <c r="H4052" s="145"/>
      <c r="I4052" s="145"/>
      <c r="J4052" s="145"/>
      <c r="K4052" s="145"/>
      <c r="L4052" s="145"/>
      <c r="M4052" s="145"/>
      <c r="N4052" s="145"/>
      <c r="O4052" s="145"/>
      <c r="P4052" s="145"/>
      <c r="Q4052" s="145"/>
      <c r="R4052" s="145"/>
      <c r="S4052" s="145"/>
      <c r="T4052" s="145"/>
      <c r="U4052" s="145"/>
      <c r="V4052" s="145"/>
      <c r="W4052" s="145"/>
      <c r="X4052" s="145"/>
      <c r="Y4052" s="145"/>
      <c r="Z4052" s="145"/>
      <c r="AA4052" s="145"/>
      <c r="AB4052" s="145"/>
      <c r="AC4052" s="145"/>
    </row>
    <row r="4053" spans="8:29" ht="12.75">
      <c r="H4053" s="145"/>
      <c r="I4053" s="145"/>
      <c r="J4053" s="145"/>
      <c r="K4053" s="145"/>
      <c r="L4053" s="145"/>
      <c r="M4053" s="145"/>
      <c r="N4053" s="145"/>
      <c r="O4053" s="145"/>
      <c r="P4053" s="145"/>
      <c r="Q4053" s="145"/>
      <c r="R4053" s="145"/>
      <c r="S4053" s="145"/>
      <c r="T4053" s="145"/>
      <c r="U4053" s="145"/>
      <c r="V4053" s="145"/>
      <c r="W4053" s="145"/>
      <c r="X4053" s="145"/>
      <c r="Y4053" s="145"/>
      <c r="Z4053" s="145"/>
      <c r="AA4053" s="145"/>
      <c r="AB4053" s="145"/>
      <c r="AC4053" s="145"/>
    </row>
    <row r="4054" spans="8:29" ht="12.75">
      <c r="H4054" s="145"/>
      <c r="I4054" s="145"/>
      <c r="J4054" s="145"/>
      <c r="K4054" s="145"/>
      <c r="L4054" s="145"/>
      <c r="M4054" s="145"/>
      <c r="N4054" s="145"/>
      <c r="O4054" s="145"/>
      <c r="P4054" s="145"/>
      <c r="Q4054" s="145"/>
      <c r="R4054" s="145"/>
      <c r="S4054" s="145"/>
      <c r="T4054" s="145"/>
      <c r="U4054" s="145"/>
      <c r="V4054" s="145"/>
      <c r="W4054" s="145"/>
      <c r="X4054" s="145"/>
      <c r="Y4054" s="145"/>
      <c r="Z4054" s="145"/>
      <c r="AA4054" s="145"/>
      <c r="AB4054" s="145"/>
      <c r="AC4054" s="145"/>
    </row>
    <row r="4055" spans="8:29" ht="12.75">
      <c r="H4055" s="145"/>
      <c r="I4055" s="145"/>
      <c r="J4055" s="145"/>
      <c r="K4055" s="145"/>
      <c r="L4055" s="145"/>
      <c r="M4055" s="145"/>
      <c r="N4055" s="145"/>
      <c r="O4055" s="145"/>
      <c r="P4055" s="145"/>
      <c r="Q4055" s="145"/>
      <c r="R4055" s="145"/>
      <c r="S4055" s="145"/>
      <c r="T4055" s="145"/>
      <c r="U4055" s="145"/>
      <c r="V4055" s="145"/>
      <c r="W4055" s="145"/>
      <c r="X4055" s="145"/>
      <c r="Y4055" s="145"/>
      <c r="Z4055" s="145"/>
      <c r="AA4055" s="145"/>
      <c r="AB4055" s="145"/>
      <c r="AC4055" s="145"/>
    </row>
    <row r="4056" spans="8:29" ht="12.75">
      <c r="H4056" s="145"/>
      <c r="I4056" s="145"/>
      <c r="J4056" s="145"/>
      <c r="K4056" s="145"/>
      <c r="L4056" s="145"/>
      <c r="M4056" s="145"/>
      <c r="N4056" s="145"/>
      <c r="O4056" s="145"/>
      <c r="P4056" s="145"/>
      <c r="Q4056" s="145"/>
      <c r="R4056" s="145"/>
      <c r="S4056" s="145"/>
      <c r="T4056" s="145"/>
      <c r="U4056" s="145"/>
      <c r="V4056" s="145"/>
      <c r="W4056" s="145"/>
      <c r="X4056" s="145"/>
      <c r="Y4056" s="145"/>
      <c r="Z4056" s="145"/>
      <c r="AA4056" s="145"/>
      <c r="AB4056" s="145"/>
      <c r="AC4056" s="145"/>
    </row>
    <row r="4057" spans="8:29" ht="12.75">
      <c r="H4057" s="145"/>
      <c r="I4057" s="145"/>
      <c r="J4057" s="145"/>
      <c r="K4057" s="145"/>
      <c r="L4057" s="145"/>
      <c r="M4057" s="145"/>
      <c r="N4057" s="145"/>
      <c r="O4057" s="145"/>
      <c r="P4057" s="145"/>
      <c r="Q4057" s="145"/>
      <c r="R4057" s="145"/>
      <c r="S4057" s="145"/>
      <c r="T4057" s="145"/>
      <c r="U4057" s="145"/>
      <c r="V4057" s="145"/>
      <c r="W4057" s="145"/>
      <c r="X4057" s="145"/>
      <c r="Y4057" s="145"/>
      <c r="Z4057" s="145"/>
      <c r="AA4057" s="145"/>
      <c r="AB4057" s="145"/>
      <c r="AC4057" s="145"/>
    </row>
    <row r="4058" spans="8:29" ht="12.75">
      <c r="H4058" s="145"/>
      <c r="I4058" s="145"/>
      <c r="J4058" s="145"/>
      <c r="K4058" s="145"/>
      <c r="L4058" s="145"/>
      <c r="M4058" s="145"/>
      <c r="N4058" s="145"/>
      <c r="O4058" s="145"/>
      <c r="P4058" s="145"/>
      <c r="Q4058" s="145"/>
      <c r="R4058" s="145"/>
      <c r="S4058" s="145"/>
      <c r="T4058" s="145"/>
      <c r="U4058" s="145"/>
      <c r="V4058" s="145"/>
      <c r="W4058" s="145"/>
      <c r="X4058" s="145"/>
      <c r="Y4058" s="145"/>
      <c r="Z4058" s="145"/>
      <c r="AA4058" s="145"/>
      <c r="AB4058" s="145"/>
      <c r="AC4058" s="145"/>
    </row>
    <row r="4059" spans="8:29" ht="12.75">
      <c r="H4059" s="145"/>
      <c r="I4059" s="145"/>
      <c r="J4059" s="145"/>
      <c r="K4059" s="145"/>
      <c r="L4059" s="145"/>
      <c r="M4059" s="145"/>
      <c r="N4059" s="145"/>
      <c r="O4059" s="145"/>
      <c r="P4059" s="145"/>
      <c r="Q4059" s="145"/>
      <c r="R4059" s="145"/>
      <c r="S4059" s="145"/>
      <c r="T4059" s="145"/>
      <c r="U4059" s="145"/>
      <c r="V4059" s="145"/>
      <c r="W4059" s="145"/>
      <c r="X4059" s="145"/>
      <c r="Y4059" s="145"/>
      <c r="Z4059" s="145"/>
      <c r="AA4059" s="145"/>
      <c r="AB4059" s="145"/>
      <c r="AC4059" s="145"/>
    </row>
    <row r="4060" spans="8:29" ht="12.75">
      <c r="H4060" s="145"/>
      <c r="I4060" s="145"/>
      <c r="J4060" s="145"/>
      <c r="K4060" s="145"/>
      <c r="L4060" s="145"/>
      <c r="M4060" s="145"/>
      <c r="N4060" s="145"/>
      <c r="O4060" s="145"/>
      <c r="P4060" s="145"/>
      <c r="Q4060" s="145"/>
      <c r="R4060" s="145"/>
      <c r="S4060" s="145"/>
      <c r="T4060" s="145"/>
      <c r="U4060" s="145"/>
      <c r="V4060" s="145"/>
      <c r="W4060" s="145"/>
      <c r="X4060" s="145"/>
      <c r="Y4060" s="145"/>
      <c r="Z4060" s="145"/>
      <c r="AA4060" s="145"/>
      <c r="AB4060" s="145"/>
      <c r="AC4060" s="145"/>
    </row>
    <row r="4061" spans="8:29" ht="12.75">
      <c r="H4061" s="145"/>
      <c r="I4061" s="145"/>
      <c r="J4061" s="145"/>
      <c r="K4061" s="145"/>
      <c r="L4061" s="145"/>
      <c r="M4061" s="145"/>
      <c r="N4061" s="145"/>
      <c r="O4061" s="145"/>
      <c r="P4061" s="145"/>
      <c r="Q4061" s="145"/>
      <c r="R4061" s="145"/>
      <c r="S4061" s="145"/>
      <c r="T4061" s="145"/>
      <c r="U4061" s="145"/>
      <c r="V4061" s="145"/>
      <c r="W4061" s="145"/>
      <c r="X4061" s="145"/>
      <c r="Y4061" s="145"/>
      <c r="Z4061" s="145"/>
      <c r="AA4061" s="145"/>
      <c r="AB4061" s="145"/>
      <c r="AC4061" s="145"/>
    </row>
    <row r="4062" spans="8:29" ht="12.75">
      <c r="H4062" s="145"/>
      <c r="I4062" s="145"/>
      <c r="J4062" s="145"/>
      <c r="K4062" s="145"/>
      <c r="L4062" s="145"/>
      <c r="M4062" s="145"/>
      <c r="N4062" s="145"/>
      <c r="O4062" s="145"/>
      <c r="P4062" s="145"/>
      <c r="Q4062" s="145"/>
      <c r="R4062" s="145"/>
      <c r="S4062" s="145"/>
      <c r="T4062" s="145"/>
      <c r="U4062" s="145"/>
      <c r="V4062" s="145"/>
      <c r="W4062" s="145"/>
      <c r="X4062" s="145"/>
      <c r="Y4062" s="145"/>
      <c r="Z4062" s="145"/>
      <c r="AA4062" s="145"/>
      <c r="AB4062" s="145"/>
      <c r="AC4062" s="145"/>
    </row>
    <row r="4063" spans="8:29" ht="12.75">
      <c r="H4063" s="145"/>
      <c r="I4063" s="145"/>
      <c r="J4063" s="145"/>
      <c r="K4063" s="145"/>
      <c r="L4063" s="145"/>
      <c r="M4063" s="145"/>
      <c r="N4063" s="145"/>
      <c r="O4063" s="145"/>
      <c r="P4063" s="145"/>
      <c r="Q4063" s="145"/>
      <c r="R4063" s="145"/>
      <c r="S4063" s="145"/>
      <c r="T4063" s="145"/>
      <c r="U4063" s="145"/>
      <c r="V4063" s="145"/>
      <c r="W4063" s="145"/>
      <c r="X4063" s="145"/>
      <c r="Y4063" s="145"/>
      <c r="Z4063" s="145"/>
      <c r="AA4063" s="145"/>
      <c r="AB4063" s="145"/>
      <c r="AC4063" s="145"/>
    </row>
    <row r="4064" spans="8:29" ht="12.75">
      <c r="H4064" s="145"/>
      <c r="I4064" s="145"/>
      <c r="J4064" s="145"/>
      <c r="K4064" s="145"/>
      <c r="L4064" s="145"/>
      <c r="M4064" s="145"/>
      <c r="N4064" s="145"/>
      <c r="O4064" s="145"/>
      <c r="P4064" s="145"/>
      <c r="Q4064" s="145"/>
      <c r="R4064" s="145"/>
      <c r="S4064" s="145"/>
      <c r="T4064" s="145"/>
      <c r="U4064" s="145"/>
      <c r="V4064" s="145"/>
      <c r="W4064" s="145"/>
      <c r="X4064" s="145"/>
      <c r="Y4064" s="145"/>
      <c r="Z4064" s="145"/>
      <c r="AA4064" s="145"/>
      <c r="AB4064" s="145"/>
      <c r="AC4064" s="145"/>
    </row>
    <row r="4065" spans="8:29" ht="12.75">
      <c r="H4065" s="145"/>
      <c r="I4065" s="145"/>
      <c r="J4065" s="145"/>
      <c r="K4065" s="145"/>
      <c r="L4065" s="145"/>
      <c r="M4065" s="145"/>
      <c r="N4065" s="145"/>
      <c r="O4065" s="145"/>
      <c r="P4065" s="145"/>
      <c r="Q4065" s="145"/>
      <c r="R4065" s="145"/>
      <c r="S4065" s="145"/>
      <c r="T4065" s="145"/>
      <c r="U4065" s="145"/>
      <c r="V4065" s="145"/>
      <c r="W4065" s="145"/>
      <c r="X4065" s="145"/>
      <c r="Y4065" s="145"/>
      <c r="Z4065" s="145"/>
      <c r="AA4065" s="145"/>
      <c r="AB4065" s="145"/>
      <c r="AC4065" s="145"/>
    </row>
    <row r="4066" spans="8:29" ht="12.75">
      <c r="H4066" s="145"/>
      <c r="I4066" s="145"/>
      <c r="J4066" s="145"/>
      <c r="K4066" s="145"/>
      <c r="L4066" s="145"/>
      <c r="M4066" s="145"/>
      <c r="N4066" s="145"/>
      <c r="O4066" s="145"/>
      <c r="P4066" s="145"/>
      <c r="Q4066" s="145"/>
      <c r="R4066" s="145"/>
      <c r="S4066" s="145"/>
      <c r="T4066" s="145"/>
      <c r="U4066" s="145"/>
      <c r="V4066" s="145"/>
      <c r="W4066" s="145"/>
      <c r="X4066" s="145"/>
      <c r="Y4066" s="145"/>
      <c r="Z4066" s="145"/>
      <c r="AA4066" s="145"/>
      <c r="AB4066" s="145"/>
      <c r="AC4066" s="145"/>
    </row>
    <row r="4067" spans="8:29" ht="12.75">
      <c r="H4067" s="145"/>
      <c r="I4067" s="145"/>
      <c r="J4067" s="145"/>
      <c r="K4067" s="145"/>
      <c r="L4067" s="145"/>
      <c r="M4067" s="145"/>
      <c r="N4067" s="145"/>
      <c r="O4067" s="145"/>
      <c r="P4067" s="145"/>
      <c r="Q4067" s="145"/>
      <c r="R4067" s="145"/>
      <c r="S4067" s="145"/>
      <c r="T4067" s="145"/>
      <c r="U4067" s="145"/>
      <c r="V4067" s="145"/>
      <c r="W4067" s="145"/>
      <c r="X4067" s="145"/>
      <c r="Y4067" s="145"/>
      <c r="Z4067" s="145"/>
      <c r="AA4067" s="145"/>
      <c r="AB4067" s="145"/>
      <c r="AC4067" s="145"/>
    </row>
    <row r="4068" spans="8:29" ht="12.75">
      <c r="H4068" s="145"/>
      <c r="I4068" s="145"/>
      <c r="J4068" s="145"/>
      <c r="K4068" s="145"/>
      <c r="L4068" s="145"/>
      <c r="M4068" s="145"/>
      <c r="N4068" s="145"/>
      <c r="O4068" s="145"/>
      <c r="P4068" s="145"/>
      <c r="Q4068" s="145"/>
      <c r="R4068" s="145"/>
      <c r="S4068" s="145"/>
      <c r="T4068" s="145"/>
      <c r="U4068" s="145"/>
      <c r="V4068" s="145"/>
      <c r="W4068" s="145"/>
      <c r="X4068" s="145"/>
      <c r="Y4068" s="145"/>
      <c r="Z4068" s="145"/>
      <c r="AA4068" s="145"/>
      <c r="AB4068" s="145"/>
      <c r="AC4068" s="145"/>
    </row>
    <row r="4069" spans="8:29" ht="12.75">
      <c r="H4069" s="145"/>
      <c r="I4069" s="145"/>
      <c r="J4069" s="145"/>
      <c r="K4069" s="145"/>
      <c r="L4069" s="145"/>
      <c r="M4069" s="145"/>
      <c r="N4069" s="145"/>
      <c r="O4069" s="145"/>
      <c r="P4069" s="145"/>
      <c r="Q4069" s="145"/>
      <c r="R4069" s="145"/>
      <c r="S4069" s="145"/>
      <c r="T4069" s="145"/>
      <c r="U4069" s="145"/>
      <c r="V4069" s="145"/>
      <c r="W4069" s="145"/>
      <c r="X4069" s="145"/>
      <c r="Y4069" s="145"/>
      <c r="Z4069" s="145"/>
      <c r="AA4069" s="145"/>
      <c r="AB4069" s="145"/>
      <c r="AC4069" s="145"/>
    </row>
    <row r="4070" spans="8:29" ht="12.75">
      <c r="H4070" s="145"/>
      <c r="I4070" s="145"/>
      <c r="J4070" s="145"/>
      <c r="K4070" s="145"/>
      <c r="L4070" s="145"/>
      <c r="M4070" s="145"/>
      <c r="N4070" s="145"/>
      <c r="O4070" s="145"/>
      <c r="P4070" s="145"/>
      <c r="Q4070" s="145"/>
      <c r="R4070" s="145"/>
      <c r="S4070" s="145"/>
      <c r="T4070" s="145"/>
      <c r="U4070" s="145"/>
      <c r="V4070" s="145"/>
      <c r="W4070" s="145"/>
      <c r="X4070" s="145"/>
      <c r="Y4070" s="145"/>
      <c r="Z4070" s="145"/>
      <c r="AA4070" s="145"/>
      <c r="AB4070" s="145"/>
      <c r="AC4070" s="145"/>
    </row>
    <row r="4071" spans="8:29" ht="12.75">
      <c r="H4071" s="145"/>
      <c r="I4071" s="145"/>
      <c r="J4071" s="145"/>
      <c r="K4071" s="145"/>
      <c r="L4071" s="145"/>
      <c r="M4071" s="145"/>
      <c r="N4071" s="145"/>
      <c r="O4071" s="145"/>
      <c r="P4071" s="145"/>
      <c r="Q4071" s="145"/>
      <c r="R4071" s="145"/>
      <c r="S4071" s="145"/>
      <c r="T4071" s="145"/>
      <c r="U4071" s="145"/>
      <c r="V4071" s="145"/>
      <c r="W4071" s="145"/>
      <c r="X4071" s="145"/>
      <c r="Y4071" s="145"/>
      <c r="Z4071" s="145"/>
      <c r="AA4071" s="145"/>
      <c r="AB4071" s="145"/>
      <c r="AC4071" s="145"/>
    </row>
    <row r="4072" spans="8:29" ht="12.75">
      <c r="H4072" s="145"/>
      <c r="I4072" s="145"/>
      <c r="J4072" s="145"/>
      <c r="K4072" s="145"/>
      <c r="L4072" s="145"/>
      <c r="M4072" s="145"/>
      <c r="N4072" s="145"/>
      <c r="O4072" s="145"/>
      <c r="P4072" s="145"/>
      <c r="Q4072" s="145"/>
      <c r="R4072" s="145"/>
      <c r="S4072" s="145"/>
      <c r="T4072" s="145"/>
      <c r="U4072" s="145"/>
      <c r="V4072" s="145"/>
      <c r="W4072" s="145"/>
      <c r="X4072" s="145"/>
      <c r="Y4072" s="145"/>
      <c r="Z4072" s="145"/>
      <c r="AA4072" s="145"/>
      <c r="AB4072" s="145"/>
      <c r="AC4072" s="145"/>
    </row>
    <row r="4073" spans="8:29" ht="12.75">
      <c r="H4073" s="145"/>
      <c r="I4073" s="145"/>
      <c r="J4073" s="145"/>
      <c r="K4073" s="145"/>
      <c r="L4073" s="145"/>
      <c r="M4073" s="145"/>
      <c r="N4073" s="145"/>
      <c r="O4073" s="145"/>
      <c r="P4073" s="145"/>
      <c r="Q4073" s="145"/>
      <c r="R4073" s="145"/>
      <c r="S4073" s="145"/>
      <c r="T4073" s="145"/>
      <c r="U4073" s="145"/>
      <c r="V4073" s="145"/>
      <c r="W4073" s="145"/>
      <c r="X4073" s="145"/>
      <c r="Y4073" s="145"/>
      <c r="Z4073" s="145"/>
      <c r="AA4073" s="145"/>
      <c r="AB4073" s="145"/>
      <c r="AC4073" s="145"/>
    </row>
    <row r="4074" spans="8:29" ht="12.75">
      <c r="H4074" s="145"/>
      <c r="I4074" s="145"/>
      <c r="J4074" s="145"/>
      <c r="K4074" s="145"/>
      <c r="L4074" s="145"/>
      <c r="M4074" s="145"/>
      <c r="N4074" s="145"/>
      <c r="O4074" s="145"/>
      <c r="P4074" s="145"/>
      <c r="Q4074" s="145"/>
      <c r="R4074" s="145"/>
      <c r="S4074" s="145"/>
      <c r="T4074" s="145"/>
      <c r="U4074" s="145"/>
      <c r="V4074" s="145"/>
      <c r="W4074" s="145"/>
      <c r="X4074" s="145"/>
      <c r="Y4074" s="145"/>
      <c r="Z4074" s="145"/>
      <c r="AA4074" s="145"/>
      <c r="AB4074" s="145"/>
      <c r="AC4074" s="145"/>
    </row>
    <row r="4075" spans="8:29" ht="12.75">
      <c r="H4075" s="145"/>
      <c r="I4075" s="145"/>
      <c r="J4075" s="145"/>
      <c r="K4075" s="145"/>
      <c r="L4075" s="145"/>
      <c r="M4075" s="145"/>
      <c r="N4075" s="145"/>
      <c r="O4075" s="145"/>
      <c r="P4075" s="145"/>
      <c r="Q4075" s="145"/>
      <c r="R4075" s="145"/>
      <c r="S4075" s="145"/>
      <c r="T4075" s="145"/>
      <c r="U4075" s="145"/>
      <c r="V4075" s="145"/>
      <c r="W4075" s="145"/>
      <c r="X4075" s="145"/>
      <c r="Y4075" s="145"/>
      <c r="Z4075" s="145"/>
      <c r="AA4075" s="145"/>
      <c r="AB4075" s="145"/>
      <c r="AC4075" s="145"/>
    </row>
    <row r="4076" spans="8:29" ht="12.75">
      <c r="H4076" s="145"/>
      <c r="I4076" s="145"/>
      <c r="J4076" s="145"/>
      <c r="K4076" s="145"/>
      <c r="L4076" s="145"/>
      <c r="M4076" s="145"/>
      <c r="N4076" s="145"/>
      <c r="O4076" s="145"/>
      <c r="P4076" s="145"/>
      <c r="Q4076" s="145"/>
      <c r="R4076" s="145"/>
      <c r="S4076" s="145"/>
      <c r="T4076" s="145"/>
      <c r="U4076" s="145"/>
      <c r="V4076" s="145"/>
      <c r="W4076" s="145"/>
      <c r="X4076" s="145"/>
      <c r="Y4076" s="145"/>
      <c r="Z4076" s="145"/>
      <c r="AA4076" s="145"/>
      <c r="AB4076" s="145"/>
      <c r="AC4076" s="145"/>
    </row>
    <row r="4077" spans="8:29" ht="12.75">
      <c r="H4077" s="145"/>
      <c r="I4077" s="145"/>
      <c r="J4077" s="145"/>
      <c r="K4077" s="145"/>
      <c r="L4077" s="145"/>
      <c r="M4077" s="145"/>
      <c r="N4077" s="145"/>
      <c r="O4077" s="145"/>
      <c r="P4077" s="145"/>
      <c r="Q4077" s="145"/>
      <c r="R4077" s="145"/>
      <c r="S4077" s="145"/>
      <c r="T4077" s="145"/>
      <c r="U4077" s="145"/>
      <c r="V4077" s="145"/>
      <c r="W4077" s="145"/>
      <c r="X4077" s="145"/>
      <c r="Y4077" s="145"/>
      <c r="Z4077" s="145"/>
      <c r="AA4077" s="145"/>
      <c r="AB4077" s="145"/>
      <c r="AC4077" s="145"/>
    </row>
    <row r="4078" spans="8:29" ht="12.75">
      <c r="H4078" s="145"/>
      <c r="I4078" s="145"/>
      <c r="J4078" s="145"/>
      <c r="K4078" s="145"/>
      <c r="L4078" s="145"/>
      <c r="M4078" s="145"/>
      <c r="N4078" s="145"/>
      <c r="O4078" s="145"/>
      <c r="P4078" s="145"/>
      <c r="Q4078" s="145"/>
      <c r="R4078" s="145"/>
      <c r="S4078" s="145"/>
      <c r="T4078" s="145"/>
      <c r="U4078" s="145"/>
      <c r="V4078" s="145"/>
      <c r="W4078" s="145"/>
      <c r="X4078" s="145"/>
      <c r="Y4078" s="145"/>
      <c r="Z4078" s="145"/>
      <c r="AA4078" s="145"/>
      <c r="AB4078" s="145"/>
      <c r="AC4078" s="145"/>
    </row>
    <row r="4079" spans="8:29" ht="12.75">
      <c r="H4079" s="145"/>
      <c r="I4079" s="145"/>
      <c r="J4079" s="145"/>
      <c r="K4079" s="145"/>
      <c r="L4079" s="145"/>
      <c r="M4079" s="145"/>
      <c r="N4079" s="145"/>
      <c r="O4079" s="145"/>
      <c r="P4079" s="145"/>
      <c r="Q4079" s="145"/>
      <c r="R4079" s="145"/>
      <c r="S4079" s="145"/>
      <c r="T4079" s="145"/>
      <c r="U4079" s="145"/>
      <c r="V4079" s="145"/>
      <c r="W4079" s="145"/>
      <c r="X4079" s="145"/>
      <c r="Y4079" s="145"/>
      <c r="Z4079" s="145"/>
      <c r="AA4079" s="145"/>
      <c r="AB4079" s="145"/>
      <c r="AC4079" s="145"/>
    </row>
    <row r="4080" spans="8:29" ht="12.75">
      <c r="H4080" s="145"/>
      <c r="I4080" s="145"/>
      <c r="J4080" s="145"/>
      <c r="K4080" s="145"/>
      <c r="L4080" s="145"/>
      <c r="M4080" s="145"/>
      <c r="N4080" s="145"/>
      <c r="O4080" s="145"/>
      <c r="P4080" s="145"/>
      <c r="Q4080" s="145"/>
      <c r="R4080" s="145"/>
      <c r="S4080" s="145"/>
      <c r="T4080" s="145"/>
      <c r="U4080" s="145"/>
      <c r="V4080" s="145"/>
      <c r="W4080" s="145"/>
      <c r="X4080" s="145"/>
      <c r="Y4080" s="145"/>
      <c r="Z4080" s="145"/>
      <c r="AA4080" s="145"/>
      <c r="AB4080" s="145"/>
      <c r="AC4080" s="145"/>
    </row>
    <row r="4081" spans="8:29" ht="12.75">
      <c r="H4081" s="145"/>
      <c r="I4081" s="145"/>
      <c r="J4081" s="145"/>
      <c r="K4081" s="145"/>
      <c r="L4081" s="145"/>
      <c r="M4081" s="145"/>
      <c r="N4081" s="145"/>
      <c r="O4081" s="145"/>
      <c r="P4081" s="145"/>
      <c r="Q4081" s="145"/>
      <c r="R4081" s="145"/>
      <c r="S4081" s="145"/>
      <c r="T4081" s="145"/>
      <c r="U4081" s="145"/>
      <c r="V4081" s="145"/>
      <c r="W4081" s="145"/>
      <c r="X4081" s="145"/>
      <c r="Y4081" s="145"/>
      <c r="Z4081" s="145"/>
      <c r="AA4081" s="145"/>
      <c r="AB4081" s="145"/>
      <c r="AC4081" s="145"/>
    </row>
    <row r="4082" spans="8:29" ht="12.75">
      <c r="H4082" s="145"/>
      <c r="I4082" s="145"/>
      <c r="J4082" s="145"/>
      <c r="K4082" s="145"/>
      <c r="L4082" s="145"/>
      <c r="M4082" s="145"/>
      <c r="N4082" s="145"/>
      <c r="O4082" s="145"/>
      <c r="P4082" s="145"/>
      <c r="Q4082" s="145"/>
      <c r="R4082" s="145"/>
      <c r="S4082" s="145"/>
      <c r="T4082" s="145"/>
      <c r="U4082" s="145"/>
      <c r="V4082" s="145"/>
      <c r="W4082" s="145"/>
      <c r="X4082" s="145"/>
      <c r="Y4082" s="145"/>
      <c r="Z4082" s="145"/>
      <c r="AA4082" s="145"/>
      <c r="AB4082" s="145"/>
      <c r="AC4082" s="145"/>
    </row>
    <row r="4083" spans="8:29" ht="12.75">
      <c r="H4083" s="145"/>
      <c r="I4083" s="145"/>
      <c r="J4083" s="145"/>
      <c r="K4083" s="145"/>
      <c r="L4083" s="145"/>
      <c r="M4083" s="145"/>
      <c r="N4083" s="145"/>
      <c r="O4083" s="145"/>
      <c r="P4083" s="145"/>
      <c r="Q4083" s="145"/>
      <c r="R4083" s="145"/>
      <c r="S4083" s="145"/>
      <c r="T4083" s="145"/>
      <c r="U4083" s="145"/>
      <c r="V4083" s="145"/>
      <c r="W4083" s="145"/>
      <c r="X4083" s="145"/>
      <c r="Y4083" s="145"/>
      <c r="Z4083" s="145"/>
      <c r="AA4083" s="145"/>
      <c r="AB4083" s="145"/>
      <c r="AC4083" s="145"/>
    </row>
    <row r="4084" spans="8:29" ht="12.75">
      <c r="H4084" s="145"/>
      <c r="I4084" s="145"/>
      <c r="J4084" s="145"/>
      <c r="K4084" s="145"/>
      <c r="L4084" s="145"/>
      <c r="M4084" s="145"/>
      <c r="N4084" s="145"/>
      <c r="O4084" s="145"/>
      <c r="P4084" s="145"/>
      <c r="Q4084" s="145"/>
      <c r="R4084" s="145"/>
      <c r="S4084" s="145"/>
      <c r="T4084" s="145"/>
      <c r="U4084" s="145"/>
      <c r="V4084" s="145"/>
      <c r="W4084" s="145"/>
      <c r="X4084" s="145"/>
      <c r="Y4084" s="145"/>
      <c r="Z4084" s="145"/>
      <c r="AA4084" s="145"/>
      <c r="AB4084" s="145"/>
      <c r="AC4084" s="145"/>
    </row>
    <row r="4085" spans="8:29" ht="12.75">
      <c r="H4085" s="145"/>
      <c r="I4085" s="145"/>
      <c r="J4085" s="145"/>
      <c r="K4085" s="145"/>
      <c r="L4085" s="145"/>
      <c r="M4085" s="145"/>
      <c r="N4085" s="145"/>
      <c r="O4085" s="145"/>
      <c r="P4085" s="145"/>
      <c r="Q4085" s="145"/>
      <c r="R4085" s="145"/>
      <c r="S4085" s="145"/>
      <c r="T4085" s="145"/>
      <c r="U4085" s="145"/>
      <c r="V4085" s="145"/>
      <c r="W4085" s="145"/>
      <c r="X4085" s="145"/>
      <c r="Y4085" s="145"/>
      <c r="Z4085" s="145"/>
      <c r="AA4085" s="145"/>
      <c r="AB4085" s="145"/>
      <c r="AC4085" s="145"/>
    </row>
    <row r="4086" spans="8:29" ht="12.75">
      <c r="H4086" s="145"/>
      <c r="I4086" s="145"/>
      <c r="J4086" s="145"/>
      <c r="K4086" s="145"/>
      <c r="L4086" s="145"/>
      <c r="M4086" s="145"/>
      <c r="N4086" s="145"/>
      <c r="O4086" s="145"/>
      <c r="P4086" s="145"/>
      <c r="Q4086" s="145"/>
      <c r="R4086" s="145"/>
      <c r="S4086" s="145"/>
      <c r="T4086" s="145"/>
      <c r="U4086" s="145"/>
      <c r="V4086" s="145"/>
      <c r="W4086" s="145"/>
      <c r="X4086" s="145"/>
      <c r="Y4086" s="145"/>
      <c r="Z4086" s="145"/>
      <c r="AA4086" s="145"/>
      <c r="AB4086" s="145"/>
      <c r="AC4086" s="145"/>
    </row>
    <row r="4087" spans="8:29" ht="12.75">
      <c r="H4087" s="145"/>
      <c r="I4087" s="145"/>
      <c r="J4087" s="145"/>
      <c r="K4087" s="145"/>
      <c r="L4087" s="145"/>
      <c r="M4087" s="145"/>
      <c r="N4087" s="145"/>
      <c r="O4087" s="145"/>
      <c r="P4087" s="145"/>
      <c r="Q4087" s="145"/>
      <c r="R4087" s="145"/>
      <c r="S4087" s="145"/>
      <c r="T4087" s="145"/>
      <c r="U4087" s="145"/>
      <c r="V4087" s="145"/>
      <c r="W4087" s="145"/>
      <c r="X4087" s="145"/>
      <c r="Y4087" s="145"/>
      <c r="Z4087" s="145"/>
      <c r="AA4087" s="145"/>
      <c r="AB4087" s="145"/>
      <c r="AC4087" s="145"/>
    </row>
    <row r="4088" spans="8:29" ht="12.75">
      <c r="H4088" s="145"/>
      <c r="I4088" s="145"/>
      <c r="J4088" s="145"/>
      <c r="K4088" s="145"/>
      <c r="L4088" s="145"/>
      <c r="M4088" s="145"/>
      <c r="N4088" s="145"/>
      <c r="O4088" s="145"/>
      <c r="P4088" s="145"/>
      <c r="Q4088" s="145"/>
      <c r="R4088" s="145"/>
      <c r="S4088" s="145"/>
      <c r="T4088" s="145"/>
      <c r="U4088" s="145"/>
      <c r="V4088" s="145"/>
      <c r="W4088" s="145"/>
      <c r="X4088" s="145"/>
      <c r="Y4088" s="145"/>
      <c r="Z4088" s="145"/>
      <c r="AA4088" s="145"/>
      <c r="AB4088" s="145"/>
      <c r="AC4088" s="145"/>
    </row>
    <row r="4089" spans="8:29" ht="12.75">
      <c r="H4089" s="145"/>
      <c r="I4089" s="145"/>
      <c r="J4089" s="145"/>
      <c r="K4089" s="145"/>
      <c r="L4089" s="145"/>
      <c r="M4089" s="145"/>
      <c r="N4089" s="145"/>
      <c r="O4089" s="145"/>
      <c r="P4089" s="145"/>
      <c r="Q4089" s="145"/>
      <c r="R4089" s="145"/>
      <c r="S4089" s="145"/>
      <c r="T4089" s="145"/>
      <c r="U4089" s="145"/>
      <c r="V4089" s="145"/>
      <c r="W4089" s="145"/>
      <c r="X4089" s="145"/>
      <c r="Y4089" s="145"/>
      <c r="Z4089" s="145"/>
      <c r="AA4089" s="145"/>
      <c r="AB4089" s="145"/>
      <c r="AC4089" s="145"/>
    </row>
    <row r="4090" spans="8:29" ht="12.75">
      <c r="H4090" s="145"/>
      <c r="I4090" s="145"/>
      <c r="J4090" s="145"/>
      <c r="K4090" s="145"/>
      <c r="L4090" s="145"/>
      <c r="M4090" s="145"/>
      <c r="N4090" s="145"/>
      <c r="O4090" s="145"/>
      <c r="P4090" s="145"/>
      <c r="Q4090" s="145"/>
      <c r="R4090" s="145"/>
      <c r="S4090" s="145"/>
      <c r="T4090" s="145"/>
      <c r="U4090" s="145"/>
      <c r="V4090" s="145"/>
      <c r="W4090" s="145"/>
      <c r="X4090" s="145"/>
      <c r="Y4090" s="145"/>
      <c r="Z4090" s="145"/>
      <c r="AA4090" s="145"/>
      <c r="AB4090" s="145"/>
      <c r="AC4090" s="145"/>
    </row>
    <row r="4091" spans="8:29" ht="12.75">
      <c r="H4091" s="145"/>
      <c r="I4091" s="145"/>
      <c r="J4091" s="145"/>
      <c r="K4091" s="145"/>
      <c r="L4091" s="145"/>
      <c r="M4091" s="145"/>
      <c r="N4091" s="145"/>
      <c r="O4091" s="145"/>
      <c r="P4091" s="145"/>
      <c r="Q4091" s="145"/>
      <c r="R4091" s="145"/>
      <c r="S4091" s="145"/>
      <c r="T4091" s="145"/>
      <c r="U4091" s="145"/>
      <c r="V4091" s="145"/>
      <c r="W4091" s="145"/>
      <c r="X4091" s="145"/>
      <c r="Y4091" s="145"/>
      <c r="Z4091" s="145"/>
      <c r="AA4091" s="145"/>
      <c r="AB4091" s="145"/>
      <c r="AC4091" s="145"/>
    </row>
    <row r="4092" spans="8:29" ht="12.75">
      <c r="H4092" s="145"/>
      <c r="I4092" s="145"/>
      <c r="J4092" s="145"/>
      <c r="K4092" s="145"/>
      <c r="L4092" s="145"/>
      <c r="M4092" s="145"/>
      <c r="N4092" s="145"/>
      <c r="O4092" s="145"/>
      <c r="P4092" s="145"/>
      <c r="Q4092" s="145"/>
      <c r="R4092" s="145"/>
      <c r="S4092" s="145"/>
      <c r="T4092" s="145"/>
      <c r="U4092" s="145"/>
      <c r="V4092" s="145"/>
      <c r="W4092" s="145"/>
      <c r="X4092" s="145"/>
      <c r="Y4092" s="145"/>
      <c r="Z4092" s="145"/>
      <c r="AA4092" s="145"/>
      <c r="AB4092" s="145"/>
      <c r="AC4092" s="145"/>
    </row>
    <row r="4093" spans="8:29" ht="12.75">
      <c r="H4093" s="145"/>
      <c r="I4093" s="145"/>
      <c r="J4093" s="145"/>
      <c r="K4093" s="145"/>
      <c r="L4093" s="145"/>
      <c r="M4093" s="145"/>
      <c r="N4093" s="145"/>
      <c r="O4093" s="145"/>
      <c r="P4093" s="145"/>
      <c r="Q4093" s="145"/>
      <c r="R4093" s="145"/>
      <c r="S4093" s="145"/>
      <c r="T4093" s="145"/>
      <c r="U4093" s="145"/>
      <c r="V4093" s="145"/>
      <c r="W4093" s="145"/>
      <c r="X4093" s="145"/>
      <c r="Y4093" s="145"/>
      <c r="Z4093" s="145"/>
      <c r="AA4093" s="145"/>
      <c r="AB4093" s="145"/>
      <c r="AC4093" s="145"/>
    </row>
    <row r="4094" spans="8:29" ht="12.75">
      <c r="H4094" s="145"/>
      <c r="I4094" s="145"/>
      <c r="J4094" s="145"/>
      <c r="K4094" s="145"/>
      <c r="L4094" s="145"/>
      <c r="M4094" s="145"/>
      <c r="N4094" s="145"/>
      <c r="O4094" s="145"/>
      <c r="P4094" s="145"/>
      <c r="Q4094" s="145"/>
      <c r="R4094" s="145"/>
      <c r="S4094" s="145"/>
      <c r="T4094" s="145"/>
      <c r="U4094" s="145"/>
      <c r="V4094" s="145"/>
      <c r="W4094" s="145"/>
      <c r="X4094" s="145"/>
      <c r="Y4094" s="145"/>
      <c r="Z4094" s="145"/>
      <c r="AA4094" s="145"/>
      <c r="AB4094" s="145"/>
      <c r="AC4094" s="145"/>
    </row>
    <row r="4095" spans="8:29" ht="12.75">
      <c r="H4095" s="145"/>
      <c r="I4095" s="145"/>
      <c r="J4095" s="145"/>
      <c r="K4095" s="145"/>
      <c r="L4095" s="145"/>
      <c r="M4095" s="145"/>
      <c r="N4095" s="145"/>
      <c r="O4095" s="145"/>
      <c r="P4095" s="145"/>
      <c r="Q4095" s="145"/>
      <c r="R4095" s="145"/>
      <c r="S4095" s="145"/>
      <c r="T4095" s="145"/>
      <c r="U4095" s="145"/>
      <c r="V4095" s="145"/>
      <c r="W4095" s="145"/>
      <c r="X4095" s="145"/>
      <c r="Y4095" s="145"/>
      <c r="Z4095" s="145"/>
      <c r="AA4095" s="145"/>
      <c r="AB4095" s="145"/>
      <c r="AC4095" s="145"/>
    </row>
    <row r="4096" spans="8:29" ht="12.75">
      <c r="H4096" s="145"/>
      <c r="I4096" s="145"/>
      <c r="J4096" s="145"/>
      <c r="K4096" s="145"/>
      <c r="L4096" s="145"/>
      <c r="M4096" s="145"/>
      <c r="N4096" s="145"/>
      <c r="O4096" s="145"/>
      <c r="P4096" s="145"/>
      <c r="Q4096" s="145"/>
      <c r="R4096" s="145"/>
      <c r="S4096" s="145"/>
      <c r="T4096" s="145"/>
      <c r="U4096" s="145"/>
      <c r="V4096" s="145"/>
      <c r="W4096" s="145"/>
      <c r="X4096" s="145"/>
      <c r="Y4096" s="145"/>
      <c r="Z4096" s="145"/>
      <c r="AA4096" s="145"/>
      <c r="AB4096" s="145"/>
      <c r="AC4096" s="145"/>
    </row>
    <row r="4097" spans="8:29" ht="12.75">
      <c r="H4097" s="145"/>
      <c r="I4097" s="145"/>
      <c r="J4097" s="145"/>
      <c r="K4097" s="145"/>
      <c r="L4097" s="145"/>
      <c r="M4097" s="145"/>
      <c r="N4097" s="145"/>
      <c r="O4097" s="145"/>
      <c r="P4097" s="145"/>
      <c r="Q4097" s="145"/>
      <c r="R4097" s="145"/>
      <c r="S4097" s="145"/>
      <c r="T4097" s="145"/>
      <c r="U4097" s="145"/>
      <c r="V4097" s="145"/>
      <c r="W4097" s="145"/>
      <c r="X4097" s="145"/>
      <c r="Y4097" s="145"/>
      <c r="Z4097" s="145"/>
      <c r="AA4097" s="145"/>
      <c r="AB4097" s="145"/>
      <c r="AC4097" s="145"/>
    </row>
    <row r="4098" spans="8:29" ht="12.75">
      <c r="H4098" s="145"/>
      <c r="I4098" s="145"/>
      <c r="J4098" s="145"/>
      <c r="K4098" s="145"/>
      <c r="L4098" s="145"/>
      <c r="M4098" s="145"/>
      <c r="N4098" s="145"/>
      <c r="O4098" s="145"/>
      <c r="P4098" s="145"/>
      <c r="Q4098" s="145"/>
      <c r="R4098" s="145"/>
      <c r="S4098" s="145"/>
      <c r="T4098" s="145"/>
      <c r="U4098" s="145"/>
      <c r="V4098" s="145"/>
      <c r="W4098" s="145"/>
      <c r="X4098" s="145"/>
      <c r="Y4098" s="145"/>
      <c r="Z4098" s="145"/>
      <c r="AA4098" s="145"/>
      <c r="AB4098" s="145"/>
      <c r="AC4098" s="145"/>
    </row>
    <row r="4099" spans="8:29" ht="12.75">
      <c r="H4099" s="145"/>
      <c r="I4099" s="145"/>
      <c r="J4099" s="145"/>
      <c r="K4099" s="145"/>
      <c r="L4099" s="145"/>
      <c r="M4099" s="145"/>
      <c r="N4099" s="145"/>
      <c r="O4099" s="145"/>
      <c r="P4099" s="145"/>
      <c r="Q4099" s="145"/>
      <c r="R4099" s="145"/>
      <c r="S4099" s="145"/>
      <c r="T4099" s="145"/>
      <c r="U4099" s="145"/>
      <c r="V4099" s="145"/>
      <c r="W4099" s="145"/>
      <c r="X4099" s="145"/>
      <c r="Y4099" s="145"/>
      <c r="Z4099" s="145"/>
      <c r="AA4099" s="145"/>
      <c r="AB4099" s="145"/>
      <c r="AC4099" s="145"/>
    </row>
    <row r="4100" spans="8:29" ht="12.75">
      <c r="H4100" s="145"/>
      <c r="I4100" s="145"/>
      <c r="J4100" s="145"/>
      <c r="K4100" s="145"/>
      <c r="L4100" s="145"/>
      <c r="M4100" s="145"/>
      <c r="N4100" s="145"/>
      <c r="O4100" s="145"/>
      <c r="P4100" s="145"/>
      <c r="Q4100" s="145"/>
      <c r="R4100" s="145"/>
      <c r="S4100" s="145"/>
      <c r="T4100" s="145"/>
      <c r="U4100" s="145"/>
      <c r="V4100" s="145"/>
      <c r="W4100" s="145"/>
      <c r="X4100" s="145"/>
      <c r="Y4100" s="145"/>
      <c r="Z4100" s="145"/>
      <c r="AA4100" s="145"/>
      <c r="AB4100" s="145"/>
      <c r="AC4100" s="145"/>
    </row>
    <row r="4101" spans="8:29" ht="12.75">
      <c r="H4101" s="145"/>
      <c r="I4101" s="145"/>
      <c r="J4101" s="145"/>
      <c r="K4101" s="145"/>
      <c r="L4101" s="145"/>
      <c r="M4101" s="145"/>
      <c r="N4101" s="145"/>
      <c r="O4101" s="145"/>
      <c r="P4101" s="145"/>
      <c r="Q4101" s="145"/>
      <c r="R4101" s="145"/>
      <c r="S4101" s="145"/>
      <c r="T4101" s="145"/>
      <c r="U4101" s="145"/>
      <c r="V4101" s="145"/>
      <c r="W4101" s="145"/>
      <c r="X4101" s="145"/>
      <c r="Y4101" s="145"/>
      <c r="Z4101" s="145"/>
      <c r="AA4101" s="145"/>
      <c r="AB4101" s="145"/>
      <c r="AC4101" s="145"/>
    </row>
    <row r="4102" spans="8:29" ht="12.75">
      <c r="H4102" s="145"/>
      <c r="I4102" s="145"/>
      <c r="J4102" s="145"/>
      <c r="K4102" s="145"/>
      <c r="L4102" s="145"/>
      <c r="M4102" s="145"/>
      <c r="N4102" s="145"/>
      <c r="O4102" s="145"/>
      <c r="P4102" s="145"/>
      <c r="Q4102" s="145"/>
      <c r="R4102" s="145"/>
      <c r="S4102" s="145"/>
      <c r="T4102" s="145"/>
      <c r="U4102" s="145"/>
      <c r="V4102" s="145"/>
      <c r="W4102" s="145"/>
      <c r="X4102" s="145"/>
      <c r="Y4102" s="145"/>
      <c r="Z4102" s="145"/>
      <c r="AA4102" s="145"/>
      <c r="AB4102" s="145"/>
      <c r="AC4102" s="145"/>
    </row>
    <row r="4103" spans="8:29" ht="12.75">
      <c r="H4103" s="145"/>
      <c r="I4103" s="145"/>
      <c r="J4103" s="145"/>
      <c r="K4103" s="145"/>
      <c r="L4103" s="145"/>
      <c r="M4103" s="145"/>
      <c r="N4103" s="145"/>
      <c r="O4103" s="145"/>
      <c r="P4103" s="145"/>
      <c r="Q4103" s="145"/>
      <c r="R4103" s="145"/>
      <c r="S4103" s="145"/>
      <c r="T4103" s="145"/>
      <c r="U4103" s="145"/>
      <c r="V4103" s="145"/>
      <c r="W4103" s="145"/>
      <c r="X4103" s="145"/>
      <c r="Y4103" s="145"/>
      <c r="Z4103" s="145"/>
      <c r="AA4103" s="145"/>
      <c r="AB4103" s="145"/>
      <c r="AC4103" s="145"/>
    </row>
    <row r="4104" spans="8:29" ht="12.75">
      <c r="H4104" s="145"/>
      <c r="I4104" s="145"/>
      <c r="J4104" s="145"/>
      <c r="K4104" s="145"/>
      <c r="L4104" s="145"/>
      <c r="M4104" s="145"/>
      <c r="N4104" s="145"/>
      <c r="O4104" s="145"/>
      <c r="P4104" s="145"/>
      <c r="Q4104" s="145"/>
      <c r="R4104" s="145"/>
      <c r="S4104" s="145"/>
      <c r="T4104" s="145"/>
      <c r="U4104" s="145"/>
      <c r="V4104" s="145"/>
      <c r="W4104" s="145"/>
      <c r="X4104" s="145"/>
      <c r="Y4104" s="145"/>
      <c r="Z4104" s="145"/>
      <c r="AA4104" s="145"/>
      <c r="AB4104" s="145"/>
      <c r="AC4104" s="145"/>
    </row>
    <row r="4105" spans="8:29" ht="12.75">
      <c r="H4105" s="145"/>
      <c r="I4105" s="145"/>
      <c r="J4105" s="145"/>
      <c r="K4105" s="145"/>
      <c r="L4105" s="145"/>
      <c r="M4105" s="145"/>
      <c r="N4105" s="145"/>
      <c r="O4105" s="145"/>
      <c r="P4105" s="145"/>
      <c r="Q4105" s="145"/>
      <c r="R4105" s="145"/>
      <c r="S4105" s="145"/>
      <c r="T4105" s="145"/>
      <c r="U4105" s="145"/>
      <c r="V4105" s="145"/>
      <c r="W4105" s="145"/>
      <c r="X4105" s="145"/>
      <c r="Y4105" s="145"/>
      <c r="Z4105" s="145"/>
      <c r="AA4105" s="145"/>
      <c r="AB4105" s="145"/>
      <c r="AC4105" s="145"/>
    </row>
    <row r="4106" spans="8:29" ht="12.75">
      <c r="H4106" s="145"/>
      <c r="I4106" s="145"/>
      <c r="J4106" s="145"/>
      <c r="K4106" s="145"/>
      <c r="L4106" s="145"/>
      <c r="M4106" s="145"/>
      <c r="N4106" s="145"/>
      <c r="O4106" s="145"/>
      <c r="P4106" s="145"/>
      <c r="Q4106" s="145"/>
      <c r="R4106" s="145"/>
      <c r="S4106" s="145"/>
      <c r="T4106" s="145"/>
      <c r="U4106" s="145"/>
      <c r="V4106" s="145"/>
      <c r="W4106" s="145"/>
      <c r="X4106" s="145"/>
      <c r="Y4106" s="145"/>
      <c r="Z4106" s="145"/>
      <c r="AA4106" s="145"/>
      <c r="AB4106" s="145"/>
      <c r="AC4106" s="145"/>
    </row>
    <row r="4107" spans="8:29" ht="12.75">
      <c r="H4107" s="145"/>
      <c r="I4107" s="145"/>
      <c r="J4107" s="145"/>
      <c r="K4107" s="145"/>
      <c r="L4107" s="145"/>
      <c r="M4107" s="145"/>
      <c r="N4107" s="145"/>
      <c r="O4107" s="145"/>
      <c r="P4107" s="145"/>
      <c r="Q4107" s="145"/>
      <c r="R4107" s="145"/>
      <c r="S4107" s="145"/>
      <c r="T4107" s="145"/>
      <c r="U4107" s="145"/>
      <c r="V4107" s="145"/>
      <c r="W4107" s="145"/>
      <c r="X4107" s="145"/>
      <c r="Y4107" s="145"/>
      <c r="Z4107" s="145"/>
      <c r="AA4107" s="145"/>
      <c r="AB4107" s="145"/>
      <c r="AC4107" s="145"/>
    </row>
    <row r="4108" spans="8:29" ht="12.75">
      <c r="H4108" s="145"/>
      <c r="I4108" s="145"/>
      <c r="J4108" s="145"/>
      <c r="K4108" s="145"/>
      <c r="L4108" s="145"/>
      <c r="M4108" s="145"/>
      <c r="N4108" s="145"/>
      <c r="O4108" s="145"/>
      <c r="P4108" s="145"/>
      <c r="Q4108" s="145"/>
      <c r="R4108" s="145"/>
      <c r="S4108" s="145"/>
      <c r="T4108" s="145"/>
      <c r="U4108" s="145"/>
      <c r="V4108" s="145"/>
      <c r="W4108" s="145"/>
      <c r="X4108" s="145"/>
      <c r="Y4108" s="145"/>
      <c r="Z4108" s="145"/>
      <c r="AA4108" s="145"/>
      <c r="AB4108" s="145"/>
      <c r="AC4108" s="145"/>
    </row>
    <row r="4109" spans="8:29" ht="12.75">
      <c r="H4109" s="145"/>
      <c r="I4109" s="145"/>
      <c r="J4109" s="145"/>
      <c r="K4109" s="145"/>
      <c r="L4109" s="145"/>
      <c r="M4109" s="145"/>
      <c r="N4109" s="145"/>
      <c r="O4109" s="145"/>
      <c r="P4109" s="145"/>
      <c r="Q4109" s="145"/>
      <c r="R4109" s="145"/>
      <c r="S4109" s="145"/>
      <c r="T4109" s="145"/>
      <c r="U4109" s="145"/>
      <c r="V4109" s="145"/>
      <c r="W4109" s="145"/>
      <c r="X4109" s="145"/>
      <c r="Y4109" s="145"/>
      <c r="Z4109" s="145"/>
      <c r="AA4109" s="145"/>
      <c r="AB4109" s="145"/>
      <c r="AC4109" s="145"/>
    </row>
    <row r="4110" spans="8:29" ht="12.75">
      <c r="H4110" s="145"/>
      <c r="I4110" s="145"/>
      <c r="J4110" s="145"/>
      <c r="K4110" s="145"/>
      <c r="L4110" s="145"/>
      <c r="M4110" s="145"/>
      <c r="N4110" s="145"/>
      <c r="O4110" s="145"/>
      <c r="P4110" s="145"/>
      <c r="Q4110" s="145"/>
      <c r="R4110" s="145"/>
      <c r="S4110" s="145"/>
      <c r="T4110" s="145"/>
      <c r="U4110" s="145"/>
      <c r="V4110" s="145"/>
      <c r="W4110" s="145"/>
      <c r="X4110" s="145"/>
      <c r="Y4110" s="145"/>
      <c r="Z4110" s="145"/>
      <c r="AA4110" s="145"/>
      <c r="AB4110" s="145"/>
      <c r="AC4110" s="145"/>
    </row>
    <row r="4111" spans="8:29" ht="12.75">
      <c r="H4111" s="145"/>
      <c r="I4111" s="145"/>
      <c r="J4111" s="145"/>
      <c r="K4111" s="145"/>
      <c r="L4111" s="145"/>
      <c r="M4111" s="145"/>
      <c r="N4111" s="145"/>
      <c r="O4111" s="145"/>
      <c r="P4111" s="145"/>
      <c r="Q4111" s="145"/>
      <c r="R4111" s="145"/>
      <c r="S4111" s="145"/>
      <c r="T4111" s="145"/>
      <c r="U4111" s="145"/>
      <c r="V4111" s="145"/>
      <c r="W4111" s="145"/>
      <c r="X4111" s="145"/>
      <c r="Y4111" s="145"/>
      <c r="Z4111" s="145"/>
      <c r="AA4111" s="145"/>
      <c r="AB4111" s="145"/>
      <c r="AC4111" s="145"/>
    </row>
    <row r="4112" spans="8:29" ht="12.75">
      <c r="H4112" s="145"/>
      <c r="I4112" s="145"/>
      <c r="J4112" s="145"/>
      <c r="K4112" s="145"/>
      <c r="L4112" s="145"/>
      <c r="M4112" s="145"/>
      <c r="N4112" s="145"/>
      <c r="O4112" s="145"/>
      <c r="P4112" s="145"/>
      <c r="Q4112" s="145"/>
      <c r="R4112" s="145"/>
      <c r="S4112" s="145"/>
      <c r="T4112" s="145"/>
      <c r="U4112" s="145"/>
      <c r="V4112" s="145"/>
      <c r="W4112" s="145"/>
      <c r="X4112" s="145"/>
      <c r="Y4112" s="145"/>
      <c r="Z4112" s="145"/>
      <c r="AA4112" s="145"/>
      <c r="AB4112" s="145"/>
      <c r="AC4112" s="145"/>
    </row>
    <row r="4113" spans="8:29" ht="12.75">
      <c r="H4113" s="145"/>
      <c r="I4113" s="145"/>
      <c r="J4113" s="145"/>
      <c r="K4113" s="145"/>
      <c r="L4113" s="145"/>
      <c r="M4113" s="145"/>
      <c r="N4113" s="145"/>
      <c r="O4113" s="145"/>
      <c r="P4113" s="145"/>
      <c r="Q4113" s="145"/>
      <c r="R4113" s="145"/>
      <c r="S4113" s="145"/>
      <c r="T4113" s="145"/>
      <c r="U4113" s="145"/>
      <c r="V4113" s="145"/>
      <c r="W4113" s="145"/>
      <c r="X4113" s="145"/>
      <c r="Y4113" s="145"/>
      <c r="Z4113" s="145"/>
      <c r="AA4113" s="145"/>
      <c r="AB4113" s="145"/>
      <c r="AC4113" s="145"/>
    </row>
    <row r="4114" spans="8:29" ht="12.75">
      <c r="H4114" s="145"/>
      <c r="I4114" s="145"/>
      <c r="J4114" s="145"/>
      <c r="K4114" s="145"/>
      <c r="L4114" s="145"/>
      <c r="M4114" s="145"/>
      <c r="N4114" s="145"/>
      <c r="O4114" s="145"/>
      <c r="P4114" s="145"/>
      <c r="Q4114" s="145"/>
      <c r="R4114" s="145"/>
      <c r="S4114" s="145"/>
      <c r="T4114" s="145"/>
      <c r="U4114" s="145"/>
      <c r="V4114" s="145"/>
      <c r="W4114" s="145"/>
      <c r="X4114" s="145"/>
      <c r="Y4114" s="145"/>
      <c r="Z4114" s="145"/>
      <c r="AA4114" s="145"/>
      <c r="AB4114" s="145"/>
      <c r="AC4114" s="145"/>
    </row>
    <row r="4115" spans="8:29" ht="12.75">
      <c r="H4115" s="145"/>
      <c r="I4115" s="145"/>
      <c r="J4115" s="145"/>
      <c r="K4115" s="145"/>
      <c r="L4115" s="145"/>
      <c r="M4115" s="145"/>
      <c r="N4115" s="145"/>
      <c r="O4115" s="145"/>
      <c r="P4115" s="145"/>
      <c r="Q4115" s="145"/>
      <c r="R4115" s="145"/>
      <c r="S4115" s="145"/>
      <c r="T4115" s="145"/>
      <c r="U4115" s="145"/>
      <c r="V4115" s="145"/>
      <c r="W4115" s="145"/>
      <c r="X4115" s="145"/>
      <c r="Y4115" s="145"/>
      <c r="Z4115" s="145"/>
      <c r="AA4115" s="145"/>
      <c r="AB4115" s="145"/>
      <c r="AC4115" s="145"/>
    </row>
    <row r="4116" spans="8:29" ht="12.75">
      <c r="H4116" s="145"/>
      <c r="I4116" s="145"/>
      <c r="J4116" s="145"/>
      <c r="K4116" s="145"/>
      <c r="L4116" s="145"/>
      <c r="M4116" s="145"/>
      <c r="N4116" s="145"/>
      <c r="O4116" s="145"/>
      <c r="P4116" s="145"/>
      <c r="Q4116" s="145"/>
      <c r="R4116" s="145"/>
      <c r="S4116" s="145"/>
      <c r="T4116" s="145"/>
      <c r="U4116" s="145"/>
      <c r="V4116" s="145"/>
      <c r="W4116" s="145"/>
      <c r="X4116" s="145"/>
      <c r="Y4116" s="145"/>
      <c r="Z4116" s="145"/>
      <c r="AA4116" s="145"/>
      <c r="AB4116" s="145"/>
      <c r="AC4116" s="145"/>
    </row>
    <row r="4117" spans="8:29" ht="12.75">
      <c r="H4117" s="145"/>
      <c r="I4117" s="145"/>
      <c r="J4117" s="145"/>
      <c r="K4117" s="145"/>
      <c r="L4117" s="145"/>
      <c r="M4117" s="145"/>
      <c r="N4117" s="145"/>
      <c r="O4117" s="145"/>
      <c r="P4117" s="145"/>
      <c r="Q4117" s="145"/>
      <c r="R4117" s="145"/>
      <c r="S4117" s="145"/>
      <c r="T4117" s="145"/>
      <c r="U4117" s="145"/>
      <c r="V4117" s="145"/>
      <c r="W4117" s="145"/>
      <c r="X4117" s="145"/>
      <c r="Y4117" s="145"/>
      <c r="Z4117" s="145"/>
      <c r="AA4117" s="145"/>
      <c r="AB4117" s="145"/>
      <c r="AC4117" s="145"/>
    </row>
    <row r="4118" spans="8:29" ht="12.75">
      <c r="H4118" s="145"/>
      <c r="I4118" s="145"/>
      <c r="J4118" s="145"/>
      <c r="K4118" s="145"/>
      <c r="L4118" s="145"/>
      <c r="M4118" s="145"/>
      <c r="N4118" s="145"/>
      <c r="O4118" s="145"/>
      <c r="P4118" s="145"/>
      <c r="Q4118" s="145"/>
      <c r="R4118" s="145"/>
      <c r="S4118" s="145"/>
      <c r="T4118" s="145"/>
      <c r="U4118" s="145"/>
      <c r="V4118" s="145"/>
      <c r="W4118" s="145"/>
      <c r="X4118" s="145"/>
      <c r="Y4118" s="145"/>
      <c r="Z4118" s="145"/>
      <c r="AA4118" s="145"/>
      <c r="AB4118" s="145"/>
      <c r="AC4118" s="145"/>
    </row>
    <row r="4119" spans="8:29" ht="12.75">
      <c r="H4119" s="145"/>
      <c r="I4119" s="145"/>
      <c r="J4119" s="145"/>
      <c r="K4119" s="145"/>
      <c r="L4119" s="145"/>
      <c r="M4119" s="145"/>
      <c r="N4119" s="145"/>
      <c r="O4119" s="145"/>
      <c r="P4119" s="145"/>
      <c r="Q4119" s="145"/>
      <c r="R4119" s="145"/>
      <c r="S4119" s="145"/>
      <c r="T4119" s="145"/>
      <c r="U4119" s="145"/>
      <c r="V4119" s="145"/>
      <c r="W4119" s="145"/>
      <c r="X4119" s="145"/>
      <c r="Y4119" s="145"/>
      <c r="Z4119" s="145"/>
      <c r="AA4119" s="145"/>
      <c r="AB4119" s="145"/>
      <c r="AC4119" s="145"/>
    </row>
    <row r="4120" spans="8:29" ht="12.75">
      <c r="H4120" s="145"/>
      <c r="I4120" s="145"/>
      <c r="J4120" s="145"/>
      <c r="K4120" s="145"/>
      <c r="L4120" s="145"/>
      <c r="M4120" s="145"/>
      <c r="N4120" s="145"/>
      <c r="O4120" s="145"/>
      <c r="P4120" s="145"/>
      <c r="Q4120" s="145"/>
      <c r="R4120" s="145"/>
      <c r="S4120" s="145"/>
      <c r="T4120" s="145"/>
      <c r="U4120" s="145"/>
      <c r="V4120" s="145"/>
      <c r="W4120" s="145"/>
      <c r="X4120" s="145"/>
      <c r="Y4120" s="145"/>
      <c r="Z4120" s="145"/>
      <c r="AA4120" s="145"/>
      <c r="AB4120" s="145"/>
      <c r="AC4120" s="145"/>
    </row>
    <row r="4121" spans="8:29" ht="12.75">
      <c r="H4121" s="145"/>
      <c r="I4121" s="145"/>
      <c r="J4121" s="145"/>
      <c r="K4121" s="145"/>
      <c r="L4121" s="145"/>
      <c r="M4121" s="145"/>
      <c r="N4121" s="145"/>
      <c r="O4121" s="145"/>
      <c r="P4121" s="145"/>
      <c r="Q4121" s="145"/>
      <c r="R4121" s="145"/>
      <c r="S4121" s="145"/>
      <c r="T4121" s="145"/>
      <c r="U4121" s="145"/>
      <c r="V4121" s="145"/>
      <c r="W4121" s="145"/>
      <c r="X4121" s="145"/>
      <c r="Y4121" s="145"/>
      <c r="Z4121" s="145"/>
      <c r="AA4121" s="145"/>
      <c r="AB4121" s="145"/>
      <c r="AC4121" s="145"/>
    </row>
    <row r="4122" spans="8:29" ht="12.75">
      <c r="H4122" s="145"/>
      <c r="I4122" s="145"/>
      <c r="J4122" s="145"/>
      <c r="K4122" s="145"/>
      <c r="L4122" s="145"/>
      <c r="M4122" s="145"/>
      <c r="N4122" s="145"/>
      <c r="O4122" s="145"/>
      <c r="P4122" s="145"/>
      <c r="Q4122" s="145"/>
      <c r="R4122" s="145"/>
      <c r="S4122" s="145"/>
      <c r="T4122" s="145"/>
      <c r="U4122" s="145"/>
      <c r="V4122" s="145"/>
      <c r="W4122" s="145"/>
      <c r="X4122" s="145"/>
      <c r="Y4122" s="145"/>
      <c r="Z4122" s="145"/>
      <c r="AA4122" s="145"/>
      <c r="AB4122" s="145"/>
      <c r="AC4122" s="145"/>
    </row>
    <row r="4123" spans="8:29" ht="12.75">
      <c r="H4123" s="145"/>
      <c r="I4123" s="145"/>
      <c r="J4123" s="145"/>
      <c r="K4123" s="145"/>
      <c r="L4123" s="145"/>
      <c r="M4123" s="145"/>
      <c r="N4123" s="145"/>
      <c r="O4123" s="145"/>
      <c r="P4123" s="145"/>
      <c r="Q4123" s="145"/>
      <c r="R4123" s="145"/>
      <c r="S4123" s="145"/>
      <c r="T4123" s="145"/>
      <c r="U4123" s="145"/>
      <c r="V4123" s="145"/>
      <c r="W4123" s="145"/>
      <c r="X4123" s="145"/>
      <c r="Y4123" s="145"/>
      <c r="Z4123" s="145"/>
      <c r="AA4123" s="145"/>
      <c r="AB4123" s="145"/>
      <c r="AC4123" s="145"/>
    </row>
    <row r="4124" spans="8:29" ht="12.75">
      <c r="H4124" s="145"/>
      <c r="I4124" s="145"/>
      <c r="J4124" s="145"/>
      <c r="K4124" s="145"/>
      <c r="L4124" s="145"/>
      <c r="M4124" s="145"/>
      <c r="N4124" s="145"/>
      <c r="O4124" s="145"/>
      <c r="P4124" s="145"/>
      <c r="Q4124" s="145"/>
      <c r="R4124" s="145"/>
      <c r="S4124" s="145"/>
      <c r="T4124" s="145"/>
      <c r="U4124" s="145"/>
      <c r="V4124" s="145"/>
      <c r="W4124" s="145"/>
      <c r="X4124" s="145"/>
      <c r="Y4124" s="145"/>
      <c r="Z4124" s="145"/>
      <c r="AA4124" s="145"/>
      <c r="AB4124" s="145"/>
      <c r="AC4124" s="145"/>
    </row>
    <row r="4125" spans="8:29" ht="12.75">
      <c r="H4125" s="145"/>
      <c r="I4125" s="145"/>
      <c r="J4125" s="145"/>
      <c r="K4125" s="145"/>
      <c r="L4125" s="145"/>
      <c r="M4125" s="145"/>
      <c r="N4125" s="145"/>
      <c r="O4125" s="145"/>
      <c r="P4125" s="145"/>
      <c r="Q4125" s="145"/>
      <c r="R4125" s="145"/>
      <c r="S4125" s="145"/>
      <c r="T4125" s="145"/>
      <c r="U4125" s="145"/>
      <c r="V4125" s="145"/>
      <c r="W4125" s="145"/>
      <c r="X4125" s="145"/>
      <c r="Y4125" s="145"/>
      <c r="Z4125" s="145"/>
      <c r="AA4125" s="145"/>
      <c r="AB4125" s="145"/>
      <c r="AC4125" s="145"/>
    </row>
    <row r="4126" spans="8:29" ht="12.75">
      <c r="H4126" s="145"/>
      <c r="I4126" s="145"/>
      <c r="J4126" s="145"/>
      <c r="K4126" s="145"/>
      <c r="L4126" s="145"/>
      <c r="M4126" s="145"/>
      <c r="N4126" s="145"/>
      <c r="O4126" s="145"/>
      <c r="P4126" s="145"/>
      <c r="Q4126" s="145"/>
      <c r="R4126" s="145"/>
      <c r="S4126" s="145"/>
      <c r="T4126" s="145"/>
      <c r="U4126" s="145"/>
      <c r="V4126" s="145"/>
      <c r="W4126" s="145"/>
      <c r="X4126" s="145"/>
      <c r="Y4126" s="145"/>
      <c r="Z4126" s="145"/>
      <c r="AA4126" s="145"/>
      <c r="AB4126" s="145"/>
      <c r="AC4126" s="145"/>
    </row>
    <row r="4127" spans="8:29" ht="12.75">
      <c r="H4127" s="145"/>
      <c r="I4127" s="145"/>
      <c r="J4127" s="145"/>
      <c r="K4127" s="145"/>
      <c r="L4127" s="145"/>
      <c r="M4127" s="145"/>
      <c r="N4127" s="145"/>
      <c r="O4127" s="145"/>
      <c r="P4127" s="145"/>
      <c r="Q4127" s="145"/>
      <c r="R4127" s="145"/>
      <c r="S4127" s="145"/>
      <c r="T4127" s="145"/>
      <c r="U4127" s="145"/>
      <c r="V4127" s="145"/>
      <c r="W4127" s="145"/>
      <c r="X4127" s="145"/>
      <c r="Y4127" s="145"/>
      <c r="Z4127" s="145"/>
      <c r="AA4127" s="145"/>
      <c r="AB4127" s="145"/>
      <c r="AC4127" s="145"/>
    </row>
    <row r="4128" spans="8:29" ht="12.75">
      <c r="H4128" s="145"/>
      <c r="I4128" s="145"/>
      <c r="J4128" s="145"/>
      <c r="K4128" s="145"/>
      <c r="L4128" s="145"/>
      <c r="M4128" s="145"/>
      <c r="N4128" s="145"/>
      <c r="O4128" s="145"/>
      <c r="P4128" s="145"/>
      <c r="Q4128" s="145"/>
      <c r="R4128" s="145"/>
      <c r="S4128" s="145"/>
      <c r="T4128" s="145"/>
      <c r="U4128" s="145"/>
      <c r="V4128" s="145"/>
      <c r="W4128" s="145"/>
      <c r="X4128" s="145"/>
      <c r="Y4128" s="145"/>
      <c r="Z4128" s="145"/>
      <c r="AA4128" s="145"/>
      <c r="AB4128" s="145"/>
      <c r="AC4128" s="145"/>
    </row>
    <row r="4129" spans="8:29" ht="12.75">
      <c r="H4129" s="145"/>
      <c r="I4129" s="145"/>
      <c r="J4129" s="145"/>
      <c r="K4129" s="145"/>
      <c r="L4129" s="145"/>
      <c r="M4129" s="145"/>
      <c r="N4129" s="145"/>
      <c r="O4129" s="145"/>
      <c r="P4129" s="145"/>
      <c r="Q4129" s="145"/>
      <c r="R4129" s="145"/>
      <c r="S4129" s="145"/>
      <c r="T4129" s="145"/>
      <c r="U4129" s="145"/>
      <c r="V4129" s="145"/>
      <c r="W4129" s="145"/>
      <c r="X4129" s="145"/>
      <c r="Y4129" s="145"/>
      <c r="Z4129" s="145"/>
      <c r="AA4129" s="145"/>
      <c r="AB4129" s="145"/>
      <c r="AC4129" s="145"/>
    </row>
    <row r="4130" spans="8:29" ht="12.75">
      <c r="H4130" s="145"/>
      <c r="I4130" s="145"/>
      <c r="J4130" s="145"/>
      <c r="K4130" s="145"/>
      <c r="L4130" s="145"/>
      <c r="M4130" s="145"/>
      <c r="N4130" s="145"/>
      <c r="O4130" s="145"/>
      <c r="P4130" s="145"/>
      <c r="Q4130" s="145"/>
      <c r="R4130" s="145"/>
      <c r="S4130" s="145"/>
      <c r="T4130" s="145"/>
      <c r="U4130" s="145"/>
      <c r="V4130" s="145"/>
      <c r="W4130" s="145"/>
      <c r="X4130" s="145"/>
      <c r="Y4130" s="145"/>
      <c r="Z4130" s="145"/>
      <c r="AA4130" s="145"/>
      <c r="AB4130" s="145"/>
      <c r="AC4130" s="145"/>
    </row>
    <row r="4131" spans="8:29" ht="12.75">
      <c r="H4131" s="145"/>
      <c r="I4131" s="145"/>
      <c r="J4131" s="145"/>
      <c r="K4131" s="145"/>
      <c r="L4131" s="145"/>
      <c r="M4131" s="145"/>
      <c r="N4131" s="145"/>
      <c r="O4131" s="145"/>
      <c r="P4131" s="145"/>
      <c r="Q4131" s="145"/>
      <c r="R4131" s="145"/>
      <c r="S4131" s="145"/>
      <c r="T4131" s="145"/>
      <c r="U4131" s="145"/>
      <c r="V4131" s="145"/>
      <c r="W4131" s="145"/>
      <c r="X4131" s="145"/>
      <c r="Y4131" s="145"/>
      <c r="Z4131" s="145"/>
      <c r="AA4131" s="145"/>
      <c r="AB4131" s="145"/>
      <c r="AC4131" s="145"/>
    </row>
    <row r="4132" spans="8:29" ht="12.75">
      <c r="H4132" s="145"/>
      <c r="I4132" s="145"/>
      <c r="J4132" s="145"/>
      <c r="K4132" s="145"/>
      <c r="L4132" s="145"/>
      <c r="M4132" s="145"/>
      <c r="N4132" s="145"/>
      <c r="O4132" s="145"/>
      <c r="P4132" s="145"/>
      <c r="Q4132" s="145"/>
      <c r="R4132" s="145"/>
      <c r="S4132" s="145"/>
      <c r="T4132" s="145"/>
      <c r="U4132" s="145"/>
      <c r="V4132" s="145"/>
      <c r="W4132" s="145"/>
      <c r="X4132" s="145"/>
      <c r="Y4132" s="145"/>
      <c r="Z4132" s="145"/>
      <c r="AA4132" s="145"/>
      <c r="AB4132" s="145"/>
      <c r="AC4132" s="145"/>
    </row>
    <row r="4133" spans="8:29" ht="12.75">
      <c r="H4133" s="145"/>
      <c r="I4133" s="145"/>
      <c r="J4133" s="145"/>
      <c r="K4133" s="145"/>
      <c r="L4133" s="145"/>
      <c r="M4133" s="145"/>
      <c r="N4133" s="145"/>
      <c r="O4133" s="145"/>
      <c r="P4133" s="145"/>
      <c r="Q4133" s="145"/>
      <c r="R4133" s="145"/>
      <c r="S4133" s="145"/>
      <c r="T4133" s="145"/>
      <c r="U4133" s="145"/>
      <c r="V4133" s="145"/>
      <c r="W4133" s="145"/>
      <c r="X4133" s="145"/>
      <c r="Y4133" s="145"/>
      <c r="Z4133" s="145"/>
      <c r="AA4133" s="145"/>
      <c r="AB4133" s="145"/>
      <c r="AC4133" s="145"/>
    </row>
    <row r="4134" spans="8:29" ht="12.75">
      <c r="H4134" s="145"/>
      <c r="I4134" s="145"/>
      <c r="J4134" s="145"/>
      <c r="K4134" s="145"/>
      <c r="L4134" s="145"/>
      <c r="M4134" s="145"/>
      <c r="N4134" s="145"/>
      <c r="O4134" s="145"/>
      <c r="P4134" s="145"/>
      <c r="Q4134" s="145"/>
      <c r="R4134" s="145"/>
      <c r="S4134" s="145"/>
      <c r="T4134" s="145"/>
      <c r="U4134" s="145"/>
      <c r="V4134" s="145"/>
      <c r="W4134" s="145"/>
      <c r="X4134" s="145"/>
      <c r="Y4134" s="145"/>
      <c r="Z4134" s="145"/>
      <c r="AA4134" s="145"/>
      <c r="AB4134" s="145"/>
      <c r="AC4134" s="145"/>
    </row>
    <row r="4135" spans="8:29" ht="12.75">
      <c r="H4135" s="145"/>
      <c r="I4135" s="145"/>
      <c r="J4135" s="145"/>
      <c r="K4135" s="145"/>
      <c r="L4135" s="145"/>
      <c r="M4135" s="145"/>
      <c r="N4135" s="145"/>
      <c r="O4135" s="145"/>
      <c r="P4135" s="145"/>
      <c r="Q4135" s="145"/>
      <c r="R4135" s="145"/>
      <c r="S4135" s="145"/>
      <c r="T4135" s="145"/>
      <c r="U4135" s="145"/>
      <c r="V4135" s="145"/>
      <c r="W4135" s="145"/>
      <c r="X4135" s="145"/>
      <c r="Y4135" s="145"/>
      <c r="Z4135" s="145"/>
      <c r="AA4135" s="145"/>
      <c r="AB4135" s="145"/>
      <c r="AC4135" s="145"/>
    </row>
    <row r="4136" spans="8:29" ht="12.75">
      <c r="H4136" s="145"/>
      <c r="I4136" s="145"/>
      <c r="J4136" s="145"/>
      <c r="K4136" s="145"/>
      <c r="L4136" s="145"/>
      <c r="M4136" s="145"/>
      <c r="N4136" s="145"/>
      <c r="O4136" s="145"/>
      <c r="P4136" s="145"/>
      <c r="Q4136" s="145"/>
      <c r="R4136" s="145"/>
      <c r="S4136" s="145"/>
      <c r="T4136" s="145"/>
      <c r="U4136" s="145"/>
      <c r="V4136" s="145"/>
      <c r="W4136" s="145"/>
      <c r="X4136" s="145"/>
      <c r="Y4136" s="145"/>
      <c r="Z4136" s="145"/>
      <c r="AA4136" s="145"/>
      <c r="AB4136" s="145"/>
      <c r="AC4136" s="145"/>
    </row>
    <row r="4137" spans="8:29" ht="12.75">
      <c r="H4137" s="145"/>
      <c r="I4137" s="145"/>
      <c r="J4137" s="145"/>
      <c r="K4137" s="145"/>
      <c r="L4137" s="145"/>
      <c r="M4137" s="145"/>
      <c r="N4137" s="145"/>
      <c r="O4137" s="145"/>
      <c r="P4137" s="145"/>
      <c r="Q4137" s="145"/>
      <c r="R4137" s="145"/>
      <c r="S4137" s="145"/>
      <c r="T4137" s="145"/>
      <c r="U4137" s="145"/>
      <c r="V4137" s="145"/>
      <c r="W4137" s="145"/>
      <c r="X4137" s="145"/>
      <c r="Y4137" s="145"/>
      <c r="Z4137" s="145"/>
      <c r="AA4137" s="145"/>
      <c r="AB4137" s="145"/>
      <c r="AC4137" s="145"/>
    </row>
    <row r="4138" spans="8:29" ht="12.75">
      <c r="H4138" s="145"/>
      <c r="I4138" s="145"/>
      <c r="J4138" s="145"/>
      <c r="K4138" s="145"/>
      <c r="L4138" s="145"/>
      <c r="M4138" s="145"/>
      <c r="N4138" s="145"/>
      <c r="O4138" s="145"/>
      <c r="P4138" s="145"/>
      <c r="Q4138" s="145"/>
      <c r="R4138" s="145"/>
      <c r="S4138" s="145"/>
      <c r="T4138" s="145"/>
      <c r="U4138" s="145"/>
      <c r="V4138" s="145"/>
      <c r="W4138" s="145"/>
      <c r="X4138" s="145"/>
      <c r="Y4138" s="145"/>
      <c r="Z4138" s="145"/>
      <c r="AA4138" s="145"/>
      <c r="AB4138" s="145"/>
      <c r="AC4138" s="145"/>
    </row>
    <row r="4139" spans="8:29" ht="12.75">
      <c r="H4139" s="145"/>
      <c r="I4139" s="145"/>
      <c r="J4139" s="145"/>
      <c r="K4139" s="145"/>
      <c r="L4139" s="145"/>
      <c r="M4139" s="145"/>
      <c r="N4139" s="145"/>
      <c r="O4139" s="145"/>
      <c r="P4139" s="145"/>
      <c r="Q4139" s="145"/>
      <c r="R4139" s="145"/>
      <c r="S4139" s="145"/>
      <c r="T4139" s="145"/>
      <c r="U4139" s="145"/>
      <c r="V4139" s="145"/>
      <c r="W4139" s="145"/>
      <c r="X4139" s="145"/>
      <c r="Y4139" s="145"/>
      <c r="Z4139" s="145"/>
      <c r="AA4139" s="145"/>
      <c r="AB4139" s="145"/>
      <c r="AC4139" s="145"/>
    </row>
    <row r="4140" spans="8:29" ht="12.75">
      <c r="H4140" s="145"/>
      <c r="I4140" s="145"/>
      <c r="J4140" s="145"/>
      <c r="K4140" s="145"/>
      <c r="L4140" s="145"/>
      <c r="M4140" s="145"/>
      <c r="N4140" s="145"/>
      <c r="O4140" s="145"/>
      <c r="P4140" s="145"/>
      <c r="Q4140" s="145"/>
      <c r="R4140" s="145"/>
      <c r="S4140" s="145"/>
      <c r="T4140" s="145"/>
      <c r="U4140" s="145"/>
      <c r="V4140" s="145"/>
      <c r="W4140" s="145"/>
      <c r="X4140" s="145"/>
      <c r="Y4140" s="145"/>
      <c r="Z4140" s="145"/>
      <c r="AA4140" s="145"/>
      <c r="AB4140" s="145"/>
      <c r="AC4140" s="145"/>
    </row>
    <row r="4141" spans="8:29" ht="12.75">
      <c r="H4141" s="145"/>
      <c r="I4141" s="145"/>
      <c r="J4141" s="145"/>
      <c r="K4141" s="145"/>
      <c r="L4141" s="145"/>
      <c r="M4141" s="145"/>
      <c r="N4141" s="145"/>
      <c r="O4141" s="145"/>
      <c r="P4141" s="145"/>
      <c r="Q4141" s="145"/>
      <c r="R4141" s="145"/>
      <c r="S4141" s="145"/>
      <c r="T4141" s="145"/>
      <c r="U4141" s="145"/>
      <c r="V4141" s="145"/>
      <c r="W4141" s="145"/>
      <c r="X4141" s="145"/>
      <c r="Y4141" s="145"/>
      <c r="Z4141" s="145"/>
      <c r="AA4141" s="145"/>
      <c r="AB4141" s="145"/>
      <c r="AC4141" s="145"/>
    </row>
    <row r="4142" spans="8:29" ht="12.75">
      <c r="H4142" s="145"/>
      <c r="I4142" s="145"/>
      <c r="J4142" s="145"/>
      <c r="K4142" s="145"/>
      <c r="L4142" s="145"/>
      <c r="M4142" s="145"/>
      <c r="N4142" s="145"/>
      <c r="O4142" s="145"/>
      <c r="P4142" s="145"/>
      <c r="Q4142" s="145"/>
      <c r="R4142" s="145"/>
      <c r="S4142" s="145"/>
      <c r="T4142" s="145"/>
      <c r="U4142" s="145"/>
      <c r="V4142" s="145"/>
      <c r="W4142" s="145"/>
      <c r="X4142" s="145"/>
      <c r="Y4142" s="145"/>
      <c r="Z4142" s="145"/>
      <c r="AA4142" s="145"/>
      <c r="AB4142" s="145"/>
      <c r="AC4142" s="145"/>
    </row>
    <row r="4143" spans="8:29" ht="12.75">
      <c r="H4143" s="145"/>
      <c r="I4143" s="145"/>
      <c r="J4143" s="145"/>
      <c r="K4143" s="145"/>
      <c r="L4143" s="145"/>
      <c r="M4143" s="145"/>
      <c r="N4143" s="145"/>
      <c r="O4143" s="145"/>
      <c r="P4143" s="145"/>
      <c r="Q4143" s="145"/>
      <c r="R4143" s="145"/>
      <c r="S4143" s="145"/>
      <c r="T4143" s="145"/>
      <c r="U4143" s="145"/>
      <c r="V4143" s="145"/>
      <c r="W4143" s="145"/>
      <c r="X4143" s="145"/>
      <c r="Y4143" s="145"/>
      <c r="Z4143" s="145"/>
      <c r="AA4143" s="145"/>
      <c r="AB4143" s="145"/>
      <c r="AC4143" s="145"/>
    </row>
    <row r="4144" spans="8:29" ht="12.75">
      <c r="H4144" s="145"/>
      <c r="I4144" s="145"/>
      <c r="J4144" s="145"/>
      <c r="K4144" s="145"/>
      <c r="L4144" s="145"/>
      <c r="M4144" s="145"/>
      <c r="N4144" s="145"/>
      <c r="O4144" s="145"/>
      <c r="P4144" s="145"/>
      <c r="Q4144" s="145"/>
      <c r="R4144" s="145"/>
      <c r="S4144" s="145"/>
      <c r="T4144" s="145"/>
      <c r="U4144" s="145"/>
      <c r="V4144" s="145"/>
      <c r="W4144" s="145"/>
      <c r="X4144" s="145"/>
      <c r="Y4144" s="145"/>
      <c r="Z4144" s="145"/>
      <c r="AA4144" s="145"/>
      <c r="AB4144" s="145"/>
      <c r="AC4144" s="145"/>
    </row>
    <row r="4145" spans="8:29" ht="12.75">
      <c r="H4145" s="145"/>
      <c r="I4145" s="145"/>
      <c r="J4145" s="145"/>
      <c r="K4145" s="145"/>
      <c r="L4145" s="145"/>
      <c r="M4145" s="145"/>
      <c r="N4145" s="145"/>
      <c r="O4145" s="145"/>
      <c r="P4145" s="145"/>
      <c r="Q4145" s="145"/>
      <c r="R4145" s="145"/>
      <c r="S4145" s="145"/>
      <c r="T4145" s="145"/>
      <c r="U4145" s="145"/>
      <c r="V4145" s="145"/>
      <c r="W4145" s="145"/>
      <c r="X4145" s="145"/>
      <c r="Y4145" s="145"/>
      <c r="Z4145" s="145"/>
      <c r="AA4145" s="145"/>
      <c r="AB4145" s="145"/>
      <c r="AC4145" s="145"/>
    </row>
    <row r="4146" spans="8:29" ht="12.75">
      <c r="H4146" s="145"/>
      <c r="I4146" s="145"/>
      <c r="J4146" s="145"/>
      <c r="K4146" s="145"/>
      <c r="L4146" s="145"/>
      <c r="M4146" s="145"/>
      <c r="N4146" s="145"/>
      <c r="O4146" s="145"/>
      <c r="P4146" s="145"/>
      <c r="Q4146" s="145"/>
      <c r="R4146" s="145"/>
      <c r="S4146" s="145"/>
      <c r="T4146" s="145"/>
      <c r="U4146" s="145"/>
      <c r="V4146" s="145"/>
      <c r="W4146" s="145"/>
      <c r="X4146" s="145"/>
      <c r="Y4146" s="145"/>
      <c r="Z4146" s="145"/>
      <c r="AA4146" s="145"/>
      <c r="AB4146" s="145"/>
      <c r="AC4146" s="145"/>
    </row>
    <row r="4147" spans="8:29" ht="12.75">
      <c r="H4147" s="145"/>
      <c r="I4147" s="145"/>
      <c r="J4147" s="145"/>
      <c r="K4147" s="145"/>
      <c r="L4147" s="145"/>
      <c r="M4147" s="145"/>
      <c r="N4147" s="145"/>
      <c r="O4147" s="145"/>
      <c r="P4147" s="145"/>
      <c r="Q4147" s="145"/>
      <c r="R4147" s="145"/>
      <c r="S4147" s="145"/>
      <c r="T4147" s="145"/>
      <c r="U4147" s="145"/>
      <c r="V4147" s="145"/>
      <c r="W4147" s="145"/>
      <c r="X4147" s="145"/>
      <c r="Y4147" s="145"/>
      <c r="Z4147" s="145"/>
      <c r="AA4147" s="145"/>
      <c r="AB4147" s="145"/>
      <c r="AC4147" s="145"/>
    </row>
    <row r="4148" spans="8:29" ht="12.75">
      <c r="H4148" s="145"/>
      <c r="I4148" s="145"/>
      <c r="J4148" s="145"/>
      <c r="K4148" s="145"/>
      <c r="L4148" s="145"/>
      <c r="M4148" s="145"/>
      <c r="N4148" s="145"/>
      <c r="O4148" s="145"/>
      <c r="P4148" s="145"/>
      <c r="Q4148" s="145"/>
      <c r="R4148" s="145"/>
      <c r="S4148" s="145"/>
      <c r="T4148" s="145"/>
      <c r="U4148" s="145"/>
      <c r="V4148" s="145"/>
      <c r="W4148" s="145"/>
      <c r="X4148" s="145"/>
      <c r="Y4148" s="145"/>
      <c r="Z4148" s="145"/>
      <c r="AA4148" s="145"/>
      <c r="AB4148" s="145"/>
      <c r="AC4148" s="145"/>
    </row>
    <row r="4149" spans="8:29" ht="12.75">
      <c r="H4149" s="145"/>
      <c r="I4149" s="145"/>
      <c r="J4149" s="145"/>
      <c r="K4149" s="145"/>
      <c r="L4149" s="145"/>
      <c r="M4149" s="145"/>
      <c r="N4149" s="145"/>
      <c r="O4149" s="145"/>
      <c r="P4149" s="145"/>
      <c r="Q4149" s="145"/>
      <c r="R4149" s="145"/>
      <c r="S4149" s="145"/>
      <c r="T4149" s="145"/>
      <c r="U4149" s="145"/>
      <c r="V4149" s="145"/>
      <c r="W4149" s="145"/>
      <c r="X4149" s="145"/>
      <c r="Y4149" s="145"/>
      <c r="Z4149" s="145"/>
      <c r="AA4149" s="145"/>
      <c r="AB4149" s="145"/>
      <c r="AC4149" s="145"/>
    </row>
    <row r="4150" spans="8:29" ht="12.75">
      <c r="H4150" s="145"/>
      <c r="I4150" s="145"/>
      <c r="J4150" s="145"/>
      <c r="K4150" s="145"/>
      <c r="L4150" s="145"/>
      <c r="M4150" s="145"/>
      <c r="N4150" s="145"/>
      <c r="O4150" s="145"/>
      <c r="P4150" s="145"/>
      <c r="Q4150" s="145"/>
      <c r="R4150" s="145"/>
      <c r="S4150" s="145"/>
      <c r="T4150" s="145"/>
      <c r="U4150" s="145"/>
      <c r="V4150" s="145"/>
      <c r="W4150" s="145"/>
      <c r="X4150" s="145"/>
      <c r="Y4150" s="145"/>
      <c r="Z4150" s="145"/>
      <c r="AA4150" s="145"/>
      <c r="AB4150" s="145"/>
      <c r="AC4150" s="145"/>
    </row>
    <row r="4151" spans="8:29" ht="12.75">
      <c r="H4151" s="145"/>
      <c r="I4151" s="145"/>
      <c r="J4151" s="145"/>
      <c r="K4151" s="145"/>
      <c r="L4151" s="145"/>
      <c r="M4151" s="145"/>
      <c r="N4151" s="145"/>
      <c r="O4151" s="145"/>
      <c r="P4151" s="145"/>
      <c r="Q4151" s="145"/>
      <c r="R4151" s="145"/>
      <c r="S4151" s="145"/>
      <c r="T4151" s="145"/>
      <c r="U4151" s="145"/>
      <c r="V4151" s="145"/>
      <c r="W4151" s="145"/>
      <c r="X4151" s="145"/>
      <c r="Y4151" s="145"/>
      <c r="Z4151" s="145"/>
      <c r="AA4151" s="145"/>
      <c r="AB4151" s="145"/>
      <c r="AC4151" s="145"/>
    </row>
    <row r="4152" spans="8:29" ht="12.75">
      <c r="H4152" s="145"/>
      <c r="I4152" s="145"/>
      <c r="J4152" s="145"/>
      <c r="K4152" s="145"/>
      <c r="L4152" s="145"/>
      <c r="M4152" s="145"/>
      <c r="N4152" s="145"/>
      <c r="O4152" s="145"/>
      <c r="P4152" s="145"/>
      <c r="Q4152" s="145"/>
      <c r="R4152" s="145"/>
      <c r="S4152" s="145"/>
      <c r="T4152" s="145"/>
      <c r="U4152" s="145"/>
      <c r="V4152" s="145"/>
      <c r="W4152" s="145"/>
      <c r="X4152" s="145"/>
      <c r="Y4152" s="145"/>
      <c r="Z4152" s="145"/>
      <c r="AA4152" s="145"/>
      <c r="AB4152" s="145"/>
      <c r="AC4152" s="145"/>
    </row>
    <row r="4153" spans="8:29" ht="12.75">
      <c r="H4153" s="145"/>
      <c r="I4153" s="145"/>
      <c r="J4153" s="145"/>
      <c r="K4153" s="145"/>
      <c r="L4153" s="145"/>
      <c r="M4153" s="145"/>
      <c r="N4153" s="145"/>
      <c r="O4153" s="145"/>
      <c r="P4153" s="145"/>
      <c r="Q4153" s="145"/>
      <c r="R4153" s="145"/>
      <c r="S4153" s="145"/>
      <c r="T4153" s="145"/>
      <c r="U4153" s="145"/>
      <c r="V4153" s="145"/>
      <c r="W4153" s="145"/>
      <c r="X4153" s="145"/>
      <c r="Y4153" s="145"/>
      <c r="Z4153" s="145"/>
      <c r="AA4153" s="145"/>
      <c r="AB4153" s="145"/>
      <c r="AC4153" s="145"/>
    </row>
    <row r="4154" spans="8:29" ht="12.75">
      <c r="H4154" s="145"/>
      <c r="I4154" s="145"/>
      <c r="J4154" s="145"/>
      <c r="K4154" s="145"/>
      <c r="L4154" s="145"/>
      <c r="M4154" s="145"/>
      <c r="N4154" s="145"/>
      <c r="O4154" s="145"/>
      <c r="P4154" s="145"/>
      <c r="Q4154" s="145"/>
      <c r="R4154" s="145"/>
      <c r="S4154" s="145"/>
      <c r="T4154" s="145"/>
      <c r="U4154" s="145"/>
      <c r="V4154" s="145"/>
      <c r="W4154" s="145"/>
      <c r="X4154" s="145"/>
      <c r="Y4154" s="145"/>
      <c r="Z4154" s="145"/>
      <c r="AA4154" s="145"/>
      <c r="AB4154" s="145"/>
      <c r="AC4154" s="145"/>
    </row>
    <row r="4155" spans="8:29" ht="12.75">
      <c r="H4155" s="145"/>
      <c r="I4155" s="145"/>
      <c r="J4155" s="145"/>
      <c r="K4155" s="145"/>
      <c r="L4155" s="145"/>
      <c r="M4155" s="145"/>
      <c r="N4155" s="145"/>
      <c r="O4155" s="145"/>
      <c r="P4155" s="145"/>
      <c r="Q4155" s="145"/>
      <c r="R4155" s="145"/>
      <c r="S4155" s="145"/>
      <c r="T4155" s="145"/>
      <c r="U4155" s="145"/>
      <c r="V4155" s="145"/>
      <c r="W4155" s="145"/>
      <c r="X4155" s="145"/>
      <c r="Y4155" s="145"/>
      <c r="Z4155" s="145"/>
      <c r="AA4155" s="145"/>
      <c r="AB4155" s="145"/>
      <c r="AC4155" s="145"/>
    </row>
    <row r="4156" spans="8:29" ht="12.75">
      <c r="H4156" s="145"/>
      <c r="I4156" s="145"/>
      <c r="J4156" s="145"/>
      <c r="K4156" s="145"/>
      <c r="L4156" s="145"/>
      <c r="M4156" s="145"/>
      <c r="N4156" s="145"/>
      <c r="O4156" s="145"/>
      <c r="P4156" s="145"/>
      <c r="Q4156" s="145"/>
      <c r="R4156" s="145"/>
      <c r="S4156" s="145"/>
      <c r="T4156" s="145"/>
      <c r="U4156" s="145"/>
      <c r="V4156" s="145"/>
      <c r="W4156" s="145"/>
      <c r="X4156" s="145"/>
      <c r="Y4156" s="145"/>
      <c r="Z4156" s="145"/>
      <c r="AA4156" s="145"/>
      <c r="AB4156" s="145"/>
      <c r="AC4156" s="145"/>
    </row>
    <row r="4157" spans="8:29" ht="12.75">
      <c r="H4157" s="145"/>
      <c r="I4157" s="145"/>
      <c r="J4157" s="145"/>
      <c r="K4157" s="145"/>
      <c r="L4157" s="145"/>
      <c r="M4157" s="145"/>
      <c r="N4157" s="145"/>
      <c r="O4157" s="145"/>
      <c r="P4157" s="145"/>
      <c r="Q4157" s="145"/>
      <c r="R4157" s="145"/>
      <c r="S4157" s="145"/>
      <c r="T4157" s="145"/>
      <c r="U4157" s="145"/>
      <c r="V4157" s="145"/>
      <c r="W4157" s="145"/>
      <c r="X4157" s="145"/>
      <c r="Y4157" s="145"/>
      <c r="Z4157" s="145"/>
      <c r="AA4157" s="145"/>
      <c r="AB4157" s="145"/>
      <c r="AC4157" s="145"/>
    </row>
    <row r="4158" spans="8:29" ht="12.75">
      <c r="H4158" s="145"/>
      <c r="I4158" s="145"/>
      <c r="J4158" s="145"/>
      <c r="K4158" s="145"/>
      <c r="L4158" s="145"/>
      <c r="M4158" s="145"/>
      <c r="N4158" s="145"/>
      <c r="O4158" s="145"/>
      <c r="P4158" s="145"/>
      <c r="Q4158" s="145"/>
      <c r="R4158" s="145"/>
      <c r="S4158" s="145"/>
      <c r="T4158" s="145"/>
      <c r="U4158" s="145"/>
      <c r="V4158" s="145"/>
      <c r="W4158" s="145"/>
      <c r="X4158" s="145"/>
      <c r="Y4158" s="145"/>
      <c r="Z4158" s="145"/>
      <c r="AA4158" s="145"/>
      <c r="AB4158" s="145"/>
      <c r="AC4158" s="145"/>
    </row>
    <row r="4159" spans="8:29" ht="12.75">
      <c r="H4159" s="145"/>
      <c r="I4159" s="145"/>
      <c r="J4159" s="145"/>
      <c r="K4159" s="145"/>
      <c r="L4159" s="145"/>
      <c r="M4159" s="145"/>
      <c r="N4159" s="145"/>
      <c r="O4159" s="145"/>
      <c r="P4159" s="145"/>
      <c r="Q4159" s="145"/>
      <c r="R4159" s="145"/>
      <c r="S4159" s="145"/>
      <c r="T4159" s="145"/>
      <c r="U4159" s="145"/>
      <c r="V4159" s="145"/>
      <c r="W4159" s="145"/>
      <c r="X4159" s="145"/>
      <c r="Y4159" s="145"/>
      <c r="Z4159" s="145"/>
      <c r="AA4159" s="145"/>
      <c r="AB4159" s="145"/>
      <c r="AC4159" s="145"/>
    </row>
    <row r="4160" spans="8:29" ht="12.75">
      <c r="H4160" s="145"/>
      <c r="I4160" s="145"/>
      <c r="J4160" s="145"/>
      <c r="K4160" s="145"/>
      <c r="L4160" s="145"/>
      <c r="M4160" s="145"/>
      <c r="N4160" s="145"/>
      <c r="O4160" s="145"/>
      <c r="P4160" s="145"/>
      <c r="Q4160" s="145"/>
      <c r="R4160" s="145"/>
      <c r="S4160" s="145"/>
      <c r="T4160" s="145"/>
      <c r="U4160" s="145"/>
      <c r="V4160" s="145"/>
      <c r="W4160" s="145"/>
      <c r="X4160" s="145"/>
      <c r="Y4160" s="145"/>
      <c r="Z4160" s="145"/>
      <c r="AA4160" s="145"/>
      <c r="AB4160" s="145"/>
      <c r="AC4160" s="145"/>
    </row>
    <row r="4161" spans="8:29" ht="12.75">
      <c r="H4161" s="145"/>
      <c r="I4161" s="145"/>
      <c r="J4161" s="145"/>
      <c r="K4161" s="145"/>
      <c r="L4161" s="145"/>
      <c r="M4161" s="145"/>
      <c r="N4161" s="145"/>
      <c r="O4161" s="145"/>
      <c r="P4161" s="145"/>
      <c r="Q4161" s="145"/>
      <c r="R4161" s="145"/>
      <c r="S4161" s="145"/>
      <c r="T4161" s="145"/>
      <c r="U4161" s="145"/>
      <c r="V4161" s="145"/>
      <c r="W4161" s="145"/>
      <c r="X4161" s="145"/>
      <c r="Y4161" s="145"/>
      <c r="Z4161" s="145"/>
      <c r="AA4161" s="145"/>
      <c r="AB4161" s="145"/>
      <c r="AC4161" s="145"/>
    </row>
    <row r="4162" spans="8:29" ht="12.75">
      <c r="H4162" s="145"/>
      <c r="I4162" s="145"/>
      <c r="J4162" s="145"/>
      <c r="K4162" s="145"/>
      <c r="L4162" s="145"/>
      <c r="M4162" s="145"/>
      <c r="N4162" s="145"/>
      <c r="O4162" s="145"/>
      <c r="P4162" s="145"/>
      <c r="Q4162" s="145"/>
      <c r="R4162" s="145"/>
      <c r="S4162" s="145"/>
      <c r="T4162" s="145"/>
      <c r="U4162" s="145"/>
      <c r="V4162" s="145"/>
      <c r="W4162" s="145"/>
      <c r="X4162" s="145"/>
      <c r="Y4162" s="145"/>
      <c r="Z4162" s="145"/>
      <c r="AA4162" s="145"/>
      <c r="AB4162" s="145"/>
      <c r="AC4162" s="145"/>
    </row>
    <row r="4163" spans="8:29" ht="12.75">
      <c r="H4163" s="145"/>
      <c r="I4163" s="145"/>
      <c r="J4163" s="145"/>
      <c r="K4163" s="145"/>
      <c r="L4163" s="145"/>
      <c r="M4163" s="145"/>
      <c r="N4163" s="145"/>
      <c r="O4163" s="145"/>
      <c r="P4163" s="145"/>
      <c r="Q4163" s="145"/>
      <c r="R4163" s="145"/>
      <c r="S4163" s="145"/>
      <c r="T4163" s="145"/>
      <c r="U4163" s="145"/>
      <c r="V4163" s="145"/>
      <c r="W4163" s="145"/>
      <c r="X4163" s="145"/>
      <c r="Y4163" s="145"/>
      <c r="Z4163" s="145"/>
      <c r="AA4163" s="145"/>
      <c r="AB4163" s="145"/>
      <c r="AC4163" s="145"/>
    </row>
    <row r="4164" spans="8:29" ht="12.75">
      <c r="H4164" s="145"/>
      <c r="I4164" s="145"/>
      <c r="J4164" s="145"/>
      <c r="K4164" s="145"/>
      <c r="L4164" s="145"/>
      <c r="M4164" s="145"/>
      <c r="N4164" s="145"/>
      <c r="O4164" s="145"/>
      <c r="P4164" s="145"/>
      <c r="Q4164" s="145"/>
      <c r="R4164" s="145"/>
      <c r="S4164" s="145"/>
      <c r="T4164" s="145"/>
      <c r="U4164" s="145"/>
      <c r="V4164" s="145"/>
      <c r="W4164" s="145"/>
      <c r="X4164" s="145"/>
      <c r="Y4164" s="145"/>
      <c r="Z4164" s="145"/>
      <c r="AA4164" s="145"/>
      <c r="AB4164" s="145"/>
      <c r="AC4164" s="145"/>
    </row>
    <row r="4165" spans="8:29" ht="12.75">
      <c r="H4165" s="145"/>
      <c r="I4165" s="145"/>
      <c r="J4165" s="145"/>
      <c r="K4165" s="145"/>
      <c r="L4165" s="145"/>
      <c r="M4165" s="145"/>
      <c r="N4165" s="145"/>
      <c r="O4165" s="145"/>
      <c r="P4165" s="145"/>
      <c r="Q4165" s="145"/>
      <c r="R4165" s="145"/>
      <c r="S4165" s="145"/>
      <c r="T4165" s="145"/>
      <c r="U4165" s="145"/>
      <c r="V4165" s="145"/>
      <c r="W4165" s="145"/>
      <c r="X4165" s="145"/>
      <c r="Y4165" s="145"/>
      <c r="Z4165" s="145"/>
      <c r="AA4165" s="145"/>
      <c r="AB4165" s="145"/>
      <c r="AC4165" s="145"/>
    </row>
    <row r="4166" spans="8:29" ht="12.75">
      <c r="H4166" s="145"/>
      <c r="I4166" s="145"/>
      <c r="J4166" s="145"/>
      <c r="K4166" s="145"/>
      <c r="L4166" s="145"/>
      <c r="M4166" s="145"/>
      <c r="N4166" s="145"/>
      <c r="O4166" s="145"/>
      <c r="P4166" s="145"/>
      <c r="Q4166" s="145"/>
      <c r="R4166" s="145"/>
      <c r="S4166" s="145"/>
      <c r="T4166" s="145"/>
      <c r="U4166" s="145"/>
      <c r="V4166" s="145"/>
      <c r="W4166" s="145"/>
      <c r="X4166" s="145"/>
      <c r="Y4166" s="145"/>
      <c r="Z4166" s="145"/>
      <c r="AA4166" s="145"/>
      <c r="AB4166" s="145"/>
      <c r="AC4166" s="145"/>
    </row>
    <row r="4167" spans="8:29" ht="12.75">
      <c r="H4167" s="145"/>
      <c r="I4167" s="145"/>
      <c r="J4167" s="145"/>
      <c r="K4167" s="145"/>
      <c r="L4167" s="145"/>
      <c r="M4167" s="145"/>
      <c r="N4167" s="145"/>
      <c r="O4167" s="145"/>
      <c r="P4167" s="145"/>
      <c r="Q4167" s="145"/>
      <c r="R4167" s="145"/>
      <c r="S4167" s="145"/>
      <c r="T4167" s="145"/>
      <c r="U4167" s="145"/>
      <c r="V4167" s="145"/>
      <c r="W4167" s="145"/>
      <c r="X4167" s="145"/>
      <c r="Y4167" s="145"/>
      <c r="Z4167" s="145"/>
      <c r="AA4167" s="145"/>
      <c r="AB4167" s="145"/>
      <c r="AC4167" s="145"/>
    </row>
    <row r="4168" spans="8:29" ht="12.75">
      <c r="H4168" s="145"/>
      <c r="I4168" s="145"/>
      <c r="J4168" s="145"/>
      <c r="K4168" s="145"/>
      <c r="L4168" s="145"/>
      <c r="M4168" s="145"/>
      <c r="N4168" s="145"/>
      <c r="O4168" s="145"/>
      <c r="P4168" s="145"/>
      <c r="Q4168" s="145"/>
      <c r="R4168" s="145"/>
      <c r="S4168" s="145"/>
      <c r="T4168" s="145"/>
      <c r="U4168" s="145"/>
      <c r="V4168" s="145"/>
      <c r="W4168" s="145"/>
      <c r="X4168" s="145"/>
      <c r="Y4168" s="145"/>
      <c r="Z4168" s="145"/>
      <c r="AA4168" s="145"/>
      <c r="AB4168" s="145"/>
      <c r="AC4168" s="145"/>
    </row>
    <row r="4169" spans="8:29" ht="12.75">
      <c r="H4169" s="145"/>
      <c r="I4169" s="145"/>
      <c r="J4169" s="145"/>
      <c r="K4169" s="145"/>
      <c r="L4169" s="145"/>
      <c r="M4169" s="145"/>
      <c r="N4169" s="145"/>
      <c r="O4169" s="145"/>
      <c r="P4169" s="145"/>
      <c r="Q4169" s="145"/>
      <c r="R4169" s="145"/>
      <c r="S4169" s="145"/>
      <c r="T4169" s="145"/>
      <c r="U4169" s="145"/>
      <c r="V4169" s="145"/>
      <c r="W4169" s="145"/>
      <c r="X4169" s="145"/>
      <c r="Y4169" s="145"/>
      <c r="Z4169" s="145"/>
      <c r="AA4169" s="145"/>
      <c r="AB4169" s="145"/>
      <c r="AC4169" s="145"/>
    </row>
    <row r="4170" spans="8:29" ht="12.75">
      <c r="H4170" s="145"/>
      <c r="I4170" s="145"/>
      <c r="J4170" s="145"/>
      <c r="K4170" s="145"/>
      <c r="L4170" s="145"/>
      <c r="M4170" s="145"/>
      <c r="N4170" s="145"/>
      <c r="O4170" s="145"/>
      <c r="P4170" s="145"/>
      <c r="Q4170" s="145"/>
      <c r="R4170" s="145"/>
      <c r="S4170" s="145"/>
      <c r="T4170" s="145"/>
      <c r="U4170" s="145"/>
      <c r="V4170" s="145"/>
      <c r="W4170" s="145"/>
      <c r="X4170" s="145"/>
      <c r="Y4170" s="145"/>
      <c r="Z4170" s="145"/>
      <c r="AA4170" s="145"/>
      <c r="AB4170" s="145"/>
      <c r="AC4170" s="145"/>
    </row>
    <row r="4171" spans="8:29" ht="12.75">
      <c r="H4171" s="145"/>
      <c r="I4171" s="145"/>
      <c r="J4171" s="145"/>
      <c r="K4171" s="145"/>
      <c r="L4171" s="145"/>
      <c r="M4171" s="145"/>
      <c r="N4171" s="145"/>
      <c r="O4171" s="145"/>
      <c r="P4171" s="145"/>
      <c r="Q4171" s="145"/>
      <c r="R4171" s="145"/>
      <c r="S4171" s="145"/>
      <c r="T4171" s="145"/>
      <c r="U4171" s="145"/>
      <c r="V4171" s="145"/>
      <c r="W4171" s="145"/>
      <c r="X4171" s="145"/>
      <c r="Y4171" s="145"/>
      <c r="Z4171" s="145"/>
      <c r="AA4171" s="145"/>
      <c r="AB4171" s="145"/>
      <c r="AC4171" s="145"/>
    </row>
    <row r="4172" spans="8:29" ht="12.75">
      <c r="H4172" s="145"/>
      <c r="I4172" s="145"/>
      <c r="J4172" s="145"/>
      <c r="K4172" s="145"/>
      <c r="L4172" s="145"/>
      <c r="M4172" s="145"/>
      <c r="N4172" s="145"/>
      <c r="O4172" s="145"/>
      <c r="P4172" s="145"/>
      <c r="Q4172" s="145"/>
      <c r="R4172" s="145"/>
      <c r="S4172" s="145"/>
      <c r="T4172" s="145"/>
      <c r="U4172" s="145"/>
      <c r="V4172" s="145"/>
      <c r="W4172" s="145"/>
      <c r="X4172" s="145"/>
      <c r="Y4172" s="145"/>
      <c r="Z4172" s="145"/>
      <c r="AA4172" s="145"/>
      <c r="AB4172" s="145"/>
      <c r="AC4172" s="145"/>
    </row>
    <row r="4173" spans="8:29" ht="12.75">
      <c r="H4173" s="145"/>
      <c r="I4173" s="145"/>
      <c r="J4173" s="145"/>
      <c r="K4173" s="145"/>
      <c r="L4173" s="145"/>
      <c r="M4173" s="145"/>
      <c r="N4173" s="145"/>
      <c r="O4173" s="145"/>
      <c r="P4173" s="145"/>
      <c r="Q4173" s="145"/>
      <c r="R4173" s="145"/>
      <c r="S4173" s="145"/>
      <c r="T4173" s="145"/>
      <c r="U4173" s="145"/>
      <c r="V4173" s="145"/>
      <c r="W4173" s="145"/>
      <c r="X4173" s="145"/>
      <c r="Y4173" s="145"/>
      <c r="Z4173" s="145"/>
      <c r="AA4173" s="145"/>
      <c r="AB4173" s="145"/>
      <c r="AC4173" s="145"/>
    </row>
    <row r="4174" spans="8:29" ht="12.75">
      <c r="H4174" s="145"/>
      <c r="I4174" s="145"/>
      <c r="J4174" s="145"/>
      <c r="K4174" s="145"/>
      <c r="L4174" s="145"/>
      <c r="M4174" s="145"/>
      <c r="N4174" s="145"/>
      <c r="O4174" s="145"/>
      <c r="P4174" s="145"/>
      <c r="Q4174" s="145"/>
      <c r="R4174" s="145"/>
      <c r="S4174" s="145"/>
      <c r="T4174" s="145"/>
      <c r="U4174" s="145"/>
      <c r="V4174" s="145"/>
      <c r="W4174" s="145"/>
      <c r="X4174" s="145"/>
      <c r="Y4174" s="145"/>
      <c r="Z4174" s="145"/>
      <c r="AA4174" s="145"/>
      <c r="AB4174" s="145"/>
      <c r="AC4174" s="145"/>
    </row>
    <row r="4175" spans="8:29" ht="12.75">
      <c r="H4175" s="145"/>
      <c r="I4175" s="145"/>
      <c r="J4175" s="145"/>
      <c r="K4175" s="145"/>
      <c r="L4175" s="145"/>
      <c r="M4175" s="145"/>
      <c r="N4175" s="145"/>
      <c r="O4175" s="145"/>
      <c r="P4175" s="145"/>
      <c r="Q4175" s="145"/>
      <c r="R4175" s="145"/>
      <c r="S4175" s="145"/>
      <c r="T4175" s="145"/>
      <c r="U4175" s="145"/>
      <c r="V4175" s="145"/>
      <c r="W4175" s="145"/>
      <c r="X4175" s="145"/>
      <c r="Y4175" s="145"/>
      <c r="Z4175" s="145"/>
      <c r="AA4175" s="145"/>
      <c r="AB4175" s="145"/>
      <c r="AC4175" s="145"/>
    </row>
    <row r="4176" spans="8:29" ht="12.75">
      <c r="H4176" s="145"/>
      <c r="I4176" s="145"/>
      <c r="J4176" s="145"/>
      <c r="K4176" s="145"/>
      <c r="L4176" s="145"/>
      <c r="M4176" s="145"/>
      <c r="N4176" s="145"/>
      <c r="O4176" s="145"/>
      <c r="P4176" s="145"/>
      <c r="Q4176" s="145"/>
      <c r="R4176" s="145"/>
      <c r="S4176" s="145"/>
      <c r="T4176" s="145"/>
      <c r="U4176" s="145"/>
      <c r="V4176" s="145"/>
      <c r="W4176" s="145"/>
      <c r="X4176" s="145"/>
      <c r="Y4176" s="145"/>
      <c r="Z4176" s="145"/>
      <c r="AA4176" s="145"/>
      <c r="AB4176" s="145"/>
      <c r="AC4176" s="145"/>
    </row>
    <row r="4177" spans="8:29" ht="12.75">
      <c r="H4177" s="145"/>
      <c r="I4177" s="145"/>
      <c r="J4177" s="145"/>
      <c r="K4177" s="145"/>
      <c r="L4177" s="145"/>
      <c r="M4177" s="145"/>
      <c r="N4177" s="145"/>
      <c r="O4177" s="145"/>
      <c r="P4177" s="145"/>
      <c r="Q4177" s="145"/>
      <c r="R4177" s="145"/>
      <c r="S4177" s="145"/>
      <c r="T4177" s="145"/>
      <c r="U4177" s="145"/>
      <c r="V4177" s="145"/>
      <c r="W4177" s="145"/>
      <c r="X4177" s="145"/>
      <c r="Y4177" s="145"/>
      <c r="Z4177" s="145"/>
      <c r="AA4177" s="145"/>
      <c r="AB4177" s="145"/>
      <c r="AC4177" s="145"/>
    </row>
    <row r="4178" spans="8:29" ht="12.75">
      <c r="H4178" s="145"/>
      <c r="I4178" s="145"/>
      <c r="J4178" s="145"/>
      <c r="K4178" s="145"/>
      <c r="L4178" s="145"/>
      <c r="M4178" s="145"/>
      <c r="N4178" s="145"/>
      <c r="O4178" s="145"/>
      <c r="P4178" s="145"/>
      <c r="Q4178" s="145"/>
      <c r="R4178" s="145"/>
      <c r="S4178" s="145"/>
      <c r="T4178" s="145"/>
      <c r="U4178" s="145"/>
      <c r="V4178" s="145"/>
      <c r="W4178" s="145"/>
      <c r="X4178" s="145"/>
      <c r="Y4178" s="145"/>
      <c r="Z4178" s="145"/>
      <c r="AA4178" s="145"/>
      <c r="AB4178" s="145"/>
      <c r="AC4178" s="145"/>
    </row>
    <row r="4179" spans="8:29" ht="12.75">
      <c r="H4179" s="145"/>
      <c r="I4179" s="145"/>
      <c r="J4179" s="145"/>
      <c r="K4179" s="145"/>
      <c r="L4179" s="145"/>
      <c r="M4179" s="145"/>
      <c r="N4179" s="145"/>
      <c r="O4179" s="145"/>
      <c r="P4179" s="145"/>
      <c r="Q4179" s="145"/>
      <c r="R4179" s="145"/>
      <c r="S4179" s="145"/>
      <c r="T4179" s="145"/>
      <c r="U4179" s="145"/>
      <c r="V4179" s="145"/>
      <c r="W4179" s="145"/>
      <c r="X4179" s="145"/>
      <c r="Y4179" s="145"/>
      <c r="Z4179" s="145"/>
      <c r="AA4179" s="145"/>
      <c r="AB4179" s="145"/>
      <c r="AC4179" s="145"/>
    </row>
    <row r="4180" spans="8:29" ht="12.75">
      <c r="H4180" s="145"/>
      <c r="I4180" s="145"/>
      <c r="J4180" s="145"/>
      <c r="K4180" s="145"/>
      <c r="L4180" s="145"/>
      <c r="M4180" s="145"/>
      <c r="N4180" s="145"/>
      <c r="O4180" s="145"/>
      <c r="P4180" s="145"/>
      <c r="Q4180" s="145"/>
      <c r="R4180" s="145"/>
      <c r="S4180" s="145"/>
      <c r="T4180" s="145"/>
      <c r="U4180" s="145"/>
      <c r="V4180" s="145"/>
      <c r="W4180" s="145"/>
      <c r="X4180" s="145"/>
      <c r="Y4180" s="145"/>
      <c r="Z4180" s="145"/>
      <c r="AA4180" s="145"/>
      <c r="AB4180" s="145"/>
      <c r="AC4180" s="145"/>
    </row>
    <row r="4181" spans="8:29" ht="12.75">
      <c r="H4181" s="145"/>
      <c r="I4181" s="145"/>
      <c r="J4181" s="145"/>
      <c r="K4181" s="145"/>
      <c r="L4181" s="145"/>
      <c r="M4181" s="145"/>
      <c r="N4181" s="145"/>
      <c r="O4181" s="145"/>
      <c r="P4181" s="145"/>
      <c r="Q4181" s="145"/>
      <c r="R4181" s="145"/>
      <c r="S4181" s="145"/>
      <c r="T4181" s="145"/>
      <c r="U4181" s="145"/>
      <c r="V4181" s="145"/>
      <c r="W4181" s="145"/>
      <c r="X4181" s="145"/>
      <c r="Y4181" s="145"/>
      <c r="Z4181" s="145"/>
      <c r="AA4181" s="145"/>
      <c r="AB4181" s="145"/>
      <c r="AC4181" s="145"/>
    </row>
    <row r="4182" spans="8:29" ht="12.75">
      <c r="H4182" s="145"/>
      <c r="I4182" s="145"/>
      <c r="J4182" s="145"/>
      <c r="K4182" s="145"/>
      <c r="L4182" s="145"/>
      <c r="M4182" s="145"/>
      <c r="N4182" s="145"/>
      <c r="O4182" s="145"/>
      <c r="P4182" s="145"/>
      <c r="Q4182" s="145"/>
      <c r="R4182" s="145"/>
      <c r="S4182" s="145"/>
      <c r="T4182" s="145"/>
      <c r="U4182" s="145"/>
      <c r="V4182" s="145"/>
      <c r="W4182" s="145"/>
      <c r="X4182" s="145"/>
      <c r="Y4182" s="145"/>
      <c r="Z4182" s="145"/>
      <c r="AA4182" s="145"/>
      <c r="AB4182" s="145"/>
      <c r="AC4182" s="145"/>
    </row>
    <row r="4183" spans="8:29" ht="12.75">
      <c r="H4183" s="145"/>
      <c r="I4183" s="145"/>
      <c r="J4183" s="145"/>
      <c r="K4183" s="145"/>
      <c r="L4183" s="145"/>
      <c r="M4183" s="145"/>
      <c r="N4183" s="145"/>
      <c r="O4183" s="145"/>
      <c r="P4183" s="145"/>
      <c r="Q4183" s="145"/>
      <c r="R4183" s="145"/>
      <c r="S4183" s="145"/>
      <c r="T4183" s="145"/>
      <c r="U4183" s="145"/>
      <c r="V4183" s="145"/>
      <c r="W4183" s="145"/>
      <c r="X4183" s="145"/>
      <c r="Y4183" s="145"/>
      <c r="Z4183" s="145"/>
      <c r="AA4183" s="145"/>
      <c r="AB4183" s="145"/>
      <c r="AC4183" s="145"/>
    </row>
    <row r="4184" spans="8:29" ht="12.75">
      <c r="H4184" s="145"/>
      <c r="I4184" s="145"/>
      <c r="J4184" s="145"/>
      <c r="K4184" s="145"/>
      <c r="L4184" s="145"/>
      <c r="M4184" s="145"/>
      <c r="N4184" s="145"/>
      <c r="O4184" s="145"/>
      <c r="P4184" s="145"/>
      <c r="Q4184" s="145"/>
      <c r="R4184" s="145"/>
      <c r="S4184" s="145"/>
      <c r="T4184" s="145"/>
      <c r="U4184" s="145"/>
      <c r="V4184" s="145"/>
      <c r="W4184" s="145"/>
      <c r="X4184" s="145"/>
      <c r="Y4184" s="145"/>
      <c r="Z4184" s="145"/>
      <c r="AA4184" s="145"/>
      <c r="AB4184" s="145"/>
      <c r="AC4184" s="145"/>
    </row>
    <row r="4185" spans="8:29" ht="12.75">
      <c r="H4185" s="145"/>
      <c r="I4185" s="145"/>
      <c r="J4185" s="145"/>
      <c r="K4185" s="145"/>
      <c r="L4185" s="145"/>
      <c r="M4185" s="145"/>
      <c r="N4185" s="145"/>
      <c r="O4185" s="145"/>
      <c r="P4185" s="145"/>
      <c r="Q4185" s="145"/>
      <c r="R4185" s="145"/>
      <c r="S4185" s="145"/>
      <c r="T4185" s="145"/>
      <c r="U4185" s="145"/>
      <c r="V4185" s="145"/>
      <c r="W4185" s="145"/>
      <c r="X4185" s="145"/>
      <c r="Y4185" s="145"/>
      <c r="Z4185" s="145"/>
      <c r="AA4185" s="145"/>
      <c r="AB4185" s="145"/>
      <c r="AC4185" s="145"/>
    </row>
    <row r="4186" spans="8:29" ht="12.75">
      <c r="H4186" s="145"/>
      <c r="I4186" s="145"/>
      <c r="J4186" s="145"/>
      <c r="K4186" s="145"/>
      <c r="L4186" s="145"/>
      <c r="M4186" s="145"/>
      <c r="N4186" s="145"/>
      <c r="O4186" s="145"/>
      <c r="P4186" s="145"/>
      <c r="Q4186" s="145"/>
      <c r="R4186" s="145"/>
      <c r="S4186" s="145"/>
      <c r="T4186" s="145"/>
      <c r="U4186" s="145"/>
      <c r="V4186" s="145"/>
      <c r="W4186" s="145"/>
      <c r="X4186" s="145"/>
      <c r="Y4186" s="145"/>
      <c r="Z4186" s="145"/>
      <c r="AA4186" s="145"/>
      <c r="AB4186" s="145"/>
      <c r="AC4186" s="145"/>
    </row>
    <row r="4187" spans="8:29" ht="12.75">
      <c r="H4187" s="145"/>
      <c r="I4187" s="145"/>
      <c r="J4187" s="145"/>
      <c r="K4187" s="145"/>
      <c r="L4187" s="145"/>
      <c r="M4187" s="145"/>
      <c r="N4187" s="145"/>
      <c r="O4187" s="145"/>
      <c r="P4187" s="145"/>
      <c r="Q4187" s="145"/>
      <c r="R4187" s="145"/>
      <c r="S4187" s="145"/>
      <c r="T4187" s="145"/>
      <c r="U4187" s="145"/>
      <c r="V4187" s="145"/>
      <c r="W4187" s="145"/>
      <c r="X4187" s="145"/>
      <c r="Y4187" s="145"/>
      <c r="Z4187" s="145"/>
      <c r="AA4187" s="145"/>
      <c r="AB4187" s="145"/>
      <c r="AC4187" s="145"/>
    </row>
    <row r="4188" spans="8:29" ht="12.75">
      <c r="H4188" s="145"/>
      <c r="I4188" s="145"/>
      <c r="J4188" s="145"/>
      <c r="K4188" s="145"/>
      <c r="L4188" s="145"/>
      <c r="M4188" s="145"/>
      <c r="N4188" s="145"/>
      <c r="O4188" s="145"/>
      <c r="P4188" s="145"/>
      <c r="Q4188" s="145"/>
      <c r="R4188" s="145"/>
      <c r="S4188" s="145"/>
      <c r="T4188" s="145"/>
      <c r="U4188" s="145"/>
      <c r="V4188" s="145"/>
      <c r="W4188" s="145"/>
      <c r="X4188" s="145"/>
      <c r="Y4188" s="145"/>
      <c r="Z4188" s="145"/>
      <c r="AA4188" s="145"/>
      <c r="AB4188" s="145"/>
      <c r="AC4188" s="145"/>
    </row>
    <row r="4189" spans="8:29" ht="12.75">
      <c r="H4189" s="145"/>
      <c r="I4189" s="145"/>
      <c r="J4189" s="145"/>
      <c r="K4189" s="145"/>
      <c r="L4189" s="145"/>
      <c r="M4189" s="145"/>
      <c r="N4189" s="145"/>
      <c r="O4189" s="145"/>
      <c r="P4189" s="145"/>
      <c r="Q4189" s="145"/>
      <c r="R4189" s="145"/>
      <c r="S4189" s="145"/>
      <c r="T4189" s="145"/>
      <c r="U4189" s="145"/>
      <c r="V4189" s="145"/>
      <c r="W4189" s="145"/>
      <c r="X4189" s="145"/>
      <c r="Y4189" s="145"/>
      <c r="Z4189" s="145"/>
      <c r="AA4189" s="145"/>
      <c r="AB4189" s="145"/>
      <c r="AC4189" s="145"/>
    </row>
    <row r="4190" spans="8:29" ht="12.75">
      <c r="H4190" s="145"/>
      <c r="I4190" s="145"/>
      <c r="J4190" s="145"/>
      <c r="K4190" s="145"/>
      <c r="L4190" s="145"/>
      <c r="M4190" s="145"/>
      <c r="N4190" s="145"/>
      <c r="O4190" s="145"/>
      <c r="P4190" s="145"/>
      <c r="Q4190" s="145"/>
      <c r="R4190" s="145"/>
      <c r="S4190" s="145"/>
      <c r="T4190" s="145"/>
      <c r="U4190" s="145"/>
      <c r="V4190" s="145"/>
      <c r="W4190" s="145"/>
      <c r="X4190" s="145"/>
      <c r="Y4190" s="145"/>
      <c r="Z4190" s="145"/>
      <c r="AA4190" s="145"/>
      <c r="AB4190" s="145"/>
      <c r="AC4190" s="145"/>
    </row>
    <row r="4191" spans="8:29" ht="12.75">
      <c r="H4191" s="145"/>
      <c r="I4191" s="145"/>
      <c r="J4191" s="145"/>
      <c r="K4191" s="145"/>
      <c r="L4191" s="145"/>
      <c r="M4191" s="145"/>
      <c r="N4191" s="145"/>
      <c r="O4191" s="145"/>
      <c r="P4191" s="145"/>
      <c r="Q4191" s="145"/>
      <c r="R4191" s="145"/>
      <c r="S4191" s="145"/>
      <c r="T4191" s="145"/>
      <c r="U4191" s="145"/>
      <c r="V4191" s="145"/>
      <c r="W4191" s="145"/>
      <c r="X4191" s="145"/>
      <c r="Y4191" s="145"/>
      <c r="Z4191" s="145"/>
      <c r="AA4191" s="145"/>
      <c r="AB4191" s="145"/>
      <c r="AC4191" s="145"/>
    </row>
    <row r="4192" spans="8:29" ht="12.75">
      <c r="H4192" s="145"/>
      <c r="I4192" s="145"/>
      <c r="J4192" s="145"/>
      <c r="K4192" s="145"/>
      <c r="L4192" s="145"/>
      <c r="M4192" s="145"/>
      <c r="N4192" s="145"/>
      <c r="O4192" s="145"/>
      <c r="P4192" s="145"/>
      <c r="Q4192" s="145"/>
      <c r="R4192" s="145"/>
      <c r="S4192" s="145"/>
      <c r="T4192" s="145"/>
      <c r="U4192" s="145"/>
      <c r="V4192" s="145"/>
      <c r="W4192" s="145"/>
      <c r="X4192" s="145"/>
      <c r="Y4192" s="145"/>
      <c r="Z4192" s="145"/>
      <c r="AA4192" s="145"/>
      <c r="AB4192" s="145"/>
      <c r="AC4192" s="145"/>
    </row>
    <row r="4193" spans="8:29" ht="12.75">
      <c r="H4193" s="145"/>
      <c r="I4193" s="145"/>
      <c r="J4193" s="145"/>
      <c r="K4193" s="145"/>
      <c r="L4193" s="145"/>
      <c r="M4193" s="145"/>
      <c r="N4193" s="145"/>
      <c r="O4193" s="145"/>
      <c r="P4193" s="145"/>
      <c r="Q4193" s="145"/>
      <c r="R4193" s="145"/>
      <c r="S4193" s="145"/>
      <c r="T4193" s="145"/>
      <c r="U4193" s="145"/>
      <c r="V4193" s="145"/>
      <c r="W4193" s="145"/>
      <c r="X4193" s="145"/>
      <c r="Y4193" s="145"/>
      <c r="Z4193" s="145"/>
      <c r="AA4193" s="145"/>
      <c r="AB4193" s="145"/>
      <c r="AC4193" s="145"/>
    </row>
    <row r="4194" spans="8:29" ht="12.75">
      <c r="H4194" s="145"/>
      <c r="I4194" s="145"/>
      <c r="J4194" s="145"/>
      <c r="K4194" s="145"/>
      <c r="L4194" s="145"/>
      <c r="M4194" s="145"/>
      <c r="N4194" s="145"/>
      <c r="O4194" s="145"/>
      <c r="P4194" s="145"/>
      <c r="Q4194" s="145"/>
      <c r="R4194" s="145"/>
      <c r="S4194" s="145"/>
      <c r="T4194" s="145"/>
      <c r="U4194" s="145"/>
      <c r="V4194" s="145"/>
      <c r="W4194" s="145"/>
      <c r="X4194" s="145"/>
      <c r="Y4194" s="145"/>
      <c r="Z4194" s="145"/>
      <c r="AA4194" s="145"/>
      <c r="AB4194" s="145"/>
      <c r="AC4194" s="145"/>
    </row>
    <row r="4195" spans="8:29" ht="12.75">
      <c r="H4195" s="145"/>
      <c r="I4195" s="145"/>
      <c r="J4195" s="145"/>
      <c r="K4195" s="145"/>
      <c r="L4195" s="145"/>
      <c r="M4195" s="145"/>
      <c r="N4195" s="145"/>
      <c r="O4195" s="145"/>
      <c r="P4195" s="145"/>
      <c r="Q4195" s="145"/>
      <c r="R4195" s="145"/>
      <c r="S4195" s="145"/>
      <c r="T4195" s="145"/>
      <c r="U4195" s="145"/>
      <c r="V4195" s="145"/>
      <c r="W4195" s="145"/>
      <c r="X4195" s="145"/>
      <c r="Y4195" s="145"/>
      <c r="Z4195" s="145"/>
      <c r="AA4195" s="145"/>
      <c r="AB4195" s="145"/>
      <c r="AC4195" s="145"/>
    </row>
    <row r="4196" spans="8:29" ht="12.75">
      <c r="H4196" s="145"/>
      <c r="I4196" s="145"/>
      <c r="J4196" s="145"/>
      <c r="K4196" s="145"/>
      <c r="L4196" s="145"/>
      <c r="M4196" s="145"/>
      <c r="N4196" s="145"/>
      <c r="O4196" s="145"/>
      <c r="P4196" s="145"/>
      <c r="Q4196" s="145"/>
      <c r="R4196" s="145"/>
      <c r="S4196" s="145"/>
      <c r="T4196" s="145"/>
      <c r="U4196" s="145"/>
      <c r="V4196" s="145"/>
      <c r="W4196" s="145"/>
      <c r="X4196" s="145"/>
      <c r="Y4196" s="145"/>
      <c r="Z4196" s="145"/>
      <c r="AA4196" s="145"/>
      <c r="AB4196" s="145"/>
      <c r="AC4196" s="145"/>
    </row>
    <row r="4197" spans="8:29" ht="12.75">
      <c r="H4197" s="145"/>
      <c r="I4197" s="145"/>
      <c r="J4197" s="145"/>
      <c r="K4197" s="145"/>
      <c r="L4197" s="145"/>
      <c r="M4197" s="145"/>
      <c r="N4197" s="145"/>
      <c r="O4197" s="145"/>
      <c r="P4197" s="145"/>
      <c r="Q4197" s="145"/>
      <c r="R4197" s="145"/>
      <c r="S4197" s="145"/>
      <c r="T4197" s="145"/>
      <c r="U4197" s="145"/>
      <c r="V4197" s="145"/>
      <c r="W4197" s="145"/>
      <c r="X4197" s="145"/>
      <c r="Y4197" s="145"/>
      <c r="Z4197" s="145"/>
      <c r="AA4197" s="145"/>
      <c r="AB4197" s="145"/>
      <c r="AC4197" s="145"/>
    </row>
    <row r="4198" spans="8:29" ht="12.75">
      <c r="H4198" s="145"/>
      <c r="I4198" s="145"/>
      <c r="J4198" s="145"/>
      <c r="K4198" s="145"/>
      <c r="L4198" s="145"/>
      <c r="M4198" s="145"/>
      <c r="N4198" s="145"/>
      <c r="O4198" s="145"/>
      <c r="P4198" s="145"/>
      <c r="Q4198" s="145"/>
      <c r="R4198" s="145"/>
      <c r="S4198" s="145"/>
      <c r="T4198" s="145"/>
      <c r="U4198" s="145"/>
      <c r="V4198" s="145"/>
      <c r="W4198" s="145"/>
      <c r="X4198" s="145"/>
      <c r="Y4198" s="145"/>
      <c r="Z4198" s="145"/>
      <c r="AA4198" s="145"/>
      <c r="AB4198" s="145"/>
      <c r="AC4198" s="145"/>
    </row>
    <row r="4199" spans="8:29" ht="12.75">
      <c r="H4199" s="145"/>
      <c r="I4199" s="145"/>
      <c r="J4199" s="145"/>
      <c r="K4199" s="145"/>
      <c r="L4199" s="145"/>
      <c r="M4199" s="145"/>
      <c r="N4199" s="145"/>
      <c r="O4199" s="145"/>
      <c r="P4199" s="145"/>
      <c r="Q4199" s="145"/>
      <c r="R4199" s="145"/>
      <c r="S4199" s="145"/>
      <c r="T4199" s="145"/>
      <c r="U4199" s="145"/>
      <c r="V4199" s="145"/>
      <c r="W4199" s="145"/>
      <c r="X4199" s="145"/>
      <c r="Y4199" s="145"/>
      <c r="Z4199" s="145"/>
      <c r="AA4199" s="145"/>
      <c r="AB4199" s="145"/>
      <c r="AC4199" s="145"/>
    </row>
    <row r="4200" spans="8:29" ht="12.75">
      <c r="H4200" s="145"/>
      <c r="I4200" s="145"/>
      <c r="J4200" s="145"/>
      <c r="K4200" s="145"/>
      <c r="L4200" s="145"/>
      <c r="M4200" s="145"/>
      <c r="N4200" s="145"/>
      <c r="O4200" s="145"/>
      <c r="P4200" s="145"/>
      <c r="Q4200" s="145"/>
      <c r="R4200" s="145"/>
      <c r="S4200" s="145"/>
      <c r="T4200" s="145"/>
      <c r="U4200" s="145"/>
      <c r="V4200" s="145"/>
      <c r="W4200" s="145"/>
      <c r="X4200" s="145"/>
      <c r="Y4200" s="145"/>
      <c r="Z4200" s="145"/>
      <c r="AA4200" s="145"/>
      <c r="AB4200" s="145"/>
      <c r="AC4200" s="145"/>
    </row>
    <row r="4201" spans="8:29" ht="12.75">
      <c r="H4201" s="145"/>
      <c r="I4201" s="145"/>
      <c r="J4201" s="145"/>
      <c r="K4201" s="145"/>
      <c r="L4201" s="145"/>
      <c r="M4201" s="145"/>
      <c r="N4201" s="145"/>
      <c r="O4201" s="145"/>
      <c r="P4201" s="145"/>
      <c r="Q4201" s="145"/>
      <c r="R4201" s="145"/>
      <c r="S4201" s="145"/>
      <c r="T4201" s="145"/>
      <c r="U4201" s="145"/>
      <c r="V4201" s="145"/>
      <c r="W4201" s="145"/>
      <c r="X4201" s="145"/>
      <c r="Y4201" s="145"/>
      <c r="Z4201" s="145"/>
      <c r="AA4201" s="145"/>
      <c r="AB4201" s="145"/>
      <c r="AC4201" s="145"/>
    </row>
    <row r="4202" spans="8:29" ht="12.75">
      <c r="H4202" s="145"/>
      <c r="I4202" s="145"/>
      <c r="J4202" s="145"/>
      <c r="K4202" s="145"/>
      <c r="L4202" s="145"/>
      <c r="M4202" s="145"/>
      <c r="N4202" s="145"/>
      <c r="O4202" s="145"/>
      <c r="P4202" s="145"/>
      <c r="Q4202" s="145"/>
      <c r="R4202" s="145"/>
      <c r="S4202" s="145"/>
      <c r="T4202" s="145"/>
      <c r="U4202" s="145"/>
      <c r="V4202" s="145"/>
      <c r="W4202" s="145"/>
      <c r="X4202" s="145"/>
      <c r="Y4202" s="145"/>
      <c r="Z4202" s="145"/>
      <c r="AA4202" s="145"/>
      <c r="AB4202" s="145"/>
      <c r="AC4202" s="145"/>
    </row>
    <row r="4203" spans="8:29" ht="12.75">
      <c r="H4203" s="145"/>
      <c r="I4203" s="145"/>
      <c r="J4203" s="145"/>
      <c r="K4203" s="145"/>
      <c r="L4203" s="145"/>
      <c r="M4203" s="145"/>
      <c r="N4203" s="145"/>
      <c r="O4203" s="145"/>
      <c r="P4203" s="145"/>
      <c r="Q4203" s="145"/>
      <c r="R4203" s="145"/>
      <c r="S4203" s="145"/>
      <c r="T4203" s="145"/>
      <c r="U4203" s="145"/>
      <c r="V4203" s="145"/>
      <c r="W4203" s="145"/>
      <c r="X4203" s="145"/>
      <c r="Y4203" s="145"/>
      <c r="Z4203" s="145"/>
      <c r="AA4203" s="145"/>
      <c r="AB4203" s="145"/>
      <c r="AC4203" s="145"/>
    </row>
    <row r="4204" spans="8:29" ht="12.75">
      <c r="H4204" s="145"/>
      <c r="I4204" s="145"/>
      <c r="J4204" s="145"/>
      <c r="K4204" s="145"/>
      <c r="L4204" s="145"/>
      <c r="M4204" s="145"/>
      <c r="N4204" s="145"/>
      <c r="O4204" s="145"/>
      <c r="P4204" s="145"/>
      <c r="Q4204" s="145"/>
      <c r="R4204" s="145"/>
      <c r="S4204" s="145"/>
      <c r="T4204" s="145"/>
      <c r="U4204" s="145"/>
      <c r="V4204" s="145"/>
      <c r="W4204" s="145"/>
      <c r="X4204" s="145"/>
      <c r="Y4204" s="145"/>
      <c r="Z4204" s="145"/>
      <c r="AA4204" s="145"/>
      <c r="AB4204" s="145"/>
      <c r="AC4204" s="145"/>
    </row>
    <row r="4205" spans="8:29" ht="12.75">
      <c r="H4205" s="145"/>
      <c r="I4205" s="145"/>
      <c r="J4205" s="145"/>
      <c r="K4205" s="145"/>
      <c r="L4205" s="145"/>
      <c r="M4205" s="145"/>
      <c r="N4205" s="145"/>
      <c r="O4205" s="145"/>
      <c r="P4205" s="145"/>
      <c r="Q4205" s="145"/>
      <c r="R4205" s="145"/>
      <c r="S4205" s="145"/>
      <c r="T4205" s="145"/>
      <c r="U4205" s="145"/>
      <c r="V4205" s="145"/>
      <c r="W4205" s="145"/>
      <c r="X4205" s="145"/>
      <c r="Y4205" s="145"/>
      <c r="Z4205" s="145"/>
      <c r="AA4205" s="145"/>
      <c r="AB4205" s="145"/>
      <c r="AC4205" s="145"/>
    </row>
    <row r="4206" spans="8:29" ht="12.75">
      <c r="H4206" s="145"/>
      <c r="I4206" s="145"/>
      <c r="J4206" s="145"/>
      <c r="K4206" s="145"/>
      <c r="L4206" s="145"/>
      <c r="M4206" s="145"/>
      <c r="N4206" s="145"/>
      <c r="O4206" s="145"/>
      <c r="P4206" s="145"/>
      <c r="Q4206" s="145"/>
      <c r="R4206" s="145"/>
      <c r="S4206" s="145"/>
      <c r="T4206" s="145"/>
      <c r="U4206" s="145"/>
      <c r="V4206" s="145"/>
      <c r="W4206" s="145"/>
      <c r="X4206" s="145"/>
      <c r="Y4206" s="145"/>
      <c r="Z4206" s="145"/>
      <c r="AA4206" s="145"/>
      <c r="AB4206" s="145"/>
      <c r="AC4206" s="145"/>
    </row>
    <row r="4207" spans="8:29" ht="12.75">
      <c r="H4207" s="145"/>
      <c r="I4207" s="145"/>
      <c r="J4207" s="145"/>
      <c r="K4207" s="145"/>
      <c r="L4207" s="145"/>
      <c r="M4207" s="145"/>
      <c r="N4207" s="145"/>
      <c r="O4207" s="145"/>
      <c r="P4207" s="145"/>
      <c r="Q4207" s="145"/>
      <c r="R4207" s="145"/>
      <c r="S4207" s="145"/>
      <c r="T4207" s="145"/>
      <c r="U4207" s="145"/>
      <c r="V4207" s="145"/>
      <c r="W4207" s="145"/>
      <c r="X4207" s="145"/>
      <c r="Y4207" s="145"/>
      <c r="Z4207" s="145"/>
      <c r="AA4207" s="145"/>
      <c r="AB4207" s="145"/>
      <c r="AC4207" s="145"/>
    </row>
    <row r="4208" spans="8:29" ht="12.75">
      <c r="H4208" s="145"/>
      <c r="I4208" s="145"/>
      <c r="J4208" s="145"/>
      <c r="K4208" s="145"/>
      <c r="L4208" s="145"/>
      <c r="M4208" s="145"/>
      <c r="N4208" s="145"/>
      <c r="O4208" s="145"/>
      <c r="P4208" s="145"/>
      <c r="Q4208" s="145"/>
      <c r="R4208" s="145"/>
      <c r="S4208" s="145"/>
      <c r="T4208" s="145"/>
      <c r="U4208" s="145"/>
      <c r="V4208" s="145"/>
      <c r="W4208" s="145"/>
      <c r="X4208" s="145"/>
      <c r="Y4208" s="145"/>
      <c r="Z4208" s="145"/>
      <c r="AA4208" s="145"/>
      <c r="AB4208" s="145"/>
      <c r="AC4208" s="145"/>
    </row>
    <row r="4209" spans="8:29" ht="12.75">
      <c r="H4209" s="145"/>
      <c r="I4209" s="145"/>
      <c r="J4209" s="145"/>
      <c r="K4209" s="145"/>
      <c r="L4209" s="145"/>
      <c r="M4209" s="145"/>
      <c r="N4209" s="145"/>
      <c r="O4209" s="145"/>
      <c r="P4209" s="145"/>
      <c r="Q4209" s="145"/>
      <c r="R4209" s="145"/>
      <c r="S4209" s="145"/>
      <c r="T4209" s="145"/>
      <c r="U4209" s="145"/>
      <c r="V4209" s="145"/>
      <c r="W4209" s="145"/>
      <c r="X4209" s="145"/>
      <c r="Y4209" s="145"/>
      <c r="Z4209" s="145"/>
      <c r="AA4209" s="145"/>
      <c r="AB4209" s="145"/>
      <c r="AC4209" s="145"/>
    </row>
    <row r="4210" spans="8:29" ht="12.75">
      <c r="H4210" s="145"/>
      <c r="I4210" s="145"/>
      <c r="J4210" s="145"/>
      <c r="K4210" s="145"/>
      <c r="L4210" s="145"/>
      <c r="M4210" s="145"/>
      <c r="N4210" s="145"/>
      <c r="O4210" s="145"/>
      <c r="P4210" s="145"/>
      <c r="Q4210" s="145"/>
      <c r="R4210" s="145"/>
      <c r="S4210" s="145"/>
      <c r="T4210" s="145"/>
      <c r="U4210" s="145"/>
      <c r="V4210" s="145"/>
      <c r="W4210" s="145"/>
      <c r="X4210" s="145"/>
      <c r="Y4210" s="145"/>
      <c r="Z4210" s="145"/>
      <c r="AA4210" s="145"/>
      <c r="AB4210" s="145"/>
      <c r="AC4210" s="145"/>
    </row>
    <row r="4211" spans="8:29" ht="12.75">
      <c r="H4211" s="145"/>
      <c r="I4211" s="145"/>
      <c r="J4211" s="145"/>
      <c r="K4211" s="145"/>
      <c r="L4211" s="145"/>
      <c r="M4211" s="145"/>
      <c r="N4211" s="145"/>
      <c r="O4211" s="145"/>
      <c r="P4211" s="145"/>
      <c r="Q4211" s="145"/>
      <c r="R4211" s="145"/>
      <c r="S4211" s="145"/>
      <c r="T4211" s="145"/>
      <c r="U4211" s="145"/>
      <c r="V4211" s="145"/>
      <c r="W4211" s="145"/>
      <c r="X4211" s="145"/>
      <c r="Y4211" s="145"/>
      <c r="Z4211" s="145"/>
      <c r="AA4211" s="145"/>
      <c r="AB4211" s="145"/>
      <c r="AC4211" s="145"/>
    </row>
    <row r="4212" spans="8:29" ht="12.75">
      <c r="H4212" s="145"/>
      <c r="I4212" s="145"/>
      <c r="J4212" s="145"/>
      <c r="K4212" s="145"/>
      <c r="L4212" s="145"/>
      <c r="M4212" s="145"/>
      <c r="N4212" s="145"/>
      <c r="O4212" s="145"/>
      <c r="P4212" s="145"/>
      <c r="Q4212" s="145"/>
      <c r="R4212" s="145"/>
      <c r="S4212" s="145"/>
      <c r="T4212" s="145"/>
      <c r="U4212" s="145"/>
      <c r="V4212" s="145"/>
      <c r="W4212" s="145"/>
      <c r="X4212" s="145"/>
      <c r="Y4212" s="145"/>
      <c r="Z4212" s="145"/>
      <c r="AA4212" s="145"/>
      <c r="AB4212" s="145"/>
      <c r="AC4212" s="145"/>
    </row>
    <row r="4213" spans="8:29" ht="12.75">
      <c r="H4213" s="145"/>
      <c r="I4213" s="145"/>
      <c r="J4213" s="145"/>
      <c r="K4213" s="145"/>
      <c r="L4213" s="145"/>
      <c r="M4213" s="145"/>
      <c r="N4213" s="145"/>
      <c r="O4213" s="145"/>
      <c r="P4213" s="145"/>
      <c r="Q4213" s="145"/>
      <c r="R4213" s="145"/>
      <c r="S4213" s="145"/>
      <c r="T4213" s="145"/>
      <c r="U4213" s="145"/>
      <c r="V4213" s="145"/>
      <c r="W4213" s="145"/>
      <c r="X4213" s="145"/>
      <c r="Y4213" s="145"/>
      <c r="Z4213" s="145"/>
      <c r="AA4213" s="145"/>
      <c r="AB4213" s="145"/>
      <c r="AC4213" s="145"/>
    </row>
    <row r="4214" spans="8:29" ht="12.75">
      <c r="H4214" s="145"/>
      <c r="I4214" s="145"/>
      <c r="J4214" s="145"/>
      <c r="K4214" s="145"/>
      <c r="L4214" s="145"/>
      <c r="M4214" s="145"/>
      <c r="N4214" s="145"/>
      <c r="O4214" s="145"/>
      <c r="P4214" s="145"/>
      <c r="Q4214" s="145"/>
      <c r="R4214" s="145"/>
      <c r="S4214" s="145"/>
      <c r="T4214" s="145"/>
      <c r="U4214" s="145"/>
      <c r="V4214" s="145"/>
      <c r="W4214" s="145"/>
      <c r="X4214" s="145"/>
      <c r="Y4214" s="145"/>
      <c r="Z4214" s="145"/>
      <c r="AA4214" s="145"/>
      <c r="AB4214" s="145"/>
      <c r="AC4214" s="145"/>
    </row>
    <row r="4215" spans="8:29" ht="12.75">
      <c r="H4215" s="145"/>
      <c r="I4215" s="145"/>
      <c r="J4215" s="145"/>
      <c r="K4215" s="145"/>
      <c r="L4215" s="145"/>
      <c r="M4215" s="145"/>
      <c r="N4215" s="145"/>
      <c r="O4215" s="145"/>
      <c r="P4215" s="145"/>
      <c r="Q4215" s="145"/>
      <c r="R4215" s="145"/>
      <c r="S4215" s="145"/>
      <c r="T4215" s="145"/>
      <c r="U4215" s="145"/>
      <c r="V4215" s="145"/>
      <c r="W4215" s="145"/>
      <c r="X4215" s="145"/>
      <c r="Y4215" s="145"/>
      <c r="Z4215" s="145"/>
      <c r="AA4215" s="145"/>
      <c r="AB4215" s="145"/>
      <c r="AC4215" s="145"/>
    </row>
    <row r="4216" spans="8:29" ht="12.75">
      <c r="H4216" s="145"/>
      <c r="I4216" s="145"/>
      <c r="J4216" s="145"/>
      <c r="K4216" s="145"/>
      <c r="L4216" s="145"/>
      <c r="M4216" s="145"/>
      <c r="N4216" s="145"/>
      <c r="O4216" s="145"/>
      <c r="P4216" s="145"/>
      <c r="Q4216" s="145"/>
      <c r="R4216" s="145"/>
      <c r="S4216" s="145"/>
      <c r="T4216" s="145"/>
      <c r="U4216" s="145"/>
      <c r="V4216" s="145"/>
      <c r="W4216" s="145"/>
      <c r="X4216" s="145"/>
      <c r="Y4216" s="145"/>
      <c r="Z4216" s="145"/>
      <c r="AA4216" s="145"/>
      <c r="AB4216" s="145"/>
      <c r="AC4216" s="145"/>
    </row>
    <row r="4217" spans="8:29" ht="12.75">
      <c r="H4217" s="145"/>
      <c r="I4217" s="145"/>
      <c r="J4217" s="145"/>
      <c r="K4217" s="145"/>
      <c r="L4217" s="145"/>
      <c r="M4217" s="145"/>
      <c r="N4217" s="145"/>
      <c r="O4217" s="145"/>
      <c r="P4217" s="145"/>
      <c r="Q4217" s="145"/>
      <c r="R4217" s="145"/>
      <c r="S4217" s="145"/>
      <c r="T4217" s="145"/>
      <c r="U4217" s="145"/>
      <c r="V4217" s="145"/>
      <c r="W4217" s="145"/>
      <c r="X4217" s="145"/>
      <c r="Y4217" s="145"/>
      <c r="Z4217" s="145"/>
      <c r="AA4217" s="145"/>
      <c r="AB4217" s="145"/>
      <c r="AC4217" s="145"/>
    </row>
    <row r="4218" spans="8:29" ht="12.75">
      <c r="H4218" s="145"/>
      <c r="I4218" s="145"/>
      <c r="J4218" s="145"/>
      <c r="K4218" s="145"/>
      <c r="L4218" s="145"/>
      <c r="M4218" s="145"/>
      <c r="N4218" s="145"/>
      <c r="O4218" s="145"/>
      <c r="P4218" s="145"/>
      <c r="Q4218" s="145"/>
      <c r="R4218" s="145"/>
      <c r="S4218" s="145"/>
      <c r="T4218" s="145"/>
      <c r="U4218" s="145"/>
      <c r="V4218" s="145"/>
      <c r="W4218" s="145"/>
      <c r="X4218" s="145"/>
      <c r="Y4218" s="145"/>
      <c r="Z4218" s="145"/>
      <c r="AA4218" s="145"/>
      <c r="AB4218" s="145"/>
      <c r="AC4218" s="145"/>
    </row>
    <row r="4219" spans="8:29" ht="12.75">
      <c r="H4219" s="145"/>
      <c r="I4219" s="145"/>
      <c r="J4219" s="145"/>
      <c r="K4219" s="145"/>
      <c r="L4219" s="145"/>
      <c r="M4219" s="145"/>
      <c r="N4219" s="145"/>
      <c r="O4219" s="145"/>
      <c r="P4219" s="145"/>
      <c r="Q4219" s="145"/>
      <c r="R4219" s="145"/>
      <c r="S4219" s="145"/>
      <c r="T4219" s="145"/>
      <c r="U4219" s="145"/>
      <c r="V4219" s="145"/>
      <c r="W4219" s="145"/>
      <c r="X4219" s="145"/>
      <c r="Y4219" s="145"/>
      <c r="Z4219" s="145"/>
      <c r="AA4219" s="145"/>
      <c r="AB4219" s="145"/>
      <c r="AC4219" s="145"/>
    </row>
    <row r="4220" spans="8:29" ht="12.75">
      <c r="H4220" s="145"/>
      <c r="I4220" s="145"/>
      <c r="J4220" s="145"/>
      <c r="K4220" s="145"/>
      <c r="L4220" s="145"/>
      <c r="M4220" s="145"/>
      <c r="N4220" s="145"/>
      <c r="O4220" s="145"/>
      <c r="P4220" s="145"/>
      <c r="Q4220" s="145"/>
      <c r="R4220" s="145"/>
      <c r="S4220" s="145"/>
      <c r="T4220" s="145"/>
      <c r="U4220" s="145"/>
      <c r="V4220" s="145"/>
      <c r="W4220" s="145"/>
      <c r="X4220" s="145"/>
      <c r="Y4220" s="145"/>
      <c r="Z4220" s="145"/>
      <c r="AA4220" s="145"/>
      <c r="AB4220" s="145"/>
      <c r="AC4220" s="145"/>
    </row>
    <row r="4221" spans="8:29" ht="12.75">
      <c r="H4221" s="145"/>
      <c r="I4221" s="145"/>
      <c r="J4221" s="145"/>
      <c r="K4221" s="145"/>
      <c r="L4221" s="145"/>
      <c r="M4221" s="145"/>
      <c r="N4221" s="145"/>
      <c r="O4221" s="145"/>
      <c r="P4221" s="145"/>
      <c r="Q4221" s="145"/>
      <c r="R4221" s="145"/>
      <c r="S4221" s="145"/>
      <c r="T4221" s="145"/>
      <c r="U4221" s="145"/>
      <c r="V4221" s="145"/>
      <c r="W4221" s="145"/>
      <c r="X4221" s="145"/>
      <c r="Y4221" s="145"/>
      <c r="Z4221" s="145"/>
      <c r="AA4221" s="145"/>
      <c r="AB4221" s="145"/>
      <c r="AC4221" s="145"/>
    </row>
    <row r="4222" spans="8:29" ht="12.75">
      <c r="H4222" s="145"/>
      <c r="I4222" s="145"/>
      <c r="J4222" s="145"/>
      <c r="K4222" s="145"/>
      <c r="L4222" s="145"/>
      <c r="M4222" s="145"/>
      <c r="N4222" s="145"/>
      <c r="O4222" s="145"/>
      <c r="P4222" s="145"/>
      <c r="Q4222" s="145"/>
      <c r="R4222" s="145"/>
      <c r="S4222" s="145"/>
      <c r="T4222" s="145"/>
      <c r="U4222" s="145"/>
      <c r="V4222" s="145"/>
      <c r="W4222" s="145"/>
      <c r="X4222" s="145"/>
      <c r="Y4222" s="145"/>
      <c r="Z4222" s="145"/>
      <c r="AA4222" s="145"/>
      <c r="AB4222" s="145"/>
      <c r="AC4222" s="145"/>
    </row>
    <row r="4223" spans="8:29" ht="12.75">
      <c r="H4223" s="145"/>
      <c r="I4223" s="145"/>
      <c r="J4223" s="145"/>
      <c r="K4223" s="145"/>
      <c r="L4223" s="145"/>
      <c r="M4223" s="145"/>
      <c r="N4223" s="145"/>
      <c r="O4223" s="145"/>
      <c r="P4223" s="145"/>
      <c r="Q4223" s="145"/>
      <c r="R4223" s="145"/>
      <c r="S4223" s="145"/>
      <c r="T4223" s="145"/>
      <c r="U4223" s="145"/>
      <c r="V4223" s="145"/>
      <c r="W4223" s="145"/>
      <c r="X4223" s="145"/>
      <c r="Y4223" s="145"/>
      <c r="Z4223" s="145"/>
      <c r="AA4223" s="145"/>
      <c r="AB4223" s="145"/>
      <c r="AC4223" s="145"/>
    </row>
    <row r="4224" spans="8:29" ht="12.75">
      <c r="H4224" s="145"/>
      <c r="I4224" s="145"/>
      <c r="J4224" s="145"/>
      <c r="K4224" s="145"/>
      <c r="L4224" s="145"/>
      <c r="M4224" s="145"/>
      <c r="N4224" s="145"/>
      <c r="O4224" s="145"/>
      <c r="P4224" s="145"/>
      <c r="Q4224" s="145"/>
      <c r="R4224" s="145"/>
      <c r="S4224" s="145"/>
      <c r="T4224" s="145"/>
      <c r="U4224" s="145"/>
      <c r="V4224" s="145"/>
      <c r="W4224" s="145"/>
      <c r="X4224" s="145"/>
      <c r="Y4224" s="145"/>
      <c r="Z4224" s="145"/>
      <c r="AA4224" s="145"/>
      <c r="AB4224" s="145"/>
      <c r="AC4224" s="145"/>
    </row>
    <row r="4225" spans="8:29" ht="12.75">
      <c r="H4225" s="145"/>
      <c r="I4225" s="145"/>
      <c r="J4225" s="145"/>
      <c r="K4225" s="145"/>
      <c r="L4225" s="145"/>
      <c r="M4225" s="145"/>
      <c r="N4225" s="145"/>
      <c r="O4225" s="145"/>
      <c r="P4225" s="145"/>
      <c r="Q4225" s="145"/>
      <c r="R4225" s="145"/>
      <c r="S4225" s="145"/>
      <c r="T4225" s="145"/>
      <c r="U4225" s="145"/>
      <c r="V4225" s="145"/>
      <c r="W4225" s="145"/>
      <c r="X4225" s="145"/>
      <c r="Y4225" s="145"/>
      <c r="Z4225" s="145"/>
      <c r="AA4225" s="145"/>
      <c r="AB4225" s="145"/>
      <c r="AC4225" s="145"/>
    </row>
    <row r="4226" spans="8:29" ht="12.75">
      <c r="H4226" s="145"/>
      <c r="I4226" s="145"/>
      <c r="J4226" s="145"/>
      <c r="K4226" s="145"/>
      <c r="L4226" s="145"/>
      <c r="M4226" s="145"/>
      <c r="N4226" s="145"/>
      <c r="O4226" s="145"/>
      <c r="P4226" s="145"/>
      <c r="Q4226" s="145"/>
      <c r="R4226" s="145"/>
      <c r="S4226" s="145"/>
      <c r="T4226" s="145"/>
      <c r="U4226" s="145"/>
      <c r="V4226" s="145"/>
      <c r="W4226" s="145"/>
      <c r="X4226" s="145"/>
      <c r="Y4226" s="145"/>
      <c r="Z4226" s="145"/>
      <c r="AA4226" s="145"/>
      <c r="AB4226" s="145"/>
      <c r="AC4226" s="145"/>
    </row>
    <row r="4227" spans="8:29" ht="12.75">
      <c r="H4227" s="145"/>
      <c r="I4227" s="145"/>
      <c r="J4227" s="145"/>
      <c r="K4227" s="145"/>
      <c r="L4227" s="145"/>
      <c r="M4227" s="145"/>
      <c r="N4227" s="145"/>
      <c r="O4227" s="145"/>
      <c r="P4227" s="145"/>
      <c r="Q4227" s="145"/>
      <c r="R4227" s="145"/>
      <c r="S4227" s="145"/>
      <c r="T4227" s="145"/>
      <c r="U4227" s="145"/>
      <c r="V4227" s="145"/>
      <c r="W4227" s="145"/>
      <c r="X4227" s="145"/>
      <c r="Y4227" s="145"/>
      <c r="Z4227" s="145"/>
      <c r="AA4227" s="145"/>
      <c r="AB4227" s="145"/>
      <c r="AC4227" s="145"/>
    </row>
    <row r="4228" spans="8:29" ht="12.75">
      <c r="H4228" s="145"/>
      <c r="I4228" s="145"/>
      <c r="J4228" s="145"/>
      <c r="K4228" s="145"/>
      <c r="L4228" s="145"/>
      <c r="M4228" s="145"/>
      <c r="N4228" s="145"/>
      <c r="O4228" s="145"/>
      <c r="P4228" s="145"/>
      <c r="Q4228" s="145"/>
      <c r="R4228" s="145"/>
      <c r="S4228" s="145"/>
      <c r="T4228" s="145"/>
      <c r="U4228" s="145"/>
      <c r="V4228" s="145"/>
      <c r="W4228" s="145"/>
      <c r="X4228" s="145"/>
      <c r="Y4228" s="145"/>
      <c r="Z4228" s="145"/>
      <c r="AA4228" s="145"/>
      <c r="AB4228" s="145"/>
      <c r="AC4228" s="145"/>
    </row>
    <row r="4229" spans="8:29" ht="12.75">
      <c r="H4229" s="145"/>
      <c r="I4229" s="145"/>
      <c r="J4229" s="145"/>
      <c r="K4229" s="145"/>
      <c r="L4229" s="145"/>
      <c r="M4229" s="145"/>
      <c r="N4229" s="145"/>
      <c r="O4229" s="145"/>
      <c r="P4229" s="145"/>
      <c r="Q4229" s="145"/>
      <c r="R4229" s="145"/>
      <c r="S4229" s="145"/>
      <c r="T4229" s="145"/>
      <c r="U4229" s="145"/>
      <c r="V4229" s="145"/>
      <c r="W4229" s="145"/>
      <c r="X4229" s="145"/>
      <c r="Y4229" s="145"/>
      <c r="Z4229" s="145"/>
      <c r="AA4229" s="145"/>
      <c r="AB4229" s="145"/>
      <c r="AC4229" s="145"/>
    </row>
    <row r="4230" spans="8:29" ht="12.75">
      <c r="H4230" s="145"/>
      <c r="I4230" s="145"/>
      <c r="J4230" s="145"/>
      <c r="K4230" s="145"/>
      <c r="L4230" s="145"/>
      <c r="M4230" s="145"/>
      <c r="N4230" s="145"/>
      <c r="O4230" s="145"/>
      <c r="P4230" s="145"/>
      <c r="Q4230" s="145"/>
      <c r="R4230" s="145"/>
      <c r="S4230" s="145"/>
      <c r="T4230" s="145"/>
      <c r="U4230" s="145"/>
      <c r="V4230" s="145"/>
      <c r="W4230" s="145"/>
      <c r="X4230" s="145"/>
      <c r="Y4230" s="145"/>
      <c r="Z4230" s="145"/>
      <c r="AA4230" s="145"/>
      <c r="AB4230" s="145"/>
      <c r="AC4230" s="145"/>
    </row>
    <row r="4231" spans="8:29" ht="12.75">
      <c r="H4231" s="145"/>
      <c r="I4231" s="145"/>
      <c r="J4231" s="145"/>
      <c r="K4231" s="145"/>
      <c r="L4231" s="145"/>
      <c r="M4231" s="145"/>
      <c r="N4231" s="145"/>
      <c r="O4231" s="145"/>
      <c r="P4231" s="145"/>
      <c r="Q4231" s="145"/>
      <c r="R4231" s="145"/>
      <c r="S4231" s="145"/>
      <c r="T4231" s="145"/>
      <c r="U4231" s="145"/>
      <c r="V4231" s="145"/>
      <c r="W4231" s="145"/>
      <c r="X4231" s="145"/>
      <c r="Y4231" s="145"/>
      <c r="Z4231" s="145"/>
      <c r="AA4231" s="145"/>
      <c r="AB4231" s="145"/>
      <c r="AC4231" s="145"/>
    </row>
    <row r="4232" spans="8:29" ht="12.75">
      <c r="H4232" s="145"/>
      <c r="I4232" s="145"/>
      <c r="J4232" s="145"/>
      <c r="K4232" s="145"/>
      <c r="L4232" s="145"/>
      <c r="M4232" s="145"/>
      <c r="N4232" s="145"/>
      <c r="O4232" s="145"/>
      <c r="P4232" s="145"/>
      <c r="Q4232" s="145"/>
      <c r="R4232" s="145"/>
      <c r="S4232" s="145"/>
      <c r="T4232" s="145"/>
      <c r="U4232" s="145"/>
      <c r="V4232" s="145"/>
      <c r="W4232" s="145"/>
      <c r="X4232" s="145"/>
      <c r="Y4232" s="145"/>
      <c r="Z4232" s="145"/>
      <c r="AA4232" s="145"/>
      <c r="AB4232" s="145"/>
      <c r="AC4232" s="145"/>
    </row>
    <row r="4233" spans="8:29" ht="12.75">
      <c r="H4233" s="145"/>
      <c r="I4233" s="145"/>
      <c r="J4233" s="145"/>
      <c r="K4233" s="145"/>
      <c r="L4233" s="145"/>
      <c r="M4233" s="145"/>
      <c r="N4233" s="145"/>
      <c r="O4233" s="145"/>
      <c r="P4233" s="145"/>
      <c r="Q4233" s="145"/>
      <c r="R4233" s="145"/>
      <c r="S4233" s="145"/>
      <c r="T4233" s="145"/>
      <c r="U4233" s="145"/>
      <c r="V4233" s="145"/>
      <c r="W4233" s="145"/>
      <c r="X4233" s="145"/>
      <c r="Y4233" s="145"/>
      <c r="Z4233" s="145"/>
      <c r="AA4233" s="145"/>
      <c r="AB4233" s="145"/>
      <c r="AC4233" s="145"/>
    </row>
    <row r="4234" spans="8:29" ht="12.75">
      <c r="H4234" s="145"/>
      <c r="I4234" s="145"/>
      <c r="J4234" s="145"/>
      <c r="K4234" s="145"/>
      <c r="L4234" s="145"/>
      <c r="M4234" s="145"/>
      <c r="N4234" s="145"/>
      <c r="O4234" s="145"/>
      <c r="P4234" s="145"/>
      <c r="Q4234" s="145"/>
      <c r="R4234" s="145"/>
      <c r="S4234" s="145"/>
      <c r="T4234" s="145"/>
      <c r="U4234" s="145"/>
      <c r="V4234" s="145"/>
      <c r="W4234" s="145"/>
      <c r="X4234" s="145"/>
      <c r="Y4234" s="145"/>
      <c r="Z4234" s="145"/>
      <c r="AA4234" s="145"/>
      <c r="AB4234" s="145"/>
      <c r="AC4234" s="145"/>
    </row>
    <row r="4235" spans="8:29" ht="12.75">
      <c r="H4235" s="145"/>
      <c r="I4235" s="145"/>
      <c r="J4235" s="145"/>
      <c r="K4235" s="145"/>
      <c r="L4235" s="145"/>
      <c r="M4235" s="145"/>
      <c r="N4235" s="145"/>
      <c r="O4235" s="145"/>
      <c r="P4235" s="145"/>
      <c r="Q4235" s="145"/>
      <c r="R4235" s="145"/>
      <c r="S4235" s="145"/>
      <c r="T4235" s="145"/>
      <c r="U4235" s="145"/>
      <c r="V4235" s="145"/>
      <c r="W4235" s="145"/>
      <c r="X4235" s="145"/>
      <c r="Y4235" s="145"/>
      <c r="Z4235" s="145"/>
      <c r="AA4235" s="145"/>
      <c r="AB4235" s="145"/>
      <c r="AC4235" s="145"/>
    </row>
    <row r="4236" spans="8:29" ht="12.75">
      <c r="H4236" s="145"/>
      <c r="I4236" s="145"/>
      <c r="J4236" s="145"/>
      <c r="K4236" s="145"/>
      <c r="L4236" s="145"/>
      <c r="M4236" s="145"/>
      <c r="N4236" s="145"/>
      <c r="O4236" s="145"/>
      <c r="P4236" s="145"/>
      <c r="Q4236" s="145"/>
      <c r="R4236" s="145"/>
      <c r="S4236" s="145"/>
      <c r="T4236" s="145"/>
      <c r="U4236" s="145"/>
      <c r="V4236" s="145"/>
      <c r="W4236" s="145"/>
      <c r="X4236" s="145"/>
      <c r="Y4236" s="145"/>
      <c r="Z4236" s="145"/>
      <c r="AA4236" s="145"/>
      <c r="AB4236" s="145"/>
      <c r="AC4236" s="145"/>
    </row>
    <row r="4237" spans="8:29" ht="12.75">
      <c r="H4237" s="145"/>
      <c r="I4237" s="145"/>
      <c r="J4237" s="145"/>
      <c r="K4237" s="145"/>
      <c r="L4237" s="145"/>
      <c r="M4237" s="145"/>
      <c r="N4237" s="145"/>
      <c r="O4237" s="145"/>
      <c r="P4237" s="145"/>
      <c r="Q4237" s="145"/>
      <c r="R4237" s="145"/>
      <c r="S4237" s="145"/>
      <c r="T4237" s="145"/>
      <c r="U4237" s="145"/>
      <c r="V4237" s="145"/>
      <c r="W4237" s="145"/>
      <c r="X4237" s="145"/>
      <c r="Y4237" s="145"/>
      <c r="Z4237" s="145"/>
      <c r="AA4237" s="145"/>
      <c r="AB4237" s="145"/>
      <c r="AC4237" s="145"/>
    </row>
    <row r="4238" spans="8:29" ht="12.75">
      <c r="H4238" s="145"/>
      <c r="I4238" s="145"/>
      <c r="J4238" s="145"/>
      <c r="K4238" s="145"/>
      <c r="L4238" s="145"/>
      <c r="M4238" s="145"/>
      <c r="N4238" s="145"/>
      <c r="O4238" s="145"/>
      <c r="P4238" s="145"/>
      <c r="Q4238" s="145"/>
      <c r="R4238" s="145"/>
      <c r="S4238" s="145"/>
      <c r="T4238" s="145"/>
      <c r="U4238" s="145"/>
      <c r="V4238" s="145"/>
      <c r="W4238" s="145"/>
      <c r="X4238" s="145"/>
      <c r="Y4238" s="145"/>
      <c r="Z4238" s="145"/>
      <c r="AA4238" s="145"/>
      <c r="AB4238" s="145"/>
      <c r="AC4238" s="145"/>
    </row>
    <row r="4239" spans="8:29" ht="12.75">
      <c r="H4239" s="145"/>
      <c r="I4239" s="145"/>
      <c r="J4239" s="145"/>
      <c r="K4239" s="145"/>
      <c r="L4239" s="145"/>
      <c r="M4239" s="145"/>
      <c r="N4239" s="145"/>
      <c r="O4239" s="145"/>
      <c r="P4239" s="145"/>
      <c r="Q4239" s="145"/>
      <c r="R4239" s="145"/>
      <c r="S4239" s="145"/>
      <c r="T4239" s="145"/>
      <c r="U4239" s="145"/>
      <c r="V4239" s="145"/>
      <c r="W4239" s="145"/>
      <c r="X4239" s="145"/>
      <c r="Y4239" s="145"/>
      <c r="Z4239" s="145"/>
      <c r="AA4239" s="145"/>
      <c r="AB4239" s="145"/>
      <c r="AC4239" s="145"/>
    </row>
    <row r="4240" spans="8:29" ht="12.75">
      <c r="H4240" s="145"/>
      <c r="I4240" s="145"/>
      <c r="J4240" s="145"/>
      <c r="K4240" s="145"/>
      <c r="L4240" s="145"/>
      <c r="M4240" s="145"/>
      <c r="N4240" s="145"/>
      <c r="O4240" s="145"/>
      <c r="P4240" s="145"/>
      <c r="Q4240" s="145"/>
      <c r="R4240" s="145"/>
      <c r="S4240" s="145"/>
      <c r="T4240" s="145"/>
      <c r="U4240" s="145"/>
      <c r="V4240" s="145"/>
      <c r="W4240" s="145"/>
      <c r="X4240" s="145"/>
      <c r="Y4240" s="145"/>
      <c r="Z4240" s="145"/>
      <c r="AA4240" s="145"/>
      <c r="AB4240" s="145"/>
      <c r="AC4240" s="145"/>
    </row>
    <row r="4241" spans="8:29" ht="12.75">
      <c r="H4241" s="145"/>
      <c r="I4241" s="145"/>
      <c r="J4241" s="145"/>
      <c r="K4241" s="145"/>
      <c r="L4241" s="145"/>
      <c r="M4241" s="145"/>
      <c r="N4241" s="145"/>
      <c r="O4241" s="145"/>
      <c r="P4241" s="145"/>
      <c r="Q4241" s="145"/>
      <c r="R4241" s="145"/>
      <c r="S4241" s="145"/>
      <c r="T4241" s="145"/>
      <c r="U4241" s="145"/>
      <c r="V4241" s="145"/>
      <c r="W4241" s="145"/>
      <c r="X4241" s="145"/>
      <c r="Y4241" s="145"/>
      <c r="Z4241" s="145"/>
      <c r="AA4241" s="145"/>
      <c r="AB4241" s="145"/>
      <c r="AC4241" s="145"/>
    </row>
    <row r="4242" spans="8:29" ht="12.75">
      <c r="H4242" s="145"/>
      <c r="I4242" s="145"/>
      <c r="J4242" s="145"/>
      <c r="K4242" s="145"/>
      <c r="L4242" s="145"/>
      <c r="M4242" s="145"/>
      <c r="N4242" s="145"/>
      <c r="O4242" s="145"/>
      <c r="P4242" s="145"/>
      <c r="Q4242" s="145"/>
      <c r="R4242" s="145"/>
      <c r="S4242" s="145"/>
      <c r="T4242" s="145"/>
      <c r="U4242" s="145"/>
      <c r="V4242" s="145"/>
      <c r="W4242" s="145"/>
      <c r="X4242" s="145"/>
      <c r="Y4242" s="145"/>
      <c r="Z4242" s="145"/>
      <c r="AA4242" s="145"/>
      <c r="AB4242" s="145"/>
      <c r="AC4242" s="145"/>
    </row>
    <row r="4243" spans="8:29" ht="12.75">
      <c r="H4243" s="145"/>
      <c r="I4243" s="145"/>
      <c r="J4243" s="145"/>
      <c r="K4243" s="145"/>
      <c r="L4243" s="145"/>
      <c r="M4243" s="145"/>
      <c r="N4243" s="145"/>
      <c r="O4243" s="145"/>
      <c r="P4243" s="145"/>
      <c r="Q4243" s="145"/>
      <c r="R4243" s="145"/>
      <c r="S4243" s="145"/>
      <c r="T4243" s="145"/>
      <c r="U4243" s="145"/>
      <c r="V4243" s="145"/>
      <c r="W4243" s="145"/>
      <c r="X4243" s="145"/>
      <c r="Y4243" s="145"/>
      <c r="Z4243" s="145"/>
      <c r="AA4243" s="145"/>
      <c r="AB4243" s="145"/>
      <c r="AC4243" s="145"/>
    </row>
    <row r="4244" spans="8:29" ht="12.75">
      <c r="H4244" s="145"/>
      <c r="I4244" s="145"/>
      <c r="J4244" s="145"/>
      <c r="K4244" s="145"/>
      <c r="L4244" s="145"/>
      <c r="M4244" s="145"/>
      <c r="N4244" s="145"/>
      <c r="O4244" s="145"/>
      <c r="P4244" s="145"/>
      <c r="Q4244" s="145"/>
      <c r="R4244" s="145"/>
      <c r="S4244" s="145"/>
      <c r="T4244" s="145"/>
      <c r="U4244" s="145"/>
      <c r="V4244" s="145"/>
      <c r="W4244" s="145"/>
      <c r="X4244" s="145"/>
      <c r="Y4244" s="145"/>
      <c r="Z4244" s="145"/>
      <c r="AA4244" s="145"/>
      <c r="AB4244" s="145"/>
      <c r="AC4244" s="145"/>
    </row>
    <row r="4245" spans="8:29" ht="12.75">
      <c r="H4245" s="145"/>
      <c r="I4245" s="145"/>
      <c r="J4245" s="145"/>
      <c r="K4245" s="145"/>
      <c r="L4245" s="145"/>
      <c r="M4245" s="145"/>
      <c r="N4245" s="145"/>
      <c r="O4245" s="145"/>
      <c r="P4245" s="145"/>
      <c r="Q4245" s="145"/>
      <c r="R4245" s="145"/>
      <c r="S4245" s="145"/>
      <c r="T4245" s="145"/>
      <c r="U4245" s="145"/>
      <c r="V4245" s="145"/>
      <c r="W4245" s="145"/>
      <c r="X4245" s="145"/>
      <c r="Y4245" s="145"/>
      <c r="Z4245" s="145"/>
      <c r="AA4245" s="145"/>
      <c r="AB4245" s="145"/>
      <c r="AC4245" s="145"/>
    </row>
    <row r="4246" spans="8:29" ht="12.75">
      <c r="H4246" s="145"/>
      <c r="I4246" s="145"/>
      <c r="J4246" s="145"/>
      <c r="K4246" s="145"/>
      <c r="L4246" s="145"/>
      <c r="M4246" s="145"/>
      <c r="N4246" s="145"/>
      <c r="O4246" s="145"/>
      <c r="P4246" s="145"/>
      <c r="Q4246" s="145"/>
      <c r="R4246" s="145"/>
      <c r="S4246" s="145"/>
      <c r="T4246" s="145"/>
      <c r="U4246" s="145"/>
      <c r="V4246" s="145"/>
      <c r="W4246" s="145"/>
      <c r="X4246" s="145"/>
      <c r="Y4246" s="145"/>
      <c r="Z4246" s="145"/>
      <c r="AA4246" s="145"/>
      <c r="AB4246" s="145"/>
      <c r="AC4246" s="145"/>
    </row>
    <row r="4247" spans="8:29" ht="12.75">
      <c r="H4247" s="145"/>
      <c r="I4247" s="145"/>
      <c r="J4247" s="145"/>
      <c r="K4247" s="145"/>
      <c r="L4247" s="145"/>
      <c r="M4247" s="145"/>
      <c r="N4247" s="145"/>
      <c r="O4247" s="145"/>
      <c r="P4247" s="145"/>
      <c r="Q4247" s="145"/>
      <c r="R4247" s="145"/>
      <c r="S4247" s="145"/>
      <c r="T4247" s="145"/>
      <c r="U4247" s="145"/>
      <c r="V4247" s="145"/>
      <c r="W4247" s="145"/>
      <c r="X4247" s="145"/>
      <c r="Y4247" s="145"/>
      <c r="Z4247" s="145"/>
      <c r="AA4247" s="145"/>
      <c r="AB4247" s="145"/>
      <c r="AC4247" s="145"/>
    </row>
    <row r="4248" spans="8:29" ht="12.75">
      <c r="H4248" s="145"/>
      <c r="I4248" s="145"/>
      <c r="J4248" s="145"/>
      <c r="K4248" s="145"/>
      <c r="L4248" s="145"/>
      <c r="M4248" s="145"/>
      <c r="N4248" s="145"/>
      <c r="O4248" s="145"/>
      <c r="P4248" s="145"/>
      <c r="Q4248" s="145"/>
      <c r="R4248" s="145"/>
      <c r="S4248" s="145"/>
      <c r="T4248" s="145"/>
      <c r="U4248" s="145"/>
      <c r="V4248" s="145"/>
      <c r="W4248" s="145"/>
      <c r="X4248" s="145"/>
      <c r="Y4248" s="145"/>
      <c r="Z4248" s="145"/>
      <c r="AA4248" s="145"/>
      <c r="AB4248" s="145"/>
      <c r="AC4248" s="145"/>
    </row>
    <row r="4249" spans="8:29" ht="12.75">
      <c r="H4249" s="145"/>
      <c r="I4249" s="145"/>
      <c r="J4249" s="145"/>
      <c r="K4249" s="145"/>
      <c r="L4249" s="145"/>
      <c r="M4249" s="145"/>
      <c r="N4249" s="145"/>
      <c r="O4249" s="145"/>
      <c r="P4249" s="145"/>
      <c r="Q4249" s="145"/>
      <c r="R4249" s="145"/>
      <c r="S4249" s="145"/>
      <c r="T4249" s="145"/>
      <c r="U4249" s="145"/>
      <c r="V4249" s="145"/>
      <c r="W4249" s="145"/>
      <c r="X4249" s="145"/>
      <c r="Y4249" s="145"/>
      <c r="Z4249" s="145"/>
      <c r="AA4249" s="145"/>
      <c r="AB4249" s="145"/>
      <c r="AC4249" s="145"/>
    </row>
    <row r="4250" spans="8:29" ht="12.75">
      <c r="H4250" s="145"/>
      <c r="I4250" s="145"/>
      <c r="J4250" s="145"/>
      <c r="K4250" s="145"/>
      <c r="L4250" s="145"/>
      <c r="M4250" s="145"/>
      <c r="N4250" s="145"/>
      <c r="O4250" s="145"/>
      <c r="P4250" s="145"/>
      <c r="Q4250" s="145"/>
      <c r="R4250" s="145"/>
      <c r="S4250" s="145"/>
      <c r="T4250" s="145"/>
      <c r="U4250" s="145"/>
      <c r="V4250" s="145"/>
      <c r="W4250" s="145"/>
      <c r="X4250" s="145"/>
      <c r="Y4250" s="145"/>
      <c r="Z4250" s="145"/>
      <c r="AA4250" s="145"/>
      <c r="AB4250" s="145"/>
      <c r="AC4250" s="145"/>
    </row>
    <row r="4251" spans="8:29" ht="12.75">
      <c r="H4251" s="145"/>
      <c r="I4251" s="145"/>
      <c r="J4251" s="145"/>
      <c r="K4251" s="145"/>
      <c r="L4251" s="145"/>
      <c r="M4251" s="145"/>
      <c r="N4251" s="145"/>
      <c r="O4251" s="145"/>
      <c r="P4251" s="145"/>
      <c r="Q4251" s="145"/>
      <c r="R4251" s="145"/>
      <c r="S4251" s="145"/>
      <c r="T4251" s="145"/>
      <c r="U4251" s="145"/>
      <c r="V4251" s="145"/>
      <c r="W4251" s="145"/>
      <c r="X4251" s="145"/>
      <c r="Y4251" s="145"/>
      <c r="Z4251" s="145"/>
      <c r="AA4251" s="145"/>
      <c r="AB4251" s="145"/>
      <c r="AC4251" s="145"/>
    </row>
    <row r="4252" spans="8:29" ht="12.75">
      <c r="H4252" s="145"/>
      <c r="I4252" s="145"/>
      <c r="J4252" s="145"/>
      <c r="K4252" s="145"/>
      <c r="L4252" s="145"/>
      <c r="M4252" s="145"/>
      <c r="N4252" s="145"/>
      <c r="O4252" s="145"/>
      <c r="P4252" s="145"/>
      <c r="Q4252" s="145"/>
      <c r="R4252" s="145"/>
      <c r="S4252" s="145"/>
      <c r="T4252" s="145"/>
      <c r="U4252" s="145"/>
      <c r="V4252" s="145"/>
      <c r="W4252" s="145"/>
      <c r="X4252" s="145"/>
      <c r="Y4252" s="145"/>
      <c r="Z4252" s="145"/>
      <c r="AA4252" s="145"/>
      <c r="AB4252" s="145"/>
      <c r="AC4252" s="145"/>
    </row>
    <row r="4253" spans="8:29" ht="12.75">
      <c r="H4253" s="145"/>
      <c r="I4253" s="145"/>
      <c r="J4253" s="145"/>
      <c r="K4253" s="145"/>
      <c r="L4253" s="145"/>
      <c r="M4253" s="145"/>
      <c r="N4253" s="145"/>
      <c r="O4253" s="145"/>
      <c r="P4253" s="145"/>
      <c r="Q4253" s="145"/>
      <c r="R4253" s="145"/>
      <c r="S4253" s="145"/>
      <c r="T4253" s="145"/>
      <c r="U4253" s="145"/>
      <c r="V4253" s="145"/>
      <c r="W4253" s="145"/>
      <c r="X4253" s="145"/>
      <c r="Y4253" s="145"/>
      <c r="Z4253" s="145"/>
      <c r="AA4253" s="145"/>
      <c r="AB4253" s="145"/>
      <c r="AC4253" s="145"/>
    </row>
    <row r="4254" spans="8:29" ht="12.75">
      <c r="H4254" s="145"/>
      <c r="I4254" s="145"/>
      <c r="J4254" s="145"/>
      <c r="K4254" s="145"/>
      <c r="L4254" s="145"/>
      <c r="M4254" s="145"/>
      <c r="N4254" s="145"/>
      <c r="O4254" s="145"/>
      <c r="P4254" s="145"/>
      <c r="Q4254" s="145"/>
      <c r="R4254" s="145"/>
      <c r="S4254" s="145"/>
      <c r="T4254" s="145"/>
      <c r="U4254" s="145"/>
      <c r="V4254" s="145"/>
      <c r="W4254" s="145"/>
      <c r="X4254" s="145"/>
      <c r="Y4254" s="145"/>
      <c r="Z4254" s="145"/>
      <c r="AA4254" s="145"/>
      <c r="AB4254" s="145"/>
      <c r="AC4254" s="145"/>
    </row>
    <row r="4255" spans="8:29" ht="12.75">
      <c r="H4255" s="145"/>
      <c r="I4255" s="145"/>
      <c r="J4255" s="145"/>
      <c r="K4255" s="145"/>
      <c r="L4255" s="145"/>
      <c r="M4255" s="145"/>
      <c r="N4255" s="145"/>
      <c r="O4255" s="145"/>
      <c r="P4255" s="145"/>
      <c r="Q4255" s="145"/>
      <c r="R4255" s="145"/>
      <c r="S4255" s="145"/>
      <c r="T4255" s="145"/>
      <c r="U4255" s="145"/>
      <c r="V4255" s="145"/>
      <c r="W4255" s="145"/>
      <c r="X4255" s="145"/>
      <c r="Y4255" s="145"/>
      <c r="Z4255" s="145"/>
      <c r="AA4255" s="145"/>
      <c r="AB4255" s="145"/>
      <c r="AC4255" s="145"/>
    </row>
    <row r="4256" spans="8:29" ht="12.75">
      <c r="H4256" s="145"/>
      <c r="I4256" s="145"/>
      <c r="J4256" s="145"/>
      <c r="K4256" s="145"/>
      <c r="L4256" s="145"/>
      <c r="M4256" s="145"/>
      <c r="N4256" s="145"/>
      <c r="O4256" s="145"/>
      <c r="P4256" s="145"/>
      <c r="Q4256" s="145"/>
      <c r="R4256" s="145"/>
      <c r="S4256" s="145"/>
      <c r="T4256" s="145"/>
      <c r="U4256" s="145"/>
      <c r="V4256" s="145"/>
      <c r="W4256" s="145"/>
      <c r="X4256" s="145"/>
      <c r="Y4256" s="145"/>
      <c r="Z4256" s="145"/>
      <c r="AA4256" s="145"/>
      <c r="AB4256" s="145"/>
      <c r="AC4256" s="145"/>
    </row>
    <row r="4257" spans="8:29" ht="12.75">
      <c r="H4257" s="145"/>
      <c r="I4257" s="145"/>
      <c r="J4257" s="145"/>
      <c r="K4257" s="145"/>
      <c r="L4257" s="145"/>
      <c r="M4257" s="145"/>
      <c r="N4257" s="145"/>
      <c r="O4257" s="145"/>
      <c r="P4257" s="145"/>
      <c r="Q4257" s="145"/>
      <c r="R4257" s="145"/>
      <c r="S4257" s="145"/>
      <c r="T4257" s="145"/>
      <c r="U4257" s="145"/>
      <c r="V4257" s="145"/>
      <c r="W4257" s="145"/>
      <c r="X4257" s="145"/>
      <c r="Y4257" s="145"/>
      <c r="Z4257" s="145"/>
      <c r="AA4257" s="145"/>
      <c r="AB4257" s="145"/>
      <c r="AC4257" s="145"/>
    </row>
    <row r="4258" spans="8:29" ht="12.75">
      <c r="H4258" s="145"/>
      <c r="I4258" s="145"/>
      <c r="J4258" s="145"/>
      <c r="K4258" s="145"/>
      <c r="L4258" s="145"/>
      <c r="M4258" s="145"/>
      <c r="N4258" s="145"/>
      <c r="O4258" s="145"/>
      <c r="P4258" s="145"/>
      <c r="Q4258" s="145"/>
      <c r="R4258" s="145"/>
      <c r="S4258" s="145"/>
      <c r="T4258" s="145"/>
      <c r="U4258" s="145"/>
      <c r="V4258" s="145"/>
      <c r="W4258" s="145"/>
      <c r="X4258" s="145"/>
      <c r="Y4258" s="145"/>
      <c r="Z4258" s="145"/>
      <c r="AA4258" s="145"/>
      <c r="AB4258" s="145"/>
      <c r="AC4258" s="145"/>
    </row>
    <row r="4259" spans="8:29" ht="12.75">
      <c r="H4259" s="145"/>
      <c r="I4259" s="145"/>
      <c r="J4259" s="145"/>
      <c r="K4259" s="145"/>
      <c r="L4259" s="145"/>
      <c r="M4259" s="145"/>
      <c r="N4259" s="145"/>
      <c r="O4259" s="145"/>
      <c r="P4259" s="145"/>
      <c r="Q4259" s="145"/>
      <c r="R4259" s="145"/>
      <c r="S4259" s="145"/>
      <c r="T4259" s="145"/>
      <c r="U4259" s="145"/>
      <c r="V4259" s="145"/>
      <c r="W4259" s="145"/>
      <c r="X4259" s="145"/>
      <c r="Y4259" s="145"/>
      <c r="Z4259" s="145"/>
      <c r="AA4259" s="145"/>
      <c r="AB4259" s="145"/>
      <c r="AC4259" s="145"/>
    </row>
    <row r="4260" spans="8:29" ht="12.75">
      <c r="H4260" s="145"/>
      <c r="I4260" s="145"/>
      <c r="J4260" s="145"/>
      <c r="K4260" s="145"/>
      <c r="L4260" s="145"/>
      <c r="M4260" s="145"/>
      <c r="N4260" s="145"/>
      <c r="O4260" s="145"/>
      <c r="P4260" s="145"/>
      <c r="Q4260" s="145"/>
      <c r="R4260" s="145"/>
      <c r="S4260" s="145"/>
      <c r="T4260" s="145"/>
      <c r="U4260" s="145"/>
      <c r="V4260" s="145"/>
      <c r="W4260" s="145"/>
      <c r="X4260" s="145"/>
      <c r="Y4260" s="145"/>
      <c r="Z4260" s="145"/>
      <c r="AA4260" s="145"/>
      <c r="AB4260" s="145"/>
      <c r="AC4260" s="145"/>
    </row>
    <row r="4261" spans="8:29" ht="12.75">
      <c r="H4261" s="145"/>
      <c r="I4261" s="145"/>
      <c r="J4261" s="145"/>
      <c r="K4261" s="145"/>
      <c r="L4261" s="145"/>
      <c r="M4261" s="145"/>
      <c r="N4261" s="145"/>
      <c r="O4261" s="145"/>
      <c r="P4261" s="145"/>
      <c r="Q4261" s="145"/>
      <c r="R4261" s="145"/>
      <c r="S4261" s="145"/>
      <c r="T4261" s="145"/>
      <c r="U4261" s="145"/>
      <c r="V4261" s="145"/>
      <c r="W4261" s="145"/>
      <c r="X4261" s="145"/>
      <c r="Y4261" s="145"/>
      <c r="Z4261" s="145"/>
      <c r="AA4261" s="145"/>
      <c r="AB4261" s="145"/>
      <c r="AC4261" s="145"/>
    </row>
    <row r="4262" spans="8:29" ht="12.75">
      <c r="H4262" s="145"/>
      <c r="I4262" s="145"/>
      <c r="J4262" s="145"/>
      <c r="K4262" s="145"/>
      <c r="L4262" s="145"/>
      <c r="M4262" s="145"/>
      <c r="N4262" s="145"/>
      <c r="O4262" s="145"/>
      <c r="P4262" s="145"/>
      <c r="Q4262" s="145"/>
      <c r="R4262" s="145"/>
      <c r="S4262" s="145"/>
      <c r="T4262" s="145"/>
      <c r="U4262" s="145"/>
      <c r="V4262" s="145"/>
      <c r="W4262" s="145"/>
      <c r="X4262" s="145"/>
      <c r="Y4262" s="145"/>
      <c r="Z4262" s="145"/>
      <c r="AA4262" s="145"/>
      <c r="AB4262" s="145"/>
      <c r="AC4262" s="145"/>
    </row>
    <row r="4263" spans="8:29" ht="12.75">
      <c r="H4263" s="145"/>
      <c r="I4263" s="145"/>
      <c r="J4263" s="145"/>
      <c r="K4263" s="145"/>
      <c r="L4263" s="145"/>
      <c r="M4263" s="145"/>
      <c r="N4263" s="145"/>
      <c r="O4263" s="145"/>
      <c r="P4263" s="145"/>
      <c r="Q4263" s="145"/>
      <c r="R4263" s="145"/>
      <c r="S4263" s="145"/>
      <c r="T4263" s="145"/>
      <c r="U4263" s="145"/>
      <c r="V4263" s="145"/>
      <c r="W4263" s="145"/>
      <c r="X4263" s="145"/>
      <c r="Y4263" s="145"/>
      <c r="Z4263" s="145"/>
      <c r="AA4263" s="145"/>
      <c r="AB4263" s="145"/>
      <c r="AC4263" s="145"/>
    </row>
    <row r="4264" spans="8:29" ht="12.75">
      <c r="H4264" s="145"/>
      <c r="I4264" s="145"/>
      <c r="J4264" s="145"/>
      <c r="K4264" s="145"/>
      <c r="L4264" s="145"/>
      <c r="M4264" s="145"/>
      <c r="N4264" s="145"/>
      <c r="O4264" s="145"/>
      <c r="P4264" s="145"/>
      <c r="Q4264" s="145"/>
      <c r="R4264" s="145"/>
      <c r="S4264" s="145"/>
      <c r="T4264" s="145"/>
      <c r="U4264" s="145"/>
      <c r="V4264" s="145"/>
      <c r="W4264" s="145"/>
      <c r="X4264" s="145"/>
      <c r="Y4264" s="145"/>
      <c r="Z4264" s="145"/>
      <c r="AA4264" s="145"/>
      <c r="AB4264" s="145"/>
      <c r="AC4264" s="145"/>
    </row>
    <row r="4265" spans="8:29" ht="12.75">
      <c r="H4265" s="145"/>
      <c r="I4265" s="145"/>
      <c r="J4265" s="145"/>
      <c r="K4265" s="145"/>
      <c r="L4265" s="145"/>
      <c r="M4265" s="145"/>
      <c r="N4265" s="145"/>
      <c r="O4265" s="145"/>
      <c r="P4265" s="145"/>
      <c r="Q4265" s="145"/>
      <c r="R4265" s="145"/>
      <c r="S4265" s="145"/>
      <c r="T4265" s="145"/>
      <c r="U4265" s="145"/>
      <c r="V4265" s="145"/>
      <c r="W4265" s="145"/>
      <c r="X4265" s="145"/>
      <c r="Y4265" s="145"/>
      <c r="Z4265" s="145"/>
      <c r="AA4265" s="145"/>
      <c r="AB4265" s="145"/>
      <c r="AC4265" s="145"/>
    </row>
    <row r="4266" spans="8:29" ht="12.75">
      <c r="H4266" s="145"/>
      <c r="I4266" s="145"/>
      <c r="J4266" s="145"/>
      <c r="K4266" s="145"/>
      <c r="L4266" s="145"/>
      <c r="M4266" s="145"/>
      <c r="N4266" s="145"/>
      <c r="O4266" s="145"/>
      <c r="P4266" s="145"/>
      <c r="Q4266" s="145"/>
      <c r="R4266" s="145"/>
      <c r="S4266" s="145"/>
      <c r="T4266" s="145"/>
      <c r="U4266" s="145"/>
      <c r="V4266" s="145"/>
      <c r="W4266" s="145"/>
      <c r="X4266" s="145"/>
      <c r="Y4266" s="145"/>
      <c r="Z4266" s="145"/>
      <c r="AA4266" s="145"/>
      <c r="AB4266" s="145"/>
      <c r="AC4266" s="145"/>
    </row>
    <row r="4267" spans="8:29" ht="12.75">
      <c r="H4267" s="145"/>
      <c r="I4267" s="145"/>
      <c r="J4267" s="145"/>
      <c r="K4267" s="145"/>
      <c r="L4267" s="145"/>
      <c r="M4267" s="145"/>
      <c r="N4267" s="145"/>
      <c r="O4267" s="145"/>
      <c r="P4267" s="145"/>
      <c r="Q4267" s="145"/>
      <c r="R4267" s="145"/>
      <c r="S4267" s="145"/>
      <c r="T4267" s="145"/>
      <c r="U4267" s="145"/>
      <c r="V4267" s="145"/>
      <c r="W4267" s="145"/>
      <c r="X4267" s="145"/>
      <c r="Y4267" s="145"/>
      <c r="Z4267" s="145"/>
      <c r="AA4267" s="145"/>
      <c r="AB4267" s="145"/>
      <c r="AC4267" s="145"/>
    </row>
    <row r="4268" spans="8:29" ht="12.75">
      <c r="H4268" s="145"/>
      <c r="I4268" s="145"/>
      <c r="J4268" s="145"/>
      <c r="K4268" s="145"/>
      <c r="L4268" s="145"/>
      <c r="M4268" s="145"/>
      <c r="N4268" s="145"/>
      <c r="O4268" s="145"/>
      <c r="P4268" s="145"/>
      <c r="Q4268" s="145"/>
      <c r="R4268" s="145"/>
      <c r="S4268" s="145"/>
      <c r="T4268" s="145"/>
      <c r="U4268" s="145"/>
      <c r="V4268" s="145"/>
      <c r="W4268" s="145"/>
      <c r="X4268" s="145"/>
      <c r="Y4268" s="145"/>
      <c r="Z4268" s="145"/>
      <c r="AA4268" s="145"/>
      <c r="AB4268" s="145"/>
      <c r="AC4268" s="145"/>
    </row>
    <row r="4269" spans="8:29" ht="12.75">
      <c r="H4269" s="145"/>
      <c r="I4269" s="145"/>
      <c r="J4269" s="145"/>
      <c r="K4269" s="145"/>
      <c r="L4269" s="145"/>
      <c r="M4269" s="145"/>
      <c r="N4269" s="145"/>
      <c r="O4269" s="145"/>
      <c r="P4269" s="145"/>
      <c r="Q4269" s="145"/>
      <c r="R4269" s="145"/>
      <c r="S4269" s="145"/>
      <c r="T4269" s="145"/>
      <c r="U4269" s="145"/>
      <c r="V4269" s="145"/>
      <c r="W4269" s="145"/>
      <c r="X4269" s="145"/>
      <c r="Y4269" s="145"/>
      <c r="Z4269" s="145"/>
      <c r="AA4269" s="145"/>
      <c r="AB4269" s="145"/>
      <c r="AC4269" s="145"/>
    </row>
    <row r="4270" spans="8:29" ht="12.75">
      <c r="H4270" s="145"/>
      <c r="I4270" s="145"/>
      <c r="J4270" s="145"/>
      <c r="K4270" s="145"/>
      <c r="L4270" s="145"/>
      <c r="M4270" s="145"/>
      <c r="N4270" s="145"/>
      <c r="O4270" s="145"/>
      <c r="P4270" s="145"/>
      <c r="Q4270" s="145"/>
      <c r="R4270" s="145"/>
      <c r="S4270" s="145"/>
      <c r="T4270" s="145"/>
      <c r="U4270" s="145"/>
      <c r="V4270" s="145"/>
      <c r="W4270" s="145"/>
      <c r="X4270" s="145"/>
      <c r="Y4270" s="145"/>
      <c r="Z4270" s="145"/>
      <c r="AA4270" s="145"/>
      <c r="AB4270" s="145"/>
      <c r="AC4270" s="145"/>
    </row>
    <row r="4271" spans="8:29" ht="12.75">
      <c r="H4271" s="145"/>
      <c r="I4271" s="145"/>
      <c r="J4271" s="145"/>
      <c r="K4271" s="145"/>
      <c r="L4271" s="145"/>
      <c r="M4271" s="145"/>
      <c r="N4271" s="145"/>
      <c r="O4271" s="145"/>
      <c r="P4271" s="145"/>
      <c r="Q4271" s="145"/>
      <c r="R4271" s="145"/>
      <c r="S4271" s="145"/>
      <c r="T4271" s="145"/>
      <c r="U4271" s="145"/>
      <c r="V4271" s="145"/>
      <c r="W4271" s="145"/>
      <c r="X4271" s="145"/>
      <c r="Y4271" s="145"/>
      <c r="Z4271" s="145"/>
      <c r="AA4271" s="145"/>
      <c r="AB4271" s="145"/>
      <c r="AC4271" s="145"/>
    </row>
    <row r="4272" spans="8:29" ht="12.75">
      <c r="H4272" s="145"/>
      <c r="I4272" s="145"/>
      <c r="J4272" s="145"/>
      <c r="K4272" s="145"/>
      <c r="L4272" s="145"/>
      <c r="M4272" s="145"/>
      <c r="N4272" s="145"/>
      <c r="O4272" s="145"/>
      <c r="P4272" s="145"/>
      <c r="Q4272" s="145"/>
      <c r="R4272" s="145"/>
      <c r="S4272" s="145"/>
      <c r="T4272" s="145"/>
      <c r="U4272" s="145"/>
      <c r="V4272" s="145"/>
      <c r="W4272" s="145"/>
      <c r="X4272" s="145"/>
      <c r="Y4272" s="145"/>
      <c r="Z4272" s="145"/>
      <c r="AA4272" s="145"/>
      <c r="AB4272" s="145"/>
      <c r="AC4272" s="145"/>
    </row>
    <row r="4273" spans="8:29" ht="12.75">
      <c r="H4273" s="145"/>
      <c r="I4273" s="145"/>
      <c r="J4273" s="145"/>
      <c r="K4273" s="145"/>
      <c r="L4273" s="145"/>
      <c r="M4273" s="145"/>
      <c r="N4273" s="145"/>
      <c r="O4273" s="145"/>
      <c r="P4273" s="145"/>
      <c r="Q4273" s="145"/>
      <c r="R4273" s="145"/>
      <c r="S4273" s="145"/>
      <c r="T4273" s="145"/>
      <c r="U4273" s="145"/>
      <c r="V4273" s="145"/>
      <c r="W4273" s="145"/>
      <c r="X4273" s="145"/>
      <c r="Y4273" s="145"/>
      <c r="Z4273" s="145"/>
      <c r="AA4273" s="145"/>
      <c r="AB4273" s="145"/>
      <c r="AC4273" s="145"/>
    </row>
    <row r="4274" spans="8:29" ht="12.75">
      <c r="H4274" s="145"/>
      <c r="I4274" s="145"/>
      <c r="J4274" s="145"/>
      <c r="K4274" s="145"/>
      <c r="L4274" s="145"/>
      <c r="M4274" s="145"/>
      <c r="N4274" s="145"/>
      <c r="O4274" s="145"/>
      <c r="P4274" s="145"/>
      <c r="Q4274" s="145"/>
      <c r="R4274" s="145"/>
      <c r="S4274" s="145"/>
      <c r="T4274" s="145"/>
      <c r="U4274" s="145"/>
      <c r="V4274" s="145"/>
      <c r="W4274" s="145"/>
      <c r="X4274" s="145"/>
      <c r="Y4274" s="145"/>
      <c r="Z4274" s="145"/>
      <c r="AA4274" s="145"/>
      <c r="AB4274" s="145"/>
      <c r="AC4274" s="145"/>
    </row>
    <row r="4275" spans="8:29" ht="12.75">
      <c r="H4275" s="145"/>
      <c r="I4275" s="145"/>
      <c r="J4275" s="145"/>
      <c r="K4275" s="145"/>
      <c r="L4275" s="145"/>
      <c r="M4275" s="145"/>
      <c r="N4275" s="145"/>
      <c r="O4275" s="145"/>
      <c r="P4275" s="145"/>
      <c r="Q4275" s="145"/>
      <c r="R4275" s="145"/>
      <c r="S4275" s="145"/>
      <c r="T4275" s="145"/>
      <c r="U4275" s="145"/>
      <c r="V4275" s="145"/>
      <c r="W4275" s="145"/>
      <c r="X4275" s="145"/>
      <c r="Y4275" s="145"/>
      <c r="Z4275" s="145"/>
      <c r="AA4275" s="145"/>
      <c r="AB4275" s="145"/>
      <c r="AC4275" s="145"/>
    </row>
    <row r="4276" spans="8:29" ht="12.75">
      <c r="H4276" s="145"/>
      <c r="I4276" s="145"/>
      <c r="J4276" s="145"/>
      <c r="K4276" s="145"/>
      <c r="L4276" s="145"/>
      <c r="M4276" s="145"/>
      <c r="N4276" s="145"/>
      <c r="O4276" s="145"/>
      <c r="P4276" s="145"/>
      <c r="Q4276" s="145"/>
      <c r="R4276" s="145"/>
      <c r="S4276" s="145"/>
      <c r="T4276" s="145"/>
      <c r="U4276" s="145"/>
      <c r="V4276" s="145"/>
      <c r="W4276" s="145"/>
      <c r="X4276" s="145"/>
      <c r="Y4276" s="145"/>
      <c r="Z4276" s="145"/>
      <c r="AA4276" s="145"/>
      <c r="AB4276" s="145"/>
      <c r="AC4276" s="145"/>
    </row>
    <row r="4277" spans="8:29" ht="12.75">
      <c r="H4277" s="145"/>
      <c r="I4277" s="145"/>
      <c r="J4277" s="145"/>
      <c r="K4277" s="145"/>
      <c r="L4277" s="145"/>
      <c r="M4277" s="145"/>
      <c r="N4277" s="145"/>
      <c r="O4277" s="145"/>
      <c r="P4277" s="145"/>
      <c r="Q4277" s="145"/>
      <c r="R4277" s="145"/>
      <c r="S4277" s="145"/>
      <c r="T4277" s="145"/>
      <c r="U4277" s="145"/>
      <c r="V4277" s="145"/>
      <c r="W4277" s="145"/>
      <c r="X4277" s="145"/>
      <c r="Y4277" s="145"/>
      <c r="Z4277" s="145"/>
      <c r="AA4277" s="145"/>
      <c r="AB4277" s="145"/>
      <c r="AC4277" s="145"/>
    </row>
    <row r="4278" spans="8:29" ht="12.75">
      <c r="H4278" s="145"/>
      <c r="I4278" s="145"/>
      <c r="J4278" s="145"/>
      <c r="K4278" s="145"/>
      <c r="L4278" s="145"/>
      <c r="M4278" s="145"/>
      <c r="N4278" s="145"/>
      <c r="O4278" s="145"/>
      <c r="P4278" s="145"/>
      <c r="Q4278" s="145"/>
      <c r="R4278" s="145"/>
      <c r="S4278" s="145"/>
      <c r="T4278" s="145"/>
      <c r="U4278" s="145"/>
      <c r="V4278" s="145"/>
      <c r="W4278" s="145"/>
      <c r="X4278" s="145"/>
      <c r="Y4278" s="145"/>
      <c r="Z4278" s="145"/>
      <c r="AA4278" s="145"/>
      <c r="AB4278" s="145"/>
      <c r="AC4278" s="145"/>
    </row>
    <row r="4279" spans="8:29" ht="12.75">
      <c r="H4279" s="145"/>
      <c r="I4279" s="145"/>
      <c r="J4279" s="145"/>
      <c r="K4279" s="145"/>
      <c r="L4279" s="145"/>
      <c r="M4279" s="145"/>
      <c r="N4279" s="145"/>
      <c r="O4279" s="145"/>
      <c r="P4279" s="145"/>
      <c r="Q4279" s="145"/>
      <c r="R4279" s="145"/>
      <c r="S4279" s="145"/>
      <c r="T4279" s="145"/>
      <c r="U4279" s="145"/>
      <c r="V4279" s="145"/>
      <c r="W4279" s="145"/>
      <c r="X4279" s="145"/>
      <c r="Y4279" s="145"/>
      <c r="Z4279" s="145"/>
      <c r="AA4279" s="145"/>
      <c r="AB4279" s="145"/>
      <c r="AC4279" s="145"/>
    </row>
    <row r="4280" spans="8:29" ht="12.75">
      <c r="H4280" s="145"/>
      <c r="I4280" s="145"/>
      <c r="J4280" s="145"/>
      <c r="K4280" s="145"/>
      <c r="L4280" s="145"/>
      <c r="M4280" s="145"/>
      <c r="N4280" s="145"/>
      <c r="O4280" s="145"/>
      <c r="P4280" s="145"/>
      <c r="Q4280" s="145"/>
      <c r="R4280" s="145"/>
      <c r="S4280" s="145"/>
      <c r="T4280" s="145"/>
      <c r="U4280" s="145"/>
      <c r="V4280" s="145"/>
      <c r="W4280" s="145"/>
      <c r="X4280" s="145"/>
      <c r="Y4280" s="145"/>
      <c r="Z4280" s="145"/>
      <c r="AA4280" s="145"/>
      <c r="AB4280" s="145"/>
      <c r="AC4280" s="145"/>
    </row>
    <row r="4281" spans="8:29" ht="12.75">
      <c r="H4281" s="145"/>
      <c r="I4281" s="145"/>
      <c r="J4281" s="145"/>
      <c r="K4281" s="145"/>
      <c r="L4281" s="145"/>
      <c r="M4281" s="145"/>
      <c r="N4281" s="145"/>
      <c r="O4281" s="145"/>
      <c r="P4281" s="145"/>
      <c r="Q4281" s="145"/>
      <c r="R4281" s="145"/>
      <c r="S4281" s="145"/>
      <c r="T4281" s="145"/>
      <c r="U4281" s="145"/>
      <c r="V4281" s="145"/>
      <c r="W4281" s="145"/>
      <c r="X4281" s="145"/>
      <c r="Y4281" s="145"/>
      <c r="Z4281" s="145"/>
      <c r="AA4281" s="145"/>
      <c r="AB4281" s="145"/>
      <c r="AC4281" s="145"/>
    </row>
    <row r="4282" spans="8:29" ht="12.75">
      <c r="H4282" s="145"/>
      <c r="I4282" s="145"/>
      <c r="J4282" s="145"/>
      <c r="K4282" s="145"/>
      <c r="L4282" s="145"/>
      <c r="M4282" s="145"/>
      <c r="N4282" s="145"/>
      <c r="O4282" s="145"/>
      <c r="P4282" s="145"/>
      <c r="Q4282" s="145"/>
      <c r="R4282" s="145"/>
      <c r="S4282" s="145"/>
      <c r="T4282" s="145"/>
      <c r="U4282" s="145"/>
      <c r="V4282" s="145"/>
      <c r="W4282" s="145"/>
      <c r="X4282" s="145"/>
      <c r="Y4282" s="145"/>
      <c r="Z4282" s="145"/>
      <c r="AA4282" s="145"/>
      <c r="AB4282" s="145"/>
      <c r="AC4282" s="145"/>
    </row>
    <row r="4283" spans="8:29" ht="12.75">
      <c r="H4283" s="145"/>
      <c r="I4283" s="145"/>
      <c r="J4283" s="145"/>
      <c r="K4283" s="145"/>
      <c r="L4283" s="145"/>
      <c r="M4283" s="145"/>
      <c r="N4283" s="145"/>
      <c r="O4283" s="145"/>
      <c r="P4283" s="145"/>
      <c r="Q4283" s="145"/>
      <c r="R4283" s="145"/>
      <c r="S4283" s="145"/>
      <c r="T4283" s="145"/>
      <c r="U4283" s="145"/>
      <c r="V4283" s="145"/>
      <c r="W4283" s="145"/>
      <c r="X4283" s="145"/>
      <c r="Y4283" s="145"/>
      <c r="Z4283" s="145"/>
      <c r="AA4283" s="145"/>
      <c r="AB4283" s="145"/>
      <c r="AC4283" s="145"/>
    </row>
    <row r="4284" spans="8:29" ht="12.75">
      <c r="H4284" s="145"/>
      <c r="I4284" s="145"/>
      <c r="J4284" s="145"/>
      <c r="K4284" s="145"/>
      <c r="L4284" s="145"/>
      <c r="M4284" s="145"/>
      <c r="N4284" s="145"/>
      <c r="O4284" s="145"/>
      <c r="P4284" s="145"/>
      <c r="Q4284" s="145"/>
      <c r="R4284" s="145"/>
      <c r="S4284" s="145"/>
      <c r="T4284" s="145"/>
      <c r="U4284" s="145"/>
      <c r="V4284" s="145"/>
      <c r="W4284" s="145"/>
      <c r="X4284" s="145"/>
      <c r="Y4284" s="145"/>
      <c r="Z4284" s="145"/>
      <c r="AA4284" s="145"/>
      <c r="AB4284" s="145"/>
      <c r="AC4284" s="145"/>
    </row>
    <row r="4285" spans="8:29" ht="12.75">
      <c r="H4285" s="145"/>
      <c r="I4285" s="145"/>
      <c r="J4285" s="145"/>
      <c r="K4285" s="145"/>
      <c r="L4285" s="145"/>
      <c r="M4285" s="145"/>
      <c r="N4285" s="145"/>
      <c r="O4285" s="145"/>
      <c r="P4285" s="145"/>
      <c r="Q4285" s="145"/>
      <c r="R4285" s="145"/>
      <c r="S4285" s="145"/>
      <c r="T4285" s="145"/>
      <c r="U4285" s="145"/>
      <c r="V4285" s="145"/>
      <c r="W4285" s="145"/>
      <c r="X4285" s="145"/>
      <c r="Y4285" s="145"/>
      <c r="Z4285" s="145"/>
      <c r="AA4285" s="145"/>
      <c r="AB4285" s="145"/>
      <c r="AC4285" s="145"/>
    </row>
    <row r="4286" spans="8:29" ht="12.75">
      <c r="H4286" s="145"/>
      <c r="I4286" s="145"/>
      <c r="J4286" s="145"/>
      <c r="K4286" s="145"/>
      <c r="L4286" s="145"/>
      <c r="M4286" s="145"/>
      <c r="N4286" s="145"/>
      <c r="O4286" s="145"/>
      <c r="P4286" s="145"/>
      <c r="Q4286" s="145"/>
      <c r="R4286" s="145"/>
      <c r="S4286" s="145"/>
      <c r="T4286" s="145"/>
      <c r="U4286" s="145"/>
      <c r="V4286" s="145"/>
      <c r="W4286" s="145"/>
      <c r="X4286" s="145"/>
      <c r="Y4286" s="145"/>
      <c r="Z4286" s="145"/>
      <c r="AA4286" s="145"/>
      <c r="AB4286" s="145"/>
      <c r="AC4286" s="145"/>
    </row>
    <row r="4287" spans="8:29" ht="12.75">
      <c r="H4287" s="145"/>
      <c r="I4287" s="145"/>
      <c r="J4287" s="145"/>
      <c r="K4287" s="145"/>
      <c r="L4287" s="145"/>
      <c r="M4287" s="145"/>
      <c r="N4287" s="145"/>
      <c r="O4287" s="145"/>
      <c r="P4287" s="145"/>
      <c r="Q4287" s="145"/>
      <c r="R4287" s="145"/>
      <c r="S4287" s="145"/>
      <c r="T4287" s="145"/>
      <c r="U4287" s="145"/>
      <c r="V4287" s="145"/>
      <c r="W4287" s="145"/>
      <c r="X4287" s="145"/>
      <c r="Y4287" s="145"/>
      <c r="Z4287" s="145"/>
      <c r="AA4287" s="145"/>
      <c r="AB4287" s="145"/>
      <c r="AC4287" s="145"/>
    </row>
    <row r="4288" spans="8:29" ht="12.75">
      <c r="H4288" s="145"/>
      <c r="I4288" s="145"/>
      <c r="J4288" s="145"/>
      <c r="K4288" s="145"/>
      <c r="L4288" s="145"/>
      <c r="M4288" s="145"/>
      <c r="N4288" s="145"/>
      <c r="O4288" s="145"/>
      <c r="P4288" s="145"/>
      <c r="Q4288" s="145"/>
      <c r="R4288" s="145"/>
      <c r="S4288" s="145"/>
      <c r="T4288" s="145"/>
      <c r="U4288" s="145"/>
      <c r="V4288" s="145"/>
      <c r="W4288" s="145"/>
      <c r="X4288" s="145"/>
      <c r="Y4288" s="145"/>
      <c r="Z4288" s="145"/>
      <c r="AA4288" s="145"/>
      <c r="AB4288" s="145"/>
      <c r="AC4288" s="145"/>
    </row>
    <row r="4289" spans="8:29" ht="12.75">
      <c r="H4289" s="145"/>
      <c r="I4289" s="145"/>
      <c r="J4289" s="145"/>
      <c r="K4289" s="145"/>
      <c r="L4289" s="145"/>
      <c r="M4289" s="145"/>
      <c r="N4289" s="145"/>
      <c r="O4289" s="145"/>
      <c r="P4289" s="145"/>
      <c r="Q4289" s="145"/>
      <c r="R4289" s="145"/>
      <c r="S4289" s="145"/>
      <c r="T4289" s="145"/>
      <c r="U4289" s="145"/>
      <c r="V4289" s="145"/>
      <c r="W4289" s="145"/>
      <c r="X4289" s="145"/>
      <c r="Y4289" s="145"/>
      <c r="Z4289" s="145"/>
      <c r="AA4289" s="145"/>
      <c r="AB4289" s="145"/>
      <c r="AC4289" s="145"/>
    </row>
    <row r="4290" spans="8:29" ht="12.75">
      <c r="H4290" s="145"/>
      <c r="I4290" s="145"/>
      <c r="J4290" s="145"/>
      <c r="K4290" s="145"/>
      <c r="L4290" s="145"/>
      <c r="M4290" s="145"/>
      <c r="N4290" s="145"/>
      <c r="O4290" s="145"/>
      <c r="P4290" s="145"/>
      <c r="Q4290" s="145"/>
      <c r="R4290" s="145"/>
      <c r="S4290" s="145"/>
      <c r="T4290" s="145"/>
      <c r="U4290" s="145"/>
      <c r="V4290" s="145"/>
      <c r="W4290" s="145"/>
      <c r="X4290" s="145"/>
      <c r="Y4290" s="145"/>
      <c r="Z4290" s="145"/>
      <c r="AA4290" s="145"/>
      <c r="AB4290" s="145"/>
      <c r="AC4290" s="145"/>
    </row>
    <row r="4291" spans="8:29" ht="12.75">
      <c r="H4291" s="145"/>
      <c r="I4291" s="145"/>
      <c r="J4291" s="145"/>
      <c r="K4291" s="145"/>
      <c r="L4291" s="145"/>
      <c r="M4291" s="145"/>
      <c r="N4291" s="145"/>
      <c r="O4291" s="145"/>
      <c r="P4291" s="145"/>
      <c r="Q4291" s="145"/>
      <c r="R4291" s="145"/>
      <c r="S4291" s="145"/>
      <c r="T4291" s="145"/>
      <c r="U4291" s="145"/>
      <c r="V4291" s="145"/>
      <c r="W4291" s="145"/>
      <c r="X4291" s="145"/>
      <c r="Y4291" s="145"/>
      <c r="Z4291" s="145"/>
      <c r="AA4291" s="145"/>
      <c r="AB4291" s="145"/>
      <c r="AC4291" s="145"/>
    </row>
    <row r="4292" spans="8:29" ht="12.75">
      <c r="H4292" s="145"/>
      <c r="I4292" s="145"/>
      <c r="J4292" s="145"/>
      <c r="K4292" s="145"/>
      <c r="L4292" s="145"/>
      <c r="M4292" s="145"/>
      <c r="N4292" s="145"/>
      <c r="O4292" s="145"/>
      <c r="P4292" s="145"/>
      <c r="Q4292" s="145"/>
      <c r="R4292" s="145"/>
      <c r="S4292" s="145"/>
      <c r="T4292" s="145"/>
      <c r="U4292" s="145"/>
      <c r="V4292" s="145"/>
      <c r="W4292" s="145"/>
      <c r="X4292" s="145"/>
      <c r="Y4292" s="145"/>
      <c r="Z4292" s="145"/>
      <c r="AA4292" s="145"/>
      <c r="AB4292" s="145"/>
      <c r="AC4292" s="145"/>
    </row>
    <row r="4293" spans="8:29" ht="12.75">
      <c r="H4293" s="145"/>
      <c r="I4293" s="145"/>
      <c r="J4293" s="145"/>
      <c r="K4293" s="145"/>
      <c r="L4293" s="145"/>
      <c r="M4293" s="145"/>
      <c r="N4293" s="145"/>
      <c r="O4293" s="145"/>
      <c r="P4293" s="145"/>
      <c r="Q4293" s="145"/>
      <c r="R4293" s="145"/>
      <c r="S4293" s="145"/>
      <c r="T4293" s="145"/>
      <c r="U4293" s="145"/>
      <c r="V4293" s="145"/>
      <c r="W4293" s="145"/>
      <c r="X4293" s="145"/>
      <c r="Y4293" s="145"/>
      <c r="Z4293" s="145"/>
      <c r="AA4293" s="145"/>
      <c r="AB4293" s="145"/>
      <c r="AC4293" s="145"/>
    </row>
    <row r="4294" spans="8:29" ht="12.75">
      <c r="H4294" s="145"/>
      <c r="I4294" s="145"/>
      <c r="J4294" s="145"/>
      <c r="K4294" s="145"/>
      <c r="L4294" s="145"/>
      <c r="M4294" s="145"/>
      <c r="N4294" s="145"/>
      <c r="O4294" s="145"/>
      <c r="P4294" s="145"/>
      <c r="Q4294" s="145"/>
      <c r="R4294" s="145"/>
      <c r="S4294" s="145"/>
      <c r="T4294" s="145"/>
      <c r="U4294" s="145"/>
      <c r="V4294" s="145"/>
      <c r="W4294" s="145"/>
      <c r="X4294" s="145"/>
      <c r="Y4294" s="145"/>
      <c r="Z4294" s="145"/>
      <c r="AA4294" s="145"/>
      <c r="AB4294" s="145"/>
      <c r="AC4294" s="145"/>
    </row>
    <row r="4295" spans="8:29" ht="12.75">
      <c r="H4295" s="145"/>
      <c r="I4295" s="145"/>
      <c r="J4295" s="145"/>
      <c r="K4295" s="145"/>
      <c r="L4295" s="145"/>
      <c r="M4295" s="145"/>
      <c r="N4295" s="145"/>
      <c r="O4295" s="145"/>
      <c r="P4295" s="145"/>
      <c r="Q4295" s="145"/>
      <c r="R4295" s="145"/>
      <c r="S4295" s="145"/>
      <c r="T4295" s="145"/>
      <c r="U4295" s="145"/>
      <c r="V4295" s="145"/>
      <c r="W4295" s="145"/>
      <c r="X4295" s="145"/>
      <c r="Y4295" s="145"/>
      <c r="Z4295" s="145"/>
      <c r="AA4295" s="145"/>
      <c r="AB4295" s="145"/>
      <c r="AC4295" s="145"/>
    </row>
    <row r="4296" spans="8:29" ht="12.75">
      <c r="H4296" s="145"/>
      <c r="I4296" s="145"/>
      <c r="J4296" s="145"/>
      <c r="K4296" s="145"/>
      <c r="L4296" s="145"/>
      <c r="M4296" s="145"/>
      <c r="N4296" s="145"/>
      <c r="O4296" s="145"/>
      <c r="P4296" s="145"/>
      <c r="Q4296" s="145"/>
      <c r="R4296" s="145"/>
      <c r="S4296" s="145"/>
      <c r="T4296" s="145"/>
      <c r="U4296" s="145"/>
      <c r="V4296" s="145"/>
      <c r="W4296" s="145"/>
      <c r="X4296" s="145"/>
      <c r="Y4296" s="145"/>
      <c r="Z4296" s="145"/>
      <c r="AA4296" s="145"/>
      <c r="AB4296" s="145"/>
      <c r="AC4296" s="145"/>
    </row>
    <row r="4297" spans="8:29" ht="12.75">
      <c r="H4297" s="145"/>
      <c r="I4297" s="145"/>
      <c r="J4297" s="145"/>
      <c r="K4297" s="145"/>
      <c r="L4297" s="145"/>
      <c r="M4297" s="145"/>
      <c r="N4297" s="145"/>
      <c r="O4297" s="145"/>
      <c r="P4297" s="145"/>
      <c r="Q4297" s="145"/>
      <c r="R4297" s="145"/>
      <c r="S4297" s="145"/>
      <c r="T4297" s="145"/>
      <c r="U4297" s="145"/>
      <c r="V4297" s="145"/>
      <c r="W4297" s="145"/>
      <c r="X4297" s="145"/>
      <c r="Y4297" s="145"/>
      <c r="Z4297" s="145"/>
      <c r="AA4297" s="145"/>
      <c r="AB4297" s="145"/>
      <c r="AC4297" s="145"/>
    </row>
    <row r="4298" spans="8:29" ht="12.75">
      <c r="H4298" s="145"/>
      <c r="I4298" s="145"/>
      <c r="J4298" s="145"/>
      <c r="K4298" s="145"/>
      <c r="L4298" s="145"/>
      <c r="M4298" s="145"/>
      <c r="N4298" s="145"/>
      <c r="O4298" s="145"/>
      <c r="P4298" s="145"/>
      <c r="Q4298" s="145"/>
      <c r="R4298" s="145"/>
      <c r="S4298" s="145"/>
      <c r="T4298" s="145"/>
      <c r="U4298" s="145"/>
      <c r="V4298" s="145"/>
      <c r="W4298" s="145"/>
      <c r="X4298" s="145"/>
      <c r="Y4298" s="145"/>
      <c r="Z4298" s="145"/>
      <c r="AA4298" s="145"/>
      <c r="AB4298" s="145"/>
      <c r="AC4298" s="145"/>
    </row>
    <row r="4299" spans="8:29" ht="12.75">
      <c r="H4299" s="145"/>
      <c r="I4299" s="145"/>
      <c r="J4299" s="145"/>
      <c r="K4299" s="145"/>
      <c r="L4299" s="145"/>
      <c r="M4299" s="145"/>
      <c r="N4299" s="145"/>
      <c r="O4299" s="145"/>
      <c r="P4299" s="145"/>
      <c r="Q4299" s="145"/>
      <c r="R4299" s="145"/>
      <c r="S4299" s="145"/>
      <c r="T4299" s="145"/>
      <c r="U4299" s="145"/>
      <c r="V4299" s="145"/>
      <c r="W4299" s="145"/>
      <c r="X4299" s="145"/>
      <c r="Y4299" s="145"/>
      <c r="Z4299" s="145"/>
      <c r="AA4299" s="145"/>
      <c r="AB4299" s="145"/>
      <c r="AC4299" s="145"/>
    </row>
    <row r="4300" spans="8:29" ht="12.75">
      <c r="H4300" s="145"/>
      <c r="I4300" s="145"/>
      <c r="J4300" s="145"/>
      <c r="K4300" s="145"/>
      <c r="L4300" s="145"/>
      <c r="M4300" s="145"/>
      <c r="N4300" s="145"/>
      <c r="O4300" s="145"/>
      <c r="P4300" s="145"/>
      <c r="Q4300" s="145"/>
      <c r="R4300" s="145"/>
      <c r="S4300" s="145"/>
      <c r="T4300" s="145"/>
      <c r="U4300" s="145"/>
      <c r="V4300" s="145"/>
      <c r="W4300" s="145"/>
      <c r="X4300" s="145"/>
      <c r="Y4300" s="145"/>
      <c r="Z4300" s="145"/>
      <c r="AA4300" s="145"/>
      <c r="AB4300" s="145"/>
      <c r="AC4300" s="145"/>
    </row>
    <row r="4301" spans="8:29" ht="12.75">
      <c r="H4301" s="145"/>
      <c r="I4301" s="145"/>
      <c r="J4301" s="145"/>
      <c r="K4301" s="145"/>
      <c r="L4301" s="145"/>
      <c r="M4301" s="145"/>
      <c r="N4301" s="145"/>
      <c r="O4301" s="145"/>
      <c r="P4301" s="145"/>
      <c r="Q4301" s="145"/>
      <c r="R4301" s="145"/>
      <c r="S4301" s="145"/>
      <c r="T4301" s="145"/>
      <c r="U4301" s="145"/>
      <c r="V4301" s="145"/>
      <c r="W4301" s="145"/>
      <c r="X4301" s="145"/>
      <c r="Y4301" s="145"/>
      <c r="Z4301" s="145"/>
      <c r="AA4301" s="145"/>
      <c r="AB4301" s="145"/>
      <c r="AC4301" s="145"/>
    </row>
    <row r="4302" spans="8:29" ht="12.75">
      <c r="H4302" s="145"/>
      <c r="I4302" s="145"/>
      <c r="J4302" s="145"/>
      <c r="K4302" s="145"/>
      <c r="L4302" s="145"/>
      <c r="M4302" s="145"/>
      <c r="N4302" s="145"/>
      <c r="O4302" s="145"/>
      <c r="P4302" s="145"/>
      <c r="Q4302" s="145"/>
      <c r="R4302" s="145"/>
      <c r="S4302" s="145"/>
      <c r="T4302" s="145"/>
      <c r="U4302" s="145"/>
      <c r="V4302" s="145"/>
      <c r="W4302" s="145"/>
      <c r="X4302" s="145"/>
      <c r="Y4302" s="145"/>
      <c r="Z4302" s="145"/>
      <c r="AA4302" s="145"/>
      <c r="AB4302" s="145"/>
      <c r="AC4302" s="145"/>
    </row>
    <row r="4303" spans="8:29" ht="12.75">
      <c r="H4303" s="145"/>
      <c r="I4303" s="145"/>
      <c r="J4303" s="145"/>
      <c r="K4303" s="145"/>
      <c r="L4303" s="145"/>
      <c r="M4303" s="145"/>
      <c r="N4303" s="145"/>
      <c r="O4303" s="145"/>
      <c r="P4303" s="145"/>
      <c r="Q4303" s="145"/>
      <c r="R4303" s="145"/>
      <c r="S4303" s="145"/>
      <c r="T4303" s="145"/>
      <c r="U4303" s="145"/>
      <c r="V4303" s="145"/>
      <c r="W4303" s="145"/>
      <c r="X4303" s="145"/>
      <c r="Y4303" s="145"/>
      <c r="Z4303" s="145"/>
      <c r="AA4303" s="145"/>
      <c r="AB4303" s="145"/>
      <c r="AC4303" s="145"/>
    </row>
    <row r="4304" spans="8:29" ht="12.75">
      <c r="H4304" s="145"/>
      <c r="I4304" s="145"/>
      <c r="J4304" s="145"/>
      <c r="K4304" s="145"/>
      <c r="L4304" s="145"/>
      <c r="M4304" s="145"/>
      <c r="N4304" s="145"/>
      <c r="O4304" s="145"/>
      <c r="P4304" s="145"/>
      <c r="Q4304" s="145"/>
      <c r="R4304" s="145"/>
      <c r="S4304" s="145"/>
      <c r="T4304" s="145"/>
      <c r="U4304" s="145"/>
      <c r="V4304" s="145"/>
      <c r="W4304" s="145"/>
      <c r="X4304" s="145"/>
      <c r="Y4304" s="145"/>
      <c r="Z4304" s="145"/>
      <c r="AA4304" s="145"/>
      <c r="AB4304" s="145"/>
      <c r="AC4304" s="145"/>
    </row>
    <row r="4305" spans="8:29" ht="12.75">
      <c r="H4305" s="145"/>
      <c r="I4305" s="145"/>
      <c r="J4305" s="145"/>
      <c r="K4305" s="145"/>
      <c r="L4305" s="145"/>
      <c r="M4305" s="145"/>
      <c r="N4305" s="145"/>
      <c r="O4305" s="145"/>
      <c r="P4305" s="145"/>
      <c r="Q4305" s="145"/>
      <c r="R4305" s="145"/>
      <c r="S4305" s="145"/>
      <c r="T4305" s="145"/>
      <c r="U4305" s="145"/>
      <c r="V4305" s="145"/>
      <c r="W4305" s="145"/>
      <c r="X4305" s="145"/>
      <c r="Y4305" s="145"/>
      <c r="Z4305" s="145"/>
      <c r="AA4305" s="145"/>
      <c r="AB4305" s="145"/>
      <c r="AC4305" s="145"/>
    </row>
    <row r="4306" spans="8:29" ht="12.75">
      <c r="H4306" s="145"/>
      <c r="I4306" s="145"/>
      <c r="J4306" s="145"/>
      <c r="K4306" s="145"/>
      <c r="L4306" s="145"/>
      <c r="M4306" s="145"/>
      <c r="N4306" s="145"/>
      <c r="O4306" s="145"/>
      <c r="P4306" s="145"/>
      <c r="Q4306" s="145"/>
      <c r="R4306" s="145"/>
      <c r="S4306" s="145"/>
      <c r="T4306" s="145"/>
      <c r="U4306" s="145"/>
      <c r="V4306" s="145"/>
      <c r="W4306" s="145"/>
      <c r="X4306" s="145"/>
      <c r="Y4306" s="145"/>
      <c r="Z4306" s="145"/>
      <c r="AA4306" s="145"/>
      <c r="AB4306" s="145"/>
      <c r="AC4306" s="145"/>
    </row>
    <row r="4307" spans="8:29" ht="12.75">
      <c r="H4307" s="145"/>
      <c r="I4307" s="145"/>
      <c r="J4307" s="145"/>
      <c r="K4307" s="145"/>
      <c r="L4307" s="145"/>
      <c r="M4307" s="145"/>
      <c r="N4307" s="145"/>
      <c r="O4307" s="145"/>
      <c r="P4307" s="145"/>
      <c r="Q4307" s="145"/>
      <c r="R4307" s="145"/>
      <c r="S4307" s="145"/>
      <c r="T4307" s="145"/>
      <c r="U4307" s="145"/>
      <c r="V4307" s="145"/>
      <c r="W4307" s="145"/>
      <c r="X4307" s="145"/>
      <c r="Y4307" s="145"/>
      <c r="Z4307" s="145"/>
      <c r="AA4307" s="145"/>
      <c r="AB4307" s="145"/>
      <c r="AC4307" s="145"/>
    </row>
    <row r="4308" spans="8:29" ht="12.75">
      <c r="H4308" s="145"/>
      <c r="I4308" s="145"/>
      <c r="J4308" s="145"/>
      <c r="K4308" s="145"/>
      <c r="L4308" s="145"/>
      <c r="M4308" s="145"/>
      <c r="N4308" s="145"/>
      <c r="O4308" s="145"/>
      <c r="P4308" s="145"/>
      <c r="Q4308" s="145"/>
      <c r="R4308" s="145"/>
      <c r="S4308" s="145"/>
      <c r="T4308" s="145"/>
      <c r="U4308" s="145"/>
      <c r="V4308" s="145"/>
      <c r="W4308" s="145"/>
      <c r="X4308" s="145"/>
      <c r="Y4308" s="145"/>
      <c r="Z4308" s="145"/>
      <c r="AA4308" s="145"/>
      <c r="AB4308" s="145"/>
      <c r="AC4308" s="145"/>
    </row>
    <row r="4309" spans="8:29" ht="12.75">
      <c r="H4309" s="145"/>
      <c r="I4309" s="145"/>
      <c r="J4309" s="145"/>
      <c r="K4309" s="145"/>
      <c r="L4309" s="145"/>
      <c r="M4309" s="145"/>
      <c r="N4309" s="145"/>
      <c r="O4309" s="145"/>
      <c r="P4309" s="145"/>
      <c r="Q4309" s="145"/>
      <c r="R4309" s="145"/>
      <c r="S4309" s="145"/>
      <c r="T4309" s="145"/>
      <c r="U4309" s="145"/>
      <c r="V4309" s="145"/>
      <c r="W4309" s="145"/>
      <c r="X4309" s="145"/>
      <c r="Y4309" s="145"/>
      <c r="Z4309" s="145"/>
      <c r="AA4309" s="145"/>
      <c r="AB4309" s="145"/>
      <c r="AC4309" s="145"/>
    </row>
    <row r="4310" spans="8:29" ht="12.75">
      <c r="H4310" s="145"/>
      <c r="I4310" s="145"/>
      <c r="J4310" s="145"/>
      <c r="K4310" s="145"/>
      <c r="L4310" s="145"/>
      <c r="M4310" s="145"/>
      <c r="N4310" s="145"/>
      <c r="O4310" s="145"/>
      <c r="P4310" s="145"/>
      <c r="Q4310" s="145"/>
      <c r="R4310" s="145"/>
      <c r="S4310" s="145"/>
      <c r="T4310" s="145"/>
      <c r="U4310" s="145"/>
      <c r="V4310" s="145"/>
      <c r="W4310" s="145"/>
      <c r="X4310" s="145"/>
      <c r="Y4310" s="145"/>
      <c r="Z4310" s="145"/>
      <c r="AA4310" s="145"/>
      <c r="AB4310" s="145"/>
      <c r="AC4310" s="145"/>
    </row>
    <row r="4311" spans="8:29" ht="12.75">
      <c r="H4311" s="145"/>
      <c r="I4311" s="145"/>
      <c r="J4311" s="145"/>
      <c r="K4311" s="145"/>
      <c r="L4311" s="145"/>
      <c r="M4311" s="145"/>
      <c r="N4311" s="145"/>
      <c r="O4311" s="145"/>
      <c r="P4311" s="145"/>
      <c r="Q4311" s="145"/>
      <c r="R4311" s="145"/>
      <c r="S4311" s="145"/>
      <c r="T4311" s="145"/>
      <c r="U4311" s="145"/>
      <c r="V4311" s="145"/>
      <c r="W4311" s="145"/>
      <c r="X4311" s="145"/>
      <c r="Y4311" s="145"/>
      <c r="Z4311" s="145"/>
      <c r="AA4311" s="145"/>
      <c r="AB4311" s="145"/>
      <c r="AC4311" s="145"/>
    </row>
    <row r="4312" spans="8:29" ht="12.75">
      <c r="H4312" s="145"/>
      <c r="I4312" s="145"/>
      <c r="J4312" s="145"/>
      <c r="K4312" s="145"/>
      <c r="L4312" s="145"/>
      <c r="M4312" s="145"/>
      <c r="N4312" s="145"/>
      <c r="O4312" s="145"/>
      <c r="P4312" s="145"/>
      <c r="Q4312" s="145"/>
      <c r="R4312" s="145"/>
      <c r="S4312" s="145"/>
      <c r="T4312" s="145"/>
      <c r="U4312" s="145"/>
      <c r="V4312" s="145"/>
      <c r="W4312" s="145"/>
      <c r="X4312" s="145"/>
      <c r="Y4312" s="145"/>
      <c r="Z4312" s="145"/>
      <c r="AA4312" s="145"/>
      <c r="AB4312" s="145"/>
      <c r="AC4312" s="145"/>
    </row>
    <row r="4313" spans="8:29" ht="12.75">
      <c r="H4313" s="145"/>
      <c r="I4313" s="145"/>
      <c r="J4313" s="145"/>
      <c r="K4313" s="145"/>
      <c r="L4313" s="145"/>
      <c r="M4313" s="145"/>
      <c r="N4313" s="145"/>
      <c r="O4313" s="145"/>
      <c r="P4313" s="145"/>
      <c r="Q4313" s="145"/>
      <c r="R4313" s="145"/>
      <c r="S4313" s="145"/>
      <c r="T4313" s="145"/>
      <c r="U4313" s="145"/>
      <c r="V4313" s="145"/>
      <c r="W4313" s="145"/>
      <c r="X4313" s="145"/>
      <c r="Y4313" s="145"/>
      <c r="Z4313" s="145"/>
      <c r="AA4313" s="145"/>
      <c r="AB4313" s="145"/>
      <c r="AC4313" s="145"/>
    </row>
    <row r="4314" spans="8:29" ht="12.75">
      <c r="H4314" s="145"/>
      <c r="I4314" s="145"/>
      <c r="J4314" s="145"/>
      <c r="K4314" s="145"/>
      <c r="L4314" s="145"/>
      <c r="M4314" s="145"/>
      <c r="N4314" s="145"/>
      <c r="O4314" s="145"/>
      <c r="P4314" s="145"/>
      <c r="Q4314" s="145"/>
      <c r="R4314" s="145"/>
      <c r="S4314" s="145"/>
      <c r="T4314" s="145"/>
      <c r="U4314" s="145"/>
      <c r="V4314" s="145"/>
      <c r="W4314" s="145"/>
      <c r="X4314" s="145"/>
      <c r="Y4314" s="145"/>
      <c r="Z4314" s="145"/>
      <c r="AA4314" s="145"/>
      <c r="AB4314" s="145"/>
      <c r="AC4314" s="145"/>
    </row>
    <row r="4315" spans="8:29" ht="12.75">
      <c r="H4315" s="145"/>
      <c r="I4315" s="145"/>
      <c r="J4315" s="145"/>
      <c r="K4315" s="145"/>
      <c r="L4315" s="145"/>
      <c r="M4315" s="145"/>
      <c r="N4315" s="145"/>
      <c r="O4315" s="145"/>
      <c r="P4315" s="145"/>
      <c r="Q4315" s="145"/>
      <c r="R4315" s="145"/>
      <c r="S4315" s="145"/>
      <c r="T4315" s="145"/>
      <c r="U4315" s="145"/>
      <c r="V4315" s="145"/>
      <c r="W4315" s="145"/>
      <c r="X4315" s="145"/>
      <c r="Y4315" s="145"/>
      <c r="Z4315" s="145"/>
      <c r="AA4315" s="145"/>
      <c r="AB4315" s="145"/>
      <c r="AC4315" s="145"/>
    </row>
    <row r="4316" spans="8:29" ht="12.75">
      <c r="H4316" s="145"/>
      <c r="I4316" s="145"/>
      <c r="J4316" s="145"/>
      <c r="K4316" s="145"/>
      <c r="L4316" s="145"/>
      <c r="M4316" s="145"/>
      <c r="N4316" s="145"/>
      <c r="O4316" s="145"/>
      <c r="P4316" s="145"/>
      <c r="Q4316" s="145"/>
      <c r="R4316" s="145"/>
      <c r="S4316" s="145"/>
      <c r="T4316" s="145"/>
      <c r="U4316" s="145"/>
      <c r="V4316" s="145"/>
      <c r="W4316" s="145"/>
      <c r="X4316" s="145"/>
      <c r="Y4316" s="145"/>
      <c r="Z4316" s="145"/>
      <c r="AA4316" s="145"/>
      <c r="AB4316" s="145"/>
      <c r="AC4316" s="145"/>
    </row>
    <row r="4317" spans="8:29" ht="12.75">
      <c r="H4317" s="145"/>
      <c r="I4317" s="145"/>
      <c r="J4317" s="145"/>
      <c r="K4317" s="145"/>
      <c r="L4317" s="145"/>
      <c r="M4317" s="145"/>
      <c r="N4317" s="145"/>
      <c r="O4317" s="145"/>
      <c r="P4317" s="145"/>
      <c r="Q4317" s="145"/>
      <c r="R4317" s="145"/>
      <c r="S4317" s="145"/>
      <c r="T4317" s="145"/>
      <c r="U4317" s="145"/>
      <c r="V4317" s="145"/>
      <c r="W4317" s="145"/>
      <c r="X4317" s="145"/>
      <c r="Y4317" s="145"/>
      <c r="Z4317" s="145"/>
      <c r="AA4317" s="145"/>
      <c r="AB4317" s="145"/>
      <c r="AC4317" s="145"/>
    </row>
    <row r="4318" spans="8:29" ht="12.75">
      <c r="H4318" s="145"/>
      <c r="I4318" s="145"/>
      <c r="J4318" s="145"/>
      <c r="K4318" s="145"/>
      <c r="L4318" s="145"/>
      <c r="M4318" s="145"/>
      <c r="N4318" s="145"/>
      <c r="O4318" s="145"/>
      <c r="P4318" s="145"/>
      <c r="Q4318" s="145"/>
      <c r="R4318" s="145"/>
      <c r="S4318" s="145"/>
      <c r="T4318" s="145"/>
      <c r="U4318" s="145"/>
      <c r="V4318" s="145"/>
      <c r="W4318" s="145"/>
      <c r="X4318" s="145"/>
      <c r="Y4318" s="145"/>
      <c r="Z4318" s="145"/>
      <c r="AA4318" s="145"/>
      <c r="AB4318" s="145"/>
      <c r="AC4318" s="145"/>
    </row>
    <row r="4319" spans="8:29" ht="12.75">
      <c r="H4319" s="145"/>
      <c r="I4319" s="145"/>
      <c r="J4319" s="145"/>
      <c r="K4319" s="145"/>
      <c r="L4319" s="145"/>
      <c r="M4319" s="145"/>
      <c r="N4319" s="145"/>
      <c r="O4319" s="145"/>
      <c r="P4319" s="145"/>
      <c r="Q4319" s="145"/>
      <c r="R4319" s="145"/>
      <c r="S4319" s="145"/>
      <c r="T4319" s="145"/>
      <c r="U4319" s="145"/>
      <c r="V4319" s="145"/>
      <c r="W4319" s="145"/>
      <c r="X4319" s="145"/>
      <c r="Y4319" s="145"/>
      <c r="Z4319" s="145"/>
      <c r="AA4319" s="145"/>
      <c r="AB4319" s="145"/>
      <c r="AC4319" s="145"/>
    </row>
    <row r="4320" spans="8:29" ht="12.75">
      <c r="H4320" s="145"/>
      <c r="I4320" s="145"/>
      <c r="J4320" s="145"/>
      <c r="K4320" s="145"/>
      <c r="L4320" s="145"/>
      <c r="M4320" s="145"/>
      <c r="N4320" s="145"/>
      <c r="O4320" s="145"/>
      <c r="P4320" s="145"/>
      <c r="Q4320" s="145"/>
      <c r="R4320" s="145"/>
      <c r="S4320" s="145"/>
      <c r="T4320" s="145"/>
      <c r="U4320" s="145"/>
      <c r="V4320" s="145"/>
      <c r="W4320" s="145"/>
      <c r="X4320" s="145"/>
      <c r="Y4320" s="145"/>
      <c r="Z4320" s="145"/>
      <c r="AA4320" s="145"/>
      <c r="AB4320" s="145"/>
      <c r="AC4320" s="145"/>
    </row>
    <row r="4321" spans="8:29" ht="12.75">
      <c r="H4321" s="145"/>
      <c r="I4321" s="145"/>
      <c r="J4321" s="145"/>
      <c r="K4321" s="145"/>
      <c r="L4321" s="145"/>
      <c r="M4321" s="145"/>
      <c r="N4321" s="145"/>
      <c r="O4321" s="145"/>
      <c r="P4321" s="145"/>
      <c r="Q4321" s="145"/>
      <c r="R4321" s="145"/>
      <c r="S4321" s="145"/>
      <c r="T4321" s="145"/>
      <c r="U4321" s="145"/>
      <c r="V4321" s="145"/>
      <c r="W4321" s="145"/>
      <c r="X4321" s="145"/>
      <c r="Y4321" s="145"/>
      <c r="Z4321" s="145"/>
      <c r="AA4321" s="145"/>
      <c r="AB4321" s="145"/>
      <c r="AC4321" s="145"/>
    </row>
    <row r="4322" spans="8:29" ht="12.75">
      <c r="H4322" s="145"/>
      <c r="I4322" s="145"/>
      <c r="J4322" s="145"/>
      <c r="K4322" s="145"/>
      <c r="L4322" s="145"/>
      <c r="M4322" s="145"/>
      <c r="N4322" s="145"/>
      <c r="O4322" s="145"/>
      <c r="P4322" s="145"/>
      <c r="Q4322" s="145"/>
      <c r="R4322" s="145"/>
      <c r="S4322" s="145"/>
      <c r="T4322" s="145"/>
      <c r="U4322" s="145"/>
      <c r="V4322" s="145"/>
      <c r="W4322" s="145"/>
      <c r="X4322" s="145"/>
      <c r="Y4322" s="145"/>
      <c r="Z4322" s="145"/>
      <c r="AA4322" s="145"/>
      <c r="AB4322" s="145"/>
      <c r="AC4322" s="145"/>
    </row>
    <row r="4323" spans="8:29" ht="12.75">
      <c r="H4323" s="145"/>
      <c r="I4323" s="145"/>
      <c r="J4323" s="145"/>
      <c r="K4323" s="145"/>
      <c r="L4323" s="145"/>
      <c r="M4323" s="145"/>
      <c r="N4323" s="145"/>
      <c r="O4323" s="145"/>
      <c r="P4323" s="145"/>
      <c r="Q4323" s="145"/>
      <c r="R4323" s="145"/>
      <c r="S4323" s="145"/>
      <c r="T4323" s="145"/>
      <c r="U4323" s="145"/>
      <c r="V4323" s="145"/>
      <c r="W4323" s="145"/>
      <c r="X4323" s="145"/>
      <c r="Y4323" s="145"/>
      <c r="Z4323" s="145"/>
      <c r="AA4323" s="145"/>
      <c r="AB4323" s="145"/>
      <c r="AC4323" s="145"/>
    </row>
    <row r="4324" spans="8:29" ht="12.75">
      <c r="H4324" s="145"/>
      <c r="I4324" s="145"/>
      <c r="J4324" s="145"/>
      <c r="K4324" s="145"/>
      <c r="L4324" s="145"/>
      <c r="M4324" s="145"/>
      <c r="N4324" s="145"/>
      <c r="O4324" s="145"/>
      <c r="P4324" s="145"/>
      <c r="Q4324" s="145"/>
      <c r="R4324" s="145"/>
      <c r="S4324" s="145"/>
      <c r="T4324" s="145"/>
      <c r="U4324" s="145"/>
      <c r="V4324" s="145"/>
      <c r="W4324" s="145"/>
      <c r="X4324" s="145"/>
      <c r="Y4324" s="145"/>
      <c r="Z4324" s="145"/>
      <c r="AA4324" s="145"/>
      <c r="AB4324" s="145"/>
      <c r="AC4324" s="145"/>
    </row>
    <row r="4325" spans="8:29" ht="12.75">
      <c r="H4325" s="145"/>
      <c r="I4325" s="145"/>
      <c r="J4325" s="145"/>
      <c r="K4325" s="145"/>
      <c r="L4325" s="145"/>
      <c r="M4325" s="145"/>
      <c r="N4325" s="145"/>
      <c r="O4325" s="145"/>
      <c r="P4325" s="145"/>
      <c r="Q4325" s="145"/>
      <c r="R4325" s="145"/>
      <c r="S4325" s="145"/>
      <c r="T4325" s="145"/>
      <c r="U4325" s="145"/>
      <c r="V4325" s="145"/>
      <c r="W4325" s="145"/>
      <c r="X4325" s="145"/>
      <c r="Y4325" s="145"/>
      <c r="Z4325" s="145"/>
      <c r="AA4325" s="145"/>
      <c r="AB4325" s="145"/>
      <c r="AC4325" s="145"/>
    </row>
    <row r="4326" spans="8:29" ht="12.75">
      <c r="H4326" s="145"/>
      <c r="I4326" s="145"/>
      <c r="J4326" s="145"/>
      <c r="K4326" s="145"/>
      <c r="L4326" s="145"/>
      <c r="M4326" s="145"/>
      <c r="N4326" s="145"/>
      <c r="O4326" s="145"/>
      <c r="P4326" s="145"/>
      <c r="Q4326" s="145"/>
      <c r="R4326" s="145"/>
      <c r="S4326" s="145"/>
      <c r="T4326" s="145"/>
      <c r="U4326" s="145"/>
      <c r="V4326" s="145"/>
      <c r="W4326" s="145"/>
      <c r="X4326" s="145"/>
      <c r="Y4326" s="145"/>
      <c r="Z4326" s="145"/>
      <c r="AA4326" s="145"/>
      <c r="AB4326" s="145"/>
      <c r="AC4326" s="145"/>
    </row>
    <row r="4327" spans="8:29" ht="12.75">
      <c r="H4327" s="145"/>
      <c r="I4327" s="145"/>
      <c r="J4327" s="145"/>
      <c r="K4327" s="145"/>
      <c r="L4327" s="145"/>
      <c r="M4327" s="145"/>
      <c r="N4327" s="145"/>
      <c r="O4327" s="145"/>
      <c r="P4327" s="145"/>
      <c r="Q4327" s="145"/>
      <c r="R4327" s="145"/>
      <c r="S4327" s="145"/>
      <c r="T4327" s="145"/>
      <c r="U4327" s="145"/>
      <c r="V4327" s="145"/>
      <c r="W4327" s="145"/>
      <c r="X4327" s="145"/>
      <c r="Y4327" s="145"/>
      <c r="Z4327" s="145"/>
      <c r="AA4327" s="145"/>
      <c r="AB4327" s="145"/>
      <c r="AC4327" s="145"/>
    </row>
    <row r="4328" spans="8:29" ht="12.75">
      <c r="H4328" s="145"/>
      <c r="I4328" s="145"/>
      <c r="J4328" s="145"/>
      <c r="K4328" s="145"/>
      <c r="L4328" s="145"/>
      <c r="M4328" s="145"/>
      <c r="N4328" s="145"/>
      <c r="O4328" s="145"/>
      <c r="P4328" s="145"/>
      <c r="Q4328" s="145"/>
      <c r="R4328" s="145"/>
      <c r="S4328" s="145"/>
      <c r="T4328" s="145"/>
      <c r="U4328" s="145"/>
      <c r="V4328" s="145"/>
      <c r="W4328" s="145"/>
      <c r="X4328" s="145"/>
      <c r="Y4328" s="145"/>
      <c r="Z4328" s="145"/>
      <c r="AA4328" s="145"/>
      <c r="AB4328" s="145"/>
      <c r="AC4328" s="145"/>
    </row>
    <row r="4329" spans="8:29" ht="12.75">
      <c r="H4329" s="145"/>
      <c r="I4329" s="145"/>
      <c r="J4329" s="145"/>
      <c r="K4329" s="145"/>
      <c r="L4329" s="145"/>
      <c r="M4329" s="145"/>
      <c r="N4329" s="145"/>
      <c r="O4329" s="145"/>
      <c r="P4329" s="145"/>
      <c r="Q4329" s="145"/>
      <c r="R4329" s="145"/>
      <c r="S4329" s="145"/>
      <c r="T4329" s="145"/>
      <c r="U4329" s="145"/>
      <c r="V4329" s="145"/>
      <c r="W4329" s="145"/>
      <c r="X4329" s="145"/>
      <c r="Y4329" s="145"/>
      <c r="Z4329" s="145"/>
      <c r="AA4329" s="145"/>
      <c r="AB4329" s="145"/>
      <c r="AC4329" s="145"/>
    </row>
    <row r="4330" spans="8:29" ht="12.75">
      <c r="H4330" s="145"/>
      <c r="I4330" s="145"/>
      <c r="J4330" s="145"/>
      <c r="K4330" s="145"/>
      <c r="L4330" s="145"/>
      <c r="M4330" s="145"/>
      <c r="N4330" s="145"/>
      <c r="O4330" s="145"/>
      <c r="P4330" s="145"/>
      <c r="Q4330" s="145"/>
      <c r="R4330" s="145"/>
      <c r="S4330" s="145"/>
      <c r="T4330" s="145"/>
      <c r="U4330" s="145"/>
      <c r="V4330" s="145"/>
      <c r="W4330" s="145"/>
      <c r="X4330" s="145"/>
      <c r="Y4330" s="145"/>
      <c r="Z4330" s="145"/>
      <c r="AA4330" s="145"/>
      <c r="AB4330" s="145"/>
      <c r="AC4330" s="145"/>
    </row>
    <row r="4331" spans="8:29" ht="12.75">
      <c r="H4331" s="145"/>
      <c r="I4331" s="145"/>
      <c r="J4331" s="145"/>
      <c r="K4331" s="145"/>
      <c r="L4331" s="145"/>
      <c r="M4331" s="145"/>
      <c r="N4331" s="145"/>
      <c r="O4331" s="145"/>
      <c r="P4331" s="145"/>
      <c r="Q4331" s="145"/>
      <c r="R4331" s="145"/>
      <c r="S4331" s="145"/>
      <c r="T4331" s="145"/>
      <c r="U4331" s="145"/>
      <c r="V4331" s="145"/>
      <c r="W4331" s="145"/>
      <c r="X4331" s="145"/>
      <c r="Y4331" s="145"/>
      <c r="Z4331" s="145"/>
      <c r="AA4331" s="145"/>
      <c r="AB4331" s="145"/>
      <c r="AC4331" s="145"/>
    </row>
    <row r="4332" spans="8:29" ht="12.75">
      <c r="H4332" s="145"/>
      <c r="I4332" s="145"/>
      <c r="J4332" s="145"/>
      <c r="K4332" s="145"/>
      <c r="L4332" s="145"/>
      <c r="M4332" s="145"/>
      <c r="N4332" s="145"/>
      <c r="O4332" s="145"/>
      <c r="P4332" s="145"/>
      <c r="Q4332" s="145"/>
      <c r="R4332" s="145"/>
      <c r="S4332" s="145"/>
      <c r="T4332" s="145"/>
      <c r="U4332" s="145"/>
      <c r="V4332" s="145"/>
      <c r="W4332" s="145"/>
      <c r="X4332" s="145"/>
      <c r="Y4332" s="145"/>
      <c r="Z4332" s="145"/>
      <c r="AA4332" s="145"/>
      <c r="AB4332" s="145"/>
      <c r="AC4332" s="145"/>
    </row>
    <row r="4333" spans="8:29" ht="12.75">
      <c r="H4333" s="145"/>
      <c r="I4333" s="145"/>
      <c r="J4333" s="145"/>
      <c r="K4333" s="145"/>
      <c r="L4333" s="145"/>
      <c r="M4333" s="145"/>
      <c r="N4333" s="145"/>
      <c r="O4333" s="145"/>
      <c r="P4333" s="145"/>
      <c r="Q4333" s="145"/>
      <c r="R4333" s="145"/>
      <c r="S4333" s="145"/>
      <c r="T4333" s="145"/>
      <c r="U4333" s="145"/>
      <c r="V4333" s="145"/>
      <c r="W4333" s="145"/>
      <c r="X4333" s="145"/>
      <c r="Y4333" s="145"/>
      <c r="Z4333" s="145"/>
      <c r="AA4333" s="145"/>
      <c r="AB4333" s="145"/>
      <c r="AC4333" s="145"/>
    </row>
    <row r="4334" spans="8:29" ht="12.75">
      <c r="H4334" s="145"/>
      <c r="I4334" s="145"/>
      <c r="J4334" s="145"/>
      <c r="K4334" s="145"/>
      <c r="L4334" s="145"/>
      <c r="M4334" s="145"/>
      <c r="N4334" s="145"/>
      <c r="O4334" s="145"/>
      <c r="P4334" s="145"/>
      <c r="Q4334" s="145"/>
      <c r="R4334" s="145"/>
      <c r="S4334" s="145"/>
      <c r="T4334" s="145"/>
      <c r="U4334" s="145"/>
      <c r="V4334" s="145"/>
      <c r="W4334" s="145"/>
      <c r="X4334" s="145"/>
      <c r="Y4334" s="145"/>
      <c r="Z4334" s="145"/>
      <c r="AA4334" s="145"/>
      <c r="AB4334" s="145"/>
      <c r="AC4334" s="145"/>
    </row>
    <row r="4335" spans="8:29" ht="12.75">
      <c r="H4335" s="145"/>
      <c r="I4335" s="145"/>
      <c r="J4335" s="145"/>
      <c r="K4335" s="145"/>
      <c r="L4335" s="145"/>
      <c r="M4335" s="145"/>
      <c r="N4335" s="145"/>
      <c r="O4335" s="145"/>
      <c r="P4335" s="145"/>
      <c r="Q4335" s="145"/>
      <c r="R4335" s="145"/>
      <c r="S4335" s="145"/>
      <c r="T4335" s="145"/>
      <c r="U4335" s="145"/>
      <c r="V4335" s="145"/>
      <c r="W4335" s="145"/>
      <c r="X4335" s="145"/>
      <c r="Y4335" s="145"/>
      <c r="Z4335" s="145"/>
      <c r="AA4335" s="145"/>
      <c r="AB4335" s="145"/>
      <c r="AC4335" s="145"/>
    </row>
    <row r="4336" spans="8:29" ht="12.75">
      <c r="H4336" s="145"/>
      <c r="I4336" s="145"/>
      <c r="J4336" s="145"/>
      <c r="K4336" s="145"/>
      <c r="L4336" s="145"/>
      <c r="M4336" s="145"/>
      <c r="N4336" s="145"/>
      <c r="O4336" s="145"/>
      <c r="P4336" s="145"/>
      <c r="Q4336" s="145"/>
      <c r="R4336" s="145"/>
      <c r="S4336" s="145"/>
      <c r="T4336" s="145"/>
      <c r="U4336" s="145"/>
      <c r="V4336" s="145"/>
      <c r="W4336" s="145"/>
      <c r="X4336" s="145"/>
      <c r="Y4336" s="145"/>
      <c r="Z4336" s="145"/>
      <c r="AA4336" s="145"/>
      <c r="AB4336" s="145"/>
      <c r="AC4336" s="145"/>
    </row>
    <row r="4337" spans="8:29" ht="12.75">
      <c r="H4337" s="145"/>
      <c r="I4337" s="145"/>
      <c r="J4337" s="145"/>
      <c r="K4337" s="145"/>
      <c r="L4337" s="145"/>
      <c r="M4337" s="145"/>
      <c r="N4337" s="145"/>
      <c r="O4337" s="145"/>
      <c r="P4337" s="145"/>
      <c r="Q4337" s="145"/>
      <c r="R4337" s="145"/>
      <c r="S4337" s="145"/>
      <c r="T4337" s="145"/>
      <c r="U4337" s="145"/>
      <c r="V4337" s="145"/>
      <c r="W4337" s="145"/>
      <c r="X4337" s="145"/>
      <c r="Y4337" s="145"/>
      <c r="Z4337" s="145"/>
      <c r="AA4337" s="145"/>
      <c r="AB4337" s="145"/>
      <c r="AC4337" s="145"/>
    </row>
    <row r="4338" spans="8:29" ht="12.75">
      <c r="H4338" s="145"/>
      <c r="I4338" s="145"/>
      <c r="J4338" s="145"/>
      <c r="K4338" s="145"/>
      <c r="L4338" s="145"/>
      <c r="M4338" s="145"/>
      <c r="N4338" s="145"/>
      <c r="O4338" s="145"/>
      <c r="P4338" s="145"/>
      <c r="Q4338" s="145"/>
      <c r="R4338" s="145"/>
      <c r="S4338" s="145"/>
      <c r="T4338" s="145"/>
      <c r="U4338" s="145"/>
      <c r="V4338" s="145"/>
      <c r="W4338" s="145"/>
      <c r="X4338" s="145"/>
      <c r="Y4338" s="145"/>
      <c r="Z4338" s="145"/>
      <c r="AA4338" s="145"/>
      <c r="AB4338" s="145"/>
      <c r="AC4338" s="145"/>
    </row>
    <row r="4339" spans="8:29" ht="12.75">
      <c r="H4339" s="145"/>
      <c r="I4339" s="145"/>
      <c r="J4339" s="145"/>
      <c r="K4339" s="145"/>
      <c r="L4339" s="145"/>
      <c r="M4339" s="145"/>
      <c r="N4339" s="145"/>
      <c r="O4339" s="145"/>
      <c r="P4339" s="145"/>
      <c r="Q4339" s="145"/>
      <c r="R4339" s="145"/>
      <c r="S4339" s="145"/>
      <c r="T4339" s="145"/>
      <c r="U4339" s="145"/>
      <c r="V4339" s="145"/>
      <c r="W4339" s="145"/>
      <c r="X4339" s="145"/>
      <c r="Y4339" s="145"/>
      <c r="Z4339" s="145"/>
      <c r="AA4339" s="145"/>
      <c r="AB4339" s="145"/>
      <c r="AC4339" s="145"/>
    </row>
    <row r="4340" spans="8:29" ht="12.75">
      <c r="H4340" s="145"/>
      <c r="I4340" s="145"/>
      <c r="J4340" s="145"/>
      <c r="K4340" s="145"/>
      <c r="L4340" s="145"/>
      <c r="M4340" s="145"/>
      <c r="N4340" s="145"/>
      <c r="O4340" s="145"/>
      <c r="P4340" s="145"/>
      <c r="Q4340" s="145"/>
      <c r="R4340" s="145"/>
      <c r="S4340" s="145"/>
      <c r="T4340" s="145"/>
      <c r="U4340" s="145"/>
      <c r="V4340" s="145"/>
      <c r="W4340" s="145"/>
      <c r="X4340" s="145"/>
      <c r="Y4340" s="145"/>
      <c r="Z4340" s="145"/>
      <c r="AA4340" s="145"/>
      <c r="AB4340" s="145"/>
      <c r="AC4340" s="145"/>
    </row>
    <row r="4341" spans="8:29" ht="12.75">
      <c r="H4341" s="145"/>
      <c r="I4341" s="145"/>
      <c r="J4341" s="145"/>
      <c r="K4341" s="145"/>
      <c r="L4341" s="145"/>
      <c r="M4341" s="145"/>
      <c r="N4341" s="145"/>
      <c r="O4341" s="145"/>
      <c r="P4341" s="145"/>
      <c r="Q4341" s="145"/>
      <c r="R4341" s="145"/>
      <c r="S4341" s="145"/>
      <c r="T4341" s="145"/>
      <c r="U4341" s="145"/>
      <c r="V4341" s="145"/>
      <c r="W4341" s="145"/>
      <c r="X4341" s="145"/>
      <c r="Y4341" s="145"/>
      <c r="Z4341" s="145"/>
      <c r="AA4341" s="145"/>
      <c r="AB4341" s="145"/>
      <c r="AC4341" s="145"/>
    </row>
    <row r="4342" spans="8:29" ht="12.75">
      <c r="H4342" s="145"/>
      <c r="I4342" s="145"/>
      <c r="J4342" s="145"/>
      <c r="K4342" s="145"/>
      <c r="L4342" s="145"/>
      <c r="M4342" s="145"/>
      <c r="N4342" s="145"/>
      <c r="O4342" s="145"/>
      <c r="P4342" s="145"/>
      <c r="Q4342" s="145"/>
      <c r="R4342" s="145"/>
      <c r="S4342" s="145"/>
      <c r="T4342" s="145"/>
      <c r="U4342" s="145"/>
      <c r="V4342" s="145"/>
      <c r="W4342" s="145"/>
      <c r="X4342" s="145"/>
      <c r="Y4342" s="145"/>
      <c r="Z4342" s="145"/>
      <c r="AA4342" s="145"/>
      <c r="AB4342" s="145"/>
      <c r="AC4342" s="145"/>
    </row>
    <row r="4343" spans="8:29" ht="12.75">
      <c r="H4343" s="145"/>
      <c r="I4343" s="145"/>
      <c r="J4343" s="145"/>
      <c r="K4343" s="145"/>
      <c r="L4343" s="145"/>
      <c r="M4343" s="145"/>
      <c r="N4343" s="145"/>
      <c r="O4343" s="145"/>
      <c r="P4343" s="145"/>
      <c r="Q4343" s="145"/>
      <c r="R4343" s="145"/>
      <c r="S4343" s="145"/>
      <c r="T4343" s="145"/>
      <c r="U4343" s="145"/>
      <c r="V4343" s="145"/>
      <c r="W4343" s="145"/>
      <c r="X4343" s="145"/>
      <c r="Y4343" s="145"/>
      <c r="Z4343" s="145"/>
      <c r="AA4343" s="145"/>
      <c r="AB4343" s="145"/>
      <c r="AC4343" s="145"/>
    </row>
    <row r="4344" spans="8:29" ht="12.75">
      <c r="H4344" s="145"/>
      <c r="I4344" s="145"/>
      <c r="J4344" s="145"/>
      <c r="K4344" s="145"/>
      <c r="L4344" s="145"/>
      <c r="M4344" s="145"/>
      <c r="N4344" s="145"/>
      <c r="O4344" s="145"/>
      <c r="P4344" s="145"/>
      <c r="Q4344" s="145"/>
      <c r="R4344" s="145"/>
      <c r="S4344" s="145"/>
      <c r="T4344" s="145"/>
      <c r="U4344" s="145"/>
      <c r="V4344" s="145"/>
      <c r="W4344" s="145"/>
      <c r="X4344" s="145"/>
      <c r="Y4344" s="145"/>
      <c r="Z4344" s="145"/>
      <c r="AA4344" s="145"/>
      <c r="AB4344" s="145"/>
      <c r="AC4344" s="145"/>
    </row>
    <row r="4345" spans="8:29" ht="12.75">
      <c r="H4345" s="145"/>
      <c r="I4345" s="145"/>
      <c r="J4345" s="145"/>
      <c r="K4345" s="145"/>
      <c r="L4345" s="145"/>
      <c r="M4345" s="145"/>
      <c r="N4345" s="145"/>
      <c r="O4345" s="145"/>
      <c r="P4345" s="145"/>
      <c r="Q4345" s="145"/>
      <c r="R4345" s="145"/>
      <c r="S4345" s="145"/>
      <c r="T4345" s="145"/>
      <c r="U4345" s="145"/>
      <c r="V4345" s="145"/>
      <c r="W4345" s="145"/>
      <c r="X4345" s="145"/>
      <c r="Y4345" s="145"/>
      <c r="Z4345" s="145"/>
      <c r="AA4345" s="145"/>
      <c r="AB4345" s="145"/>
      <c r="AC4345" s="145"/>
    </row>
    <row r="4346" spans="8:29" ht="12.75">
      <c r="H4346" s="145"/>
      <c r="I4346" s="145"/>
      <c r="J4346" s="145"/>
      <c r="K4346" s="145"/>
      <c r="L4346" s="145"/>
      <c r="M4346" s="145"/>
      <c r="N4346" s="145"/>
      <c r="O4346" s="145"/>
      <c r="P4346" s="145"/>
      <c r="Q4346" s="145"/>
      <c r="R4346" s="145"/>
      <c r="S4346" s="145"/>
      <c r="T4346" s="145"/>
      <c r="U4346" s="145"/>
      <c r="V4346" s="145"/>
      <c r="W4346" s="145"/>
      <c r="X4346" s="145"/>
      <c r="Y4346" s="145"/>
      <c r="Z4346" s="145"/>
      <c r="AA4346" s="145"/>
      <c r="AB4346" s="145"/>
      <c r="AC4346" s="145"/>
    </row>
    <row r="4347" spans="8:29" ht="12.75">
      <c r="H4347" s="145"/>
      <c r="I4347" s="145"/>
      <c r="J4347" s="145"/>
      <c r="K4347" s="145"/>
      <c r="L4347" s="145"/>
      <c r="M4347" s="145"/>
      <c r="N4347" s="145"/>
      <c r="O4347" s="145"/>
      <c r="P4347" s="145"/>
      <c r="Q4347" s="145"/>
      <c r="R4347" s="145"/>
      <c r="S4347" s="145"/>
      <c r="T4347" s="145"/>
      <c r="U4347" s="145"/>
      <c r="V4347" s="145"/>
      <c r="W4347" s="145"/>
      <c r="X4347" s="145"/>
      <c r="Y4347" s="145"/>
      <c r="Z4347" s="145"/>
      <c r="AA4347" s="145"/>
      <c r="AB4347" s="145"/>
      <c r="AC4347" s="145"/>
    </row>
    <row r="4348" spans="8:29" ht="12.75">
      <c r="H4348" s="145"/>
      <c r="I4348" s="145"/>
      <c r="J4348" s="145"/>
      <c r="K4348" s="145"/>
      <c r="L4348" s="145"/>
      <c r="M4348" s="145"/>
      <c r="N4348" s="145"/>
      <c r="O4348" s="145"/>
      <c r="P4348" s="145"/>
      <c r="Q4348" s="145"/>
      <c r="R4348" s="145"/>
      <c r="S4348" s="145"/>
      <c r="T4348" s="145"/>
      <c r="U4348" s="145"/>
      <c r="V4348" s="145"/>
      <c r="W4348" s="145"/>
      <c r="X4348" s="145"/>
      <c r="Y4348" s="145"/>
      <c r="Z4348" s="145"/>
      <c r="AA4348" s="145"/>
      <c r="AB4348" s="145"/>
      <c r="AC4348" s="145"/>
    </row>
    <row r="4349" spans="8:29" ht="12.75">
      <c r="H4349" s="145"/>
      <c r="I4349" s="145"/>
      <c r="J4349" s="145"/>
      <c r="K4349" s="145"/>
      <c r="L4349" s="145"/>
      <c r="M4349" s="145"/>
      <c r="N4349" s="145"/>
      <c r="O4349" s="145"/>
      <c r="P4349" s="145"/>
      <c r="Q4349" s="145"/>
      <c r="R4349" s="145"/>
      <c r="S4349" s="145"/>
      <c r="T4349" s="145"/>
      <c r="U4349" s="145"/>
      <c r="V4349" s="145"/>
      <c r="W4349" s="145"/>
      <c r="X4349" s="145"/>
      <c r="Y4349" s="145"/>
      <c r="Z4349" s="145"/>
      <c r="AA4349" s="145"/>
      <c r="AB4349" s="145"/>
      <c r="AC4349" s="145"/>
    </row>
    <row r="4350" spans="8:29" ht="12.75">
      <c r="H4350" s="145"/>
      <c r="I4350" s="145"/>
      <c r="J4350" s="145"/>
      <c r="K4350" s="145"/>
      <c r="L4350" s="145"/>
      <c r="M4350" s="145"/>
      <c r="N4350" s="145"/>
      <c r="O4350" s="145"/>
      <c r="P4350" s="145"/>
      <c r="Q4350" s="145"/>
      <c r="R4350" s="145"/>
      <c r="S4350" s="145"/>
      <c r="T4350" s="145"/>
      <c r="U4350" s="145"/>
      <c r="V4350" s="145"/>
      <c r="W4350" s="145"/>
      <c r="X4350" s="145"/>
      <c r="Y4350" s="145"/>
      <c r="Z4350" s="145"/>
      <c r="AA4350" s="145"/>
      <c r="AB4350" s="145"/>
      <c r="AC4350" s="145"/>
    </row>
    <row r="4351" spans="8:29" ht="12.75">
      <c r="H4351" s="145"/>
      <c r="I4351" s="145"/>
      <c r="J4351" s="145"/>
      <c r="K4351" s="145"/>
      <c r="L4351" s="145"/>
      <c r="M4351" s="145"/>
      <c r="N4351" s="145"/>
      <c r="O4351" s="145"/>
      <c r="P4351" s="145"/>
      <c r="Q4351" s="145"/>
      <c r="R4351" s="145"/>
      <c r="S4351" s="145"/>
      <c r="T4351" s="145"/>
      <c r="U4351" s="145"/>
      <c r="V4351" s="145"/>
      <c r="W4351" s="145"/>
      <c r="X4351" s="145"/>
      <c r="Y4351" s="145"/>
      <c r="Z4351" s="145"/>
      <c r="AA4351" s="145"/>
      <c r="AB4351" s="145"/>
      <c r="AC4351" s="145"/>
    </row>
    <row r="4352" spans="8:29" ht="12.75">
      <c r="H4352" s="145"/>
      <c r="I4352" s="145"/>
      <c r="J4352" s="145"/>
      <c r="K4352" s="145"/>
      <c r="L4352" s="145"/>
      <c r="M4352" s="145"/>
      <c r="N4352" s="145"/>
      <c r="O4352" s="145"/>
      <c r="P4352" s="145"/>
      <c r="Q4352" s="145"/>
      <c r="R4352" s="145"/>
      <c r="S4352" s="145"/>
      <c r="T4352" s="145"/>
      <c r="U4352" s="145"/>
      <c r="V4352" s="145"/>
      <c r="W4352" s="145"/>
      <c r="X4352" s="145"/>
      <c r="Y4352" s="145"/>
      <c r="Z4352" s="145"/>
      <c r="AA4352" s="145"/>
      <c r="AB4352" s="145"/>
      <c r="AC4352" s="145"/>
    </row>
    <row r="4353" spans="8:29" ht="12.75">
      <c r="H4353" s="145"/>
      <c r="I4353" s="145"/>
      <c r="J4353" s="145"/>
      <c r="K4353" s="145"/>
      <c r="L4353" s="145"/>
      <c r="M4353" s="145"/>
      <c r="N4353" s="145"/>
      <c r="O4353" s="145"/>
      <c r="P4353" s="145"/>
      <c r="Q4353" s="145"/>
      <c r="R4353" s="145"/>
      <c r="S4353" s="145"/>
      <c r="T4353" s="145"/>
      <c r="U4353" s="145"/>
      <c r="V4353" s="145"/>
      <c r="W4353" s="145"/>
      <c r="X4353" s="145"/>
      <c r="Y4353" s="145"/>
      <c r="Z4353" s="145"/>
      <c r="AA4353" s="145"/>
      <c r="AB4353" s="145"/>
      <c r="AC4353" s="145"/>
    </row>
    <row r="4354" spans="8:29" ht="12.75">
      <c r="H4354" s="145"/>
      <c r="I4354" s="145"/>
      <c r="J4354" s="145"/>
      <c r="K4354" s="145"/>
      <c r="L4354" s="145"/>
      <c r="M4354" s="145"/>
      <c r="N4354" s="145"/>
      <c r="O4354" s="145"/>
      <c r="P4354" s="145"/>
      <c r="Q4354" s="145"/>
      <c r="R4354" s="145"/>
      <c r="S4354" s="145"/>
      <c r="T4354" s="145"/>
      <c r="U4354" s="145"/>
      <c r="V4354" s="145"/>
      <c r="W4354" s="145"/>
      <c r="X4354" s="145"/>
      <c r="Y4354" s="145"/>
      <c r="Z4354" s="145"/>
      <c r="AA4354" s="145"/>
      <c r="AB4354" s="145"/>
      <c r="AC4354" s="145"/>
    </row>
    <row r="4355" spans="8:29" ht="12.75">
      <c r="H4355" s="145"/>
      <c r="I4355" s="145"/>
      <c r="J4355" s="145"/>
      <c r="K4355" s="145"/>
      <c r="L4355" s="145"/>
      <c r="M4355" s="145"/>
      <c r="N4355" s="145"/>
      <c r="O4355" s="145"/>
      <c r="P4355" s="145"/>
      <c r="Q4355" s="145"/>
      <c r="R4355" s="145"/>
      <c r="S4355" s="145"/>
      <c r="T4355" s="145"/>
      <c r="U4355" s="145"/>
      <c r="V4355" s="145"/>
      <c r="W4355" s="145"/>
      <c r="X4355" s="145"/>
      <c r="Y4355" s="145"/>
      <c r="Z4355" s="145"/>
      <c r="AA4355" s="145"/>
      <c r="AB4355" s="145"/>
      <c r="AC4355" s="145"/>
    </row>
    <row r="4356" spans="8:29" ht="12.75">
      <c r="H4356" s="145"/>
      <c r="I4356" s="145"/>
      <c r="J4356" s="145"/>
      <c r="K4356" s="145"/>
      <c r="L4356" s="145"/>
      <c r="M4356" s="145"/>
      <c r="N4356" s="145"/>
      <c r="O4356" s="145"/>
      <c r="P4356" s="145"/>
      <c r="Q4356" s="145"/>
      <c r="R4356" s="145"/>
      <c r="S4356" s="145"/>
      <c r="T4356" s="145"/>
      <c r="U4356" s="145"/>
      <c r="V4356" s="145"/>
      <c r="W4356" s="145"/>
      <c r="X4356" s="145"/>
      <c r="Y4356" s="145"/>
      <c r="Z4356" s="145"/>
      <c r="AA4356" s="145"/>
      <c r="AB4356" s="145"/>
      <c r="AC4356" s="145"/>
    </row>
    <row r="4357" spans="8:29" ht="12.75">
      <c r="H4357" s="145"/>
      <c r="I4357" s="145"/>
      <c r="J4357" s="145"/>
      <c r="K4357" s="145"/>
      <c r="L4357" s="145"/>
      <c r="M4357" s="145"/>
      <c r="N4357" s="145"/>
      <c r="O4357" s="145"/>
      <c r="P4357" s="145"/>
      <c r="Q4357" s="145"/>
      <c r="R4357" s="145"/>
      <c r="S4357" s="145"/>
      <c r="T4357" s="145"/>
      <c r="U4357" s="145"/>
      <c r="V4357" s="145"/>
      <c r="W4357" s="145"/>
      <c r="X4357" s="145"/>
      <c r="Y4357" s="145"/>
      <c r="Z4357" s="145"/>
      <c r="AA4357" s="145"/>
      <c r="AB4357" s="145"/>
      <c r="AC4357" s="145"/>
    </row>
    <row r="4358" spans="8:29" ht="12.75">
      <c r="H4358" s="145"/>
      <c r="I4358" s="145"/>
      <c r="J4358" s="145"/>
      <c r="K4358" s="145"/>
      <c r="L4358" s="145"/>
      <c r="M4358" s="145"/>
      <c r="N4358" s="145"/>
      <c r="O4358" s="145"/>
      <c r="P4358" s="145"/>
      <c r="Q4358" s="145"/>
      <c r="R4358" s="145"/>
      <c r="S4358" s="145"/>
      <c r="T4358" s="145"/>
      <c r="U4358" s="145"/>
      <c r="V4358" s="145"/>
      <c r="W4358" s="145"/>
      <c r="X4358" s="145"/>
      <c r="Y4358" s="145"/>
      <c r="Z4358" s="145"/>
      <c r="AA4358" s="145"/>
      <c r="AB4358" s="145"/>
      <c r="AC4358" s="145"/>
    </row>
    <row r="4359" spans="8:29" ht="12.75">
      <c r="H4359" s="145"/>
      <c r="I4359" s="145"/>
      <c r="J4359" s="145"/>
      <c r="K4359" s="145"/>
      <c r="L4359" s="145"/>
      <c r="M4359" s="145"/>
      <c r="N4359" s="145"/>
      <c r="O4359" s="145"/>
      <c r="P4359" s="145"/>
      <c r="Q4359" s="145"/>
      <c r="R4359" s="145"/>
      <c r="S4359" s="145"/>
      <c r="T4359" s="145"/>
      <c r="U4359" s="145"/>
      <c r="V4359" s="145"/>
      <c r="W4359" s="145"/>
      <c r="X4359" s="145"/>
      <c r="Y4359" s="145"/>
      <c r="Z4359" s="145"/>
      <c r="AA4359" s="145"/>
      <c r="AB4359" s="145"/>
      <c r="AC4359" s="145"/>
    </row>
    <row r="4360" spans="8:29" ht="12.75">
      <c r="H4360" s="145"/>
      <c r="I4360" s="145"/>
      <c r="J4360" s="145"/>
      <c r="K4360" s="145"/>
      <c r="L4360" s="145"/>
      <c r="M4360" s="145"/>
      <c r="N4360" s="145"/>
      <c r="O4360" s="145"/>
      <c r="P4360" s="145"/>
      <c r="Q4360" s="145"/>
      <c r="R4360" s="145"/>
      <c r="S4360" s="145"/>
      <c r="T4360" s="145"/>
      <c r="U4360" s="145"/>
      <c r="V4360" s="145"/>
      <c r="W4360" s="145"/>
      <c r="X4360" s="145"/>
      <c r="Y4360" s="145"/>
      <c r="Z4360" s="145"/>
      <c r="AA4360" s="145"/>
      <c r="AB4360" s="145"/>
      <c r="AC4360" s="145"/>
    </row>
    <row r="4361" spans="8:29" ht="12.75">
      <c r="H4361" s="145"/>
      <c r="I4361" s="145"/>
      <c r="J4361" s="145"/>
      <c r="K4361" s="145"/>
      <c r="L4361" s="145"/>
      <c r="M4361" s="145"/>
      <c r="N4361" s="145"/>
      <c r="O4361" s="145"/>
      <c r="P4361" s="145"/>
      <c r="Q4361" s="145"/>
      <c r="R4361" s="145"/>
      <c r="S4361" s="145"/>
      <c r="T4361" s="145"/>
      <c r="U4361" s="145"/>
      <c r="V4361" s="145"/>
      <c r="W4361" s="145"/>
      <c r="X4361" s="145"/>
      <c r="Y4361" s="145"/>
      <c r="Z4361" s="145"/>
      <c r="AA4361" s="145"/>
      <c r="AB4361" s="145"/>
      <c r="AC4361" s="145"/>
    </row>
    <row r="4362" spans="8:29" ht="12.75">
      <c r="H4362" s="145"/>
      <c r="I4362" s="145"/>
      <c r="J4362" s="145"/>
      <c r="K4362" s="145"/>
      <c r="L4362" s="145"/>
      <c r="M4362" s="145"/>
      <c r="N4362" s="145"/>
      <c r="O4362" s="145"/>
      <c r="P4362" s="145"/>
      <c r="Q4362" s="145"/>
      <c r="R4362" s="145"/>
      <c r="S4362" s="145"/>
      <c r="T4362" s="145"/>
      <c r="U4362" s="145"/>
      <c r="V4362" s="145"/>
      <c r="W4362" s="145"/>
      <c r="X4362" s="145"/>
      <c r="Y4362" s="145"/>
      <c r="Z4362" s="145"/>
      <c r="AA4362" s="145"/>
      <c r="AB4362" s="145"/>
      <c r="AC4362" s="145"/>
    </row>
    <row r="4363" spans="8:29" ht="12.75">
      <c r="H4363" s="145"/>
      <c r="I4363" s="145"/>
      <c r="J4363" s="145"/>
      <c r="K4363" s="145"/>
      <c r="L4363" s="145"/>
      <c r="M4363" s="145"/>
      <c r="N4363" s="145"/>
      <c r="O4363" s="145"/>
      <c r="P4363" s="145"/>
      <c r="Q4363" s="145"/>
      <c r="R4363" s="145"/>
      <c r="S4363" s="145"/>
      <c r="T4363" s="145"/>
      <c r="U4363" s="145"/>
      <c r="V4363" s="145"/>
      <c r="W4363" s="145"/>
      <c r="X4363" s="145"/>
      <c r="Y4363" s="145"/>
      <c r="Z4363" s="145"/>
      <c r="AA4363" s="145"/>
      <c r="AB4363" s="145"/>
      <c r="AC4363" s="145"/>
    </row>
    <row r="4364" spans="8:29" ht="12.75">
      <c r="H4364" s="145"/>
      <c r="I4364" s="145"/>
      <c r="J4364" s="145"/>
      <c r="K4364" s="145"/>
      <c r="L4364" s="145"/>
      <c r="M4364" s="145"/>
      <c r="N4364" s="145"/>
      <c r="O4364" s="145"/>
      <c r="P4364" s="145"/>
      <c r="Q4364" s="145"/>
      <c r="R4364" s="145"/>
      <c r="S4364" s="145"/>
      <c r="T4364" s="145"/>
      <c r="U4364" s="145"/>
      <c r="V4364" s="145"/>
      <c r="W4364" s="145"/>
      <c r="X4364" s="145"/>
      <c r="Y4364" s="145"/>
      <c r="Z4364" s="145"/>
      <c r="AA4364" s="145"/>
      <c r="AB4364" s="145"/>
      <c r="AC4364" s="145"/>
    </row>
    <row r="4365" spans="8:29" ht="12.75">
      <c r="H4365" s="145"/>
      <c r="I4365" s="145"/>
      <c r="J4365" s="145"/>
      <c r="K4365" s="145"/>
      <c r="L4365" s="145"/>
      <c r="M4365" s="145"/>
      <c r="N4365" s="145"/>
      <c r="O4365" s="145"/>
      <c r="P4365" s="145"/>
      <c r="Q4365" s="145"/>
      <c r="R4365" s="145"/>
      <c r="S4365" s="145"/>
      <c r="T4365" s="145"/>
      <c r="U4365" s="145"/>
      <c r="V4365" s="145"/>
      <c r="W4365" s="145"/>
      <c r="X4365" s="145"/>
      <c r="Y4365" s="145"/>
      <c r="Z4365" s="145"/>
      <c r="AA4365" s="145"/>
      <c r="AB4365" s="145"/>
      <c r="AC4365" s="145"/>
    </row>
    <row r="4366" spans="8:29" ht="12.75">
      <c r="H4366" s="145"/>
      <c r="I4366" s="145"/>
      <c r="J4366" s="145"/>
      <c r="K4366" s="145"/>
      <c r="L4366" s="145"/>
      <c r="M4366" s="145"/>
      <c r="N4366" s="145"/>
      <c r="O4366" s="145"/>
      <c r="P4366" s="145"/>
      <c r="Q4366" s="145"/>
      <c r="R4366" s="145"/>
      <c r="S4366" s="145"/>
      <c r="T4366" s="145"/>
      <c r="U4366" s="145"/>
      <c r="V4366" s="145"/>
      <c r="W4366" s="145"/>
      <c r="X4366" s="145"/>
      <c r="Y4366" s="145"/>
      <c r="Z4366" s="145"/>
      <c r="AA4366" s="145"/>
      <c r="AB4366" s="145"/>
      <c r="AC4366" s="145"/>
    </row>
    <row r="4367" spans="8:29" ht="12.75">
      <c r="H4367" s="145"/>
      <c r="I4367" s="145"/>
      <c r="J4367" s="145"/>
      <c r="K4367" s="145"/>
      <c r="L4367" s="145"/>
      <c r="M4367" s="145"/>
      <c r="N4367" s="145"/>
      <c r="O4367" s="145"/>
      <c r="P4367" s="145"/>
      <c r="Q4367" s="145"/>
      <c r="R4367" s="145"/>
      <c r="S4367" s="145"/>
      <c r="T4367" s="145"/>
      <c r="U4367" s="145"/>
      <c r="V4367" s="145"/>
      <c r="W4367" s="145"/>
      <c r="X4367" s="145"/>
      <c r="Y4367" s="145"/>
      <c r="Z4367" s="145"/>
      <c r="AA4367" s="145"/>
      <c r="AB4367" s="145"/>
      <c r="AC4367" s="145"/>
    </row>
    <row r="4368" spans="8:29" ht="12.75">
      <c r="H4368" s="145"/>
      <c r="I4368" s="145"/>
      <c r="J4368" s="145"/>
      <c r="K4368" s="145"/>
      <c r="L4368" s="145"/>
      <c r="M4368" s="145"/>
      <c r="N4368" s="145"/>
      <c r="O4368" s="145"/>
      <c r="P4368" s="145"/>
      <c r="Q4368" s="145"/>
      <c r="R4368" s="145"/>
      <c r="S4368" s="145"/>
      <c r="T4368" s="145"/>
      <c r="U4368" s="145"/>
      <c r="V4368" s="145"/>
      <c r="W4368" s="145"/>
      <c r="X4368" s="145"/>
      <c r="Y4368" s="145"/>
      <c r="Z4368" s="145"/>
      <c r="AA4368" s="145"/>
      <c r="AB4368" s="145"/>
      <c r="AC4368" s="145"/>
    </row>
    <row r="4369" spans="8:29" ht="12.75">
      <c r="H4369" s="145"/>
      <c r="I4369" s="145"/>
      <c r="J4369" s="145"/>
      <c r="K4369" s="145"/>
      <c r="L4369" s="145"/>
      <c r="M4369" s="145"/>
      <c r="N4369" s="145"/>
      <c r="O4369" s="145"/>
      <c r="P4369" s="145"/>
      <c r="Q4369" s="145"/>
      <c r="R4369" s="145"/>
      <c r="S4369" s="145"/>
      <c r="T4369" s="145"/>
      <c r="U4369" s="145"/>
      <c r="V4369" s="145"/>
      <c r="W4369" s="145"/>
      <c r="X4369" s="145"/>
      <c r="Y4369" s="145"/>
      <c r="Z4369" s="145"/>
      <c r="AA4369" s="145"/>
      <c r="AB4369" s="145"/>
      <c r="AC4369" s="145"/>
    </row>
    <row r="4370" spans="8:29" ht="12.75">
      <c r="H4370" s="145"/>
      <c r="I4370" s="145"/>
      <c r="J4370" s="145"/>
      <c r="K4370" s="145"/>
      <c r="L4370" s="145"/>
      <c r="M4370" s="145"/>
      <c r="N4370" s="145"/>
      <c r="O4370" s="145"/>
      <c r="P4370" s="145"/>
      <c r="Q4370" s="145"/>
      <c r="R4370" s="145"/>
      <c r="S4370" s="145"/>
      <c r="T4370" s="145"/>
      <c r="U4370" s="145"/>
      <c r="V4370" s="145"/>
      <c r="W4370" s="145"/>
      <c r="X4370" s="145"/>
      <c r="Y4370" s="145"/>
      <c r="Z4370" s="145"/>
      <c r="AA4370" s="145"/>
      <c r="AB4370" s="145"/>
      <c r="AC4370" s="145"/>
    </row>
    <row r="4371" spans="8:29" ht="12.75">
      <c r="H4371" s="145"/>
      <c r="I4371" s="145"/>
      <c r="J4371" s="145"/>
      <c r="K4371" s="145"/>
      <c r="L4371" s="145"/>
      <c r="M4371" s="145"/>
      <c r="N4371" s="145"/>
      <c r="O4371" s="145"/>
      <c r="P4371" s="145"/>
      <c r="Q4371" s="145"/>
      <c r="R4371" s="145"/>
      <c r="S4371" s="145"/>
      <c r="T4371" s="145"/>
      <c r="U4371" s="145"/>
      <c r="V4371" s="145"/>
      <c r="W4371" s="145"/>
      <c r="X4371" s="145"/>
      <c r="Y4371" s="145"/>
      <c r="Z4371" s="145"/>
      <c r="AA4371" s="145"/>
      <c r="AB4371" s="145"/>
      <c r="AC4371" s="145"/>
    </row>
    <row r="4372" spans="8:29" ht="12.75">
      <c r="H4372" s="145"/>
      <c r="I4372" s="145"/>
      <c r="J4372" s="145"/>
      <c r="K4372" s="145"/>
      <c r="L4372" s="145"/>
      <c r="M4372" s="145"/>
      <c r="N4372" s="145"/>
      <c r="O4372" s="145"/>
      <c r="P4372" s="145"/>
      <c r="Q4372" s="145"/>
      <c r="R4372" s="145"/>
      <c r="S4372" s="145"/>
      <c r="T4372" s="145"/>
      <c r="U4372" s="145"/>
      <c r="V4372" s="145"/>
      <c r="W4372" s="145"/>
      <c r="X4372" s="145"/>
      <c r="Y4372" s="145"/>
      <c r="Z4372" s="145"/>
      <c r="AA4372" s="145"/>
      <c r="AB4372" s="145"/>
      <c r="AC4372" s="145"/>
    </row>
    <row r="4373" spans="8:29" ht="12.75">
      <c r="H4373" s="145"/>
      <c r="I4373" s="145"/>
      <c r="J4373" s="145"/>
      <c r="K4373" s="145"/>
      <c r="L4373" s="145"/>
      <c r="M4373" s="145"/>
      <c r="N4373" s="145"/>
      <c r="O4373" s="145"/>
      <c r="P4373" s="145"/>
      <c r="Q4373" s="145"/>
      <c r="R4373" s="145"/>
      <c r="S4373" s="145"/>
      <c r="T4373" s="145"/>
      <c r="U4373" s="145"/>
      <c r="V4373" s="145"/>
      <c r="W4373" s="145"/>
      <c r="X4373" s="145"/>
      <c r="Y4373" s="145"/>
      <c r="Z4373" s="145"/>
      <c r="AA4373" s="145"/>
      <c r="AB4373" s="145"/>
      <c r="AC4373" s="145"/>
    </row>
    <row r="4374" spans="8:29" ht="12.75">
      <c r="H4374" s="145"/>
      <c r="I4374" s="145"/>
      <c r="J4374" s="145"/>
      <c r="K4374" s="145"/>
      <c r="L4374" s="145"/>
      <c r="M4374" s="145"/>
      <c r="N4374" s="145"/>
      <c r="O4374" s="145"/>
      <c r="P4374" s="145"/>
      <c r="Q4374" s="145"/>
      <c r="R4374" s="145"/>
      <c r="S4374" s="145"/>
      <c r="T4374" s="145"/>
      <c r="U4374" s="145"/>
      <c r="V4374" s="145"/>
      <c r="W4374" s="145"/>
      <c r="X4374" s="145"/>
      <c r="Y4374" s="145"/>
      <c r="Z4374" s="145"/>
      <c r="AA4374" s="145"/>
      <c r="AB4374" s="145"/>
      <c r="AC4374" s="145"/>
    </row>
    <row r="4375" spans="8:29" ht="12.75">
      <c r="H4375" s="145"/>
      <c r="I4375" s="145"/>
      <c r="J4375" s="145"/>
      <c r="K4375" s="145"/>
      <c r="L4375" s="145"/>
      <c r="M4375" s="145"/>
      <c r="N4375" s="145"/>
      <c r="O4375" s="145"/>
      <c r="P4375" s="145"/>
      <c r="Q4375" s="145"/>
      <c r="R4375" s="145"/>
      <c r="S4375" s="145"/>
      <c r="T4375" s="145"/>
      <c r="U4375" s="145"/>
      <c r="V4375" s="145"/>
      <c r="W4375" s="145"/>
      <c r="X4375" s="145"/>
      <c r="Y4375" s="145"/>
      <c r="Z4375" s="145"/>
      <c r="AA4375" s="145"/>
      <c r="AB4375" s="145"/>
      <c r="AC4375" s="145"/>
    </row>
    <row r="4376" spans="8:29" ht="12.75">
      <c r="H4376" s="145"/>
      <c r="I4376" s="145"/>
      <c r="J4376" s="145"/>
      <c r="K4376" s="145"/>
      <c r="L4376" s="145"/>
      <c r="M4376" s="145"/>
      <c r="N4376" s="145"/>
      <c r="O4376" s="145"/>
      <c r="P4376" s="145"/>
      <c r="Q4376" s="145"/>
      <c r="R4376" s="145"/>
      <c r="S4376" s="145"/>
      <c r="T4376" s="145"/>
      <c r="U4376" s="145"/>
      <c r="V4376" s="145"/>
      <c r="W4376" s="145"/>
      <c r="X4376" s="145"/>
      <c r="Y4376" s="145"/>
      <c r="Z4376" s="145"/>
      <c r="AA4376" s="145"/>
      <c r="AB4376" s="145"/>
      <c r="AC4376" s="145"/>
    </row>
    <row r="4377" spans="8:29" ht="12.75">
      <c r="H4377" s="145"/>
      <c r="I4377" s="145"/>
      <c r="J4377" s="145"/>
      <c r="K4377" s="145"/>
      <c r="L4377" s="145"/>
      <c r="M4377" s="145"/>
      <c r="N4377" s="145"/>
      <c r="O4377" s="145"/>
      <c r="P4377" s="145"/>
      <c r="Q4377" s="145"/>
      <c r="R4377" s="145"/>
      <c r="S4377" s="145"/>
      <c r="T4377" s="145"/>
      <c r="U4377" s="145"/>
      <c r="V4377" s="145"/>
      <c r="W4377" s="145"/>
      <c r="X4377" s="145"/>
      <c r="Y4377" s="145"/>
      <c r="Z4377" s="145"/>
      <c r="AA4377" s="145"/>
      <c r="AB4377" s="145"/>
      <c r="AC4377" s="145"/>
    </row>
    <row r="4378" spans="8:29" ht="12.75">
      <c r="H4378" s="145"/>
      <c r="I4378" s="145"/>
      <c r="J4378" s="145"/>
      <c r="K4378" s="145"/>
      <c r="L4378" s="145"/>
      <c r="M4378" s="145"/>
      <c r="N4378" s="145"/>
      <c r="O4378" s="145"/>
      <c r="P4378" s="145"/>
      <c r="Q4378" s="145"/>
      <c r="R4378" s="145"/>
      <c r="S4378" s="145"/>
      <c r="T4378" s="145"/>
      <c r="U4378" s="145"/>
      <c r="V4378" s="145"/>
      <c r="W4378" s="145"/>
      <c r="X4378" s="145"/>
      <c r="Y4378" s="145"/>
      <c r="Z4378" s="145"/>
      <c r="AA4378" s="145"/>
      <c r="AB4378" s="145"/>
      <c r="AC4378" s="145"/>
    </row>
    <row r="4379" spans="8:29" ht="12.75">
      <c r="H4379" s="145"/>
      <c r="I4379" s="145"/>
      <c r="J4379" s="145"/>
      <c r="K4379" s="145"/>
      <c r="L4379" s="145"/>
      <c r="M4379" s="145"/>
      <c r="N4379" s="145"/>
      <c r="O4379" s="145"/>
      <c r="P4379" s="145"/>
      <c r="Q4379" s="145"/>
      <c r="R4379" s="145"/>
      <c r="S4379" s="145"/>
      <c r="T4379" s="145"/>
      <c r="U4379" s="145"/>
      <c r="V4379" s="145"/>
      <c r="W4379" s="145"/>
      <c r="X4379" s="145"/>
      <c r="Y4379" s="145"/>
      <c r="Z4379" s="145"/>
      <c r="AA4379" s="145"/>
      <c r="AB4379" s="145"/>
      <c r="AC4379" s="145"/>
    </row>
    <row r="4380" spans="8:29" ht="12.75">
      <c r="H4380" s="145"/>
      <c r="I4380" s="145"/>
      <c r="J4380" s="145"/>
      <c r="K4380" s="145"/>
      <c r="L4380" s="145"/>
      <c r="M4380" s="145"/>
      <c r="N4380" s="145"/>
      <c r="O4380" s="145"/>
      <c r="P4380" s="145"/>
      <c r="Q4380" s="145"/>
      <c r="R4380" s="145"/>
      <c r="S4380" s="145"/>
      <c r="T4380" s="145"/>
      <c r="U4380" s="145"/>
      <c r="V4380" s="145"/>
      <c r="W4380" s="145"/>
      <c r="X4380" s="145"/>
      <c r="Y4380" s="145"/>
      <c r="Z4380" s="145"/>
      <c r="AA4380" s="145"/>
      <c r="AB4380" s="145"/>
      <c r="AC4380" s="145"/>
    </row>
    <row r="4381" spans="8:29" ht="12.75">
      <c r="H4381" s="145"/>
      <c r="I4381" s="145"/>
      <c r="J4381" s="145"/>
      <c r="K4381" s="145"/>
      <c r="L4381" s="145"/>
      <c r="M4381" s="145"/>
      <c r="N4381" s="145"/>
      <c r="O4381" s="145"/>
      <c r="P4381" s="145"/>
      <c r="Q4381" s="145"/>
      <c r="R4381" s="145"/>
      <c r="S4381" s="145"/>
      <c r="T4381" s="145"/>
      <c r="U4381" s="145"/>
      <c r="V4381" s="145"/>
      <c r="W4381" s="145"/>
      <c r="X4381" s="145"/>
      <c r="Y4381" s="145"/>
      <c r="Z4381" s="145"/>
      <c r="AA4381" s="145"/>
      <c r="AB4381" s="145"/>
      <c r="AC4381" s="145"/>
    </row>
    <row r="4382" spans="8:29" ht="12.75">
      <c r="H4382" s="145"/>
      <c r="I4382" s="145"/>
      <c r="J4382" s="145"/>
      <c r="K4382" s="145"/>
      <c r="L4382" s="145"/>
      <c r="M4382" s="145"/>
      <c r="N4382" s="145"/>
      <c r="O4382" s="145"/>
      <c r="P4382" s="145"/>
      <c r="Q4382" s="145"/>
      <c r="R4382" s="145"/>
      <c r="S4382" s="145"/>
      <c r="T4382" s="145"/>
      <c r="U4382" s="145"/>
      <c r="V4382" s="145"/>
      <c r="W4382" s="145"/>
      <c r="X4382" s="145"/>
      <c r="Y4382" s="145"/>
      <c r="Z4382" s="145"/>
      <c r="AA4382" s="145"/>
      <c r="AB4382" s="145"/>
      <c r="AC4382" s="145"/>
    </row>
    <row r="4383" spans="8:29" ht="12.75">
      <c r="H4383" s="145"/>
      <c r="I4383" s="145"/>
      <c r="J4383" s="145"/>
      <c r="K4383" s="145"/>
      <c r="L4383" s="145"/>
      <c r="M4383" s="145"/>
      <c r="N4383" s="145"/>
      <c r="O4383" s="145"/>
      <c r="P4383" s="145"/>
      <c r="Q4383" s="145"/>
      <c r="R4383" s="145"/>
      <c r="S4383" s="145"/>
      <c r="T4383" s="145"/>
      <c r="U4383" s="145"/>
      <c r="V4383" s="145"/>
      <c r="W4383" s="145"/>
      <c r="X4383" s="145"/>
      <c r="Y4383" s="145"/>
      <c r="Z4383" s="145"/>
      <c r="AA4383" s="145"/>
      <c r="AB4383" s="145"/>
      <c r="AC4383" s="145"/>
    </row>
    <row r="4384" spans="8:29" ht="12.75">
      <c r="H4384" s="145"/>
      <c r="I4384" s="145"/>
      <c r="J4384" s="145"/>
      <c r="K4384" s="145"/>
      <c r="L4384" s="145"/>
      <c r="M4384" s="145"/>
      <c r="N4384" s="145"/>
      <c r="O4384" s="145"/>
      <c r="P4384" s="145"/>
      <c r="Q4384" s="145"/>
      <c r="R4384" s="145"/>
      <c r="S4384" s="145"/>
      <c r="T4384" s="145"/>
      <c r="U4384" s="145"/>
      <c r="V4384" s="145"/>
      <c r="W4384" s="145"/>
      <c r="X4384" s="145"/>
      <c r="Y4384" s="145"/>
      <c r="Z4384" s="145"/>
      <c r="AA4384" s="145"/>
      <c r="AB4384" s="145"/>
      <c r="AC4384" s="145"/>
    </row>
    <row r="4385" spans="8:29" ht="12.75">
      <c r="H4385" s="145"/>
      <c r="I4385" s="145"/>
      <c r="J4385" s="145"/>
      <c r="K4385" s="145"/>
      <c r="L4385" s="145"/>
      <c r="M4385" s="145"/>
      <c r="N4385" s="145"/>
      <c r="O4385" s="145"/>
      <c r="P4385" s="145"/>
      <c r="Q4385" s="145"/>
      <c r="R4385" s="145"/>
      <c r="S4385" s="145"/>
      <c r="T4385" s="145"/>
      <c r="U4385" s="145"/>
      <c r="V4385" s="145"/>
      <c r="W4385" s="145"/>
      <c r="X4385" s="145"/>
      <c r="Y4385" s="145"/>
      <c r="Z4385" s="145"/>
      <c r="AA4385" s="145"/>
      <c r="AB4385" s="145"/>
      <c r="AC4385" s="145"/>
    </row>
    <row r="4386" spans="8:29" ht="12.75">
      <c r="H4386" s="145"/>
      <c r="I4386" s="145"/>
      <c r="J4386" s="145"/>
      <c r="K4386" s="145"/>
      <c r="L4386" s="145"/>
      <c r="M4386" s="145"/>
      <c r="N4386" s="145"/>
      <c r="O4386" s="145"/>
      <c r="P4386" s="145"/>
      <c r="Q4386" s="145"/>
      <c r="R4386" s="145"/>
      <c r="S4386" s="145"/>
      <c r="T4386" s="145"/>
      <c r="U4386" s="145"/>
      <c r="V4386" s="145"/>
      <c r="W4386" s="145"/>
      <c r="X4386" s="145"/>
      <c r="Y4386" s="145"/>
      <c r="Z4386" s="145"/>
      <c r="AA4386" s="145"/>
      <c r="AB4386" s="145"/>
      <c r="AC4386" s="145"/>
    </row>
    <row r="4387" spans="8:29" ht="12.75">
      <c r="H4387" s="145"/>
      <c r="I4387" s="145"/>
      <c r="J4387" s="145"/>
      <c r="K4387" s="145"/>
      <c r="L4387" s="145"/>
      <c r="M4387" s="145"/>
      <c r="N4387" s="145"/>
      <c r="O4387" s="145"/>
      <c r="P4387" s="145"/>
      <c r="Q4387" s="145"/>
      <c r="R4387" s="145"/>
      <c r="S4387" s="145"/>
      <c r="T4387" s="145"/>
      <c r="U4387" s="145"/>
      <c r="V4387" s="145"/>
      <c r="W4387" s="145"/>
      <c r="X4387" s="145"/>
      <c r="Y4387" s="145"/>
      <c r="Z4387" s="145"/>
      <c r="AA4387" s="145"/>
      <c r="AB4387" s="145"/>
      <c r="AC4387" s="145"/>
    </row>
    <row r="4388" spans="8:29" ht="12.75">
      <c r="H4388" s="145"/>
      <c r="I4388" s="145"/>
      <c r="J4388" s="145"/>
      <c r="K4388" s="145"/>
      <c r="L4388" s="145"/>
      <c r="M4388" s="145"/>
      <c r="N4388" s="145"/>
      <c r="O4388" s="145"/>
      <c r="P4388" s="145"/>
      <c r="Q4388" s="145"/>
      <c r="R4388" s="145"/>
      <c r="S4388" s="145"/>
      <c r="T4388" s="145"/>
      <c r="U4388" s="145"/>
      <c r="V4388" s="145"/>
      <c r="W4388" s="145"/>
      <c r="X4388" s="145"/>
      <c r="Y4388" s="145"/>
      <c r="Z4388" s="145"/>
      <c r="AA4388" s="145"/>
      <c r="AB4388" s="145"/>
      <c r="AC4388" s="145"/>
    </row>
    <row r="4389" spans="8:29" ht="12.75">
      <c r="H4389" s="145"/>
      <c r="I4389" s="145"/>
      <c r="J4389" s="145"/>
      <c r="K4389" s="145"/>
      <c r="L4389" s="145"/>
      <c r="M4389" s="145"/>
      <c r="N4389" s="145"/>
      <c r="O4389" s="145"/>
      <c r="P4389" s="145"/>
      <c r="Q4389" s="145"/>
      <c r="R4389" s="145"/>
      <c r="S4389" s="145"/>
      <c r="T4389" s="145"/>
      <c r="U4389" s="145"/>
      <c r="V4389" s="145"/>
      <c r="W4389" s="145"/>
      <c r="X4389" s="145"/>
      <c r="Y4389" s="145"/>
      <c r="Z4389" s="145"/>
      <c r="AA4389" s="145"/>
      <c r="AB4389" s="145"/>
      <c r="AC4389" s="145"/>
    </row>
    <row r="4390" spans="8:29" ht="12.75">
      <c r="H4390" s="145"/>
      <c r="I4390" s="145"/>
      <c r="J4390" s="145"/>
      <c r="K4390" s="145"/>
      <c r="L4390" s="145"/>
      <c r="M4390" s="145"/>
      <c r="N4390" s="145"/>
      <c r="O4390" s="145"/>
      <c r="P4390" s="145"/>
      <c r="Q4390" s="145"/>
      <c r="R4390" s="145"/>
      <c r="S4390" s="145"/>
      <c r="T4390" s="145"/>
      <c r="U4390" s="145"/>
      <c r="V4390" s="145"/>
      <c r="W4390" s="145"/>
      <c r="X4390" s="145"/>
      <c r="Y4390" s="145"/>
      <c r="Z4390" s="145"/>
      <c r="AA4390" s="145"/>
      <c r="AB4390" s="145"/>
      <c r="AC4390" s="145"/>
    </row>
    <row r="4391" spans="8:29" ht="12.75">
      <c r="H4391" s="145"/>
      <c r="I4391" s="145"/>
      <c r="J4391" s="145"/>
      <c r="K4391" s="145"/>
      <c r="L4391" s="145"/>
      <c r="M4391" s="145"/>
      <c r="N4391" s="145"/>
      <c r="O4391" s="145"/>
      <c r="P4391" s="145"/>
      <c r="Q4391" s="145"/>
      <c r="R4391" s="145"/>
      <c r="S4391" s="145"/>
      <c r="T4391" s="145"/>
      <c r="U4391" s="145"/>
      <c r="V4391" s="145"/>
      <c r="W4391" s="145"/>
      <c r="X4391" s="145"/>
      <c r="Y4391" s="145"/>
      <c r="Z4391" s="145"/>
      <c r="AA4391" s="145"/>
      <c r="AB4391" s="145"/>
      <c r="AC4391" s="145"/>
    </row>
    <row r="4392" spans="8:29" ht="12.75">
      <c r="H4392" s="145"/>
      <c r="I4392" s="145"/>
      <c r="J4392" s="145"/>
      <c r="K4392" s="145"/>
      <c r="L4392" s="145"/>
      <c r="M4392" s="145"/>
      <c r="N4392" s="145"/>
      <c r="O4392" s="145"/>
      <c r="P4392" s="145"/>
      <c r="Q4392" s="145"/>
      <c r="R4392" s="145"/>
      <c r="S4392" s="145"/>
      <c r="T4392" s="145"/>
      <c r="U4392" s="145"/>
      <c r="V4392" s="145"/>
      <c r="W4392" s="145"/>
      <c r="X4392" s="145"/>
      <c r="Y4392" s="145"/>
      <c r="Z4392" s="145"/>
      <c r="AA4392" s="145"/>
      <c r="AB4392" s="145"/>
      <c r="AC4392" s="145"/>
    </row>
    <row r="4393" spans="8:29" ht="12.75">
      <c r="H4393" s="145"/>
      <c r="I4393" s="145"/>
      <c r="J4393" s="145"/>
      <c r="K4393" s="145"/>
      <c r="L4393" s="145"/>
      <c r="M4393" s="145"/>
      <c r="N4393" s="145"/>
      <c r="O4393" s="145"/>
      <c r="P4393" s="145"/>
      <c r="Q4393" s="145"/>
      <c r="R4393" s="145"/>
      <c r="S4393" s="145"/>
      <c r="T4393" s="145"/>
      <c r="U4393" s="145"/>
      <c r="V4393" s="145"/>
      <c r="W4393" s="145"/>
      <c r="X4393" s="145"/>
      <c r="Y4393" s="145"/>
      <c r="Z4393" s="145"/>
      <c r="AA4393" s="145"/>
      <c r="AB4393" s="145"/>
      <c r="AC4393" s="145"/>
    </row>
    <row r="4394" spans="8:29" ht="12.75">
      <c r="H4394" s="145"/>
      <c r="I4394" s="145"/>
      <c r="J4394" s="145"/>
      <c r="K4394" s="145"/>
      <c r="L4394" s="145"/>
      <c r="M4394" s="145"/>
      <c r="N4394" s="145"/>
      <c r="O4394" s="145"/>
      <c r="P4394" s="145"/>
      <c r="Q4394" s="145"/>
      <c r="R4394" s="145"/>
      <c r="S4394" s="145"/>
      <c r="T4394" s="145"/>
      <c r="U4394" s="145"/>
      <c r="V4394" s="145"/>
      <c r="W4394" s="145"/>
      <c r="X4394" s="145"/>
      <c r="Y4394" s="145"/>
      <c r="Z4394" s="145"/>
      <c r="AA4394" s="145"/>
      <c r="AB4394" s="145"/>
      <c r="AC4394" s="145"/>
    </row>
    <row r="4395" spans="8:29" ht="12.75">
      <c r="H4395" s="145"/>
      <c r="I4395" s="145"/>
      <c r="J4395" s="145"/>
      <c r="K4395" s="145"/>
      <c r="L4395" s="145"/>
      <c r="M4395" s="145"/>
      <c r="N4395" s="145"/>
      <c r="O4395" s="145"/>
      <c r="P4395" s="145"/>
      <c r="Q4395" s="145"/>
      <c r="R4395" s="145"/>
      <c r="S4395" s="145"/>
      <c r="T4395" s="145"/>
      <c r="U4395" s="145"/>
      <c r="V4395" s="145"/>
      <c r="W4395" s="145"/>
      <c r="X4395" s="145"/>
      <c r="Y4395" s="145"/>
      <c r="Z4395" s="145"/>
      <c r="AA4395" s="145"/>
      <c r="AB4395" s="145"/>
      <c r="AC4395" s="145"/>
    </row>
    <row r="4396" spans="8:29" ht="12.75">
      <c r="H4396" s="145"/>
      <c r="I4396" s="145"/>
      <c r="J4396" s="145"/>
      <c r="K4396" s="145"/>
      <c r="L4396" s="145"/>
      <c r="M4396" s="145"/>
      <c r="N4396" s="145"/>
      <c r="O4396" s="145"/>
      <c r="P4396" s="145"/>
      <c r="Q4396" s="145"/>
      <c r="R4396" s="145"/>
      <c r="S4396" s="145"/>
      <c r="T4396" s="145"/>
      <c r="U4396" s="145"/>
      <c r="V4396" s="145"/>
      <c r="W4396" s="145"/>
      <c r="X4396" s="145"/>
      <c r="Y4396" s="145"/>
      <c r="Z4396" s="145"/>
      <c r="AA4396" s="145"/>
      <c r="AB4396" s="145"/>
      <c r="AC4396" s="145"/>
    </row>
    <row r="4397" spans="8:29" ht="12.75">
      <c r="H4397" s="145"/>
      <c r="I4397" s="145"/>
      <c r="J4397" s="145"/>
      <c r="K4397" s="145"/>
      <c r="L4397" s="145"/>
      <c r="M4397" s="145"/>
      <c r="N4397" s="145"/>
      <c r="O4397" s="145"/>
      <c r="P4397" s="145"/>
      <c r="Q4397" s="145"/>
      <c r="R4397" s="145"/>
      <c r="S4397" s="145"/>
      <c r="T4397" s="145"/>
      <c r="U4397" s="145"/>
      <c r="V4397" s="145"/>
      <c r="W4397" s="145"/>
      <c r="X4397" s="145"/>
      <c r="Y4397" s="145"/>
      <c r="Z4397" s="145"/>
      <c r="AA4397" s="145"/>
      <c r="AB4397" s="145"/>
      <c r="AC4397" s="145"/>
    </row>
    <row r="4398" spans="8:29" ht="12.75">
      <c r="H4398" s="145"/>
      <c r="I4398" s="145"/>
      <c r="J4398" s="145"/>
      <c r="K4398" s="145"/>
      <c r="L4398" s="145"/>
      <c r="M4398" s="145"/>
      <c r="N4398" s="145"/>
      <c r="O4398" s="145"/>
      <c r="P4398" s="145"/>
      <c r="Q4398" s="145"/>
      <c r="R4398" s="145"/>
      <c r="S4398" s="145"/>
      <c r="T4398" s="145"/>
      <c r="U4398" s="145"/>
      <c r="V4398" s="145"/>
      <c r="W4398" s="145"/>
      <c r="X4398" s="145"/>
      <c r="Y4398" s="145"/>
      <c r="Z4398" s="145"/>
      <c r="AA4398" s="145"/>
      <c r="AB4398" s="145"/>
      <c r="AC4398" s="145"/>
    </row>
    <row r="4399" spans="8:29" ht="12.75">
      <c r="H4399" s="145"/>
      <c r="I4399" s="145"/>
      <c r="J4399" s="145"/>
      <c r="K4399" s="145"/>
      <c r="L4399" s="145"/>
      <c r="M4399" s="145"/>
      <c r="N4399" s="145"/>
      <c r="O4399" s="145"/>
      <c r="P4399" s="145"/>
      <c r="Q4399" s="145"/>
      <c r="R4399" s="145"/>
      <c r="S4399" s="145"/>
      <c r="T4399" s="145"/>
      <c r="U4399" s="145"/>
      <c r="V4399" s="145"/>
      <c r="W4399" s="145"/>
      <c r="X4399" s="145"/>
      <c r="Y4399" s="145"/>
      <c r="Z4399" s="145"/>
      <c r="AA4399" s="145"/>
      <c r="AB4399" s="145"/>
      <c r="AC4399" s="145"/>
    </row>
    <row r="4400" spans="8:29" ht="12.75">
      <c r="H4400" s="145"/>
      <c r="I4400" s="145"/>
      <c r="J4400" s="145"/>
      <c r="K4400" s="145"/>
      <c r="L4400" s="145"/>
      <c r="M4400" s="145"/>
      <c r="N4400" s="145"/>
      <c r="O4400" s="145"/>
      <c r="P4400" s="145"/>
      <c r="Q4400" s="145"/>
      <c r="R4400" s="145"/>
      <c r="S4400" s="145"/>
      <c r="T4400" s="145"/>
      <c r="U4400" s="145"/>
      <c r="V4400" s="145"/>
      <c r="W4400" s="145"/>
      <c r="X4400" s="145"/>
      <c r="Y4400" s="145"/>
      <c r="Z4400" s="145"/>
      <c r="AA4400" s="145"/>
      <c r="AB4400" s="145"/>
      <c r="AC4400" s="145"/>
    </row>
    <row r="4401" spans="8:29" ht="12.75">
      <c r="H4401" s="145"/>
      <c r="I4401" s="145"/>
      <c r="J4401" s="145"/>
      <c r="K4401" s="145"/>
      <c r="L4401" s="145"/>
      <c r="M4401" s="145"/>
      <c r="N4401" s="145"/>
      <c r="O4401" s="145"/>
      <c r="P4401" s="145"/>
      <c r="Q4401" s="145"/>
      <c r="R4401" s="145"/>
      <c r="S4401" s="145"/>
      <c r="T4401" s="145"/>
      <c r="U4401" s="145"/>
      <c r="V4401" s="145"/>
      <c r="W4401" s="145"/>
      <c r="X4401" s="145"/>
      <c r="Y4401" s="145"/>
      <c r="Z4401" s="145"/>
      <c r="AA4401" s="145"/>
      <c r="AB4401" s="145"/>
      <c r="AC4401" s="145"/>
    </row>
    <row r="4402" spans="8:29" ht="12.75">
      <c r="H4402" s="145"/>
      <c r="I4402" s="145"/>
      <c r="J4402" s="145"/>
      <c r="K4402" s="145"/>
      <c r="L4402" s="145"/>
      <c r="M4402" s="145"/>
      <c r="N4402" s="145"/>
      <c r="O4402" s="145"/>
      <c r="P4402" s="145"/>
      <c r="Q4402" s="145"/>
      <c r="R4402" s="145"/>
      <c r="S4402" s="145"/>
      <c r="T4402" s="145"/>
      <c r="U4402" s="145"/>
      <c r="V4402" s="145"/>
      <c r="W4402" s="145"/>
      <c r="X4402" s="145"/>
      <c r="Y4402" s="145"/>
      <c r="Z4402" s="145"/>
      <c r="AA4402" s="145"/>
      <c r="AB4402" s="145"/>
      <c r="AC4402" s="145"/>
    </row>
    <row r="4403" spans="8:29" ht="12.75">
      <c r="H4403" s="145"/>
      <c r="I4403" s="145"/>
      <c r="J4403" s="145"/>
      <c r="K4403" s="145"/>
      <c r="L4403" s="145"/>
      <c r="M4403" s="145"/>
      <c r="N4403" s="145"/>
      <c r="O4403" s="145"/>
      <c r="P4403" s="145"/>
      <c r="Q4403" s="145"/>
      <c r="R4403" s="145"/>
      <c r="S4403" s="145"/>
      <c r="T4403" s="145"/>
      <c r="U4403" s="145"/>
      <c r="V4403" s="145"/>
      <c r="W4403" s="145"/>
      <c r="X4403" s="145"/>
      <c r="Y4403" s="145"/>
      <c r="Z4403" s="145"/>
      <c r="AA4403" s="145"/>
      <c r="AB4403" s="145"/>
      <c r="AC4403" s="145"/>
    </row>
    <row r="4404" spans="8:29" ht="12.75">
      <c r="H4404" s="145"/>
      <c r="I4404" s="145"/>
      <c r="J4404" s="145"/>
      <c r="K4404" s="145"/>
      <c r="L4404" s="145"/>
      <c r="M4404" s="145"/>
      <c r="N4404" s="145"/>
      <c r="O4404" s="145"/>
      <c r="P4404" s="145"/>
      <c r="Q4404" s="145"/>
      <c r="R4404" s="145"/>
      <c r="S4404" s="145"/>
      <c r="T4404" s="145"/>
      <c r="U4404" s="145"/>
      <c r="V4404" s="145"/>
      <c r="W4404" s="145"/>
      <c r="X4404" s="145"/>
      <c r="Y4404" s="145"/>
      <c r="Z4404" s="145"/>
      <c r="AA4404" s="145"/>
      <c r="AB4404" s="145"/>
      <c r="AC4404" s="145"/>
    </row>
    <row r="4405" spans="8:29" ht="12.75">
      <c r="H4405" s="145"/>
      <c r="I4405" s="145"/>
      <c r="J4405" s="145"/>
      <c r="K4405" s="145"/>
      <c r="L4405" s="145"/>
      <c r="M4405" s="145"/>
      <c r="N4405" s="145"/>
      <c r="O4405" s="145"/>
      <c r="P4405" s="145"/>
      <c r="Q4405" s="145"/>
      <c r="R4405" s="145"/>
      <c r="S4405" s="145"/>
      <c r="T4405" s="145"/>
      <c r="U4405" s="145"/>
      <c r="V4405" s="145"/>
      <c r="W4405" s="145"/>
      <c r="X4405" s="145"/>
      <c r="Y4405" s="145"/>
      <c r="Z4405" s="145"/>
      <c r="AA4405" s="145"/>
      <c r="AB4405" s="145"/>
      <c r="AC4405" s="145"/>
    </row>
    <row r="4406" spans="8:29" ht="12.75">
      <c r="H4406" s="145"/>
      <c r="I4406" s="145"/>
      <c r="J4406" s="145"/>
      <c r="K4406" s="145"/>
      <c r="L4406" s="145"/>
      <c r="M4406" s="145"/>
      <c r="N4406" s="145"/>
      <c r="O4406" s="145"/>
      <c r="P4406" s="145"/>
      <c r="Q4406" s="145"/>
      <c r="R4406" s="145"/>
      <c r="S4406" s="145"/>
      <c r="T4406" s="145"/>
      <c r="U4406" s="145"/>
      <c r="V4406" s="145"/>
      <c r="W4406" s="145"/>
      <c r="X4406" s="145"/>
      <c r="Y4406" s="145"/>
      <c r="Z4406" s="145"/>
      <c r="AA4406" s="145"/>
      <c r="AB4406" s="145"/>
      <c r="AC4406" s="145"/>
    </row>
    <row r="4407" spans="8:29" ht="12.75">
      <c r="H4407" s="145"/>
      <c r="I4407" s="145"/>
      <c r="J4407" s="145"/>
      <c r="K4407" s="145"/>
      <c r="L4407" s="145"/>
      <c r="M4407" s="145"/>
      <c r="N4407" s="145"/>
      <c r="O4407" s="145"/>
      <c r="P4407" s="145"/>
      <c r="Q4407" s="145"/>
      <c r="R4407" s="145"/>
      <c r="S4407" s="145"/>
      <c r="T4407" s="145"/>
      <c r="U4407" s="145"/>
      <c r="V4407" s="145"/>
      <c r="W4407" s="145"/>
      <c r="X4407" s="145"/>
      <c r="Y4407" s="145"/>
      <c r="Z4407" s="145"/>
      <c r="AA4407" s="145"/>
      <c r="AB4407" s="145"/>
      <c r="AC4407" s="145"/>
    </row>
    <row r="4408" spans="8:29" ht="12.75">
      <c r="H4408" s="145"/>
      <c r="I4408" s="145"/>
      <c r="J4408" s="145"/>
      <c r="K4408" s="145"/>
      <c r="L4408" s="145"/>
      <c r="M4408" s="145"/>
      <c r="N4408" s="145"/>
      <c r="O4408" s="145"/>
      <c r="P4408" s="145"/>
      <c r="Q4408" s="145"/>
      <c r="R4408" s="145"/>
      <c r="S4408" s="145"/>
      <c r="T4408" s="145"/>
      <c r="U4408" s="145"/>
      <c r="V4408" s="145"/>
      <c r="W4408" s="145"/>
      <c r="X4408" s="145"/>
      <c r="Y4408" s="145"/>
      <c r="Z4408" s="145"/>
      <c r="AA4408" s="145"/>
      <c r="AB4408" s="145"/>
      <c r="AC4408" s="145"/>
    </row>
    <row r="4409" spans="8:29" ht="12.75">
      <c r="H4409" s="145"/>
      <c r="I4409" s="145"/>
      <c r="J4409" s="145"/>
      <c r="K4409" s="145"/>
      <c r="L4409" s="145"/>
      <c r="M4409" s="145"/>
      <c r="N4409" s="145"/>
      <c r="O4409" s="145"/>
      <c r="P4409" s="145"/>
      <c r="Q4409" s="145"/>
      <c r="R4409" s="145"/>
      <c r="S4409" s="145"/>
      <c r="T4409" s="145"/>
      <c r="U4409" s="145"/>
      <c r="V4409" s="145"/>
      <c r="W4409" s="145"/>
      <c r="X4409" s="145"/>
      <c r="Y4409" s="145"/>
      <c r="Z4409" s="145"/>
      <c r="AA4409" s="145"/>
      <c r="AB4409" s="145"/>
      <c r="AC4409" s="145"/>
    </row>
    <row r="4410" spans="8:29" ht="12.75">
      <c r="H4410" s="145"/>
      <c r="I4410" s="145"/>
      <c r="J4410" s="145"/>
      <c r="K4410" s="145"/>
      <c r="L4410" s="145"/>
      <c r="M4410" s="145"/>
      <c r="N4410" s="145"/>
      <c r="O4410" s="145"/>
      <c r="P4410" s="145"/>
      <c r="Q4410" s="145"/>
      <c r="R4410" s="145"/>
      <c r="S4410" s="145"/>
      <c r="T4410" s="145"/>
      <c r="U4410" s="145"/>
      <c r="V4410" s="145"/>
      <c r="W4410" s="145"/>
      <c r="X4410" s="145"/>
      <c r="Y4410" s="145"/>
      <c r="Z4410" s="145"/>
      <c r="AA4410" s="145"/>
      <c r="AB4410" s="145"/>
      <c r="AC4410" s="145"/>
    </row>
    <row r="4411" spans="8:29" ht="12.75">
      <c r="H4411" s="145"/>
      <c r="I4411" s="145"/>
      <c r="J4411" s="145"/>
      <c r="K4411" s="145"/>
      <c r="L4411" s="145"/>
      <c r="M4411" s="145"/>
      <c r="N4411" s="145"/>
      <c r="O4411" s="145"/>
      <c r="P4411" s="145"/>
      <c r="Q4411" s="145"/>
      <c r="R4411" s="145"/>
      <c r="S4411" s="145"/>
      <c r="T4411" s="145"/>
      <c r="U4411" s="145"/>
      <c r="V4411" s="145"/>
      <c r="W4411" s="145"/>
      <c r="X4411" s="145"/>
      <c r="Y4411" s="145"/>
      <c r="Z4411" s="145"/>
      <c r="AA4411" s="145"/>
      <c r="AB4411" s="145"/>
      <c r="AC4411" s="145"/>
    </row>
    <row r="4412" spans="8:29" ht="12.75">
      <c r="H4412" s="145"/>
      <c r="I4412" s="145"/>
      <c r="J4412" s="145"/>
      <c r="K4412" s="145"/>
      <c r="L4412" s="145"/>
      <c r="M4412" s="145"/>
      <c r="N4412" s="145"/>
      <c r="O4412" s="145"/>
      <c r="P4412" s="145"/>
      <c r="Q4412" s="145"/>
      <c r="R4412" s="145"/>
      <c r="S4412" s="145"/>
      <c r="T4412" s="145"/>
      <c r="U4412" s="145"/>
      <c r="V4412" s="145"/>
      <c r="W4412" s="145"/>
      <c r="X4412" s="145"/>
      <c r="Y4412" s="145"/>
      <c r="Z4412" s="145"/>
      <c r="AA4412" s="145"/>
      <c r="AB4412" s="145"/>
      <c r="AC4412" s="145"/>
    </row>
    <row r="4413" spans="8:29" ht="12.75">
      <c r="H4413" s="145"/>
      <c r="I4413" s="145"/>
      <c r="J4413" s="145"/>
      <c r="K4413" s="145"/>
      <c r="L4413" s="145"/>
      <c r="M4413" s="145"/>
      <c r="N4413" s="145"/>
      <c r="O4413" s="145"/>
      <c r="P4413" s="145"/>
      <c r="Q4413" s="145"/>
      <c r="R4413" s="145"/>
      <c r="S4413" s="145"/>
      <c r="T4413" s="145"/>
      <c r="U4413" s="145"/>
      <c r="V4413" s="145"/>
      <c r="W4413" s="145"/>
      <c r="X4413" s="145"/>
      <c r="Y4413" s="145"/>
      <c r="Z4413" s="145"/>
      <c r="AA4413" s="145"/>
      <c r="AB4413" s="145"/>
      <c r="AC4413" s="145"/>
    </row>
    <row r="4414" spans="8:29" ht="12.75">
      <c r="H4414" s="145"/>
      <c r="I4414" s="145"/>
      <c r="J4414" s="145"/>
      <c r="K4414" s="145"/>
      <c r="L4414" s="145"/>
      <c r="M4414" s="145"/>
      <c r="N4414" s="145"/>
      <c r="O4414" s="145"/>
      <c r="P4414" s="145"/>
      <c r="Q4414" s="145"/>
      <c r="R4414" s="145"/>
      <c r="S4414" s="145"/>
      <c r="T4414" s="145"/>
      <c r="U4414" s="145"/>
      <c r="V4414" s="145"/>
      <c r="W4414" s="145"/>
      <c r="X4414" s="145"/>
      <c r="Y4414" s="145"/>
      <c r="Z4414" s="145"/>
      <c r="AA4414" s="145"/>
      <c r="AB4414" s="145"/>
      <c r="AC4414" s="145"/>
    </row>
    <row r="4415" spans="8:29" ht="12.75">
      <c r="H4415" s="145"/>
      <c r="I4415" s="145"/>
      <c r="J4415" s="145"/>
      <c r="K4415" s="145"/>
      <c r="L4415" s="145"/>
      <c r="M4415" s="145"/>
      <c r="N4415" s="145"/>
      <c r="O4415" s="145"/>
      <c r="P4415" s="145"/>
      <c r="Q4415" s="145"/>
      <c r="R4415" s="145"/>
      <c r="S4415" s="145"/>
      <c r="T4415" s="145"/>
      <c r="U4415" s="145"/>
      <c r="V4415" s="145"/>
      <c r="W4415" s="145"/>
      <c r="X4415" s="145"/>
      <c r="Y4415" s="145"/>
      <c r="Z4415" s="145"/>
      <c r="AA4415" s="145"/>
      <c r="AB4415" s="145"/>
      <c r="AC4415" s="145"/>
    </row>
    <row r="4416" spans="8:29" ht="12.75">
      <c r="H4416" s="145"/>
      <c r="I4416" s="145"/>
      <c r="J4416" s="145"/>
      <c r="K4416" s="145"/>
      <c r="L4416" s="145"/>
      <c r="M4416" s="145"/>
      <c r="N4416" s="145"/>
      <c r="O4416" s="145"/>
      <c r="P4416" s="145"/>
      <c r="Q4416" s="145"/>
      <c r="R4416" s="145"/>
      <c r="S4416" s="145"/>
      <c r="T4416" s="145"/>
      <c r="U4416" s="145"/>
      <c r="V4416" s="145"/>
      <c r="W4416" s="145"/>
      <c r="X4416" s="145"/>
      <c r="Y4416" s="145"/>
      <c r="Z4416" s="145"/>
      <c r="AA4416" s="145"/>
      <c r="AB4416" s="145"/>
      <c r="AC4416" s="145"/>
    </row>
    <row r="4417" spans="8:29" ht="12.75">
      <c r="H4417" s="145"/>
      <c r="I4417" s="145"/>
      <c r="J4417" s="145"/>
      <c r="K4417" s="145"/>
      <c r="L4417" s="145"/>
      <c r="M4417" s="145"/>
      <c r="N4417" s="145"/>
      <c r="O4417" s="145"/>
      <c r="P4417" s="145"/>
      <c r="Q4417" s="145"/>
      <c r="R4417" s="145"/>
      <c r="S4417" s="145"/>
      <c r="T4417" s="145"/>
      <c r="U4417" s="145"/>
      <c r="V4417" s="145"/>
      <c r="W4417" s="145"/>
      <c r="X4417" s="145"/>
      <c r="Y4417" s="145"/>
      <c r="Z4417" s="145"/>
      <c r="AA4417" s="145"/>
      <c r="AB4417" s="145"/>
      <c r="AC4417" s="145"/>
    </row>
    <row r="4418" spans="8:29" ht="12.75">
      <c r="H4418" s="145"/>
      <c r="I4418" s="145"/>
      <c r="J4418" s="145"/>
      <c r="K4418" s="145"/>
      <c r="L4418" s="145"/>
      <c r="M4418" s="145"/>
      <c r="N4418" s="145"/>
      <c r="O4418" s="145"/>
      <c r="P4418" s="145"/>
      <c r="Q4418" s="145"/>
      <c r="R4418" s="145"/>
      <c r="S4418" s="145"/>
      <c r="T4418" s="145"/>
      <c r="U4418" s="145"/>
      <c r="V4418" s="145"/>
      <c r="W4418" s="145"/>
      <c r="X4418" s="145"/>
      <c r="Y4418" s="145"/>
      <c r="Z4418" s="145"/>
      <c r="AA4418" s="145"/>
      <c r="AB4418" s="145"/>
      <c r="AC4418" s="145"/>
    </row>
    <row r="4419" spans="8:29" ht="12.75">
      <c r="H4419" s="145"/>
      <c r="I4419" s="145"/>
      <c r="J4419" s="145"/>
      <c r="K4419" s="145"/>
      <c r="L4419" s="145"/>
      <c r="M4419" s="145"/>
      <c r="N4419" s="145"/>
      <c r="O4419" s="145"/>
      <c r="P4419" s="145"/>
      <c r="Q4419" s="145"/>
      <c r="R4419" s="145"/>
      <c r="S4419" s="145"/>
      <c r="T4419" s="145"/>
      <c r="U4419" s="145"/>
      <c r="V4419" s="145"/>
      <c r="W4419" s="145"/>
      <c r="X4419" s="145"/>
      <c r="Y4419" s="145"/>
      <c r="Z4419" s="145"/>
      <c r="AA4419" s="145"/>
      <c r="AB4419" s="145"/>
      <c r="AC4419" s="145"/>
    </row>
    <row r="4420" spans="8:29" ht="12.75">
      <c r="H4420" s="145"/>
      <c r="I4420" s="145"/>
      <c r="J4420" s="145"/>
      <c r="K4420" s="145"/>
      <c r="L4420" s="145"/>
      <c r="M4420" s="145"/>
      <c r="N4420" s="145"/>
      <c r="O4420" s="145"/>
      <c r="P4420" s="145"/>
      <c r="Q4420" s="145"/>
      <c r="R4420" s="145"/>
      <c r="S4420" s="145"/>
      <c r="T4420" s="145"/>
      <c r="U4420" s="145"/>
      <c r="V4420" s="145"/>
      <c r="W4420" s="145"/>
      <c r="X4420" s="145"/>
      <c r="Y4420" s="145"/>
      <c r="Z4420" s="145"/>
      <c r="AA4420" s="145"/>
      <c r="AB4420" s="145"/>
      <c r="AC4420" s="145"/>
    </row>
    <row r="4421" spans="8:29" ht="12.75">
      <c r="H4421" s="145"/>
      <c r="I4421" s="145"/>
      <c r="J4421" s="145"/>
      <c r="K4421" s="145"/>
      <c r="L4421" s="145"/>
      <c r="M4421" s="145"/>
      <c r="N4421" s="145"/>
      <c r="O4421" s="145"/>
      <c r="P4421" s="145"/>
      <c r="Q4421" s="145"/>
      <c r="R4421" s="145"/>
      <c r="S4421" s="145"/>
      <c r="T4421" s="145"/>
      <c r="U4421" s="145"/>
      <c r="V4421" s="145"/>
      <c r="W4421" s="145"/>
      <c r="X4421" s="145"/>
      <c r="Y4421" s="145"/>
      <c r="Z4421" s="145"/>
      <c r="AA4421" s="145"/>
      <c r="AB4421" s="145"/>
      <c r="AC4421" s="145"/>
    </row>
    <row r="4422" spans="8:29" ht="12.75">
      <c r="H4422" s="145"/>
      <c r="I4422" s="145"/>
      <c r="J4422" s="145"/>
      <c r="K4422" s="145"/>
      <c r="L4422" s="145"/>
      <c r="M4422" s="145"/>
      <c r="N4422" s="145"/>
      <c r="O4422" s="145"/>
      <c r="P4422" s="145"/>
      <c r="Q4422" s="145"/>
      <c r="R4422" s="145"/>
      <c r="S4422" s="145"/>
      <c r="T4422" s="145"/>
      <c r="U4422" s="145"/>
      <c r="V4422" s="145"/>
      <c r="W4422" s="145"/>
      <c r="X4422" s="145"/>
      <c r="Y4422" s="145"/>
      <c r="Z4422" s="145"/>
      <c r="AA4422" s="145"/>
      <c r="AB4422" s="145"/>
      <c r="AC4422" s="145"/>
    </row>
    <row r="4423" spans="8:29" ht="12.75">
      <c r="H4423" s="145"/>
      <c r="I4423" s="145"/>
      <c r="J4423" s="145"/>
      <c r="K4423" s="145"/>
      <c r="L4423" s="145"/>
      <c r="M4423" s="145"/>
      <c r="N4423" s="145"/>
      <c r="O4423" s="145"/>
      <c r="P4423" s="145"/>
      <c r="Q4423" s="145"/>
      <c r="R4423" s="145"/>
      <c r="S4423" s="145"/>
      <c r="T4423" s="145"/>
      <c r="U4423" s="145"/>
      <c r="V4423" s="145"/>
      <c r="W4423" s="145"/>
      <c r="X4423" s="145"/>
      <c r="Y4423" s="145"/>
      <c r="Z4423" s="145"/>
      <c r="AA4423" s="145"/>
      <c r="AB4423" s="145"/>
      <c r="AC4423" s="145"/>
    </row>
    <row r="4424" spans="8:29" ht="12.75">
      <c r="H4424" s="145"/>
      <c r="I4424" s="145"/>
      <c r="J4424" s="145"/>
      <c r="K4424" s="145"/>
      <c r="L4424" s="145"/>
      <c r="M4424" s="145"/>
      <c r="N4424" s="145"/>
      <c r="O4424" s="145"/>
      <c r="P4424" s="145"/>
      <c r="Q4424" s="145"/>
      <c r="R4424" s="145"/>
      <c r="S4424" s="145"/>
      <c r="T4424" s="145"/>
      <c r="U4424" s="145"/>
      <c r="V4424" s="145"/>
      <c r="W4424" s="145"/>
      <c r="X4424" s="145"/>
      <c r="Y4424" s="145"/>
      <c r="Z4424" s="145"/>
      <c r="AA4424" s="145"/>
      <c r="AB4424" s="145"/>
      <c r="AC4424" s="145"/>
    </row>
    <row r="4425" spans="8:29" ht="12.75">
      <c r="H4425" s="145"/>
      <c r="I4425" s="145"/>
      <c r="J4425" s="145"/>
      <c r="K4425" s="145"/>
      <c r="L4425" s="145"/>
      <c r="M4425" s="145"/>
      <c r="N4425" s="145"/>
      <c r="O4425" s="145"/>
      <c r="P4425" s="145"/>
      <c r="Q4425" s="145"/>
      <c r="R4425" s="145"/>
      <c r="S4425" s="145"/>
      <c r="T4425" s="145"/>
      <c r="U4425" s="145"/>
      <c r="V4425" s="145"/>
      <c r="W4425" s="145"/>
      <c r="X4425" s="145"/>
      <c r="Y4425" s="145"/>
      <c r="Z4425" s="145"/>
      <c r="AA4425" s="145"/>
      <c r="AB4425" s="145"/>
      <c r="AC4425" s="145"/>
    </row>
    <row r="4426" spans="8:29" ht="12.75">
      <c r="H4426" s="145"/>
      <c r="I4426" s="145"/>
      <c r="J4426" s="145"/>
      <c r="K4426" s="145"/>
      <c r="L4426" s="145"/>
      <c r="M4426" s="145"/>
      <c r="N4426" s="145"/>
      <c r="O4426" s="145"/>
      <c r="P4426" s="145"/>
      <c r="Q4426" s="145"/>
      <c r="R4426" s="145"/>
      <c r="S4426" s="145"/>
      <c r="T4426" s="145"/>
      <c r="U4426" s="145"/>
      <c r="V4426" s="145"/>
      <c r="W4426" s="145"/>
      <c r="X4426" s="145"/>
      <c r="Y4426" s="145"/>
      <c r="Z4426" s="145"/>
      <c r="AA4426" s="145"/>
      <c r="AB4426" s="145"/>
      <c r="AC4426" s="145"/>
    </row>
    <row r="4427" spans="8:29" ht="12.75">
      <c r="H4427" s="145"/>
      <c r="I4427" s="145"/>
      <c r="J4427" s="145"/>
      <c r="K4427" s="145"/>
      <c r="L4427" s="145"/>
      <c r="M4427" s="145"/>
      <c r="N4427" s="145"/>
      <c r="O4427" s="145"/>
      <c r="P4427" s="145"/>
      <c r="Q4427" s="145"/>
      <c r="R4427" s="145"/>
      <c r="S4427" s="145"/>
      <c r="T4427" s="145"/>
      <c r="U4427" s="145"/>
      <c r="V4427" s="145"/>
      <c r="W4427" s="145"/>
      <c r="X4427" s="145"/>
      <c r="Y4427" s="145"/>
      <c r="Z4427" s="145"/>
      <c r="AA4427" s="145"/>
      <c r="AB4427" s="145"/>
      <c r="AC4427" s="145"/>
    </row>
    <row r="4428" spans="8:29" ht="12.75">
      <c r="H4428" s="145"/>
      <c r="I4428" s="145"/>
      <c r="J4428" s="145"/>
      <c r="K4428" s="145"/>
      <c r="L4428" s="145"/>
      <c r="M4428" s="145"/>
      <c r="N4428" s="145"/>
      <c r="O4428" s="145"/>
      <c r="P4428" s="145"/>
      <c r="Q4428" s="145"/>
      <c r="R4428" s="145"/>
      <c r="S4428" s="145"/>
      <c r="T4428" s="145"/>
      <c r="U4428" s="145"/>
      <c r="V4428" s="145"/>
      <c r="W4428" s="145"/>
      <c r="X4428" s="145"/>
      <c r="Y4428" s="145"/>
      <c r="Z4428" s="145"/>
      <c r="AA4428" s="145"/>
      <c r="AB4428" s="145"/>
      <c r="AC4428" s="145"/>
    </row>
    <row r="4429" spans="8:29" ht="12.75">
      <c r="H4429" s="145"/>
      <c r="I4429" s="145"/>
      <c r="J4429" s="145"/>
      <c r="K4429" s="145"/>
      <c r="L4429" s="145"/>
      <c r="M4429" s="145"/>
      <c r="N4429" s="145"/>
      <c r="O4429" s="145"/>
      <c r="P4429" s="145"/>
      <c r="Q4429" s="145"/>
      <c r="R4429" s="145"/>
      <c r="S4429" s="145"/>
      <c r="T4429" s="145"/>
      <c r="U4429" s="145"/>
      <c r="V4429" s="145"/>
      <c r="W4429" s="145"/>
      <c r="X4429" s="145"/>
      <c r="Y4429" s="145"/>
      <c r="Z4429" s="145"/>
      <c r="AA4429" s="145"/>
      <c r="AB4429" s="145"/>
      <c r="AC4429" s="145"/>
    </row>
    <row r="4430" spans="8:29" ht="12.75">
      <c r="H4430" s="145"/>
      <c r="I4430" s="145"/>
      <c r="J4430" s="145"/>
      <c r="K4430" s="145"/>
      <c r="L4430" s="145"/>
      <c r="M4430" s="145"/>
      <c r="N4430" s="145"/>
      <c r="O4430" s="145"/>
      <c r="P4430" s="145"/>
      <c r="Q4430" s="145"/>
      <c r="R4430" s="145"/>
      <c r="S4430" s="145"/>
      <c r="T4430" s="145"/>
      <c r="U4430" s="145"/>
      <c r="V4430" s="145"/>
      <c r="W4430" s="145"/>
      <c r="X4430" s="145"/>
      <c r="Y4430" s="145"/>
      <c r="Z4430" s="145"/>
      <c r="AA4430" s="145"/>
      <c r="AB4430" s="145"/>
      <c r="AC4430" s="145"/>
    </row>
    <row r="4431" spans="8:29" ht="12.75">
      <c r="H4431" s="145"/>
      <c r="I4431" s="145"/>
      <c r="J4431" s="145"/>
      <c r="K4431" s="145"/>
      <c r="L4431" s="145"/>
      <c r="M4431" s="145"/>
      <c r="N4431" s="145"/>
      <c r="O4431" s="145"/>
      <c r="P4431" s="145"/>
      <c r="Q4431" s="145"/>
      <c r="R4431" s="145"/>
      <c r="S4431" s="145"/>
      <c r="T4431" s="145"/>
      <c r="U4431" s="145"/>
      <c r="V4431" s="145"/>
      <c r="W4431" s="145"/>
      <c r="X4431" s="145"/>
      <c r="Y4431" s="145"/>
      <c r="Z4431" s="145"/>
      <c r="AA4431" s="145"/>
      <c r="AB4431" s="145"/>
      <c r="AC4431" s="145"/>
    </row>
    <row r="4432" spans="8:29" ht="12.75">
      <c r="H4432" s="145"/>
      <c r="I4432" s="145"/>
      <c r="J4432" s="145"/>
      <c r="K4432" s="145"/>
      <c r="L4432" s="145"/>
      <c r="M4432" s="145"/>
      <c r="N4432" s="145"/>
      <c r="O4432" s="145"/>
      <c r="P4432" s="145"/>
      <c r="Q4432" s="145"/>
      <c r="R4432" s="145"/>
      <c r="S4432" s="145"/>
      <c r="T4432" s="145"/>
      <c r="U4432" s="145"/>
      <c r="V4432" s="145"/>
      <c r="W4432" s="145"/>
      <c r="X4432" s="145"/>
      <c r="Y4432" s="145"/>
      <c r="Z4432" s="145"/>
      <c r="AA4432" s="145"/>
      <c r="AB4432" s="145"/>
      <c r="AC4432" s="145"/>
    </row>
    <row r="4433" spans="8:29" ht="12.75">
      <c r="H4433" s="145"/>
      <c r="I4433" s="145"/>
      <c r="J4433" s="145"/>
      <c r="K4433" s="145"/>
      <c r="L4433" s="145"/>
      <c r="M4433" s="145"/>
      <c r="N4433" s="145"/>
      <c r="O4433" s="145"/>
      <c r="P4433" s="145"/>
      <c r="Q4433" s="145"/>
      <c r="R4433" s="145"/>
      <c r="S4433" s="145"/>
      <c r="T4433" s="145"/>
      <c r="U4433" s="145"/>
      <c r="V4433" s="145"/>
      <c r="W4433" s="145"/>
      <c r="X4433" s="145"/>
      <c r="Y4433" s="145"/>
      <c r="Z4433" s="145"/>
      <c r="AA4433" s="145"/>
      <c r="AB4433" s="145"/>
      <c r="AC4433" s="145"/>
    </row>
    <row r="4434" spans="8:29" ht="12.75">
      <c r="H4434" s="145"/>
      <c r="I4434" s="145"/>
      <c r="J4434" s="145"/>
      <c r="K4434" s="145"/>
      <c r="L4434" s="145"/>
      <c r="M4434" s="145"/>
      <c r="N4434" s="145"/>
      <c r="O4434" s="145"/>
      <c r="P4434" s="145"/>
      <c r="Q4434" s="145"/>
      <c r="R4434" s="145"/>
      <c r="S4434" s="145"/>
      <c r="T4434" s="145"/>
      <c r="U4434" s="145"/>
      <c r="V4434" s="145"/>
      <c r="W4434" s="145"/>
      <c r="X4434" s="145"/>
      <c r="Y4434" s="145"/>
      <c r="Z4434" s="145"/>
      <c r="AA4434" s="145"/>
      <c r="AB4434" s="145"/>
      <c r="AC4434" s="145"/>
    </row>
    <row r="4435" spans="8:29" ht="12.75">
      <c r="H4435" s="145"/>
      <c r="I4435" s="145"/>
      <c r="J4435" s="145"/>
      <c r="K4435" s="145"/>
      <c r="L4435" s="145"/>
      <c r="M4435" s="145"/>
      <c r="N4435" s="145"/>
      <c r="O4435" s="145"/>
      <c r="P4435" s="145"/>
      <c r="Q4435" s="145"/>
      <c r="R4435" s="145"/>
      <c r="S4435" s="145"/>
      <c r="T4435" s="145"/>
      <c r="U4435" s="145"/>
      <c r="V4435" s="145"/>
      <c r="W4435" s="145"/>
      <c r="X4435" s="145"/>
      <c r="Y4435" s="145"/>
      <c r="Z4435" s="145"/>
      <c r="AA4435" s="145"/>
      <c r="AB4435" s="145"/>
      <c r="AC4435" s="145"/>
    </row>
    <row r="4436" spans="8:29" ht="12.75">
      <c r="H4436" s="145"/>
      <c r="I4436" s="145"/>
      <c r="J4436" s="145"/>
      <c r="K4436" s="145"/>
      <c r="L4436" s="145"/>
      <c r="M4436" s="145"/>
      <c r="N4436" s="145"/>
      <c r="O4436" s="145"/>
      <c r="P4436" s="145"/>
      <c r="Q4436" s="145"/>
      <c r="R4436" s="145"/>
      <c r="S4436" s="145"/>
      <c r="T4436" s="145"/>
      <c r="U4436" s="145"/>
      <c r="V4436" s="145"/>
      <c r="W4436" s="145"/>
      <c r="X4436" s="145"/>
      <c r="Y4436" s="145"/>
      <c r="Z4436" s="145"/>
      <c r="AA4436" s="145"/>
      <c r="AB4436" s="145"/>
      <c r="AC4436" s="145"/>
    </row>
    <row r="4437" spans="8:29" ht="12.75">
      <c r="H4437" s="145"/>
      <c r="I4437" s="145"/>
      <c r="J4437" s="145"/>
      <c r="K4437" s="145"/>
      <c r="L4437" s="145"/>
      <c r="M4437" s="145"/>
      <c r="N4437" s="145"/>
      <c r="O4437" s="145"/>
      <c r="P4437" s="145"/>
      <c r="Q4437" s="145"/>
      <c r="R4437" s="145"/>
      <c r="S4437" s="145"/>
      <c r="T4437" s="145"/>
      <c r="U4437" s="145"/>
      <c r="V4437" s="145"/>
      <c r="W4437" s="145"/>
      <c r="X4437" s="145"/>
      <c r="Y4437" s="145"/>
      <c r="Z4437" s="145"/>
      <c r="AA4437" s="145"/>
      <c r="AB4437" s="145"/>
      <c r="AC4437" s="145"/>
    </row>
    <row r="4438" spans="8:29" ht="12.75">
      <c r="H4438" s="145"/>
      <c r="I4438" s="145"/>
      <c r="J4438" s="145"/>
      <c r="K4438" s="145"/>
      <c r="L4438" s="145"/>
      <c r="M4438" s="145"/>
      <c r="N4438" s="145"/>
      <c r="O4438" s="145"/>
      <c r="P4438" s="145"/>
      <c r="Q4438" s="145"/>
      <c r="R4438" s="145"/>
      <c r="S4438" s="145"/>
      <c r="T4438" s="145"/>
      <c r="U4438" s="145"/>
      <c r="V4438" s="145"/>
      <c r="W4438" s="145"/>
      <c r="X4438" s="145"/>
      <c r="Y4438" s="145"/>
      <c r="Z4438" s="145"/>
      <c r="AA4438" s="145"/>
      <c r="AB4438" s="145"/>
      <c r="AC4438" s="145"/>
    </row>
    <row r="4439" spans="8:29" ht="12.75">
      <c r="H4439" s="145"/>
      <c r="I4439" s="145"/>
      <c r="J4439" s="145"/>
      <c r="K4439" s="145"/>
      <c r="L4439" s="145"/>
      <c r="M4439" s="145"/>
      <c r="N4439" s="145"/>
      <c r="O4439" s="145"/>
      <c r="P4439" s="145"/>
      <c r="Q4439" s="145"/>
      <c r="R4439" s="145"/>
      <c r="S4439" s="145"/>
      <c r="T4439" s="145"/>
      <c r="U4439" s="145"/>
      <c r="V4439" s="145"/>
      <c r="W4439" s="145"/>
      <c r="X4439" s="145"/>
      <c r="Y4439" s="145"/>
      <c r="Z4439" s="145"/>
      <c r="AA4439" s="145"/>
      <c r="AB4439" s="145"/>
      <c r="AC4439" s="145"/>
    </row>
    <row r="4440" spans="8:29" ht="12.75">
      <c r="H4440" s="145"/>
      <c r="I4440" s="145"/>
      <c r="J4440" s="145"/>
      <c r="K4440" s="145"/>
      <c r="L4440" s="145"/>
      <c r="M4440" s="145"/>
      <c r="N4440" s="145"/>
      <c r="O4440" s="145"/>
      <c r="P4440" s="145"/>
      <c r="Q4440" s="145"/>
      <c r="R4440" s="145"/>
      <c r="S4440" s="145"/>
      <c r="T4440" s="145"/>
      <c r="U4440" s="145"/>
      <c r="V4440" s="145"/>
      <c r="W4440" s="145"/>
      <c r="X4440" s="145"/>
      <c r="Y4440" s="145"/>
      <c r="Z4440" s="145"/>
      <c r="AA4440" s="145"/>
      <c r="AB4440" s="145"/>
      <c r="AC4440" s="145"/>
    </row>
    <row r="4441" spans="8:29" ht="12.75">
      <c r="H4441" s="145"/>
      <c r="I4441" s="145"/>
      <c r="J4441" s="145"/>
      <c r="K4441" s="145"/>
      <c r="L4441" s="145"/>
      <c r="M4441" s="145"/>
      <c r="N4441" s="145"/>
      <c r="O4441" s="145"/>
      <c r="P4441" s="145"/>
      <c r="Q4441" s="145"/>
      <c r="R4441" s="145"/>
      <c r="S4441" s="145"/>
      <c r="T4441" s="145"/>
      <c r="U4441" s="145"/>
      <c r="V4441" s="145"/>
      <c r="W4441" s="145"/>
      <c r="X4441" s="145"/>
      <c r="Y4441" s="145"/>
      <c r="Z4441" s="145"/>
      <c r="AA4441" s="145"/>
      <c r="AB4441" s="145"/>
      <c r="AC4441" s="145"/>
    </row>
    <row r="4442" spans="8:29" ht="12.75">
      <c r="H4442" s="145"/>
      <c r="I4442" s="145"/>
      <c r="J4442" s="145"/>
      <c r="K4442" s="145"/>
      <c r="L4442" s="145"/>
      <c r="M4442" s="145"/>
      <c r="N4442" s="145"/>
      <c r="O4442" s="145"/>
      <c r="P4442" s="145"/>
      <c r="Q4442" s="145"/>
      <c r="R4442" s="145"/>
      <c r="S4442" s="145"/>
      <c r="T4442" s="145"/>
      <c r="U4442" s="145"/>
      <c r="V4442" s="145"/>
      <c r="W4442" s="145"/>
      <c r="X4442" s="145"/>
      <c r="Y4442" s="145"/>
      <c r="Z4442" s="145"/>
      <c r="AA4442" s="145"/>
      <c r="AB4442" s="145"/>
      <c r="AC4442" s="145"/>
    </row>
    <row r="4443" spans="8:29" ht="12.75">
      <c r="H4443" s="145"/>
      <c r="I4443" s="145"/>
      <c r="J4443" s="145"/>
      <c r="K4443" s="145"/>
      <c r="L4443" s="145"/>
      <c r="M4443" s="145"/>
      <c r="N4443" s="145"/>
      <c r="O4443" s="145"/>
      <c r="P4443" s="145"/>
      <c r="Q4443" s="145"/>
      <c r="R4443" s="145"/>
      <c r="S4443" s="145"/>
      <c r="T4443" s="145"/>
      <c r="U4443" s="145"/>
      <c r="V4443" s="145"/>
      <c r="W4443" s="145"/>
      <c r="X4443" s="145"/>
      <c r="Y4443" s="145"/>
      <c r="Z4443" s="145"/>
      <c r="AA4443" s="145"/>
      <c r="AB4443" s="145"/>
      <c r="AC4443" s="145"/>
    </row>
    <row r="4444" spans="8:29" ht="12.75">
      <c r="H4444" s="145"/>
      <c r="I4444" s="145"/>
      <c r="J4444" s="145"/>
      <c r="K4444" s="145"/>
      <c r="L4444" s="145"/>
      <c r="M4444" s="145"/>
      <c r="N4444" s="145"/>
      <c r="O4444" s="145"/>
      <c r="P4444" s="145"/>
      <c r="Q4444" s="145"/>
      <c r="R4444" s="145"/>
      <c r="S4444" s="145"/>
      <c r="T4444" s="145"/>
      <c r="U4444" s="145"/>
      <c r="V4444" s="145"/>
      <c r="W4444" s="145"/>
      <c r="X4444" s="145"/>
      <c r="Y4444" s="145"/>
      <c r="Z4444" s="145"/>
      <c r="AA4444" s="145"/>
      <c r="AB4444" s="145"/>
      <c r="AC4444" s="145"/>
    </row>
    <row r="4445" spans="8:29" ht="12.75">
      <c r="H4445" s="145"/>
      <c r="I4445" s="145"/>
      <c r="J4445" s="145"/>
      <c r="K4445" s="145"/>
      <c r="L4445" s="145"/>
      <c r="M4445" s="145"/>
      <c r="N4445" s="145"/>
      <c r="O4445" s="145"/>
      <c r="P4445" s="145"/>
      <c r="Q4445" s="145"/>
      <c r="R4445" s="145"/>
      <c r="S4445" s="145"/>
      <c r="T4445" s="145"/>
      <c r="U4445" s="145"/>
      <c r="V4445" s="145"/>
      <c r="W4445" s="145"/>
      <c r="X4445" s="145"/>
      <c r="Y4445" s="145"/>
      <c r="Z4445" s="145"/>
      <c r="AA4445" s="145"/>
      <c r="AB4445" s="145"/>
      <c r="AC4445" s="145"/>
    </row>
    <row r="4446" spans="8:29" ht="12.75">
      <c r="H4446" s="145"/>
      <c r="I4446" s="145"/>
      <c r="J4446" s="145"/>
      <c r="K4446" s="145"/>
      <c r="L4446" s="145"/>
      <c r="M4446" s="145"/>
      <c r="N4446" s="145"/>
      <c r="O4446" s="145"/>
      <c r="P4446" s="145"/>
      <c r="Q4446" s="145"/>
      <c r="R4446" s="145"/>
      <c r="S4446" s="145"/>
      <c r="T4446" s="145"/>
      <c r="U4446" s="145"/>
      <c r="V4446" s="145"/>
      <c r="W4446" s="145"/>
      <c r="X4446" s="145"/>
      <c r="Y4446" s="145"/>
      <c r="Z4446" s="145"/>
      <c r="AA4446" s="145"/>
      <c r="AB4446" s="145"/>
      <c r="AC4446" s="145"/>
    </row>
    <row r="4447" spans="8:29" ht="12.75">
      <c r="H4447" s="145"/>
      <c r="I4447" s="145"/>
      <c r="J4447" s="145"/>
      <c r="K4447" s="145"/>
      <c r="L4447" s="145"/>
      <c r="M4447" s="145"/>
      <c r="N4447" s="145"/>
      <c r="O4447" s="145"/>
      <c r="P4447" s="145"/>
      <c r="Q4447" s="145"/>
      <c r="R4447" s="145"/>
      <c r="S4447" s="145"/>
      <c r="T4447" s="145"/>
      <c r="U4447" s="145"/>
      <c r="V4447" s="145"/>
      <c r="W4447" s="145"/>
      <c r="X4447" s="145"/>
      <c r="Y4447" s="145"/>
      <c r="Z4447" s="145"/>
      <c r="AA4447" s="145"/>
      <c r="AB4447" s="145"/>
      <c r="AC4447" s="145"/>
    </row>
    <row r="4448" spans="8:29" ht="12.75">
      <c r="H4448" s="145"/>
      <c r="I4448" s="145"/>
      <c r="J4448" s="145"/>
      <c r="K4448" s="145"/>
      <c r="L4448" s="145"/>
      <c r="M4448" s="145"/>
      <c r="N4448" s="145"/>
      <c r="O4448" s="145"/>
      <c r="P4448" s="145"/>
      <c r="Q4448" s="145"/>
      <c r="R4448" s="145"/>
      <c r="S4448" s="145"/>
      <c r="T4448" s="145"/>
      <c r="U4448" s="145"/>
      <c r="V4448" s="145"/>
      <c r="W4448" s="145"/>
      <c r="X4448" s="145"/>
      <c r="Y4448" s="145"/>
      <c r="Z4448" s="145"/>
      <c r="AA4448" s="145"/>
      <c r="AB4448" s="145"/>
      <c r="AC4448" s="145"/>
    </row>
    <row r="4449" spans="8:29" ht="12.75">
      <c r="H4449" s="145"/>
      <c r="I4449" s="145"/>
      <c r="J4449" s="145"/>
      <c r="K4449" s="145"/>
      <c r="L4449" s="145"/>
      <c r="M4449" s="145"/>
      <c r="N4449" s="145"/>
      <c r="O4449" s="145"/>
      <c r="P4449" s="145"/>
      <c r="Q4449" s="145"/>
      <c r="R4449" s="145"/>
      <c r="S4449" s="145"/>
      <c r="T4449" s="145"/>
      <c r="U4449" s="145"/>
      <c r="V4449" s="145"/>
      <c r="W4449" s="145"/>
      <c r="X4449" s="145"/>
      <c r="Y4449" s="145"/>
      <c r="Z4449" s="145"/>
      <c r="AA4449" s="145"/>
      <c r="AB4449" s="145"/>
      <c r="AC4449" s="145"/>
    </row>
    <row r="4450" spans="8:29" ht="12.75">
      <c r="H4450" s="145"/>
      <c r="I4450" s="145"/>
      <c r="J4450" s="145"/>
      <c r="K4450" s="145"/>
      <c r="L4450" s="145"/>
      <c r="M4450" s="145"/>
      <c r="N4450" s="145"/>
      <c r="O4450" s="145"/>
      <c r="P4450" s="145"/>
      <c r="Q4450" s="145"/>
      <c r="R4450" s="145"/>
      <c r="S4450" s="145"/>
      <c r="T4450" s="145"/>
      <c r="U4450" s="145"/>
      <c r="V4450" s="145"/>
      <c r="W4450" s="145"/>
      <c r="X4450" s="145"/>
      <c r="Y4450" s="145"/>
      <c r="Z4450" s="145"/>
      <c r="AA4450" s="145"/>
      <c r="AB4450" s="145"/>
      <c r="AC4450" s="145"/>
    </row>
    <row r="4451" spans="8:29" ht="12.75">
      <c r="H4451" s="145"/>
      <c r="I4451" s="145"/>
      <c r="J4451" s="145"/>
      <c r="K4451" s="145"/>
      <c r="L4451" s="145"/>
      <c r="M4451" s="145"/>
      <c r="N4451" s="145"/>
      <c r="O4451" s="145"/>
      <c r="P4451" s="145"/>
      <c r="Q4451" s="145"/>
      <c r="R4451" s="145"/>
      <c r="S4451" s="145"/>
      <c r="T4451" s="145"/>
      <c r="U4451" s="145"/>
      <c r="V4451" s="145"/>
      <c r="W4451" s="145"/>
      <c r="X4451" s="145"/>
      <c r="Y4451" s="145"/>
      <c r="Z4451" s="145"/>
      <c r="AA4451" s="145"/>
      <c r="AB4451" s="145"/>
      <c r="AC4451" s="145"/>
    </row>
    <row r="4452" spans="8:29" ht="12.75">
      <c r="H4452" s="145"/>
      <c r="I4452" s="145"/>
      <c r="J4452" s="145"/>
      <c r="K4452" s="145"/>
      <c r="L4452" s="145"/>
      <c r="M4452" s="145"/>
      <c r="N4452" s="145"/>
      <c r="O4452" s="145"/>
      <c r="P4452" s="145"/>
      <c r="Q4452" s="145"/>
      <c r="R4452" s="145"/>
      <c r="S4452" s="145"/>
      <c r="T4452" s="145"/>
      <c r="U4452" s="145"/>
      <c r="V4452" s="145"/>
      <c r="W4452" s="145"/>
      <c r="X4452" s="145"/>
      <c r="Y4452" s="145"/>
      <c r="Z4452" s="145"/>
      <c r="AA4452" s="145"/>
      <c r="AB4452" s="145"/>
      <c r="AC4452" s="145"/>
    </row>
    <row r="4453" spans="8:29" ht="12.75">
      <c r="H4453" s="145"/>
      <c r="I4453" s="145"/>
      <c r="J4453" s="145"/>
      <c r="K4453" s="145"/>
      <c r="L4453" s="145"/>
      <c r="M4453" s="145"/>
      <c r="N4453" s="145"/>
      <c r="O4453" s="145"/>
      <c r="P4453" s="145"/>
      <c r="Q4453" s="145"/>
      <c r="R4453" s="145"/>
      <c r="S4453" s="145"/>
      <c r="T4453" s="145"/>
      <c r="U4453" s="145"/>
      <c r="V4453" s="145"/>
      <c r="W4453" s="145"/>
      <c r="X4453" s="145"/>
      <c r="Y4453" s="145"/>
      <c r="Z4453" s="145"/>
      <c r="AA4453" s="145"/>
      <c r="AB4453" s="145"/>
      <c r="AC4453" s="145"/>
    </row>
    <row r="4454" spans="8:29" ht="12.75">
      <c r="H4454" s="145"/>
      <c r="I4454" s="145"/>
      <c r="J4454" s="145"/>
      <c r="K4454" s="145"/>
      <c r="L4454" s="145"/>
      <c r="M4454" s="145"/>
      <c r="N4454" s="145"/>
      <c r="O4454" s="145"/>
      <c r="P4454" s="145"/>
      <c r="Q4454" s="145"/>
      <c r="R4454" s="145"/>
      <c r="S4454" s="145"/>
      <c r="T4454" s="145"/>
      <c r="U4454" s="145"/>
      <c r="V4454" s="145"/>
      <c r="W4454" s="145"/>
      <c r="X4454" s="145"/>
      <c r="Y4454" s="145"/>
      <c r="Z4454" s="145"/>
      <c r="AA4454" s="145"/>
      <c r="AB4454" s="145"/>
      <c r="AC4454" s="145"/>
    </row>
    <row r="4455" spans="8:29" ht="12.75">
      <c r="H4455" s="145"/>
      <c r="I4455" s="145"/>
      <c r="J4455" s="145"/>
      <c r="K4455" s="145"/>
      <c r="L4455" s="145"/>
      <c r="M4455" s="145"/>
      <c r="N4455" s="145"/>
      <c r="O4455" s="145"/>
      <c r="P4455" s="145"/>
      <c r="Q4455" s="145"/>
      <c r="R4455" s="145"/>
      <c r="S4455" s="145"/>
      <c r="T4455" s="145"/>
      <c r="U4455" s="145"/>
      <c r="V4455" s="145"/>
      <c r="W4455" s="145"/>
      <c r="X4455" s="145"/>
      <c r="Y4455" s="145"/>
      <c r="Z4455" s="145"/>
      <c r="AA4455" s="145"/>
      <c r="AB4455" s="145"/>
      <c r="AC4455" s="145"/>
    </row>
    <row r="4456" spans="8:29" ht="12.75">
      <c r="H4456" s="145"/>
      <c r="I4456" s="145"/>
      <c r="J4456" s="145"/>
      <c r="K4456" s="145"/>
      <c r="L4456" s="145"/>
      <c r="M4456" s="145"/>
      <c r="N4456" s="145"/>
      <c r="O4456" s="145"/>
      <c r="P4456" s="145"/>
      <c r="Q4456" s="145"/>
      <c r="R4456" s="145"/>
      <c r="S4456" s="145"/>
      <c r="T4456" s="145"/>
      <c r="U4456" s="145"/>
      <c r="V4456" s="145"/>
      <c r="W4456" s="145"/>
      <c r="X4456" s="145"/>
      <c r="Y4456" s="145"/>
      <c r="Z4456" s="145"/>
      <c r="AA4456" s="145"/>
      <c r="AB4456" s="145"/>
      <c r="AC4456" s="145"/>
    </row>
    <row r="4457" spans="8:29" ht="12.75">
      <c r="H4457" s="145"/>
      <c r="I4457" s="145"/>
      <c r="J4457" s="145"/>
      <c r="K4457" s="145"/>
      <c r="L4457" s="145"/>
      <c r="M4457" s="145"/>
      <c r="N4457" s="145"/>
      <c r="O4457" s="145"/>
      <c r="P4457" s="145"/>
      <c r="Q4457" s="145"/>
      <c r="R4457" s="145"/>
      <c r="S4457" s="145"/>
      <c r="T4457" s="145"/>
      <c r="U4457" s="145"/>
      <c r="V4457" s="145"/>
      <c r="W4457" s="145"/>
      <c r="X4457" s="145"/>
      <c r="Y4457" s="145"/>
      <c r="Z4457" s="145"/>
      <c r="AA4457" s="145"/>
      <c r="AB4457" s="145"/>
      <c r="AC4457" s="145"/>
    </row>
    <row r="4458" spans="8:29" ht="12.75">
      <c r="H4458" s="145"/>
      <c r="I4458" s="145"/>
      <c r="J4458" s="145"/>
      <c r="K4458" s="145"/>
      <c r="L4458" s="145"/>
      <c r="M4458" s="145"/>
      <c r="N4458" s="145"/>
      <c r="O4458" s="145"/>
      <c r="P4458" s="145"/>
      <c r="Q4458" s="145"/>
      <c r="R4458" s="145"/>
      <c r="S4458" s="145"/>
      <c r="T4458" s="145"/>
      <c r="U4458" s="145"/>
      <c r="V4458" s="145"/>
      <c r="W4458" s="145"/>
      <c r="X4458" s="145"/>
      <c r="Y4458" s="145"/>
      <c r="Z4458" s="145"/>
      <c r="AA4458" s="145"/>
      <c r="AB4458" s="145"/>
      <c r="AC4458" s="145"/>
    </row>
    <row r="4459" spans="8:29" ht="12.75">
      <c r="H4459" s="145"/>
      <c r="I4459" s="145"/>
      <c r="J4459" s="145"/>
      <c r="K4459" s="145"/>
      <c r="L4459" s="145"/>
      <c r="M4459" s="145"/>
      <c r="N4459" s="145"/>
      <c r="O4459" s="145"/>
      <c r="P4459" s="145"/>
      <c r="Q4459" s="145"/>
      <c r="R4459" s="145"/>
      <c r="S4459" s="145"/>
      <c r="T4459" s="145"/>
      <c r="U4459" s="145"/>
      <c r="V4459" s="145"/>
      <c r="W4459" s="145"/>
      <c r="X4459" s="145"/>
      <c r="Y4459" s="145"/>
      <c r="Z4459" s="145"/>
      <c r="AA4459" s="145"/>
      <c r="AB4459" s="145"/>
      <c r="AC4459" s="145"/>
    </row>
    <row r="4460" spans="8:29" ht="12.75">
      <c r="H4460" s="145"/>
      <c r="I4460" s="145"/>
      <c r="J4460" s="145"/>
      <c r="K4460" s="145"/>
      <c r="L4460" s="145"/>
      <c r="M4460" s="145"/>
      <c r="N4460" s="145"/>
      <c r="O4460" s="145"/>
      <c r="P4460" s="145"/>
      <c r="Q4460" s="145"/>
      <c r="R4460" s="145"/>
      <c r="S4460" s="145"/>
      <c r="T4460" s="145"/>
      <c r="U4460" s="145"/>
      <c r="V4460" s="145"/>
      <c r="W4460" s="145"/>
      <c r="X4460" s="145"/>
      <c r="Y4460" s="145"/>
      <c r="Z4460" s="145"/>
      <c r="AA4460" s="145"/>
      <c r="AB4460" s="145"/>
      <c r="AC4460" s="145"/>
    </row>
    <row r="4461" spans="8:29" ht="12.75">
      <c r="H4461" s="145"/>
      <c r="I4461" s="145"/>
      <c r="J4461" s="145"/>
      <c r="K4461" s="145"/>
      <c r="L4461" s="145"/>
      <c r="M4461" s="145"/>
      <c r="N4461" s="145"/>
      <c r="O4461" s="145"/>
      <c r="P4461" s="145"/>
      <c r="Q4461" s="145"/>
      <c r="R4461" s="145"/>
      <c r="S4461" s="145"/>
      <c r="T4461" s="145"/>
      <c r="U4461" s="145"/>
      <c r="V4461" s="145"/>
      <c r="W4461" s="145"/>
      <c r="X4461" s="145"/>
      <c r="Y4461" s="145"/>
      <c r="Z4461" s="145"/>
      <c r="AA4461" s="145"/>
      <c r="AB4461" s="145"/>
      <c r="AC4461" s="145"/>
    </row>
    <row r="4462" spans="8:29" ht="12.75">
      <c r="H4462" s="145"/>
      <c r="I4462" s="145"/>
      <c r="J4462" s="145"/>
      <c r="K4462" s="145"/>
      <c r="L4462" s="145"/>
      <c r="M4462" s="145"/>
      <c r="N4462" s="145"/>
      <c r="O4462" s="145"/>
      <c r="P4462" s="145"/>
      <c r="Q4462" s="145"/>
      <c r="R4462" s="145"/>
      <c r="S4462" s="145"/>
      <c r="T4462" s="145"/>
      <c r="U4462" s="145"/>
      <c r="V4462" s="145"/>
      <c r="W4462" s="145"/>
      <c r="X4462" s="145"/>
      <c r="Y4462" s="145"/>
      <c r="Z4462" s="145"/>
      <c r="AA4462" s="145"/>
      <c r="AB4462" s="145"/>
      <c r="AC4462" s="145"/>
    </row>
    <row r="4463" spans="8:29" ht="12.75">
      <c r="H4463" s="145"/>
      <c r="I4463" s="145"/>
      <c r="J4463" s="145"/>
      <c r="K4463" s="145"/>
      <c r="L4463" s="145"/>
      <c r="M4463" s="145"/>
      <c r="N4463" s="145"/>
      <c r="O4463" s="145"/>
      <c r="P4463" s="145"/>
      <c r="Q4463" s="145"/>
      <c r="R4463" s="145"/>
      <c r="S4463" s="145"/>
      <c r="T4463" s="145"/>
      <c r="U4463" s="145"/>
      <c r="V4463" s="145"/>
      <c r="W4463" s="145"/>
      <c r="X4463" s="145"/>
      <c r="Y4463" s="145"/>
      <c r="Z4463" s="145"/>
      <c r="AA4463" s="145"/>
      <c r="AB4463" s="145"/>
      <c r="AC4463" s="145"/>
    </row>
    <row r="4464" spans="8:29" ht="12.75">
      <c r="H4464" s="145"/>
      <c r="I4464" s="145"/>
      <c r="J4464" s="145"/>
      <c r="K4464" s="145"/>
      <c r="L4464" s="145"/>
      <c r="M4464" s="145"/>
      <c r="N4464" s="145"/>
      <c r="O4464" s="145"/>
      <c r="P4464" s="145"/>
      <c r="Q4464" s="145"/>
      <c r="R4464" s="145"/>
      <c r="S4464" s="145"/>
      <c r="T4464" s="145"/>
      <c r="U4464" s="145"/>
      <c r="V4464" s="145"/>
      <c r="W4464" s="145"/>
      <c r="X4464" s="145"/>
      <c r="Y4464" s="145"/>
      <c r="Z4464" s="145"/>
      <c r="AA4464" s="145"/>
      <c r="AB4464" s="145"/>
      <c r="AC4464" s="145"/>
    </row>
    <row r="4465" spans="8:29" ht="12.75">
      <c r="H4465" s="145"/>
      <c r="I4465" s="145"/>
      <c r="J4465" s="145"/>
      <c r="K4465" s="145"/>
      <c r="L4465" s="145"/>
      <c r="M4465" s="145"/>
      <c r="N4465" s="145"/>
      <c r="O4465" s="145"/>
      <c r="P4465" s="145"/>
      <c r="Q4465" s="145"/>
      <c r="R4465" s="145"/>
      <c r="S4465" s="145"/>
      <c r="T4465" s="145"/>
      <c r="U4465" s="145"/>
      <c r="V4465" s="145"/>
      <c r="W4465" s="145"/>
      <c r="X4465" s="145"/>
      <c r="Y4465" s="145"/>
      <c r="Z4465" s="145"/>
      <c r="AA4465" s="145"/>
      <c r="AB4465" s="145"/>
      <c r="AC4465" s="145"/>
    </row>
    <row r="4466" spans="8:29" ht="12.75">
      <c r="H4466" s="145"/>
      <c r="I4466" s="145"/>
      <c r="J4466" s="145"/>
      <c r="K4466" s="145"/>
      <c r="L4466" s="145"/>
      <c r="M4466" s="145"/>
      <c r="N4466" s="145"/>
      <c r="O4466" s="145"/>
      <c r="P4466" s="145"/>
      <c r="Q4466" s="145"/>
      <c r="R4466" s="145"/>
      <c r="S4466" s="145"/>
      <c r="T4466" s="145"/>
      <c r="U4466" s="145"/>
      <c r="V4466" s="145"/>
      <c r="W4466" s="145"/>
      <c r="X4466" s="145"/>
      <c r="Y4466" s="145"/>
      <c r="Z4466" s="145"/>
      <c r="AA4466" s="145"/>
      <c r="AB4466" s="145"/>
      <c r="AC4466" s="145"/>
    </row>
    <row r="4467" spans="8:29" ht="12.75">
      <c r="H4467" s="145"/>
      <c r="I4467" s="145"/>
      <c r="J4467" s="145"/>
      <c r="K4467" s="145"/>
      <c r="L4467" s="145"/>
      <c r="M4467" s="145"/>
      <c r="N4467" s="145"/>
      <c r="O4467" s="145"/>
      <c r="P4467" s="145"/>
      <c r="Q4467" s="145"/>
      <c r="R4467" s="145"/>
      <c r="S4467" s="145"/>
      <c r="T4467" s="145"/>
      <c r="U4467" s="145"/>
      <c r="V4467" s="145"/>
      <c r="W4467" s="145"/>
      <c r="X4467" s="145"/>
      <c r="Y4467" s="145"/>
      <c r="Z4467" s="145"/>
      <c r="AA4467" s="145"/>
      <c r="AB4467" s="145"/>
      <c r="AC4467" s="145"/>
    </row>
    <row r="4468" spans="8:29" ht="12.75">
      <c r="H4468" s="145"/>
      <c r="I4468" s="145"/>
      <c r="J4468" s="145"/>
      <c r="K4468" s="145"/>
      <c r="L4468" s="145"/>
      <c r="M4468" s="145"/>
      <c r="N4468" s="145"/>
      <c r="O4468" s="145"/>
      <c r="P4468" s="145"/>
      <c r="Q4468" s="145"/>
      <c r="R4468" s="145"/>
      <c r="S4468" s="145"/>
      <c r="T4468" s="145"/>
      <c r="U4468" s="145"/>
      <c r="V4468" s="145"/>
      <c r="W4468" s="145"/>
      <c r="X4468" s="145"/>
      <c r="Y4468" s="145"/>
      <c r="Z4468" s="145"/>
      <c r="AA4468" s="145"/>
      <c r="AB4468" s="145"/>
      <c r="AC4468" s="145"/>
    </row>
    <row r="4469" spans="8:29" ht="12.75">
      <c r="H4469" s="145"/>
      <c r="I4469" s="145"/>
      <c r="J4469" s="145"/>
      <c r="K4469" s="145"/>
      <c r="L4469" s="145"/>
      <c r="M4469" s="145"/>
      <c r="N4469" s="145"/>
      <c r="O4469" s="145"/>
      <c r="P4469" s="145"/>
      <c r="Q4469" s="145"/>
      <c r="R4469" s="145"/>
      <c r="S4469" s="145"/>
      <c r="T4469" s="145"/>
      <c r="U4469" s="145"/>
      <c r="V4469" s="145"/>
      <c r="W4469" s="145"/>
      <c r="X4469" s="145"/>
      <c r="Y4469" s="145"/>
      <c r="Z4469" s="145"/>
      <c r="AA4469" s="145"/>
      <c r="AB4469" s="145"/>
      <c r="AC4469" s="145"/>
    </row>
    <row r="4470" spans="8:29" ht="12.75">
      <c r="H4470" s="145"/>
      <c r="I4470" s="145"/>
      <c r="J4470" s="145"/>
      <c r="K4470" s="145"/>
      <c r="L4470" s="145"/>
      <c r="M4470" s="145"/>
      <c r="N4470" s="145"/>
      <c r="O4470" s="145"/>
      <c r="P4470" s="145"/>
      <c r="Q4470" s="145"/>
      <c r="R4470" s="145"/>
      <c r="S4470" s="145"/>
      <c r="T4470" s="145"/>
      <c r="U4470" s="145"/>
      <c r="V4470" s="145"/>
      <c r="W4470" s="145"/>
      <c r="X4470" s="145"/>
      <c r="Y4470" s="145"/>
      <c r="Z4470" s="145"/>
      <c r="AA4470" s="145"/>
      <c r="AB4470" s="145"/>
      <c r="AC4470" s="145"/>
    </row>
    <row r="4471" spans="8:29" ht="12.75">
      <c r="H4471" s="145"/>
      <c r="I4471" s="145"/>
      <c r="J4471" s="145"/>
      <c r="K4471" s="145"/>
      <c r="L4471" s="145"/>
      <c r="M4471" s="145"/>
      <c r="N4471" s="145"/>
      <c r="O4471" s="145"/>
      <c r="P4471" s="145"/>
      <c r="Q4471" s="145"/>
      <c r="R4471" s="145"/>
      <c r="S4471" s="145"/>
      <c r="T4471" s="145"/>
      <c r="U4471" s="145"/>
      <c r="V4471" s="145"/>
      <c r="W4471" s="145"/>
      <c r="X4471" s="145"/>
      <c r="Y4471" s="145"/>
      <c r="Z4471" s="145"/>
      <c r="AA4471" s="145"/>
      <c r="AB4471" s="145"/>
      <c r="AC4471" s="145"/>
    </row>
    <row r="4472" spans="8:29" ht="12.75">
      <c r="H4472" s="145"/>
      <c r="I4472" s="145"/>
      <c r="J4472" s="145"/>
      <c r="K4472" s="145"/>
      <c r="L4472" s="145"/>
      <c r="M4472" s="145"/>
      <c r="N4472" s="145"/>
      <c r="O4472" s="145"/>
      <c r="P4472" s="145"/>
      <c r="Q4472" s="145"/>
      <c r="R4472" s="145"/>
      <c r="S4472" s="145"/>
      <c r="T4472" s="145"/>
      <c r="U4472" s="145"/>
      <c r="V4472" s="145"/>
      <c r="W4472" s="145"/>
      <c r="X4472" s="145"/>
      <c r="Y4472" s="145"/>
      <c r="Z4472" s="145"/>
      <c r="AA4472" s="145"/>
      <c r="AB4472" s="145"/>
      <c r="AC4472" s="145"/>
    </row>
    <row r="4473" spans="8:29" ht="12.75">
      <c r="H4473" s="145"/>
      <c r="I4473" s="145"/>
      <c r="J4473" s="145"/>
      <c r="K4473" s="145"/>
      <c r="L4473" s="145"/>
      <c r="M4473" s="145"/>
      <c r="N4473" s="145"/>
      <c r="O4473" s="145"/>
      <c r="P4473" s="145"/>
      <c r="Q4473" s="145"/>
      <c r="R4473" s="145"/>
      <c r="S4473" s="145"/>
      <c r="T4473" s="145"/>
      <c r="U4473" s="145"/>
      <c r="V4473" s="145"/>
      <c r="W4473" s="145"/>
      <c r="X4473" s="145"/>
      <c r="Y4473" s="145"/>
      <c r="Z4473" s="145"/>
      <c r="AA4473" s="145"/>
      <c r="AB4473" s="145"/>
      <c r="AC4473" s="145"/>
    </row>
    <row r="4474" spans="8:29" ht="12.75">
      <c r="H4474" s="145"/>
      <c r="I4474" s="145"/>
      <c r="J4474" s="145"/>
      <c r="K4474" s="145"/>
      <c r="L4474" s="145"/>
      <c r="M4474" s="145"/>
      <c r="N4474" s="145"/>
      <c r="O4474" s="145"/>
      <c r="P4474" s="145"/>
      <c r="Q4474" s="145"/>
      <c r="R4474" s="145"/>
      <c r="S4474" s="145"/>
      <c r="T4474" s="145"/>
      <c r="U4474" s="145"/>
      <c r="V4474" s="145"/>
      <c r="W4474" s="145"/>
      <c r="X4474" s="145"/>
      <c r="Y4474" s="145"/>
      <c r="Z4474" s="145"/>
      <c r="AA4474" s="145"/>
      <c r="AB4474" s="145"/>
      <c r="AC4474" s="145"/>
    </row>
    <row r="4475" spans="8:29" ht="12.75">
      <c r="H4475" s="145"/>
      <c r="I4475" s="145"/>
      <c r="J4475" s="145"/>
      <c r="K4475" s="145"/>
      <c r="L4475" s="145"/>
      <c r="M4475" s="145"/>
      <c r="N4475" s="145"/>
      <c r="O4475" s="145"/>
      <c r="P4475" s="145"/>
      <c r="Q4475" s="145"/>
      <c r="R4475" s="145"/>
      <c r="S4475" s="145"/>
      <c r="T4475" s="145"/>
      <c r="U4475" s="145"/>
      <c r="V4475" s="145"/>
      <c r="W4475" s="145"/>
      <c r="X4475" s="145"/>
      <c r="Y4475" s="145"/>
      <c r="Z4475" s="145"/>
      <c r="AA4475" s="145"/>
      <c r="AB4475" s="145"/>
      <c r="AC4475" s="145"/>
    </row>
    <row r="4476" spans="8:29" ht="12.75">
      <c r="H4476" s="145"/>
      <c r="I4476" s="145"/>
      <c r="J4476" s="145"/>
      <c r="K4476" s="145"/>
      <c r="L4476" s="145"/>
      <c r="M4476" s="145"/>
      <c r="N4476" s="145"/>
      <c r="O4476" s="145"/>
      <c r="P4476" s="145"/>
      <c r="Q4476" s="145"/>
      <c r="R4476" s="145"/>
      <c r="S4476" s="145"/>
      <c r="T4476" s="145"/>
      <c r="U4476" s="145"/>
      <c r="V4476" s="145"/>
      <c r="W4476" s="145"/>
      <c r="X4476" s="145"/>
      <c r="Y4476" s="145"/>
      <c r="Z4476" s="145"/>
      <c r="AA4476" s="145"/>
      <c r="AB4476" s="145"/>
      <c r="AC4476" s="145"/>
    </row>
    <row r="4477" spans="8:29" ht="12.75">
      <c r="H4477" s="145"/>
      <c r="I4477" s="145"/>
      <c r="J4477" s="145"/>
      <c r="K4477" s="145"/>
      <c r="L4477" s="145"/>
      <c r="M4477" s="145"/>
      <c r="N4477" s="145"/>
      <c r="O4477" s="145"/>
      <c r="P4477" s="145"/>
      <c r="Q4477" s="145"/>
      <c r="R4477" s="145"/>
      <c r="S4477" s="145"/>
      <c r="T4477" s="145"/>
      <c r="U4477" s="145"/>
      <c r="V4477" s="145"/>
      <c r="W4477" s="145"/>
      <c r="X4477" s="145"/>
      <c r="Y4477" s="145"/>
      <c r="Z4477" s="145"/>
      <c r="AA4477" s="145"/>
      <c r="AB4477" s="145"/>
      <c r="AC4477" s="145"/>
    </row>
    <row r="4478" spans="8:29" ht="12.75">
      <c r="H4478" s="145"/>
      <c r="I4478" s="145"/>
      <c r="J4478" s="145"/>
      <c r="K4478" s="145"/>
      <c r="L4478" s="145"/>
      <c r="M4478" s="145"/>
      <c r="N4478" s="145"/>
      <c r="O4478" s="145"/>
      <c r="P4478" s="145"/>
      <c r="Q4478" s="145"/>
      <c r="R4478" s="145"/>
      <c r="S4478" s="145"/>
      <c r="T4478" s="145"/>
      <c r="U4478" s="145"/>
      <c r="V4478" s="145"/>
      <c r="W4478" s="145"/>
      <c r="X4478" s="145"/>
      <c r="Y4478" s="145"/>
      <c r="Z4478" s="145"/>
      <c r="AA4478" s="145"/>
      <c r="AB4478" s="145"/>
      <c r="AC4478" s="145"/>
    </row>
    <row r="4479" spans="8:29" ht="12.75">
      <c r="H4479" s="145"/>
      <c r="I4479" s="145"/>
      <c r="J4479" s="145"/>
      <c r="K4479" s="145"/>
      <c r="L4479" s="145"/>
      <c r="M4479" s="145"/>
      <c r="N4479" s="145"/>
      <c r="O4479" s="145"/>
      <c r="P4479" s="145"/>
      <c r="Q4479" s="145"/>
      <c r="R4479" s="145"/>
      <c r="S4479" s="145"/>
      <c r="T4479" s="145"/>
      <c r="U4479" s="145"/>
      <c r="V4479" s="145"/>
      <c r="W4479" s="145"/>
      <c r="X4479" s="145"/>
      <c r="Y4479" s="145"/>
      <c r="Z4479" s="145"/>
      <c r="AA4479" s="145"/>
      <c r="AB4479" s="145"/>
      <c r="AC4479" s="145"/>
    </row>
    <row r="4480" spans="8:29" ht="12.75">
      <c r="H4480" s="145"/>
      <c r="I4480" s="145"/>
      <c r="J4480" s="145"/>
      <c r="K4480" s="145"/>
      <c r="L4480" s="145"/>
      <c r="M4480" s="145"/>
      <c r="N4480" s="145"/>
      <c r="O4480" s="145"/>
      <c r="P4480" s="145"/>
      <c r="Q4480" s="145"/>
      <c r="R4480" s="145"/>
      <c r="S4480" s="145"/>
      <c r="T4480" s="145"/>
      <c r="U4480" s="145"/>
      <c r="V4480" s="145"/>
      <c r="W4480" s="145"/>
      <c r="X4480" s="145"/>
      <c r="Y4480" s="145"/>
      <c r="Z4480" s="145"/>
      <c r="AA4480" s="145"/>
      <c r="AB4480" s="145"/>
      <c r="AC4480" s="145"/>
    </row>
    <row r="4481" spans="8:29" ht="12.75">
      <c r="H4481" s="145"/>
      <c r="I4481" s="145"/>
      <c r="J4481" s="145"/>
      <c r="K4481" s="145"/>
      <c r="L4481" s="145"/>
      <c r="M4481" s="145"/>
      <c r="N4481" s="145"/>
      <c r="O4481" s="145"/>
      <c r="P4481" s="145"/>
      <c r="Q4481" s="145"/>
      <c r="R4481" s="145"/>
      <c r="S4481" s="145"/>
      <c r="T4481" s="145"/>
      <c r="U4481" s="145"/>
      <c r="V4481" s="145"/>
      <c r="W4481" s="145"/>
      <c r="X4481" s="145"/>
      <c r="Y4481" s="145"/>
      <c r="Z4481" s="145"/>
      <c r="AA4481" s="145"/>
      <c r="AB4481" s="145"/>
      <c r="AC4481" s="145"/>
    </row>
    <row r="4482" spans="8:29" ht="12.75">
      <c r="H4482" s="145"/>
      <c r="I4482" s="145"/>
      <c r="J4482" s="145"/>
      <c r="K4482" s="145"/>
      <c r="L4482" s="145"/>
      <c r="M4482" s="145"/>
      <c r="N4482" s="145"/>
      <c r="O4482" s="145"/>
      <c r="P4482" s="145"/>
      <c r="Q4482" s="145"/>
      <c r="R4482" s="145"/>
      <c r="S4482" s="145"/>
      <c r="T4482" s="145"/>
      <c r="U4482" s="145"/>
      <c r="V4482" s="145"/>
      <c r="W4482" s="145"/>
      <c r="X4482" s="145"/>
      <c r="Y4482" s="145"/>
      <c r="Z4482" s="145"/>
      <c r="AA4482" s="145"/>
      <c r="AB4482" s="145"/>
      <c r="AC4482" s="145"/>
    </row>
    <row r="4483" spans="8:29" ht="12.75">
      <c r="H4483" s="145"/>
      <c r="I4483" s="145"/>
      <c r="J4483" s="145"/>
      <c r="K4483" s="145"/>
      <c r="L4483" s="145"/>
      <c r="M4483" s="145"/>
      <c r="N4483" s="145"/>
      <c r="O4483" s="145"/>
      <c r="P4483" s="145"/>
      <c r="Q4483" s="145"/>
      <c r="R4483" s="145"/>
      <c r="S4483" s="145"/>
      <c r="T4483" s="145"/>
      <c r="U4483" s="145"/>
      <c r="V4483" s="145"/>
      <c r="W4483" s="145"/>
      <c r="X4483" s="145"/>
      <c r="Y4483" s="145"/>
      <c r="Z4483" s="145"/>
      <c r="AA4483" s="145"/>
      <c r="AB4483" s="145"/>
      <c r="AC4483" s="145"/>
    </row>
    <row r="4484" spans="8:29" ht="12.75">
      <c r="H4484" s="145"/>
      <c r="I4484" s="145"/>
      <c r="J4484" s="145"/>
      <c r="K4484" s="145"/>
      <c r="L4484" s="145"/>
      <c r="M4484" s="145"/>
      <c r="N4484" s="145"/>
      <c r="O4484" s="145"/>
      <c r="P4484" s="145"/>
      <c r="Q4484" s="145"/>
      <c r="R4484" s="145"/>
      <c r="S4484" s="145"/>
      <c r="T4484" s="145"/>
      <c r="U4484" s="145"/>
      <c r="V4484" s="145"/>
      <c r="W4484" s="145"/>
      <c r="X4484" s="145"/>
      <c r="Y4484" s="145"/>
      <c r="Z4484" s="145"/>
      <c r="AA4484" s="145"/>
      <c r="AB4484" s="145"/>
      <c r="AC4484" s="145"/>
    </row>
    <row r="4485" spans="8:29" ht="12.75">
      <c r="H4485" s="145"/>
      <c r="I4485" s="145"/>
      <c r="J4485" s="145"/>
      <c r="K4485" s="145"/>
      <c r="L4485" s="145"/>
      <c r="M4485" s="145"/>
      <c r="N4485" s="145"/>
      <c r="O4485" s="145"/>
      <c r="P4485" s="145"/>
      <c r="Q4485" s="145"/>
      <c r="R4485" s="145"/>
      <c r="S4485" s="145"/>
      <c r="T4485" s="145"/>
      <c r="U4485" s="145"/>
      <c r="V4485" s="145"/>
      <c r="W4485" s="145"/>
      <c r="X4485" s="145"/>
      <c r="Y4485" s="145"/>
      <c r="Z4485" s="145"/>
      <c r="AA4485" s="145"/>
      <c r="AB4485" s="145"/>
      <c r="AC4485" s="145"/>
    </row>
    <row r="4486" spans="8:29" ht="12.75">
      <c r="H4486" s="145"/>
      <c r="I4486" s="145"/>
      <c r="J4486" s="145"/>
      <c r="K4486" s="145"/>
      <c r="L4486" s="145"/>
      <c r="M4486" s="145"/>
      <c r="N4486" s="145"/>
      <c r="O4486" s="145"/>
      <c r="P4486" s="145"/>
      <c r="Q4486" s="145"/>
      <c r="R4486" s="145"/>
      <c r="S4486" s="145"/>
      <c r="T4486" s="145"/>
      <c r="U4486" s="145"/>
      <c r="V4486" s="145"/>
      <c r="W4486" s="145"/>
      <c r="X4486" s="145"/>
      <c r="Y4486" s="145"/>
      <c r="Z4486" s="145"/>
      <c r="AA4486" s="145"/>
      <c r="AB4486" s="145"/>
      <c r="AC4486" s="145"/>
    </row>
    <row r="4487" spans="8:29" ht="12.75">
      <c r="H4487" s="145"/>
      <c r="I4487" s="145"/>
      <c r="J4487" s="145"/>
      <c r="K4487" s="145"/>
      <c r="L4487" s="145"/>
      <c r="M4487" s="145"/>
      <c r="N4487" s="145"/>
      <c r="O4487" s="145"/>
      <c r="P4487" s="145"/>
      <c r="Q4487" s="145"/>
      <c r="R4487" s="145"/>
      <c r="S4487" s="145"/>
      <c r="T4487" s="145"/>
      <c r="U4487" s="145"/>
      <c r="V4487" s="145"/>
      <c r="W4487" s="145"/>
      <c r="X4487" s="145"/>
      <c r="Y4487" s="145"/>
      <c r="Z4487" s="145"/>
      <c r="AA4487" s="145"/>
      <c r="AB4487" s="145"/>
      <c r="AC4487" s="145"/>
    </row>
    <row r="4488" spans="8:29" ht="12.75">
      <c r="H4488" s="145"/>
      <c r="I4488" s="145"/>
      <c r="J4488" s="145"/>
      <c r="K4488" s="145"/>
      <c r="L4488" s="145"/>
      <c r="M4488" s="145"/>
      <c r="N4488" s="145"/>
      <c r="O4488" s="145"/>
      <c r="P4488" s="145"/>
      <c r="Q4488" s="145"/>
      <c r="R4488" s="145"/>
      <c r="S4488" s="145"/>
      <c r="T4488" s="145"/>
      <c r="U4488" s="145"/>
      <c r="V4488" s="145"/>
      <c r="W4488" s="145"/>
      <c r="X4488" s="145"/>
      <c r="Y4488" s="145"/>
      <c r="Z4488" s="145"/>
      <c r="AA4488" s="145"/>
      <c r="AB4488" s="145"/>
      <c r="AC4488" s="145"/>
    </row>
    <row r="4489" spans="8:29" ht="12.75">
      <c r="H4489" s="145"/>
      <c r="I4489" s="145"/>
      <c r="J4489" s="145"/>
      <c r="K4489" s="145"/>
      <c r="L4489" s="145"/>
      <c r="M4489" s="145"/>
      <c r="N4489" s="145"/>
      <c r="O4489" s="145"/>
      <c r="P4489" s="145"/>
      <c r="Q4489" s="145"/>
      <c r="R4489" s="145"/>
      <c r="S4489" s="145"/>
      <c r="T4489" s="145"/>
      <c r="U4489" s="145"/>
      <c r="V4489" s="145"/>
      <c r="W4489" s="145"/>
      <c r="X4489" s="145"/>
      <c r="Y4489" s="145"/>
      <c r="Z4489" s="145"/>
      <c r="AA4489" s="145"/>
      <c r="AB4489" s="145"/>
      <c r="AC4489" s="145"/>
    </row>
    <row r="4490" spans="8:29" ht="12.75">
      <c r="H4490" s="145"/>
      <c r="I4490" s="145"/>
      <c r="J4490" s="145"/>
      <c r="K4490" s="145"/>
      <c r="L4490" s="145"/>
      <c r="M4490" s="145"/>
      <c r="N4490" s="145"/>
      <c r="O4490" s="145"/>
      <c r="P4490" s="145"/>
      <c r="Q4490" s="145"/>
      <c r="R4490" s="145"/>
      <c r="S4490" s="145"/>
      <c r="T4490" s="145"/>
      <c r="U4490" s="145"/>
      <c r="V4490" s="145"/>
      <c r="W4490" s="145"/>
      <c r="X4490" s="145"/>
      <c r="Y4490" s="145"/>
      <c r="Z4490" s="145"/>
      <c r="AA4490" s="145"/>
      <c r="AB4490" s="145"/>
      <c r="AC4490" s="145"/>
    </row>
    <row r="4491" spans="8:29" ht="12.75">
      <c r="H4491" s="145"/>
      <c r="I4491" s="145"/>
      <c r="J4491" s="145"/>
      <c r="K4491" s="145"/>
      <c r="L4491" s="145"/>
      <c r="M4491" s="145"/>
      <c r="N4491" s="145"/>
      <c r="O4491" s="145"/>
      <c r="P4491" s="145"/>
      <c r="Q4491" s="145"/>
      <c r="R4491" s="145"/>
      <c r="S4491" s="145"/>
      <c r="T4491" s="145"/>
      <c r="U4491" s="145"/>
      <c r="V4491" s="145"/>
      <c r="W4491" s="145"/>
      <c r="X4491" s="145"/>
      <c r="Y4491" s="145"/>
      <c r="Z4491" s="145"/>
      <c r="AA4491" s="145"/>
      <c r="AB4491" s="145"/>
      <c r="AC4491" s="145"/>
    </row>
    <row r="4492" spans="8:29" ht="12.75">
      <c r="H4492" s="145"/>
      <c r="I4492" s="145"/>
      <c r="J4492" s="145"/>
      <c r="K4492" s="145"/>
      <c r="L4492" s="145"/>
      <c r="M4492" s="145"/>
      <c r="N4492" s="145"/>
      <c r="O4492" s="145"/>
      <c r="P4492" s="145"/>
      <c r="Q4492" s="145"/>
      <c r="R4492" s="145"/>
      <c r="S4492" s="145"/>
      <c r="T4492" s="145"/>
      <c r="U4492" s="145"/>
      <c r="V4492" s="145"/>
      <c r="W4492" s="145"/>
      <c r="X4492" s="145"/>
      <c r="Y4492" s="145"/>
      <c r="Z4492" s="145"/>
      <c r="AA4492" s="145"/>
      <c r="AB4492" s="145"/>
      <c r="AC4492" s="145"/>
    </row>
    <row r="4493" spans="8:29" ht="12.75">
      <c r="H4493" s="145"/>
      <c r="I4493" s="145"/>
      <c r="J4493" s="145"/>
      <c r="K4493" s="145"/>
      <c r="L4493" s="145"/>
      <c r="M4493" s="145"/>
      <c r="N4493" s="145"/>
      <c r="O4493" s="145"/>
      <c r="P4493" s="145"/>
      <c r="Q4493" s="145"/>
      <c r="R4493" s="145"/>
      <c r="S4493" s="145"/>
      <c r="T4493" s="145"/>
      <c r="U4493" s="145"/>
      <c r="V4493" s="145"/>
      <c r="W4493" s="145"/>
      <c r="X4493" s="145"/>
      <c r="Y4493" s="145"/>
      <c r="Z4493" s="145"/>
      <c r="AA4493" s="145"/>
      <c r="AB4493" s="145"/>
      <c r="AC4493" s="145"/>
    </row>
    <row r="4494" spans="8:29" ht="12.75">
      <c r="H4494" s="145"/>
      <c r="I4494" s="145"/>
      <c r="J4494" s="145"/>
      <c r="K4494" s="145"/>
      <c r="L4494" s="145"/>
      <c r="M4494" s="145"/>
      <c r="N4494" s="145"/>
      <c r="O4494" s="145"/>
      <c r="P4494" s="145"/>
      <c r="Q4494" s="145"/>
      <c r="R4494" s="145"/>
      <c r="S4494" s="145"/>
      <c r="T4494" s="145"/>
      <c r="U4494" s="145"/>
      <c r="V4494" s="145"/>
      <c r="W4494" s="145"/>
      <c r="X4494" s="145"/>
      <c r="Y4494" s="145"/>
      <c r="Z4494" s="145"/>
      <c r="AA4494" s="145"/>
      <c r="AB4494" s="145"/>
      <c r="AC4494" s="145"/>
    </row>
    <row r="4495" spans="8:29" ht="12.75">
      <c r="H4495" s="145"/>
      <c r="I4495" s="145"/>
      <c r="J4495" s="145"/>
      <c r="K4495" s="145"/>
      <c r="L4495" s="145"/>
      <c r="M4495" s="145"/>
      <c r="N4495" s="145"/>
      <c r="O4495" s="145"/>
      <c r="P4495" s="145"/>
      <c r="Q4495" s="145"/>
      <c r="R4495" s="145"/>
      <c r="S4495" s="145"/>
      <c r="T4495" s="145"/>
      <c r="U4495" s="145"/>
      <c r="V4495" s="145"/>
      <c r="W4495" s="145"/>
      <c r="X4495" s="145"/>
      <c r="Y4495" s="145"/>
      <c r="Z4495" s="145"/>
      <c r="AA4495" s="145"/>
      <c r="AB4495" s="145"/>
      <c r="AC4495" s="145"/>
    </row>
    <row r="4496" spans="8:29" ht="12.75">
      <c r="H4496" s="145"/>
      <c r="I4496" s="145"/>
      <c r="J4496" s="145"/>
      <c r="K4496" s="145"/>
      <c r="L4496" s="145"/>
      <c r="M4496" s="145"/>
      <c r="N4496" s="145"/>
      <c r="O4496" s="145"/>
      <c r="P4496" s="145"/>
      <c r="Q4496" s="145"/>
      <c r="R4496" s="145"/>
      <c r="S4496" s="145"/>
      <c r="T4496" s="145"/>
      <c r="U4496" s="145"/>
      <c r="V4496" s="145"/>
      <c r="W4496" s="145"/>
      <c r="X4496" s="145"/>
      <c r="Y4496" s="145"/>
      <c r="Z4496" s="145"/>
      <c r="AA4496" s="145"/>
      <c r="AB4496" s="145"/>
      <c r="AC4496" s="145"/>
    </row>
    <row r="4497" spans="8:29" ht="12.75">
      <c r="H4497" s="145"/>
      <c r="I4497" s="145"/>
      <c r="J4497" s="145"/>
      <c r="K4497" s="145"/>
      <c r="L4497" s="145"/>
      <c r="M4497" s="145"/>
      <c r="N4497" s="145"/>
      <c r="O4497" s="145"/>
      <c r="P4497" s="145"/>
      <c r="Q4497" s="145"/>
      <c r="R4497" s="145"/>
      <c r="S4497" s="145"/>
      <c r="T4497" s="145"/>
      <c r="U4497" s="145"/>
      <c r="V4497" s="145"/>
      <c r="W4497" s="145"/>
      <c r="X4497" s="145"/>
      <c r="Y4497" s="145"/>
      <c r="Z4497" s="145"/>
      <c r="AA4497" s="145"/>
      <c r="AB4497" s="145"/>
      <c r="AC4497" s="145"/>
    </row>
    <row r="4498" spans="8:29" ht="12.75">
      <c r="H4498" s="145"/>
      <c r="I4498" s="145"/>
      <c r="J4498" s="145"/>
      <c r="K4498" s="145"/>
      <c r="L4498" s="145"/>
      <c r="M4498" s="145"/>
      <c r="N4498" s="145"/>
      <c r="O4498" s="145"/>
      <c r="P4498" s="145"/>
      <c r="Q4498" s="145"/>
      <c r="R4498" s="145"/>
      <c r="S4498" s="145"/>
      <c r="T4498" s="145"/>
      <c r="U4498" s="145"/>
      <c r="V4498" s="145"/>
      <c r="W4498" s="145"/>
      <c r="X4498" s="145"/>
      <c r="Y4498" s="145"/>
      <c r="Z4498" s="145"/>
      <c r="AA4498" s="145"/>
      <c r="AB4498" s="145"/>
      <c r="AC4498" s="145"/>
    </row>
    <row r="4499" spans="8:29" ht="12.75">
      <c r="H4499" s="145"/>
      <c r="I4499" s="145"/>
      <c r="J4499" s="145"/>
      <c r="K4499" s="145"/>
      <c r="L4499" s="145"/>
      <c r="M4499" s="145"/>
      <c r="N4499" s="145"/>
      <c r="O4499" s="145"/>
      <c r="P4499" s="145"/>
      <c r="Q4499" s="145"/>
      <c r="R4499" s="145"/>
      <c r="S4499" s="145"/>
      <c r="T4499" s="145"/>
      <c r="U4499" s="145"/>
      <c r="V4499" s="145"/>
      <c r="W4499" s="145"/>
      <c r="X4499" s="145"/>
      <c r="Y4499" s="145"/>
      <c r="Z4499" s="145"/>
      <c r="AA4499" s="145"/>
      <c r="AB4499" s="145"/>
      <c r="AC4499" s="145"/>
    </row>
    <row r="4500" spans="8:29" ht="12.75">
      <c r="H4500" s="145"/>
      <c r="I4500" s="145"/>
      <c r="J4500" s="145"/>
      <c r="K4500" s="145"/>
      <c r="L4500" s="145"/>
      <c r="M4500" s="145"/>
      <c r="N4500" s="145"/>
      <c r="O4500" s="145"/>
      <c r="P4500" s="145"/>
      <c r="Q4500" s="145"/>
      <c r="R4500" s="145"/>
      <c r="S4500" s="145"/>
      <c r="T4500" s="145"/>
      <c r="U4500" s="145"/>
      <c r="V4500" s="145"/>
      <c r="W4500" s="145"/>
      <c r="X4500" s="145"/>
      <c r="Y4500" s="145"/>
      <c r="Z4500" s="145"/>
      <c r="AA4500" s="145"/>
      <c r="AB4500" s="145"/>
      <c r="AC4500" s="145"/>
    </row>
    <row r="4501" spans="8:29" ht="12.75">
      <c r="H4501" s="145"/>
      <c r="I4501" s="145"/>
      <c r="J4501" s="145"/>
      <c r="K4501" s="145"/>
      <c r="L4501" s="145"/>
      <c r="M4501" s="145"/>
      <c r="N4501" s="145"/>
      <c r="O4501" s="145"/>
      <c r="P4501" s="145"/>
      <c r="Q4501" s="145"/>
      <c r="R4501" s="145"/>
      <c r="S4501" s="145"/>
      <c r="T4501" s="145"/>
      <c r="U4501" s="145"/>
      <c r="V4501" s="145"/>
      <c r="W4501" s="145"/>
      <c r="X4501" s="145"/>
      <c r="Y4501" s="145"/>
      <c r="Z4501" s="145"/>
      <c r="AA4501" s="145"/>
      <c r="AB4501" s="145"/>
      <c r="AC4501" s="145"/>
    </row>
    <row r="4502" spans="8:29" ht="12.75">
      <c r="H4502" s="145"/>
      <c r="I4502" s="145"/>
      <c r="J4502" s="145"/>
      <c r="K4502" s="145"/>
      <c r="L4502" s="145"/>
      <c r="M4502" s="145"/>
      <c r="N4502" s="145"/>
      <c r="O4502" s="145"/>
      <c r="P4502" s="145"/>
      <c r="Q4502" s="145"/>
      <c r="R4502" s="145"/>
      <c r="S4502" s="145"/>
      <c r="T4502" s="145"/>
      <c r="U4502" s="145"/>
      <c r="V4502" s="145"/>
      <c r="W4502" s="145"/>
      <c r="X4502" s="145"/>
      <c r="Y4502" s="145"/>
      <c r="Z4502" s="145"/>
      <c r="AA4502" s="145"/>
      <c r="AB4502" s="145"/>
      <c r="AC4502" s="145"/>
    </row>
    <row r="4503" spans="8:29" ht="12.75">
      <c r="H4503" s="145"/>
      <c r="I4503" s="145"/>
      <c r="J4503" s="145"/>
      <c r="K4503" s="145"/>
      <c r="L4503" s="145"/>
      <c r="M4503" s="145"/>
      <c r="N4503" s="145"/>
      <c r="O4503" s="145"/>
      <c r="P4503" s="145"/>
      <c r="Q4503" s="145"/>
      <c r="R4503" s="145"/>
      <c r="S4503" s="145"/>
      <c r="T4503" s="145"/>
      <c r="U4503" s="145"/>
      <c r="V4503" s="145"/>
      <c r="W4503" s="145"/>
      <c r="X4503" s="145"/>
      <c r="Y4503" s="145"/>
      <c r="Z4503" s="145"/>
      <c r="AA4503" s="145"/>
      <c r="AB4503" s="145"/>
      <c r="AC4503" s="145"/>
    </row>
    <row r="4504" spans="8:29" ht="12.75">
      <c r="H4504" s="145"/>
      <c r="I4504" s="145"/>
      <c r="J4504" s="145"/>
      <c r="K4504" s="145"/>
      <c r="L4504" s="145"/>
      <c r="M4504" s="145"/>
      <c r="N4504" s="145"/>
      <c r="O4504" s="145"/>
      <c r="P4504" s="145"/>
      <c r="Q4504" s="145"/>
      <c r="R4504" s="145"/>
      <c r="S4504" s="145"/>
      <c r="T4504" s="145"/>
      <c r="U4504" s="145"/>
      <c r="V4504" s="145"/>
      <c r="W4504" s="145"/>
      <c r="X4504" s="145"/>
      <c r="Y4504" s="145"/>
      <c r="Z4504" s="145"/>
      <c r="AA4504" s="145"/>
      <c r="AB4504" s="145"/>
      <c r="AC4504" s="145"/>
    </row>
    <row r="4505" spans="8:29" ht="12.75">
      <c r="H4505" s="145"/>
      <c r="I4505" s="145"/>
      <c r="J4505" s="145"/>
      <c r="K4505" s="145"/>
      <c r="L4505" s="145"/>
      <c r="M4505" s="145"/>
      <c r="N4505" s="145"/>
      <c r="O4505" s="145"/>
      <c r="P4505" s="145"/>
      <c r="Q4505" s="145"/>
      <c r="R4505" s="145"/>
      <c r="S4505" s="145"/>
      <c r="T4505" s="145"/>
      <c r="U4505" s="145"/>
      <c r="V4505" s="145"/>
      <c r="W4505" s="145"/>
      <c r="X4505" s="145"/>
      <c r="Y4505" s="145"/>
      <c r="Z4505" s="145"/>
      <c r="AA4505" s="145"/>
      <c r="AB4505" s="145"/>
      <c r="AC4505" s="145"/>
    </row>
    <row r="4506" spans="8:29" ht="12.75">
      <c r="H4506" s="145"/>
      <c r="I4506" s="145"/>
      <c r="J4506" s="145"/>
      <c r="K4506" s="145"/>
      <c r="L4506" s="145"/>
      <c r="M4506" s="145"/>
      <c r="N4506" s="145"/>
      <c r="O4506" s="145"/>
      <c r="P4506" s="145"/>
      <c r="Q4506" s="145"/>
      <c r="R4506" s="145"/>
      <c r="S4506" s="145"/>
      <c r="T4506" s="145"/>
      <c r="U4506" s="145"/>
      <c r="V4506" s="145"/>
      <c r="W4506" s="145"/>
      <c r="X4506" s="145"/>
      <c r="Y4506" s="145"/>
      <c r="Z4506" s="145"/>
      <c r="AA4506" s="145"/>
      <c r="AB4506" s="145"/>
      <c r="AC4506" s="145"/>
    </row>
    <row r="4507" spans="8:29" ht="12.75">
      <c r="H4507" s="145"/>
      <c r="I4507" s="145"/>
      <c r="J4507" s="145"/>
      <c r="K4507" s="145"/>
      <c r="L4507" s="145"/>
      <c r="M4507" s="145"/>
      <c r="N4507" s="145"/>
      <c r="O4507" s="145"/>
      <c r="P4507" s="145"/>
      <c r="Q4507" s="145"/>
      <c r="R4507" s="145"/>
      <c r="S4507" s="145"/>
      <c r="T4507" s="145"/>
      <c r="U4507" s="145"/>
      <c r="V4507" s="145"/>
      <c r="W4507" s="145"/>
      <c r="X4507" s="145"/>
      <c r="Y4507" s="145"/>
      <c r="Z4507" s="145"/>
      <c r="AA4507" s="145"/>
      <c r="AB4507" s="145"/>
      <c r="AC4507" s="145"/>
    </row>
    <row r="4508" spans="8:29" ht="12.75">
      <c r="H4508" s="145"/>
      <c r="I4508" s="145"/>
      <c r="J4508" s="145"/>
      <c r="K4508" s="145"/>
      <c r="L4508" s="145"/>
      <c r="M4508" s="145"/>
      <c r="N4508" s="145"/>
      <c r="O4508" s="145"/>
      <c r="P4508" s="145"/>
      <c r="Q4508" s="145"/>
      <c r="R4508" s="145"/>
      <c r="S4508" s="145"/>
      <c r="T4508" s="145"/>
      <c r="U4508" s="145"/>
      <c r="V4508" s="145"/>
      <c r="W4508" s="145"/>
      <c r="X4508" s="145"/>
      <c r="Y4508" s="145"/>
      <c r="Z4508" s="145"/>
      <c r="AA4508" s="145"/>
      <c r="AB4508" s="145"/>
      <c r="AC4508" s="145"/>
    </row>
    <row r="4509" spans="8:29" ht="12.75">
      <c r="H4509" s="145"/>
      <c r="I4509" s="145"/>
      <c r="J4509" s="145"/>
      <c r="K4509" s="145"/>
      <c r="L4509" s="145"/>
      <c r="M4509" s="145"/>
      <c r="N4509" s="145"/>
      <c r="O4509" s="145"/>
      <c r="P4509" s="145"/>
      <c r="Q4509" s="145"/>
      <c r="R4509" s="145"/>
      <c r="S4509" s="145"/>
      <c r="T4509" s="145"/>
      <c r="U4509" s="145"/>
      <c r="V4509" s="145"/>
      <c r="W4509" s="145"/>
      <c r="X4509" s="145"/>
      <c r="Y4509" s="145"/>
      <c r="Z4509" s="145"/>
      <c r="AA4509" s="145"/>
      <c r="AB4509" s="145"/>
      <c r="AC4509" s="145"/>
    </row>
    <row r="4510" spans="8:29" ht="12.75">
      <c r="H4510" s="145"/>
      <c r="I4510" s="145"/>
      <c r="J4510" s="145"/>
      <c r="K4510" s="145"/>
      <c r="L4510" s="145"/>
      <c r="M4510" s="145"/>
      <c r="N4510" s="145"/>
      <c r="O4510" s="145"/>
      <c r="P4510" s="145"/>
      <c r="Q4510" s="145"/>
      <c r="R4510" s="145"/>
      <c r="S4510" s="145"/>
      <c r="T4510" s="145"/>
      <c r="U4510" s="145"/>
      <c r="V4510" s="145"/>
      <c r="W4510" s="145"/>
      <c r="X4510" s="145"/>
      <c r="Y4510" s="145"/>
      <c r="Z4510" s="145"/>
      <c r="AA4510" s="145"/>
      <c r="AB4510" s="145"/>
      <c r="AC4510" s="145"/>
    </row>
    <row r="4511" spans="8:29" ht="12.75">
      <c r="H4511" s="145"/>
      <c r="I4511" s="145"/>
      <c r="J4511" s="145"/>
      <c r="K4511" s="145"/>
      <c r="L4511" s="145"/>
      <c r="M4511" s="145"/>
      <c r="N4511" s="145"/>
      <c r="O4511" s="145"/>
      <c r="P4511" s="145"/>
      <c r="Q4511" s="145"/>
      <c r="R4511" s="145"/>
      <c r="S4511" s="145"/>
      <c r="T4511" s="145"/>
      <c r="U4511" s="145"/>
      <c r="V4511" s="145"/>
      <c r="W4511" s="145"/>
      <c r="X4511" s="145"/>
      <c r="Y4511" s="145"/>
      <c r="Z4511" s="145"/>
      <c r="AA4511" s="145"/>
      <c r="AB4511" s="145"/>
      <c r="AC4511" s="145"/>
    </row>
    <row r="4512" spans="8:29" ht="12.75">
      <c r="H4512" s="145"/>
      <c r="I4512" s="145"/>
      <c r="J4512" s="145"/>
      <c r="K4512" s="145"/>
      <c r="L4512" s="145"/>
      <c r="M4512" s="145"/>
      <c r="N4512" s="145"/>
      <c r="O4512" s="145"/>
      <c r="P4512" s="145"/>
      <c r="Q4512" s="145"/>
      <c r="R4512" s="145"/>
      <c r="S4512" s="145"/>
      <c r="T4512" s="145"/>
      <c r="U4512" s="145"/>
      <c r="V4512" s="145"/>
      <c r="W4512" s="145"/>
      <c r="X4512" s="145"/>
      <c r="Y4512" s="145"/>
      <c r="Z4512" s="145"/>
      <c r="AA4512" s="145"/>
      <c r="AB4512" s="145"/>
      <c r="AC4512" s="145"/>
    </row>
    <row r="4513" spans="8:29" ht="12.75">
      <c r="H4513" s="145"/>
      <c r="I4513" s="145"/>
      <c r="J4513" s="145"/>
      <c r="K4513" s="145"/>
      <c r="L4513" s="145"/>
      <c r="M4513" s="145"/>
      <c r="N4513" s="145"/>
      <c r="O4513" s="145"/>
      <c r="P4513" s="145"/>
      <c r="Q4513" s="145"/>
      <c r="R4513" s="145"/>
      <c r="S4513" s="145"/>
      <c r="T4513" s="145"/>
      <c r="U4513" s="145"/>
      <c r="V4513" s="145"/>
      <c r="W4513" s="145"/>
      <c r="X4513" s="145"/>
      <c r="Y4513" s="145"/>
      <c r="Z4513" s="145"/>
      <c r="AA4513" s="145"/>
      <c r="AB4513" s="145"/>
      <c r="AC4513" s="145"/>
    </row>
    <row r="4514" spans="8:29" ht="12.75">
      <c r="H4514" s="145"/>
      <c r="I4514" s="145"/>
      <c r="J4514" s="145"/>
      <c r="K4514" s="145"/>
      <c r="L4514" s="145"/>
      <c r="M4514" s="145"/>
      <c r="N4514" s="145"/>
      <c r="O4514" s="145"/>
      <c r="P4514" s="145"/>
      <c r="Q4514" s="145"/>
      <c r="R4514" s="145"/>
      <c r="S4514" s="145"/>
      <c r="T4514" s="145"/>
      <c r="U4514" s="145"/>
      <c r="V4514" s="145"/>
      <c r="W4514" s="145"/>
      <c r="X4514" s="145"/>
      <c r="Y4514" s="145"/>
      <c r="Z4514" s="145"/>
      <c r="AA4514" s="145"/>
      <c r="AB4514" s="145"/>
      <c r="AC4514" s="145"/>
    </row>
    <row r="4515" spans="8:29" ht="12.75">
      <c r="H4515" s="145"/>
      <c r="I4515" s="145"/>
      <c r="J4515" s="145"/>
      <c r="K4515" s="145"/>
      <c r="L4515" s="145"/>
      <c r="M4515" s="145"/>
      <c r="N4515" s="145"/>
      <c r="O4515" s="145"/>
      <c r="P4515" s="145"/>
      <c r="Q4515" s="145"/>
      <c r="R4515" s="145"/>
      <c r="S4515" s="145"/>
      <c r="T4515" s="145"/>
      <c r="U4515" s="145"/>
      <c r="V4515" s="145"/>
      <c r="W4515" s="145"/>
      <c r="X4515" s="145"/>
      <c r="Y4515" s="145"/>
      <c r="Z4515" s="145"/>
      <c r="AA4515" s="145"/>
      <c r="AB4515" s="145"/>
      <c r="AC4515" s="145"/>
    </row>
    <row r="4516" spans="8:29" ht="12.75">
      <c r="H4516" s="145"/>
      <c r="I4516" s="145"/>
      <c r="J4516" s="145"/>
      <c r="K4516" s="145"/>
      <c r="L4516" s="145"/>
      <c r="M4516" s="145"/>
      <c r="N4516" s="145"/>
      <c r="O4516" s="145"/>
      <c r="P4516" s="145"/>
      <c r="Q4516" s="145"/>
      <c r="R4516" s="145"/>
      <c r="S4516" s="145"/>
      <c r="T4516" s="145"/>
      <c r="U4516" s="145"/>
      <c r="V4516" s="145"/>
      <c r="W4516" s="145"/>
      <c r="X4516" s="145"/>
      <c r="Y4516" s="145"/>
      <c r="Z4516" s="145"/>
      <c r="AA4516" s="145"/>
      <c r="AB4516" s="145"/>
      <c r="AC4516" s="145"/>
    </row>
    <row r="4517" spans="8:29" ht="12.75">
      <c r="H4517" s="145"/>
      <c r="I4517" s="145"/>
      <c r="J4517" s="145"/>
      <c r="K4517" s="145"/>
      <c r="L4517" s="145"/>
      <c r="M4517" s="145"/>
      <c r="N4517" s="145"/>
      <c r="O4517" s="145"/>
      <c r="P4517" s="145"/>
      <c r="Q4517" s="145"/>
      <c r="R4517" s="145"/>
      <c r="S4517" s="145"/>
      <c r="T4517" s="145"/>
      <c r="U4517" s="145"/>
      <c r="V4517" s="145"/>
      <c r="W4517" s="145"/>
      <c r="X4517" s="145"/>
      <c r="Y4517" s="145"/>
      <c r="Z4517" s="145"/>
      <c r="AA4517" s="145"/>
      <c r="AB4517" s="145"/>
      <c r="AC4517" s="145"/>
    </row>
    <row r="4518" spans="8:29" ht="12.75">
      <c r="H4518" s="145"/>
      <c r="I4518" s="145"/>
      <c r="J4518" s="145"/>
      <c r="K4518" s="145"/>
      <c r="L4518" s="145"/>
      <c r="M4518" s="145"/>
      <c r="N4518" s="145"/>
      <c r="O4518" s="145"/>
      <c r="P4518" s="145"/>
      <c r="Q4518" s="145"/>
      <c r="R4518" s="145"/>
      <c r="S4518" s="145"/>
      <c r="T4518" s="145"/>
      <c r="U4518" s="145"/>
      <c r="V4518" s="145"/>
      <c r="W4518" s="145"/>
      <c r="X4518" s="145"/>
      <c r="Y4518" s="145"/>
      <c r="Z4518" s="145"/>
      <c r="AA4518" s="145"/>
      <c r="AB4518" s="145"/>
      <c r="AC4518" s="145"/>
    </row>
    <row r="4519" spans="8:29" ht="12.75">
      <c r="H4519" s="145"/>
      <c r="I4519" s="145"/>
      <c r="J4519" s="145"/>
      <c r="K4519" s="145"/>
      <c r="L4519" s="145"/>
      <c r="M4519" s="145"/>
      <c r="N4519" s="145"/>
      <c r="O4519" s="145"/>
      <c r="P4519" s="145"/>
      <c r="Q4519" s="145"/>
      <c r="R4519" s="145"/>
      <c r="S4519" s="145"/>
      <c r="T4519" s="145"/>
      <c r="U4519" s="145"/>
      <c r="V4519" s="145"/>
      <c r="W4519" s="145"/>
      <c r="X4519" s="145"/>
      <c r="Y4519" s="145"/>
      <c r="Z4519" s="145"/>
      <c r="AA4519" s="145"/>
      <c r="AB4519" s="145"/>
      <c r="AC4519" s="145"/>
    </row>
    <row r="4520" spans="8:29" ht="12.75">
      <c r="H4520" s="145"/>
      <c r="I4520" s="145"/>
      <c r="J4520" s="145"/>
      <c r="K4520" s="145"/>
      <c r="L4520" s="145"/>
      <c r="M4520" s="145"/>
      <c r="N4520" s="145"/>
      <c r="O4520" s="145"/>
      <c r="P4520" s="145"/>
      <c r="Q4520" s="145"/>
      <c r="R4520" s="145"/>
      <c r="S4520" s="145"/>
      <c r="T4520" s="145"/>
      <c r="U4520" s="145"/>
      <c r="V4520" s="145"/>
      <c r="W4520" s="145"/>
      <c r="X4520" s="145"/>
      <c r="Y4520" s="145"/>
      <c r="Z4520" s="145"/>
      <c r="AA4520" s="145"/>
      <c r="AB4520" s="145"/>
      <c r="AC4520" s="145"/>
    </row>
    <row r="4521" spans="8:29" ht="12.75">
      <c r="H4521" s="145"/>
      <c r="I4521" s="145"/>
      <c r="J4521" s="145"/>
      <c r="K4521" s="145"/>
      <c r="L4521" s="145"/>
      <c r="M4521" s="145"/>
      <c r="N4521" s="145"/>
      <c r="O4521" s="145"/>
      <c r="P4521" s="145"/>
      <c r="Q4521" s="145"/>
      <c r="R4521" s="145"/>
      <c r="S4521" s="145"/>
      <c r="T4521" s="145"/>
      <c r="U4521" s="145"/>
      <c r="V4521" s="145"/>
      <c r="W4521" s="145"/>
      <c r="X4521" s="145"/>
      <c r="Y4521" s="145"/>
      <c r="Z4521" s="145"/>
      <c r="AA4521" s="145"/>
      <c r="AB4521" s="145"/>
      <c r="AC4521" s="145"/>
    </row>
    <row r="4522" spans="8:29" ht="12.75">
      <c r="H4522" s="145"/>
      <c r="I4522" s="145"/>
      <c r="J4522" s="145"/>
      <c r="K4522" s="145"/>
      <c r="L4522" s="145"/>
      <c r="M4522" s="145"/>
      <c r="N4522" s="145"/>
      <c r="O4522" s="145"/>
      <c r="P4522" s="145"/>
      <c r="Q4522" s="145"/>
      <c r="R4522" s="145"/>
      <c r="S4522" s="145"/>
      <c r="T4522" s="145"/>
      <c r="U4522" s="145"/>
      <c r="V4522" s="145"/>
      <c r="W4522" s="145"/>
      <c r="X4522" s="145"/>
      <c r="Y4522" s="145"/>
      <c r="Z4522" s="145"/>
      <c r="AA4522" s="145"/>
      <c r="AB4522" s="145"/>
      <c r="AC4522" s="145"/>
    </row>
    <row r="4523" spans="8:29" ht="12.75">
      <c r="H4523" s="145"/>
      <c r="I4523" s="145"/>
      <c r="J4523" s="145"/>
      <c r="K4523" s="145"/>
      <c r="L4523" s="145"/>
      <c r="M4523" s="145"/>
      <c r="N4523" s="145"/>
      <c r="O4523" s="145"/>
      <c r="P4523" s="145"/>
      <c r="Q4523" s="145"/>
      <c r="R4523" s="145"/>
      <c r="S4523" s="145"/>
      <c r="T4523" s="145"/>
      <c r="U4523" s="145"/>
      <c r="V4523" s="145"/>
      <c r="W4523" s="145"/>
      <c r="X4523" s="145"/>
      <c r="Y4523" s="145"/>
      <c r="Z4523" s="145"/>
      <c r="AA4523" s="145"/>
      <c r="AB4523" s="145"/>
      <c r="AC4523" s="145"/>
    </row>
    <row r="4524" spans="8:29" ht="12.75">
      <c r="H4524" s="145"/>
      <c r="I4524" s="145"/>
      <c r="J4524" s="145"/>
      <c r="K4524" s="145"/>
      <c r="L4524" s="145"/>
      <c r="M4524" s="145"/>
      <c r="N4524" s="145"/>
      <c r="O4524" s="145"/>
      <c r="P4524" s="145"/>
      <c r="Q4524" s="145"/>
      <c r="R4524" s="145"/>
      <c r="S4524" s="145"/>
      <c r="T4524" s="145"/>
      <c r="U4524" s="145"/>
      <c r="V4524" s="145"/>
      <c r="W4524" s="145"/>
      <c r="X4524" s="145"/>
      <c r="Y4524" s="145"/>
      <c r="Z4524" s="145"/>
      <c r="AA4524" s="145"/>
      <c r="AB4524" s="145"/>
      <c r="AC4524" s="145"/>
    </row>
    <row r="4525" spans="8:29" ht="12.75">
      <c r="H4525" s="145"/>
      <c r="I4525" s="145"/>
      <c r="J4525" s="145"/>
      <c r="K4525" s="145"/>
      <c r="L4525" s="145"/>
      <c r="M4525" s="145"/>
      <c r="N4525" s="145"/>
      <c r="O4525" s="145"/>
      <c r="P4525" s="145"/>
      <c r="Q4525" s="145"/>
      <c r="R4525" s="145"/>
      <c r="S4525" s="145"/>
      <c r="T4525" s="145"/>
      <c r="U4525" s="145"/>
      <c r="V4525" s="145"/>
      <c r="W4525" s="145"/>
      <c r="X4525" s="145"/>
      <c r="Y4525" s="145"/>
      <c r="Z4525" s="145"/>
      <c r="AA4525" s="145"/>
      <c r="AB4525" s="145"/>
      <c r="AC4525" s="145"/>
    </row>
    <row r="4526" spans="8:29" ht="12.75">
      <c r="H4526" s="145"/>
      <c r="I4526" s="145"/>
      <c r="J4526" s="145"/>
      <c r="K4526" s="145"/>
      <c r="L4526" s="145"/>
      <c r="M4526" s="145"/>
      <c r="N4526" s="145"/>
      <c r="O4526" s="145"/>
      <c r="P4526" s="145"/>
      <c r="Q4526" s="145"/>
      <c r="R4526" s="145"/>
      <c r="S4526" s="145"/>
      <c r="T4526" s="145"/>
      <c r="U4526" s="145"/>
      <c r="V4526" s="145"/>
      <c r="W4526" s="145"/>
      <c r="X4526" s="145"/>
      <c r="Y4526" s="145"/>
      <c r="Z4526" s="145"/>
      <c r="AA4526" s="145"/>
      <c r="AB4526" s="145"/>
      <c r="AC4526" s="145"/>
    </row>
    <row r="4527" spans="8:29" ht="12.75">
      <c r="H4527" s="145"/>
      <c r="I4527" s="145"/>
      <c r="J4527" s="145"/>
      <c r="K4527" s="145"/>
      <c r="L4527" s="145"/>
      <c r="M4527" s="145"/>
      <c r="N4527" s="145"/>
      <c r="O4527" s="145"/>
      <c r="P4527" s="145"/>
      <c r="Q4527" s="145"/>
      <c r="R4527" s="145"/>
      <c r="S4527" s="145"/>
      <c r="T4527" s="145"/>
      <c r="U4527" s="145"/>
      <c r="V4527" s="145"/>
      <c r="W4527" s="145"/>
      <c r="X4527" s="145"/>
      <c r="Y4527" s="145"/>
      <c r="Z4527" s="145"/>
      <c r="AA4527" s="145"/>
      <c r="AB4527" s="145"/>
      <c r="AC4527" s="145"/>
    </row>
    <row r="4528" spans="8:29" ht="12.75">
      <c r="H4528" s="145"/>
      <c r="I4528" s="145"/>
      <c r="J4528" s="145"/>
      <c r="K4528" s="145"/>
      <c r="L4528" s="145"/>
      <c r="M4528" s="145"/>
      <c r="N4528" s="145"/>
      <c r="O4528" s="145"/>
      <c r="P4528" s="145"/>
      <c r="Q4528" s="145"/>
      <c r="R4528" s="145"/>
      <c r="S4528" s="145"/>
      <c r="T4528" s="145"/>
      <c r="U4528" s="145"/>
      <c r="V4528" s="145"/>
      <c r="W4528" s="145"/>
      <c r="X4528" s="145"/>
      <c r="Y4528" s="145"/>
      <c r="Z4528" s="145"/>
      <c r="AA4528" s="145"/>
      <c r="AB4528" s="145"/>
      <c r="AC4528" s="145"/>
    </row>
    <row r="4529" spans="8:29" ht="12.75">
      <c r="H4529" s="145"/>
      <c r="I4529" s="145"/>
      <c r="J4529" s="145"/>
      <c r="K4529" s="145"/>
      <c r="L4529" s="145"/>
      <c r="M4529" s="145"/>
      <c r="N4529" s="145"/>
      <c r="O4529" s="145"/>
      <c r="P4529" s="145"/>
      <c r="Q4529" s="145"/>
      <c r="R4529" s="145"/>
      <c r="S4529" s="145"/>
      <c r="T4529" s="145"/>
      <c r="U4529" s="145"/>
      <c r="V4529" s="145"/>
      <c r="W4529" s="145"/>
      <c r="X4529" s="145"/>
      <c r="Y4529" s="145"/>
      <c r="Z4529" s="145"/>
      <c r="AA4529" s="145"/>
      <c r="AB4529" s="145"/>
      <c r="AC4529" s="145"/>
    </row>
    <row r="4530" spans="8:29" ht="12.75">
      <c r="H4530" s="145"/>
      <c r="I4530" s="145"/>
      <c r="J4530" s="145"/>
      <c r="K4530" s="145"/>
      <c r="L4530" s="145"/>
      <c r="M4530" s="145"/>
      <c r="N4530" s="145"/>
      <c r="O4530" s="145"/>
      <c r="P4530" s="145"/>
      <c r="Q4530" s="145"/>
      <c r="R4530" s="145"/>
      <c r="S4530" s="145"/>
      <c r="T4530" s="145"/>
      <c r="U4530" s="145"/>
      <c r="V4530" s="145"/>
      <c r="W4530" s="145"/>
      <c r="X4530" s="145"/>
      <c r="Y4530" s="145"/>
      <c r="Z4530" s="145"/>
      <c r="AA4530" s="145"/>
      <c r="AB4530" s="145"/>
      <c r="AC4530" s="145"/>
    </row>
    <row r="4531" spans="8:29" ht="12.75">
      <c r="H4531" s="145"/>
      <c r="I4531" s="145"/>
      <c r="J4531" s="145"/>
      <c r="K4531" s="145"/>
      <c r="L4531" s="145"/>
      <c r="M4531" s="145"/>
      <c r="N4531" s="145"/>
      <c r="O4531" s="145"/>
      <c r="P4531" s="145"/>
      <c r="Q4531" s="145"/>
      <c r="R4531" s="145"/>
      <c r="S4531" s="145"/>
      <c r="T4531" s="145"/>
      <c r="U4531" s="145"/>
      <c r="V4531" s="145"/>
      <c r="W4531" s="145"/>
      <c r="X4531" s="145"/>
      <c r="Y4531" s="145"/>
      <c r="Z4531" s="145"/>
      <c r="AA4531" s="145"/>
      <c r="AB4531" s="145"/>
      <c r="AC4531" s="145"/>
    </row>
    <row r="4532" spans="8:29" ht="12.75">
      <c r="H4532" s="145"/>
      <c r="I4532" s="145"/>
      <c r="J4532" s="145"/>
      <c r="K4532" s="145"/>
      <c r="L4532" s="145"/>
      <c r="M4532" s="145"/>
      <c r="N4532" s="145"/>
      <c r="O4532" s="145"/>
      <c r="P4532" s="145"/>
      <c r="Q4532" s="145"/>
      <c r="R4532" s="145"/>
      <c r="S4532" s="145"/>
      <c r="T4532" s="145"/>
      <c r="U4532" s="145"/>
      <c r="V4532" s="145"/>
      <c r="W4532" s="145"/>
      <c r="X4532" s="145"/>
      <c r="Y4532" s="145"/>
      <c r="Z4532" s="145"/>
      <c r="AA4532" s="145"/>
      <c r="AB4532" s="145"/>
      <c r="AC4532" s="145"/>
    </row>
    <row r="4533" spans="8:29" ht="12.75">
      <c r="H4533" s="145"/>
      <c r="I4533" s="145"/>
      <c r="J4533" s="145"/>
      <c r="K4533" s="145"/>
      <c r="L4533" s="145"/>
      <c r="M4533" s="145"/>
      <c r="N4533" s="145"/>
      <c r="O4533" s="145"/>
      <c r="P4533" s="145"/>
      <c r="Q4533" s="145"/>
      <c r="R4533" s="145"/>
      <c r="S4533" s="145"/>
      <c r="T4533" s="145"/>
      <c r="U4533" s="145"/>
      <c r="V4533" s="145"/>
      <c r="W4533" s="145"/>
      <c r="X4533" s="145"/>
      <c r="Y4533" s="145"/>
      <c r="Z4533" s="145"/>
      <c r="AA4533" s="145"/>
      <c r="AB4533" s="145"/>
      <c r="AC4533" s="145"/>
    </row>
    <row r="4534" spans="8:29" ht="12.75">
      <c r="H4534" s="145"/>
      <c r="I4534" s="145"/>
      <c r="J4534" s="145"/>
      <c r="K4534" s="145"/>
      <c r="L4534" s="145"/>
      <c r="M4534" s="145"/>
      <c r="N4534" s="145"/>
      <c r="O4534" s="145"/>
      <c r="P4534" s="145"/>
      <c r="Q4534" s="145"/>
      <c r="R4534" s="145"/>
      <c r="S4534" s="145"/>
      <c r="T4534" s="145"/>
      <c r="U4534" s="145"/>
      <c r="V4534" s="145"/>
      <c r="W4534" s="145"/>
      <c r="X4534" s="145"/>
      <c r="Y4534" s="145"/>
      <c r="Z4534" s="145"/>
      <c r="AA4534" s="145"/>
      <c r="AB4534" s="145"/>
      <c r="AC4534" s="145"/>
    </row>
    <row r="4535" spans="8:29" ht="12.75">
      <c r="H4535" s="145"/>
      <c r="I4535" s="145"/>
      <c r="J4535" s="145"/>
      <c r="K4535" s="145"/>
      <c r="L4535" s="145"/>
      <c r="M4535" s="145"/>
      <c r="N4535" s="145"/>
      <c r="O4535" s="145"/>
      <c r="P4535" s="145"/>
      <c r="Q4535" s="145"/>
      <c r="R4535" s="145"/>
      <c r="S4535" s="145"/>
      <c r="T4535" s="145"/>
      <c r="U4535" s="145"/>
      <c r="V4535" s="145"/>
      <c r="W4535" s="145"/>
      <c r="X4535" s="145"/>
      <c r="Y4535" s="145"/>
      <c r="Z4535" s="145"/>
      <c r="AA4535" s="145"/>
      <c r="AB4535" s="145"/>
      <c r="AC4535" s="145"/>
    </row>
    <row r="4536" spans="8:29" ht="12.75">
      <c r="H4536" s="145"/>
      <c r="I4536" s="145"/>
      <c r="J4536" s="145"/>
      <c r="K4536" s="145"/>
      <c r="L4536" s="145"/>
      <c r="M4536" s="145"/>
      <c r="N4536" s="145"/>
      <c r="O4536" s="145"/>
      <c r="P4536" s="145"/>
      <c r="Q4536" s="145"/>
      <c r="R4536" s="145"/>
      <c r="S4536" s="145"/>
      <c r="T4536" s="145"/>
      <c r="U4536" s="145"/>
      <c r="V4536" s="145"/>
      <c r="W4536" s="145"/>
      <c r="X4536" s="145"/>
      <c r="Y4536" s="145"/>
      <c r="Z4536" s="145"/>
      <c r="AA4536" s="145"/>
      <c r="AB4536" s="145"/>
      <c r="AC4536" s="145"/>
    </row>
    <row r="4537" spans="8:29" ht="12.75">
      <c r="H4537" s="145"/>
      <c r="I4537" s="145"/>
      <c r="J4537" s="145"/>
      <c r="K4537" s="145"/>
      <c r="L4537" s="145"/>
      <c r="M4537" s="145"/>
      <c r="N4537" s="145"/>
      <c r="O4537" s="145"/>
      <c r="P4537" s="145"/>
      <c r="Q4537" s="145"/>
      <c r="R4537" s="145"/>
      <c r="S4537" s="145"/>
      <c r="T4537" s="145"/>
      <c r="U4537" s="145"/>
      <c r="V4537" s="145"/>
      <c r="W4537" s="145"/>
      <c r="X4537" s="145"/>
      <c r="Y4537" s="145"/>
      <c r="Z4537" s="145"/>
      <c r="AA4537" s="145"/>
      <c r="AB4537" s="145"/>
      <c r="AC4537" s="145"/>
    </row>
    <row r="4538" spans="8:29" ht="12.75">
      <c r="H4538" s="145"/>
      <c r="I4538" s="145"/>
      <c r="J4538" s="145"/>
      <c r="K4538" s="145"/>
      <c r="L4538" s="145"/>
      <c r="M4538" s="145"/>
      <c r="N4538" s="145"/>
      <c r="O4538" s="145"/>
      <c r="P4538" s="145"/>
      <c r="Q4538" s="145"/>
      <c r="R4538" s="145"/>
      <c r="S4538" s="145"/>
      <c r="T4538" s="145"/>
      <c r="U4538" s="145"/>
      <c r="V4538" s="145"/>
      <c r="W4538" s="145"/>
      <c r="X4538" s="145"/>
      <c r="Y4538" s="145"/>
      <c r="Z4538" s="145"/>
      <c r="AA4538" s="145"/>
      <c r="AB4538" s="145"/>
      <c r="AC4538" s="145"/>
    </row>
    <row r="4539" spans="8:29" ht="12.75">
      <c r="H4539" s="145"/>
      <c r="I4539" s="145"/>
      <c r="J4539" s="145"/>
      <c r="K4539" s="145"/>
      <c r="L4539" s="145"/>
      <c r="M4539" s="145"/>
      <c r="N4539" s="145"/>
      <c r="O4539" s="145"/>
      <c r="P4539" s="145"/>
      <c r="Q4539" s="145"/>
      <c r="R4539" s="145"/>
      <c r="S4539" s="145"/>
      <c r="T4539" s="145"/>
      <c r="U4539" s="145"/>
      <c r="V4539" s="145"/>
      <c r="W4539" s="145"/>
      <c r="X4539" s="145"/>
      <c r="Y4539" s="145"/>
      <c r="Z4539" s="145"/>
      <c r="AA4539" s="145"/>
      <c r="AB4539" s="145"/>
      <c r="AC4539" s="145"/>
    </row>
    <row r="4540" spans="8:29" ht="12.75">
      <c r="H4540" s="145"/>
      <c r="I4540" s="145"/>
      <c r="J4540" s="145"/>
      <c r="K4540" s="145"/>
      <c r="L4540" s="145"/>
      <c r="M4540" s="145"/>
      <c r="N4540" s="145"/>
      <c r="O4540" s="145"/>
      <c r="P4540" s="145"/>
      <c r="Q4540" s="145"/>
      <c r="R4540" s="145"/>
      <c r="S4540" s="145"/>
      <c r="T4540" s="145"/>
      <c r="U4540" s="145"/>
      <c r="V4540" s="145"/>
      <c r="W4540" s="145"/>
      <c r="X4540" s="145"/>
      <c r="Y4540" s="145"/>
      <c r="Z4540" s="145"/>
      <c r="AA4540" s="145"/>
      <c r="AB4540" s="145"/>
      <c r="AC4540" s="145"/>
    </row>
    <row r="4541" spans="8:29" ht="12.75">
      <c r="H4541" s="145"/>
      <c r="I4541" s="145"/>
      <c r="J4541" s="145"/>
      <c r="K4541" s="145"/>
      <c r="L4541" s="145"/>
      <c r="M4541" s="145"/>
      <c r="N4541" s="145"/>
      <c r="O4541" s="145"/>
      <c r="P4541" s="145"/>
      <c r="Q4541" s="145"/>
      <c r="R4541" s="145"/>
      <c r="S4541" s="145"/>
      <c r="T4541" s="145"/>
      <c r="U4541" s="145"/>
      <c r="V4541" s="145"/>
      <c r="W4541" s="145"/>
      <c r="X4541" s="145"/>
      <c r="Y4541" s="145"/>
      <c r="Z4541" s="145"/>
      <c r="AA4541" s="145"/>
      <c r="AB4541" s="145"/>
      <c r="AC4541" s="145"/>
    </row>
    <row r="4542" spans="8:29" ht="12.75">
      <c r="H4542" s="145"/>
      <c r="I4542" s="145"/>
      <c r="J4542" s="145"/>
      <c r="K4542" s="145"/>
      <c r="L4542" s="145"/>
      <c r="M4542" s="145"/>
      <c r="N4542" s="145"/>
      <c r="O4542" s="145"/>
      <c r="P4542" s="145"/>
      <c r="Q4542" s="145"/>
      <c r="R4542" s="145"/>
      <c r="S4542" s="145"/>
      <c r="T4542" s="145"/>
      <c r="U4542" s="145"/>
      <c r="V4542" s="145"/>
      <c r="W4542" s="145"/>
      <c r="X4542" s="145"/>
      <c r="Y4542" s="145"/>
      <c r="Z4542" s="145"/>
      <c r="AA4542" s="145"/>
      <c r="AB4542" s="145"/>
      <c r="AC4542" s="145"/>
    </row>
    <row r="4543" spans="8:29" ht="12.75">
      <c r="H4543" s="145"/>
      <c r="I4543" s="145"/>
      <c r="J4543" s="145"/>
      <c r="K4543" s="145"/>
      <c r="L4543" s="145"/>
      <c r="M4543" s="145"/>
      <c r="N4543" s="145"/>
      <c r="O4543" s="145"/>
      <c r="P4543" s="145"/>
      <c r="Q4543" s="145"/>
      <c r="R4543" s="145"/>
      <c r="S4543" s="145"/>
      <c r="T4543" s="145"/>
      <c r="U4543" s="145"/>
      <c r="V4543" s="145"/>
      <c r="W4543" s="145"/>
      <c r="X4543" s="145"/>
      <c r="Y4543" s="145"/>
      <c r="Z4543" s="145"/>
      <c r="AA4543" s="145"/>
      <c r="AB4543" s="145"/>
      <c r="AC4543" s="145"/>
    </row>
    <row r="4544" spans="8:29" ht="12.75">
      <c r="H4544" s="145"/>
      <c r="I4544" s="145"/>
      <c r="J4544" s="145"/>
      <c r="K4544" s="145"/>
      <c r="L4544" s="145"/>
      <c r="M4544" s="145"/>
      <c r="N4544" s="145"/>
      <c r="O4544" s="145"/>
      <c r="P4544" s="145"/>
      <c r="Q4544" s="145"/>
      <c r="R4544" s="145"/>
      <c r="S4544" s="145"/>
      <c r="T4544" s="145"/>
      <c r="U4544" s="145"/>
      <c r="V4544" s="145"/>
      <c r="W4544" s="145"/>
      <c r="X4544" s="145"/>
      <c r="Y4544" s="145"/>
      <c r="Z4544" s="145"/>
      <c r="AA4544" s="145"/>
      <c r="AB4544" s="145"/>
      <c r="AC4544" s="145"/>
    </row>
    <row r="4545" spans="8:29" ht="12.75">
      <c r="H4545" s="145"/>
      <c r="I4545" s="145"/>
      <c r="J4545" s="145"/>
      <c r="K4545" s="145"/>
      <c r="L4545" s="145"/>
      <c r="M4545" s="145"/>
      <c r="N4545" s="145"/>
      <c r="O4545" s="145"/>
      <c r="P4545" s="145"/>
      <c r="Q4545" s="145"/>
      <c r="R4545" s="145"/>
      <c r="S4545" s="145"/>
      <c r="T4545" s="145"/>
      <c r="U4545" s="145"/>
      <c r="V4545" s="145"/>
      <c r="W4545" s="145"/>
      <c r="X4545" s="145"/>
      <c r="Y4545" s="145"/>
      <c r="Z4545" s="145"/>
      <c r="AA4545" s="145"/>
      <c r="AB4545" s="145"/>
      <c r="AC4545" s="145"/>
    </row>
    <row r="4546" spans="8:29" ht="12.75">
      <c r="H4546" s="145"/>
      <c r="I4546" s="145"/>
      <c r="J4546" s="145"/>
      <c r="K4546" s="145"/>
      <c r="L4546" s="145"/>
      <c r="M4546" s="145"/>
      <c r="N4546" s="145"/>
      <c r="O4546" s="145"/>
      <c r="P4546" s="145"/>
      <c r="Q4546" s="145"/>
      <c r="R4546" s="145"/>
      <c r="S4546" s="145"/>
      <c r="T4546" s="145"/>
      <c r="U4546" s="145"/>
      <c r="V4546" s="145"/>
      <c r="W4546" s="145"/>
      <c r="X4546" s="145"/>
      <c r="Y4546" s="145"/>
      <c r="Z4546" s="145"/>
      <c r="AA4546" s="145"/>
      <c r="AB4546" s="145"/>
      <c r="AC4546" s="145"/>
    </row>
    <row r="4547" spans="8:29" ht="12.75">
      <c r="H4547" s="145"/>
      <c r="I4547" s="145"/>
      <c r="J4547" s="145"/>
      <c r="K4547" s="145"/>
      <c r="L4547" s="145"/>
      <c r="M4547" s="145"/>
      <c r="N4547" s="145"/>
      <c r="O4547" s="145"/>
      <c r="P4547" s="145"/>
      <c r="Q4547" s="145"/>
      <c r="R4547" s="145"/>
      <c r="S4547" s="145"/>
      <c r="T4547" s="145"/>
      <c r="U4547" s="145"/>
      <c r="V4547" s="145"/>
      <c r="W4547" s="145"/>
      <c r="X4547" s="145"/>
      <c r="Y4547" s="145"/>
      <c r="Z4547" s="145"/>
      <c r="AA4547" s="145"/>
      <c r="AB4547" s="145"/>
      <c r="AC4547" s="145"/>
    </row>
    <row r="4548" spans="8:29" ht="12.75">
      <c r="H4548" s="145"/>
      <c r="I4548" s="145"/>
      <c r="J4548" s="145"/>
      <c r="K4548" s="145"/>
      <c r="L4548" s="145"/>
      <c r="M4548" s="145"/>
      <c r="N4548" s="145"/>
      <c r="O4548" s="145"/>
      <c r="P4548" s="145"/>
      <c r="Q4548" s="145"/>
      <c r="R4548" s="145"/>
      <c r="S4548" s="145"/>
      <c r="T4548" s="145"/>
      <c r="U4548" s="145"/>
      <c r="V4548" s="145"/>
      <c r="W4548" s="145"/>
      <c r="X4548" s="145"/>
      <c r="Y4548" s="145"/>
      <c r="Z4548" s="145"/>
      <c r="AA4548" s="145"/>
      <c r="AB4548" s="145"/>
      <c r="AC4548" s="145"/>
    </row>
    <row r="4549" spans="8:29" ht="12.75">
      <c r="H4549" s="145"/>
      <c r="I4549" s="145"/>
      <c r="J4549" s="145"/>
      <c r="K4549" s="145"/>
      <c r="L4549" s="145"/>
      <c r="M4549" s="145"/>
      <c r="N4549" s="145"/>
      <c r="O4549" s="145"/>
      <c r="P4549" s="145"/>
      <c r="Q4549" s="145"/>
      <c r="R4549" s="145"/>
      <c r="S4549" s="145"/>
      <c r="T4549" s="145"/>
      <c r="U4549" s="145"/>
      <c r="V4549" s="145"/>
      <c r="W4549" s="145"/>
      <c r="X4549" s="145"/>
      <c r="Y4549" s="145"/>
      <c r="Z4549" s="145"/>
      <c r="AA4549" s="145"/>
      <c r="AB4549" s="145"/>
      <c r="AC4549" s="145"/>
    </row>
    <row r="4550" spans="8:29" ht="12.75">
      <c r="H4550" s="145"/>
      <c r="I4550" s="145"/>
      <c r="J4550" s="145"/>
      <c r="K4550" s="145"/>
      <c r="L4550" s="145"/>
      <c r="M4550" s="145"/>
      <c r="N4550" s="145"/>
      <c r="O4550" s="145"/>
      <c r="P4550" s="145"/>
      <c r="Q4550" s="145"/>
      <c r="R4550" s="145"/>
      <c r="S4550" s="145"/>
      <c r="T4550" s="145"/>
      <c r="U4550" s="145"/>
      <c r="V4550" s="145"/>
      <c r="W4550" s="145"/>
      <c r="X4550" s="145"/>
      <c r="Y4550" s="145"/>
      <c r="Z4550" s="145"/>
      <c r="AA4550" s="145"/>
      <c r="AB4550" s="145"/>
      <c r="AC4550" s="145"/>
    </row>
    <row r="4551" spans="8:29" ht="12.75">
      <c r="H4551" s="145"/>
      <c r="I4551" s="145"/>
      <c r="J4551" s="145"/>
      <c r="K4551" s="145"/>
      <c r="L4551" s="145"/>
      <c r="M4551" s="145"/>
      <c r="N4551" s="145"/>
      <c r="O4551" s="145"/>
      <c r="P4551" s="145"/>
      <c r="Q4551" s="145"/>
      <c r="R4551" s="145"/>
      <c r="S4551" s="145"/>
      <c r="T4551" s="145"/>
      <c r="U4551" s="145"/>
      <c r="V4551" s="145"/>
      <c r="W4551" s="145"/>
      <c r="X4551" s="145"/>
      <c r="Y4551" s="145"/>
      <c r="Z4551" s="145"/>
      <c r="AA4551" s="145"/>
      <c r="AB4551" s="145"/>
      <c r="AC4551" s="145"/>
    </row>
    <row r="4552" spans="8:29" ht="12.75">
      <c r="H4552" s="145"/>
      <c r="I4552" s="145"/>
      <c r="J4552" s="145"/>
      <c r="K4552" s="145"/>
      <c r="L4552" s="145"/>
      <c r="M4552" s="145"/>
      <c r="N4552" s="145"/>
      <c r="O4552" s="145"/>
      <c r="P4552" s="145"/>
      <c r="Q4552" s="145"/>
      <c r="R4552" s="145"/>
      <c r="S4552" s="145"/>
      <c r="T4552" s="145"/>
      <c r="U4552" s="145"/>
      <c r="V4552" s="145"/>
      <c r="W4552" s="145"/>
      <c r="X4552" s="145"/>
      <c r="Y4552" s="145"/>
      <c r="Z4552" s="145"/>
      <c r="AA4552" s="145"/>
      <c r="AB4552" s="145"/>
      <c r="AC4552" s="145"/>
    </row>
    <row r="4553" spans="8:29" ht="12.75">
      <c r="H4553" s="145"/>
      <c r="I4553" s="145"/>
      <c r="J4553" s="145"/>
      <c r="K4553" s="145"/>
      <c r="L4553" s="145"/>
      <c r="M4553" s="145"/>
      <c r="N4553" s="145"/>
      <c r="O4553" s="145"/>
      <c r="P4553" s="145"/>
      <c r="Q4553" s="145"/>
      <c r="R4553" s="145"/>
      <c r="S4553" s="145"/>
      <c r="T4553" s="145"/>
      <c r="U4553" s="145"/>
      <c r="V4553" s="145"/>
      <c r="W4553" s="145"/>
      <c r="X4553" s="145"/>
      <c r="Y4553" s="145"/>
      <c r="Z4553" s="145"/>
      <c r="AA4553" s="145"/>
      <c r="AB4553" s="145"/>
      <c r="AC4553" s="145"/>
    </row>
    <row r="4554" spans="8:29" ht="12.75">
      <c r="H4554" s="145"/>
      <c r="I4554" s="145"/>
      <c r="J4554" s="145"/>
      <c r="K4554" s="145"/>
      <c r="L4554" s="145"/>
      <c r="M4554" s="145"/>
      <c r="N4554" s="145"/>
      <c r="O4554" s="145"/>
      <c r="P4554" s="145"/>
      <c r="Q4554" s="145"/>
      <c r="R4554" s="145"/>
      <c r="S4554" s="145"/>
      <c r="T4554" s="145"/>
      <c r="U4554" s="145"/>
      <c r="V4554" s="145"/>
      <c r="W4554" s="145"/>
      <c r="X4554" s="145"/>
      <c r="Y4554" s="145"/>
      <c r="Z4554" s="145"/>
      <c r="AA4554" s="145"/>
      <c r="AB4554" s="145"/>
      <c r="AC4554" s="145"/>
    </row>
    <row r="4555" spans="8:29" ht="12.75">
      <c r="H4555" s="145"/>
      <c r="I4555" s="145"/>
      <c r="J4555" s="145"/>
      <c r="K4555" s="145"/>
      <c r="L4555" s="145"/>
      <c r="M4555" s="145"/>
      <c r="N4555" s="145"/>
      <c r="O4555" s="145"/>
      <c r="P4555" s="145"/>
      <c r="Q4555" s="145"/>
      <c r="R4555" s="145"/>
      <c r="S4555" s="145"/>
      <c r="T4555" s="145"/>
      <c r="U4555" s="145"/>
      <c r="V4555" s="145"/>
      <c r="W4555" s="145"/>
      <c r="X4555" s="145"/>
      <c r="Y4555" s="145"/>
      <c r="Z4555" s="145"/>
      <c r="AA4555" s="145"/>
      <c r="AB4555" s="145"/>
      <c r="AC4555" s="145"/>
    </row>
    <row r="4556" spans="8:29" ht="12.75">
      <c r="H4556" s="145"/>
      <c r="I4556" s="145"/>
      <c r="J4556" s="145"/>
      <c r="K4556" s="145"/>
      <c r="L4556" s="145"/>
      <c r="M4556" s="145"/>
      <c r="N4556" s="145"/>
      <c r="O4556" s="145"/>
      <c r="P4556" s="145"/>
      <c r="Q4556" s="145"/>
      <c r="R4556" s="145"/>
      <c r="S4556" s="145"/>
      <c r="T4556" s="145"/>
      <c r="U4556" s="145"/>
      <c r="V4556" s="145"/>
      <c r="W4556" s="145"/>
      <c r="X4556" s="145"/>
      <c r="Y4556" s="145"/>
      <c r="Z4556" s="145"/>
      <c r="AA4556" s="145"/>
      <c r="AB4556" s="145"/>
      <c r="AC4556" s="145"/>
    </row>
    <row r="4557" spans="8:29" ht="12.75">
      <c r="H4557" s="145"/>
      <c r="I4557" s="145"/>
      <c r="J4557" s="145"/>
      <c r="K4557" s="145"/>
      <c r="L4557" s="145"/>
      <c r="M4557" s="145"/>
      <c r="N4557" s="145"/>
      <c r="O4557" s="145"/>
      <c r="P4557" s="145"/>
      <c r="Q4557" s="145"/>
      <c r="R4557" s="145"/>
      <c r="S4557" s="145"/>
      <c r="T4557" s="145"/>
      <c r="U4557" s="145"/>
      <c r="V4557" s="145"/>
      <c r="W4557" s="145"/>
      <c r="X4557" s="145"/>
      <c r="Y4557" s="145"/>
      <c r="Z4557" s="145"/>
      <c r="AA4557" s="145"/>
      <c r="AB4557" s="145"/>
      <c r="AC4557" s="145"/>
    </row>
    <row r="4558" spans="8:29" ht="12.75">
      <c r="H4558" s="145"/>
      <c r="I4558" s="145"/>
      <c r="J4558" s="145"/>
      <c r="K4558" s="145"/>
      <c r="L4558" s="145"/>
      <c r="M4558" s="145"/>
      <c r="N4558" s="145"/>
      <c r="O4558" s="145"/>
      <c r="P4558" s="145"/>
      <c r="Q4558" s="145"/>
      <c r="R4558" s="145"/>
      <c r="S4558" s="145"/>
      <c r="T4558" s="145"/>
      <c r="U4558" s="145"/>
      <c r="V4558" s="145"/>
      <c r="W4558" s="145"/>
      <c r="X4558" s="145"/>
      <c r="Y4558" s="145"/>
      <c r="Z4558" s="145"/>
      <c r="AA4558" s="145"/>
      <c r="AB4558" s="145"/>
      <c r="AC4558" s="145"/>
    </row>
    <row r="4559" spans="8:29" ht="12.75">
      <c r="H4559" s="145"/>
      <c r="I4559" s="145"/>
      <c r="J4559" s="145"/>
      <c r="K4559" s="145"/>
      <c r="L4559" s="145"/>
      <c r="M4559" s="145"/>
      <c r="N4559" s="145"/>
      <c r="O4559" s="145"/>
      <c r="P4559" s="145"/>
      <c r="Q4559" s="145"/>
      <c r="R4559" s="145"/>
      <c r="S4559" s="145"/>
      <c r="T4559" s="145"/>
      <c r="U4559" s="145"/>
      <c r="V4559" s="145"/>
      <c r="W4559" s="145"/>
      <c r="X4559" s="145"/>
      <c r="Y4559" s="145"/>
      <c r="Z4559" s="145"/>
      <c r="AA4559" s="145"/>
      <c r="AB4559" s="145"/>
      <c r="AC4559" s="145"/>
    </row>
    <row r="4560" spans="8:29" ht="12.75">
      <c r="H4560" s="145"/>
      <c r="I4560" s="145"/>
      <c r="J4560" s="145"/>
      <c r="K4560" s="145"/>
      <c r="L4560" s="145"/>
      <c r="M4560" s="145"/>
      <c r="N4560" s="145"/>
      <c r="O4560" s="145"/>
      <c r="P4560" s="145"/>
      <c r="Q4560" s="145"/>
      <c r="R4560" s="145"/>
      <c r="S4560" s="145"/>
      <c r="T4560" s="145"/>
      <c r="U4560" s="145"/>
      <c r="V4560" s="145"/>
      <c r="W4560" s="145"/>
      <c r="X4560" s="145"/>
      <c r="Y4560" s="145"/>
      <c r="Z4560" s="145"/>
      <c r="AA4560" s="145"/>
      <c r="AB4560" s="145"/>
      <c r="AC4560" s="145"/>
    </row>
    <row r="4561" spans="8:29" ht="12.75">
      <c r="H4561" s="145"/>
      <c r="I4561" s="145"/>
      <c r="J4561" s="145"/>
      <c r="K4561" s="145"/>
      <c r="L4561" s="145"/>
      <c r="M4561" s="145"/>
      <c r="N4561" s="145"/>
      <c r="O4561" s="145"/>
      <c r="P4561" s="145"/>
      <c r="Q4561" s="145"/>
      <c r="R4561" s="145"/>
      <c r="S4561" s="145"/>
      <c r="T4561" s="145"/>
      <c r="U4561" s="145"/>
      <c r="V4561" s="145"/>
      <c r="W4561" s="145"/>
      <c r="X4561" s="145"/>
      <c r="Y4561" s="145"/>
      <c r="Z4561" s="145"/>
      <c r="AA4561" s="145"/>
      <c r="AB4561" s="145"/>
      <c r="AC4561" s="145"/>
    </row>
    <row r="4562" spans="8:29" ht="12.75">
      <c r="H4562" s="145"/>
      <c r="I4562" s="145"/>
      <c r="J4562" s="145"/>
      <c r="K4562" s="145"/>
      <c r="L4562" s="145"/>
      <c r="M4562" s="145"/>
      <c r="N4562" s="145"/>
      <c r="O4562" s="145"/>
      <c r="P4562" s="145"/>
      <c r="Q4562" s="145"/>
      <c r="R4562" s="145"/>
      <c r="S4562" s="145"/>
      <c r="T4562" s="145"/>
      <c r="U4562" s="145"/>
      <c r="V4562" s="145"/>
      <c r="W4562" s="145"/>
      <c r="X4562" s="145"/>
      <c r="Y4562" s="145"/>
      <c r="Z4562" s="145"/>
      <c r="AA4562" s="145"/>
      <c r="AB4562" s="145"/>
      <c r="AC4562" s="145"/>
    </row>
    <row r="4563" spans="8:29" ht="12.75">
      <c r="H4563" s="145"/>
      <c r="I4563" s="145"/>
      <c r="J4563" s="145"/>
      <c r="K4563" s="145"/>
      <c r="L4563" s="145"/>
      <c r="M4563" s="145"/>
      <c r="N4563" s="145"/>
      <c r="O4563" s="145"/>
      <c r="P4563" s="145"/>
      <c r="Q4563" s="145"/>
      <c r="R4563" s="145"/>
      <c r="S4563" s="145"/>
      <c r="T4563" s="145"/>
      <c r="U4563" s="145"/>
      <c r="V4563" s="145"/>
      <c r="W4563" s="145"/>
      <c r="X4563" s="145"/>
      <c r="Y4563" s="145"/>
      <c r="Z4563" s="145"/>
      <c r="AA4563" s="145"/>
      <c r="AB4563" s="145"/>
      <c r="AC4563" s="145"/>
    </row>
    <row r="4564" spans="8:29" ht="12.75">
      <c r="H4564" s="145"/>
      <c r="I4564" s="145"/>
      <c r="J4564" s="145"/>
      <c r="K4564" s="145"/>
      <c r="L4564" s="145"/>
      <c r="M4564" s="145"/>
      <c r="N4564" s="145"/>
      <c r="O4564" s="145"/>
      <c r="P4564" s="145"/>
      <c r="Q4564" s="145"/>
      <c r="R4564" s="145"/>
      <c r="S4564" s="145"/>
      <c r="T4564" s="145"/>
      <c r="U4564" s="145"/>
      <c r="V4564" s="145"/>
      <c r="W4564" s="145"/>
      <c r="X4564" s="145"/>
      <c r="Y4564" s="145"/>
      <c r="Z4564" s="145"/>
      <c r="AA4564" s="145"/>
      <c r="AB4564" s="145"/>
      <c r="AC4564" s="145"/>
    </row>
    <row r="4565" spans="8:29" ht="12.75">
      <c r="H4565" s="145"/>
      <c r="I4565" s="145"/>
      <c r="J4565" s="145"/>
      <c r="K4565" s="145"/>
      <c r="L4565" s="145"/>
      <c r="M4565" s="145"/>
      <c r="N4565" s="145"/>
      <c r="O4565" s="145"/>
      <c r="P4565" s="145"/>
      <c r="Q4565" s="145"/>
      <c r="R4565" s="145"/>
      <c r="S4565" s="145"/>
      <c r="T4565" s="145"/>
      <c r="U4565" s="145"/>
      <c r="V4565" s="145"/>
      <c r="W4565" s="145"/>
      <c r="X4565" s="145"/>
      <c r="Y4565" s="145"/>
      <c r="Z4565" s="145"/>
      <c r="AA4565" s="145"/>
      <c r="AB4565" s="145"/>
      <c r="AC4565" s="145"/>
    </row>
    <row r="4566" spans="8:29" ht="12.75">
      <c r="H4566" s="145"/>
      <c r="I4566" s="145"/>
      <c r="J4566" s="145"/>
      <c r="K4566" s="145"/>
      <c r="L4566" s="145"/>
      <c r="M4566" s="145"/>
      <c r="N4566" s="145"/>
      <c r="O4566" s="145"/>
      <c r="P4566" s="145"/>
      <c r="Q4566" s="145"/>
      <c r="R4566" s="145"/>
      <c r="S4566" s="145"/>
      <c r="T4566" s="145"/>
      <c r="U4566" s="145"/>
      <c r="V4566" s="145"/>
      <c r="W4566" s="145"/>
      <c r="X4566" s="145"/>
      <c r="Y4566" s="145"/>
      <c r="Z4566" s="145"/>
      <c r="AA4566" s="145"/>
      <c r="AB4566" s="145"/>
      <c r="AC4566" s="145"/>
    </row>
    <row r="4567" spans="8:29" ht="12.75">
      <c r="H4567" s="145"/>
      <c r="I4567" s="145"/>
      <c r="J4567" s="145"/>
      <c r="K4567" s="145"/>
      <c r="L4567" s="145"/>
      <c r="M4567" s="145"/>
      <c r="N4567" s="145"/>
      <c r="O4567" s="145"/>
      <c r="P4567" s="145"/>
      <c r="Q4567" s="145"/>
      <c r="R4567" s="145"/>
      <c r="S4567" s="145"/>
      <c r="T4567" s="145"/>
      <c r="U4567" s="145"/>
      <c r="V4567" s="145"/>
      <c r="W4567" s="145"/>
      <c r="X4567" s="145"/>
      <c r="Y4567" s="145"/>
      <c r="Z4567" s="145"/>
      <c r="AA4567" s="145"/>
      <c r="AB4567" s="145"/>
      <c r="AC4567" s="145"/>
    </row>
    <row r="4568" spans="8:29" ht="12.75">
      <c r="H4568" s="145"/>
      <c r="I4568" s="145"/>
      <c r="J4568" s="145"/>
      <c r="K4568" s="145"/>
      <c r="L4568" s="145"/>
      <c r="M4568" s="145"/>
      <c r="N4568" s="145"/>
      <c r="O4568" s="145"/>
      <c r="P4568" s="145"/>
      <c r="Q4568" s="145"/>
      <c r="R4568" s="145"/>
      <c r="S4568" s="145"/>
      <c r="T4568" s="145"/>
      <c r="U4568" s="145"/>
      <c r="V4568" s="145"/>
      <c r="W4568" s="145"/>
      <c r="X4568" s="145"/>
      <c r="Y4568" s="145"/>
      <c r="Z4568" s="145"/>
      <c r="AA4568" s="145"/>
      <c r="AB4568" s="145"/>
      <c r="AC4568" s="145"/>
    </row>
    <row r="4569" spans="8:29" ht="12.75">
      <c r="H4569" s="145"/>
      <c r="I4569" s="145"/>
      <c r="J4569" s="145"/>
      <c r="K4569" s="145"/>
      <c r="L4569" s="145"/>
      <c r="M4569" s="145"/>
      <c r="N4569" s="145"/>
      <c r="O4569" s="145"/>
      <c r="P4569" s="145"/>
      <c r="Q4569" s="145"/>
      <c r="R4569" s="145"/>
      <c r="S4569" s="145"/>
      <c r="T4569" s="145"/>
      <c r="U4569" s="145"/>
      <c r="V4569" s="145"/>
      <c r="W4569" s="145"/>
      <c r="X4569" s="145"/>
      <c r="Y4569" s="145"/>
      <c r="Z4569" s="145"/>
      <c r="AA4569" s="145"/>
      <c r="AB4569" s="145"/>
      <c r="AC4569" s="145"/>
    </row>
    <row r="4570" spans="8:29" ht="12.75">
      <c r="H4570" s="145"/>
      <c r="I4570" s="145"/>
      <c r="J4570" s="145"/>
      <c r="K4570" s="145"/>
      <c r="L4570" s="145"/>
      <c r="M4570" s="145"/>
      <c r="N4570" s="145"/>
      <c r="O4570" s="145"/>
      <c r="P4570" s="145"/>
      <c r="Q4570" s="145"/>
      <c r="R4570" s="145"/>
      <c r="S4570" s="145"/>
      <c r="T4570" s="145"/>
      <c r="U4570" s="145"/>
      <c r="V4570" s="145"/>
      <c r="W4570" s="145"/>
      <c r="X4570" s="145"/>
      <c r="Y4570" s="145"/>
      <c r="Z4570" s="145"/>
      <c r="AA4570" s="145"/>
      <c r="AB4570" s="145"/>
      <c r="AC4570" s="145"/>
    </row>
    <row r="4571" spans="8:29" ht="12.75">
      <c r="H4571" s="145"/>
      <c r="I4571" s="145"/>
      <c r="J4571" s="145"/>
      <c r="K4571" s="145"/>
      <c r="L4571" s="145"/>
      <c r="M4571" s="145"/>
      <c r="N4571" s="145"/>
      <c r="O4571" s="145"/>
      <c r="P4571" s="145"/>
      <c r="Q4571" s="145"/>
      <c r="R4571" s="145"/>
      <c r="S4571" s="145"/>
      <c r="T4571" s="145"/>
      <c r="U4571" s="145"/>
      <c r="V4571" s="145"/>
      <c r="W4571" s="145"/>
      <c r="X4571" s="145"/>
      <c r="Y4571" s="145"/>
      <c r="Z4571" s="145"/>
      <c r="AA4571" s="145"/>
      <c r="AB4571" s="145"/>
      <c r="AC4571" s="145"/>
    </row>
    <row r="4572" spans="8:29" ht="12.75">
      <c r="H4572" s="145"/>
      <c r="I4572" s="145"/>
      <c r="J4572" s="145"/>
      <c r="K4572" s="145"/>
      <c r="L4572" s="145"/>
      <c r="M4572" s="145"/>
      <c r="N4572" s="145"/>
      <c r="O4572" s="145"/>
      <c r="P4572" s="145"/>
      <c r="Q4572" s="145"/>
      <c r="R4572" s="145"/>
      <c r="S4572" s="145"/>
      <c r="T4572" s="145"/>
      <c r="U4572" s="145"/>
      <c r="V4572" s="145"/>
      <c r="W4572" s="145"/>
      <c r="X4572" s="145"/>
      <c r="Y4572" s="145"/>
      <c r="Z4572" s="145"/>
      <c r="AA4572" s="145"/>
      <c r="AB4572" s="145"/>
      <c r="AC4572" s="145"/>
    </row>
    <row r="4573" spans="8:29" ht="12.75">
      <c r="H4573" s="145"/>
      <c r="I4573" s="145"/>
      <c r="J4573" s="145"/>
      <c r="K4573" s="145"/>
      <c r="L4573" s="145"/>
      <c r="M4573" s="145"/>
      <c r="N4573" s="145"/>
      <c r="O4573" s="145"/>
      <c r="P4573" s="145"/>
      <c r="Q4573" s="145"/>
      <c r="R4573" s="145"/>
      <c r="S4573" s="145"/>
      <c r="T4573" s="145"/>
      <c r="U4573" s="145"/>
      <c r="V4573" s="145"/>
      <c r="W4573" s="145"/>
      <c r="X4573" s="145"/>
      <c r="Y4573" s="145"/>
      <c r="Z4573" s="145"/>
      <c r="AA4573" s="145"/>
      <c r="AB4573" s="145"/>
      <c r="AC4573" s="145"/>
    </row>
    <row r="4574" spans="8:29" ht="12.75">
      <c r="H4574" s="145"/>
      <c r="I4574" s="145"/>
      <c r="J4574" s="145"/>
      <c r="K4574" s="145"/>
      <c r="L4574" s="145"/>
      <c r="M4574" s="145"/>
      <c r="N4574" s="145"/>
      <c r="O4574" s="145"/>
      <c r="P4574" s="145"/>
      <c r="Q4574" s="145"/>
      <c r="R4574" s="145"/>
      <c r="S4574" s="145"/>
      <c r="T4574" s="145"/>
      <c r="U4574" s="145"/>
      <c r="V4574" s="145"/>
      <c r="W4574" s="145"/>
      <c r="X4574" s="145"/>
      <c r="Y4574" s="145"/>
      <c r="Z4574" s="145"/>
      <c r="AA4574" s="145"/>
      <c r="AB4574" s="145"/>
      <c r="AC4574" s="145"/>
    </row>
    <row r="4575" spans="8:29" ht="12.75">
      <c r="H4575" s="145"/>
      <c r="I4575" s="145"/>
      <c r="J4575" s="145"/>
      <c r="K4575" s="145"/>
      <c r="L4575" s="145"/>
      <c r="M4575" s="145"/>
      <c r="N4575" s="145"/>
      <c r="O4575" s="145"/>
      <c r="P4575" s="145"/>
      <c r="Q4575" s="145"/>
      <c r="R4575" s="145"/>
      <c r="S4575" s="145"/>
      <c r="T4575" s="145"/>
      <c r="U4575" s="145"/>
      <c r="V4575" s="145"/>
      <c r="W4575" s="145"/>
      <c r="X4575" s="145"/>
      <c r="Y4575" s="145"/>
      <c r="Z4575" s="145"/>
      <c r="AA4575" s="145"/>
      <c r="AB4575" s="145"/>
      <c r="AC4575" s="145"/>
    </row>
    <row r="4576" spans="8:29" ht="12.75">
      <c r="H4576" s="145"/>
      <c r="I4576" s="145"/>
      <c r="J4576" s="145"/>
      <c r="K4576" s="145"/>
      <c r="L4576" s="145"/>
      <c r="M4576" s="145"/>
      <c r="N4576" s="145"/>
      <c r="O4576" s="145"/>
      <c r="P4576" s="145"/>
      <c r="Q4576" s="145"/>
      <c r="R4576" s="145"/>
      <c r="S4576" s="145"/>
      <c r="T4576" s="145"/>
      <c r="U4576" s="145"/>
      <c r="V4576" s="145"/>
      <c r="W4576" s="145"/>
      <c r="X4576" s="145"/>
      <c r="Y4576" s="145"/>
      <c r="Z4576" s="145"/>
      <c r="AA4576" s="145"/>
      <c r="AB4576" s="145"/>
      <c r="AC4576" s="145"/>
    </row>
    <row r="4577" spans="8:29" ht="12.75">
      <c r="H4577" s="145"/>
      <c r="I4577" s="145"/>
      <c r="J4577" s="145"/>
      <c r="K4577" s="145"/>
      <c r="L4577" s="145"/>
      <c r="M4577" s="145"/>
      <c r="N4577" s="145"/>
      <c r="O4577" s="145"/>
      <c r="P4577" s="145"/>
      <c r="Q4577" s="145"/>
      <c r="R4577" s="145"/>
      <c r="S4577" s="145"/>
      <c r="T4577" s="145"/>
      <c r="U4577" s="145"/>
      <c r="V4577" s="145"/>
      <c r="W4577" s="145"/>
      <c r="X4577" s="145"/>
      <c r="Y4577" s="145"/>
      <c r="Z4577" s="145"/>
      <c r="AA4577" s="145"/>
      <c r="AB4577" s="145"/>
      <c r="AC4577" s="145"/>
    </row>
    <row r="4578" spans="8:29" ht="12.75">
      <c r="H4578" s="145"/>
      <c r="I4578" s="145"/>
      <c r="J4578" s="145"/>
      <c r="K4578" s="145"/>
      <c r="L4578" s="145"/>
      <c r="M4578" s="145"/>
      <c r="N4578" s="145"/>
      <c r="O4578" s="145"/>
      <c r="P4578" s="145"/>
      <c r="Q4578" s="145"/>
      <c r="R4578" s="145"/>
      <c r="S4578" s="145"/>
      <c r="T4578" s="145"/>
      <c r="U4578" s="145"/>
      <c r="V4578" s="145"/>
      <c r="W4578" s="145"/>
      <c r="X4578" s="145"/>
      <c r="Y4578" s="145"/>
      <c r="Z4578" s="145"/>
      <c r="AA4578" s="145"/>
      <c r="AB4578" s="145"/>
      <c r="AC4578" s="145"/>
    </row>
    <row r="4579" spans="8:29" ht="12.75">
      <c r="H4579" s="145"/>
      <c r="I4579" s="145"/>
      <c r="J4579" s="145"/>
      <c r="K4579" s="145"/>
      <c r="L4579" s="145"/>
      <c r="M4579" s="145"/>
      <c r="N4579" s="145"/>
      <c r="O4579" s="145"/>
      <c r="P4579" s="145"/>
      <c r="Q4579" s="145"/>
      <c r="R4579" s="145"/>
      <c r="S4579" s="145"/>
      <c r="T4579" s="145"/>
      <c r="U4579" s="145"/>
      <c r="V4579" s="145"/>
      <c r="W4579" s="145"/>
      <c r="X4579" s="145"/>
      <c r="Y4579" s="145"/>
      <c r="Z4579" s="145"/>
      <c r="AA4579" s="145"/>
      <c r="AB4579" s="145"/>
      <c r="AC4579" s="145"/>
    </row>
    <row r="4580" spans="8:29" ht="12.75">
      <c r="H4580" s="145"/>
      <c r="I4580" s="145"/>
      <c r="J4580" s="145"/>
      <c r="K4580" s="145"/>
      <c r="L4580" s="145"/>
      <c r="M4580" s="145"/>
      <c r="N4580" s="145"/>
      <c r="O4580" s="145"/>
      <c r="P4580" s="145"/>
      <c r="Q4580" s="145"/>
      <c r="R4580" s="145"/>
      <c r="S4580" s="145"/>
      <c r="T4580" s="145"/>
      <c r="U4580" s="145"/>
      <c r="V4580" s="145"/>
      <c r="W4580" s="145"/>
      <c r="X4580" s="145"/>
      <c r="Y4580" s="145"/>
      <c r="Z4580" s="145"/>
      <c r="AA4580" s="145"/>
      <c r="AB4580" s="145"/>
      <c r="AC4580" s="145"/>
    </row>
    <row r="4581" spans="8:29" ht="12.75">
      <c r="H4581" s="145"/>
      <c r="I4581" s="145"/>
      <c r="J4581" s="145"/>
      <c r="K4581" s="145"/>
      <c r="L4581" s="145"/>
      <c r="M4581" s="145"/>
      <c r="N4581" s="145"/>
      <c r="O4581" s="145"/>
      <c r="P4581" s="145"/>
      <c r="Q4581" s="145"/>
      <c r="R4581" s="145"/>
      <c r="S4581" s="145"/>
      <c r="T4581" s="145"/>
      <c r="U4581" s="145"/>
      <c r="V4581" s="145"/>
      <c r="W4581" s="145"/>
      <c r="X4581" s="145"/>
      <c r="Y4581" s="145"/>
      <c r="Z4581" s="145"/>
      <c r="AA4581" s="145"/>
      <c r="AB4581" s="145"/>
      <c r="AC4581" s="145"/>
    </row>
    <row r="4582" spans="8:29" ht="12.75">
      <c r="H4582" s="145"/>
      <c r="I4582" s="145"/>
      <c r="J4582" s="145"/>
      <c r="K4582" s="145"/>
      <c r="L4582" s="145"/>
      <c r="M4582" s="145"/>
      <c r="N4582" s="145"/>
      <c r="O4582" s="145"/>
      <c r="P4582" s="145"/>
      <c r="Q4582" s="145"/>
      <c r="R4582" s="145"/>
      <c r="S4582" s="145"/>
      <c r="T4582" s="145"/>
      <c r="U4582" s="145"/>
      <c r="V4582" s="145"/>
      <c r="W4582" s="145"/>
      <c r="X4582" s="145"/>
      <c r="Y4582" s="145"/>
      <c r="Z4582" s="145"/>
      <c r="AA4582" s="145"/>
      <c r="AB4582" s="145"/>
      <c r="AC4582" s="145"/>
    </row>
    <row r="4583" spans="8:29" ht="12.75">
      <c r="H4583" s="145"/>
      <c r="I4583" s="145"/>
      <c r="J4583" s="145"/>
      <c r="K4583" s="145"/>
      <c r="L4583" s="145"/>
      <c r="M4583" s="145"/>
      <c r="N4583" s="145"/>
      <c r="O4583" s="145"/>
      <c r="P4583" s="145"/>
      <c r="Q4583" s="145"/>
      <c r="R4583" s="145"/>
      <c r="S4583" s="145"/>
      <c r="T4583" s="145"/>
      <c r="U4583" s="145"/>
      <c r="V4583" s="145"/>
      <c r="W4583" s="145"/>
      <c r="X4583" s="145"/>
      <c r="Y4583" s="145"/>
      <c r="Z4583" s="145"/>
      <c r="AA4583" s="145"/>
      <c r="AB4583" s="145"/>
      <c r="AC4583" s="145"/>
    </row>
    <row r="4584" spans="8:29" ht="12.75">
      <c r="H4584" s="145"/>
      <c r="I4584" s="145"/>
      <c r="J4584" s="145"/>
      <c r="K4584" s="145"/>
      <c r="L4584" s="145"/>
      <c r="M4584" s="145"/>
      <c r="N4584" s="145"/>
      <c r="O4584" s="145"/>
      <c r="P4584" s="145"/>
      <c r="Q4584" s="145"/>
      <c r="R4584" s="145"/>
      <c r="S4584" s="145"/>
      <c r="T4584" s="145"/>
      <c r="U4584" s="145"/>
      <c r="V4584" s="145"/>
      <c r="W4584" s="145"/>
      <c r="X4584" s="145"/>
      <c r="Y4584" s="145"/>
      <c r="Z4584" s="145"/>
      <c r="AA4584" s="145"/>
      <c r="AB4584" s="145"/>
      <c r="AC4584" s="145"/>
    </row>
    <row r="4585" spans="8:29" ht="12.75">
      <c r="H4585" s="145"/>
      <c r="I4585" s="145"/>
      <c r="J4585" s="145"/>
      <c r="K4585" s="145"/>
      <c r="L4585" s="145"/>
      <c r="M4585" s="145"/>
      <c r="N4585" s="145"/>
      <c r="O4585" s="145"/>
      <c r="P4585" s="145"/>
      <c r="Q4585" s="145"/>
      <c r="R4585" s="145"/>
      <c r="S4585" s="145"/>
      <c r="T4585" s="145"/>
      <c r="U4585" s="145"/>
      <c r="V4585" s="145"/>
      <c r="W4585" s="145"/>
      <c r="X4585" s="145"/>
      <c r="Y4585" s="145"/>
      <c r="Z4585" s="145"/>
      <c r="AA4585" s="145"/>
      <c r="AB4585" s="145"/>
      <c r="AC4585" s="145"/>
    </row>
    <row r="4586" spans="8:29" ht="12.75">
      <c r="H4586" s="145"/>
      <c r="I4586" s="145"/>
      <c r="J4586" s="145"/>
      <c r="K4586" s="145"/>
      <c r="L4586" s="145"/>
      <c r="M4586" s="145"/>
      <c r="N4586" s="145"/>
      <c r="O4586" s="145"/>
      <c r="P4586" s="145"/>
      <c r="Q4586" s="145"/>
      <c r="R4586" s="145"/>
      <c r="S4586" s="145"/>
      <c r="T4586" s="145"/>
      <c r="U4586" s="145"/>
      <c r="V4586" s="145"/>
      <c r="W4586" s="145"/>
      <c r="X4586" s="145"/>
      <c r="Y4586" s="145"/>
      <c r="Z4586" s="145"/>
      <c r="AA4586" s="145"/>
      <c r="AB4586" s="145"/>
      <c r="AC4586" s="145"/>
    </row>
    <row r="4587" spans="8:29" ht="12.75">
      <c r="H4587" s="145"/>
      <c r="I4587" s="145"/>
      <c r="J4587" s="145"/>
      <c r="K4587" s="145"/>
      <c r="L4587" s="145"/>
      <c r="M4587" s="145"/>
      <c r="N4587" s="145"/>
      <c r="O4587" s="145"/>
      <c r="P4587" s="145"/>
      <c r="Q4587" s="145"/>
      <c r="R4587" s="145"/>
      <c r="S4587" s="145"/>
      <c r="T4587" s="145"/>
      <c r="U4587" s="145"/>
      <c r="V4587" s="145"/>
      <c r="W4587" s="145"/>
      <c r="X4587" s="145"/>
      <c r="Y4587" s="145"/>
      <c r="Z4587" s="145"/>
      <c r="AA4587" s="145"/>
      <c r="AB4587" s="145"/>
      <c r="AC4587" s="145"/>
    </row>
    <row r="4588" spans="8:29" ht="12.75">
      <c r="H4588" s="145"/>
      <c r="I4588" s="145"/>
      <c r="J4588" s="145"/>
      <c r="K4588" s="145"/>
      <c r="L4588" s="145"/>
      <c r="M4588" s="145"/>
      <c r="N4588" s="145"/>
      <c r="O4588" s="145"/>
      <c r="P4588" s="145"/>
      <c r="Q4588" s="145"/>
      <c r="R4588" s="145"/>
      <c r="S4588" s="145"/>
      <c r="T4588" s="145"/>
      <c r="U4588" s="145"/>
      <c r="V4588" s="145"/>
      <c r="W4588" s="145"/>
      <c r="X4588" s="145"/>
      <c r="Y4588" s="145"/>
      <c r="Z4588" s="145"/>
      <c r="AA4588" s="145"/>
      <c r="AB4588" s="145"/>
      <c r="AC4588" s="145"/>
    </row>
    <row r="4589" spans="8:29" ht="12.75">
      <c r="H4589" s="145"/>
      <c r="I4589" s="145"/>
      <c r="J4589" s="145"/>
      <c r="K4589" s="145"/>
      <c r="L4589" s="145"/>
      <c r="M4589" s="145"/>
      <c r="N4589" s="145"/>
      <c r="O4589" s="145"/>
      <c r="P4589" s="145"/>
      <c r="Q4589" s="145"/>
      <c r="R4589" s="145"/>
      <c r="S4589" s="145"/>
      <c r="T4589" s="145"/>
      <c r="U4589" s="145"/>
      <c r="V4589" s="145"/>
      <c r="W4589" s="145"/>
      <c r="X4589" s="145"/>
      <c r="Y4589" s="145"/>
      <c r="Z4589" s="145"/>
      <c r="AA4589" s="145"/>
      <c r="AB4589" s="145"/>
      <c r="AC4589" s="145"/>
    </row>
    <row r="4590" spans="8:29" ht="12.75">
      <c r="H4590" s="145"/>
      <c r="I4590" s="145"/>
      <c r="J4590" s="145"/>
      <c r="K4590" s="145"/>
      <c r="L4590" s="145"/>
      <c r="M4590" s="145"/>
      <c r="N4590" s="145"/>
      <c r="O4590" s="145"/>
      <c r="P4590" s="145"/>
      <c r="Q4590" s="145"/>
      <c r="R4590" s="145"/>
      <c r="S4590" s="145"/>
      <c r="T4590" s="145"/>
      <c r="U4590" s="145"/>
      <c r="V4590" s="145"/>
      <c r="W4590" s="145"/>
      <c r="X4590" s="145"/>
      <c r="Y4590" s="145"/>
      <c r="Z4590" s="145"/>
      <c r="AA4590" s="145"/>
      <c r="AB4590" s="145"/>
      <c r="AC4590" s="145"/>
    </row>
    <row r="4591" spans="8:29" ht="12.75">
      <c r="H4591" s="145"/>
      <c r="I4591" s="145"/>
      <c r="J4591" s="145"/>
      <c r="K4591" s="145"/>
      <c r="L4591" s="145"/>
      <c r="M4591" s="145"/>
      <c r="N4591" s="145"/>
      <c r="O4591" s="145"/>
      <c r="P4591" s="145"/>
      <c r="Q4591" s="145"/>
      <c r="R4591" s="145"/>
      <c r="S4591" s="145"/>
      <c r="T4591" s="145"/>
      <c r="U4591" s="145"/>
      <c r="V4591" s="145"/>
      <c r="W4591" s="145"/>
      <c r="X4591" s="145"/>
      <c r="Y4591" s="145"/>
      <c r="Z4591" s="145"/>
      <c r="AA4591" s="145"/>
      <c r="AB4591" s="145"/>
      <c r="AC4591" s="145"/>
    </row>
    <row r="4592" spans="8:29" ht="12.75">
      <c r="H4592" s="145"/>
      <c r="I4592" s="145"/>
      <c r="J4592" s="145"/>
      <c r="K4592" s="145"/>
      <c r="L4592" s="145"/>
      <c r="M4592" s="145"/>
      <c r="N4592" s="145"/>
      <c r="O4592" s="145"/>
      <c r="P4592" s="145"/>
      <c r="Q4592" s="145"/>
      <c r="R4592" s="145"/>
      <c r="S4592" s="145"/>
      <c r="T4592" s="145"/>
      <c r="U4592" s="145"/>
      <c r="V4592" s="145"/>
      <c r="W4592" s="145"/>
      <c r="X4592" s="145"/>
      <c r="Y4592" s="145"/>
      <c r="Z4592" s="145"/>
      <c r="AA4592" s="145"/>
      <c r="AB4592" s="145"/>
      <c r="AC4592" s="145"/>
    </row>
    <row r="4593" spans="8:29" ht="12.75">
      <c r="H4593" s="145"/>
      <c r="I4593" s="145"/>
      <c r="J4593" s="145"/>
      <c r="K4593" s="145"/>
      <c r="L4593" s="145"/>
      <c r="M4593" s="145"/>
      <c r="N4593" s="145"/>
      <c r="O4593" s="145"/>
      <c r="P4593" s="145"/>
      <c r="Q4593" s="145"/>
      <c r="R4593" s="145"/>
      <c r="S4593" s="145"/>
      <c r="T4593" s="145"/>
      <c r="U4593" s="145"/>
      <c r="V4593" s="145"/>
      <c r="W4593" s="145"/>
      <c r="X4593" s="145"/>
      <c r="Y4593" s="145"/>
      <c r="Z4593" s="145"/>
      <c r="AA4593" s="145"/>
      <c r="AB4593" s="145"/>
      <c r="AC4593" s="145"/>
    </row>
    <row r="4594" spans="8:29" ht="12.75">
      <c r="H4594" s="145"/>
      <c r="I4594" s="145"/>
      <c r="J4594" s="145"/>
      <c r="K4594" s="145"/>
      <c r="L4594" s="145"/>
      <c r="M4594" s="145"/>
      <c r="N4594" s="145"/>
      <c r="O4594" s="145"/>
      <c r="P4594" s="145"/>
      <c r="Q4594" s="145"/>
      <c r="R4594" s="145"/>
      <c r="S4594" s="145"/>
      <c r="T4594" s="145"/>
      <c r="U4594" s="145"/>
      <c r="V4594" s="145"/>
      <c r="W4594" s="145"/>
      <c r="X4594" s="145"/>
      <c r="Y4594" s="145"/>
      <c r="Z4594" s="145"/>
      <c r="AA4594" s="145"/>
      <c r="AB4594" s="145"/>
      <c r="AC4594" s="145"/>
    </row>
    <row r="4595" spans="8:29" ht="12.75">
      <c r="H4595" s="145"/>
      <c r="I4595" s="145"/>
      <c r="J4595" s="145"/>
      <c r="K4595" s="145"/>
      <c r="L4595" s="145"/>
      <c r="M4595" s="145"/>
      <c r="N4595" s="145"/>
      <c r="O4595" s="145"/>
      <c r="P4595" s="145"/>
      <c r="Q4595" s="145"/>
      <c r="R4595" s="145"/>
      <c r="S4595" s="145"/>
      <c r="T4595" s="145"/>
      <c r="U4595" s="145"/>
      <c r="V4595" s="145"/>
      <c r="W4595" s="145"/>
      <c r="X4595" s="145"/>
      <c r="Y4595" s="145"/>
      <c r="Z4595" s="145"/>
      <c r="AA4595" s="145"/>
      <c r="AB4595" s="145"/>
      <c r="AC4595" s="145"/>
    </row>
    <row r="4596" spans="8:29" ht="12.75">
      <c r="H4596" s="145"/>
      <c r="I4596" s="145"/>
      <c r="J4596" s="145"/>
      <c r="K4596" s="145"/>
      <c r="L4596" s="145"/>
      <c r="M4596" s="145"/>
      <c r="N4596" s="145"/>
      <c r="O4596" s="145"/>
      <c r="P4596" s="145"/>
      <c r="Q4596" s="145"/>
      <c r="R4596" s="145"/>
      <c r="S4596" s="145"/>
      <c r="T4596" s="145"/>
      <c r="U4596" s="145"/>
      <c r="V4596" s="145"/>
      <c r="W4596" s="145"/>
      <c r="X4596" s="145"/>
      <c r="Y4596" s="145"/>
      <c r="Z4596" s="145"/>
      <c r="AA4596" s="145"/>
      <c r="AB4596" s="145"/>
      <c r="AC4596" s="145"/>
    </row>
    <row r="4597" spans="8:29" ht="12.75">
      <c r="H4597" s="145"/>
      <c r="I4597" s="145"/>
      <c r="J4597" s="145"/>
      <c r="K4597" s="145"/>
      <c r="L4597" s="145"/>
      <c r="M4597" s="145"/>
      <c r="N4597" s="145"/>
      <c r="O4597" s="145"/>
      <c r="P4597" s="145"/>
      <c r="Q4597" s="145"/>
      <c r="R4597" s="145"/>
      <c r="S4597" s="145"/>
      <c r="T4597" s="145"/>
      <c r="U4597" s="145"/>
      <c r="V4597" s="145"/>
      <c r="W4597" s="145"/>
      <c r="X4597" s="145"/>
      <c r="Y4597" s="145"/>
      <c r="Z4597" s="145"/>
      <c r="AA4597" s="145"/>
      <c r="AB4597" s="145"/>
      <c r="AC4597" s="145"/>
    </row>
    <row r="4598" spans="8:29" ht="12.75">
      <c r="H4598" s="145"/>
      <c r="I4598" s="145"/>
      <c r="J4598" s="145"/>
      <c r="K4598" s="145"/>
      <c r="L4598" s="145"/>
      <c r="M4598" s="145"/>
      <c r="N4598" s="145"/>
      <c r="O4598" s="145"/>
      <c r="P4598" s="145"/>
      <c r="Q4598" s="145"/>
      <c r="R4598" s="145"/>
      <c r="S4598" s="145"/>
      <c r="T4598" s="145"/>
      <c r="U4598" s="145"/>
      <c r="V4598" s="145"/>
      <c r="W4598" s="145"/>
      <c r="X4598" s="145"/>
      <c r="Y4598" s="145"/>
      <c r="Z4598" s="145"/>
      <c r="AA4598" s="145"/>
      <c r="AB4598" s="145"/>
      <c r="AC4598" s="145"/>
    </row>
  </sheetData>
  <sheetProtection/>
  <mergeCells count="16">
    <mergeCell ref="A7:F7"/>
    <mergeCell ref="A8:F8"/>
    <mergeCell ref="A10:F10"/>
    <mergeCell ref="A11:F11"/>
    <mergeCell ref="A1:F1"/>
    <mergeCell ref="A2:F2"/>
    <mergeCell ref="A3:F3"/>
    <mergeCell ref="A6:F6"/>
    <mergeCell ref="A12:F12"/>
    <mergeCell ref="A13:F13"/>
    <mergeCell ref="A16:A17"/>
    <mergeCell ref="B16:B17"/>
    <mergeCell ref="C16:C17"/>
    <mergeCell ref="D16:D17"/>
    <mergeCell ref="E16:E17"/>
    <mergeCell ref="F16:F1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6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175" t="s">
        <v>1229</v>
      </c>
      <c r="B1" s="175"/>
      <c r="C1" s="175"/>
      <c r="D1" s="175"/>
      <c r="E1" s="175"/>
    </row>
    <row r="2" spans="1:5" ht="12.75">
      <c r="A2" s="175" t="s">
        <v>1680</v>
      </c>
      <c r="B2" s="175"/>
      <c r="C2" s="175"/>
      <c r="D2" s="175"/>
      <c r="E2" s="175"/>
    </row>
    <row r="3" spans="1:5" ht="12.75">
      <c r="A3" s="175" t="s">
        <v>1918</v>
      </c>
      <c r="B3" s="175"/>
      <c r="C3" s="175"/>
      <c r="D3" s="175"/>
      <c r="E3" s="175"/>
    </row>
    <row r="6" spans="1:5" ht="12.75">
      <c r="A6" s="175" t="s">
        <v>1226</v>
      </c>
      <c r="B6" s="175"/>
      <c r="C6" s="175"/>
      <c r="D6" s="175"/>
      <c r="E6" s="175"/>
    </row>
    <row r="7" spans="1:5" ht="12.75">
      <c r="A7" s="175" t="s">
        <v>1680</v>
      </c>
      <c r="B7" s="175"/>
      <c r="C7" s="175"/>
      <c r="D7" s="175"/>
      <c r="E7" s="175"/>
    </row>
    <row r="8" spans="1:5" ht="12.75">
      <c r="A8" s="175" t="s">
        <v>1227</v>
      </c>
      <c r="B8" s="175"/>
      <c r="C8" s="175"/>
      <c r="D8" s="175"/>
      <c r="E8" s="175"/>
    </row>
    <row r="9" spans="1:5" ht="12.75">
      <c r="A9" s="72"/>
      <c r="B9" s="72"/>
      <c r="C9" s="72"/>
      <c r="D9" s="72"/>
      <c r="E9" s="72"/>
    </row>
    <row r="10" spans="1:5" ht="12.75">
      <c r="A10" s="62"/>
      <c r="B10" s="63"/>
      <c r="C10" s="63"/>
      <c r="D10" s="62"/>
      <c r="E10" s="62"/>
    </row>
    <row r="11" spans="1:5" ht="16.5">
      <c r="A11" s="174" t="s">
        <v>1331</v>
      </c>
      <c r="B11" s="174"/>
      <c r="C11" s="174"/>
      <c r="D11" s="174"/>
      <c r="E11" s="174"/>
    </row>
    <row r="12" spans="1:5" ht="16.5">
      <c r="A12" s="174" t="s">
        <v>1228</v>
      </c>
      <c r="B12" s="174"/>
      <c r="C12" s="174"/>
      <c r="D12" s="174"/>
      <c r="E12" s="174"/>
    </row>
    <row r="13" spans="1:5" ht="16.5">
      <c r="A13" s="174" t="s">
        <v>1520</v>
      </c>
      <c r="B13" s="174"/>
      <c r="C13" s="174"/>
      <c r="D13" s="174"/>
      <c r="E13" s="174"/>
    </row>
    <row r="14" spans="1:5" ht="18.75">
      <c r="A14" s="64"/>
      <c r="B14" s="64"/>
      <c r="C14" s="64"/>
      <c r="D14" s="64"/>
      <c r="E14" s="64"/>
    </row>
    <row r="15" spans="1:5" ht="12.75">
      <c r="A15" s="62"/>
      <c r="B15" s="63"/>
      <c r="C15" s="72"/>
      <c r="D15" s="62"/>
      <c r="E15" s="72" t="s">
        <v>1201</v>
      </c>
    </row>
    <row r="16" spans="1:5" ht="12.75">
      <c r="A16" s="62"/>
      <c r="B16" s="63"/>
      <c r="C16" s="72"/>
      <c r="D16" s="62"/>
      <c r="E16" s="62"/>
    </row>
    <row r="17" spans="1:5" ht="15">
      <c r="A17" s="176" t="s">
        <v>1189</v>
      </c>
      <c r="B17" s="176" t="s">
        <v>1303</v>
      </c>
      <c r="C17" s="177" t="s">
        <v>1202</v>
      </c>
      <c r="D17" s="177"/>
      <c r="E17" s="177"/>
    </row>
    <row r="18" spans="1:5" ht="12.75">
      <c r="A18" s="176"/>
      <c r="B18" s="176"/>
      <c r="C18" s="178" t="s">
        <v>1725</v>
      </c>
      <c r="D18" s="178" t="s">
        <v>1545</v>
      </c>
      <c r="E18" s="178" t="s">
        <v>1521</v>
      </c>
    </row>
    <row r="19" spans="1:5" ht="12.75">
      <c r="A19" s="176"/>
      <c r="B19" s="176"/>
      <c r="C19" s="178"/>
      <c r="D19" s="178"/>
      <c r="E19" s="178"/>
    </row>
    <row r="20" spans="1:5" ht="18.75">
      <c r="A20" s="65">
        <v>1</v>
      </c>
      <c r="B20" s="66" t="s">
        <v>1191</v>
      </c>
      <c r="C20" s="67">
        <v>2218.8</v>
      </c>
      <c r="D20" s="67">
        <v>2191.8</v>
      </c>
      <c r="E20" s="67">
        <v>2163.5</v>
      </c>
    </row>
    <row r="21" spans="1:5" ht="18.75">
      <c r="A21" s="65">
        <v>2</v>
      </c>
      <c r="B21" s="66" t="s">
        <v>1192</v>
      </c>
      <c r="C21" s="68">
        <f>1654.8-300</f>
        <v>1354.8</v>
      </c>
      <c r="D21" s="68">
        <v>1484.4</v>
      </c>
      <c r="E21" s="68">
        <v>1540.7</v>
      </c>
    </row>
    <row r="22" spans="1:5" ht="18.75">
      <c r="A22" s="65">
        <v>3</v>
      </c>
      <c r="B22" s="66" t="s">
        <v>1193</v>
      </c>
      <c r="C22" s="68">
        <f>8.6+598</f>
        <v>606.6</v>
      </c>
      <c r="D22" s="68">
        <v>18.5</v>
      </c>
      <c r="E22" s="68">
        <v>40.4</v>
      </c>
    </row>
    <row r="23" spans="1:5" ht="18.75">
      <c r="A23" s="65">
        <v>4</v>
      </c>
      <c r="B23" s="66" t="s">
        <v>1194</v>
      </c>
      <c r="C23" s="68">
        <v>5545.2</v>
      </c>
      <c r="D23" s="68">
        <v>5721.9</v>
      </c>
      <c r="E23" s="68">
        <v>5849.3</v>
      </c>
    </row>
    <row r="24" spans="1:5" ht="18.75">
      <c r="A24" s="65">
        <v>5</v>
      </c>
      <c r="B24" s="66" t="s">
        <v>1195</v>
      </c>
      <c r="C24" s="68">
        <f>2939.4+2000</f>
        <v>4939.4</v>
      </c>
      <c r="D24" s="68">
        <v>2627.9</v>
      </c>
      <c r="E24" s="68">
        <v>2708.6</v>
      </c>
    </row>
    <row r="25" spans="1:5" ht="18.75">
      <c r="A25" s="65">
        <v>6</v>
      </c>
      <c r="B25" s="66" t="s">
        <v>1196</v>
      </c>
      <c r="C25" s="68">
        <v>3979.2</v>
      </c>
      <c r="D25" s="68">
        <v>2891.7</v>
      </c>
      <c r="E25" s="68">
        <v>2873.8</v>
      </c>
    </row>
    <row r="26" spans="1:5" ht="18.75">
      <c r="A26" s="65">
        <v>7</v>
      </c>
      <c r="B26" s="66" t="s">
        <v>1197</v>
      </c>
      <c r="C26" s="68">
        <f>2446.8+774</f>
        <v>3220.8</v>
      </c>
      <c r="D26" s="68">
        <v>2688.2</v>
      </c>
      <c r="E26" s="68">
        <v>2723.1</v>
      </c>
    </row>
    <row r="27" spans="1:5" ht="18.75">
      <c r="A27" s="65">
        <v>8</v>
      </c>
      <c r="B27" s="66" t="s">
        <v>1198</v>
      </c>
      <c r="C27" s="68">
        <f>2480.1+880</f>
        <v>3360.1</v>
      </c>
      <c r="D27" s="68">
        <v>2514.2</v>
      </c>
      <c r="E27" s="68">
        <v>2435.4</v>
      </c>
    </row>
    <row r="28" spans="1:5" ht="18.75">
      <c r="A28" s="65">
        <v>9</v>
      </c>
      <c r="B28" s="66" t="s">
        <v>1199</v>
      </c>
      <c r="C28" s="68">
        <f>3940.7+160</f>
        <v>4100.7</v>
      </c>
      <c r="D28" s="68">
        <v>3152.7</v>
      </c>
      <c r="E28" s="68">
        <v>3169</v>
      </c>
    </row>
    <row r="29" spans="1:5" ht="18.75">
      <c r="A29" s="65">
        <v>10</v>
      </c>
      <c r="B29" s="66" t="s">
        <v>1200</v>
      </c>
      <c r="C29" s="68">
        <f>15077.7-500</f>
        <v>14577.7</v>
      </c>
      <c r="D29" s="68">
        <v>13422</v>
      </c>
      <c r="E29" s="68">
        <v>13522.6</v>
      </c>
    </row>
    <row r="30" spans="1:5" ht="18.75">
      <c r="A30" s="66"/>
      <c r="B30" s="66" t="s">
        <v>1190</v>
      </c>
      <c r="C30" s="68">
        <f>C20+C25+C28+C23+C24+C22+C26+C27+C29+C21</f>
        <v>43903.3</v>
      </c>
      <c r="D30" s="68">
        <f>D20+D25+D28+D23+D24+D22+D26+D27+D29+D21</f>
        <v>36713.3</v>
      </c>
      <c r="E30" s="68">
        <f>E20+E25+E28+E23+E24+E22+E26+E27+E29+E21</f>
        <v>37026.399999999994</v>
      </c>
    </row>
  </sheetData>
  <sheetProtection/>
  <mergeCells count="15">
    <mergeCell ref="A17:A19"/>
    <mergeCell ref="B17:B19"/>
    <mergeCell ref="C17:E17"/>
    <mergeCell ref="C18:C19"/>
    <mergeCell ref="D18:D19"/>
    <mergeCell ref="E18:E19"/>
    <mergeCell ref="A13:E13"/>
    <mergeCell ref="A1:E1"/>
    <mergeCell ref="A2:E2"/>
    <mergeCell ref="A3:E3"/>
    <mergeCell ref="A6:E6"/>
    <mergeCell ref="A7:E7"/>
    <mergeCell ref="A8:E8"/>
    <mergeCell ref="A11:E11"/>
    <mergeCell ref="A12:E12"/>
  </mergeCells>
  <printOptions/>
  <pageMargins left="1.1811023622047245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66"/>
  </sheetPr>
  <dimension ref="A1:E32"/>
  <sheetViews>
    <sheetView zoomScalePageLayoutView="0" workbookViewId="0" topLeftCell="A7">
      <selection activeCell="A4" sqref="A4"/>
    </sheetView>
  </sheetViews>
  <sheetFormatPr defaultColWidth="9.00390625" defaultRowHeight="12.75"/>
  <cols>
    <col min="1" max="1" width="5.25390625" style="0" customWidth="1"/>
    <col min="2" max="2" width="46.875" style="0" customWidth="1"/>
    <col min="3" max="3" width="11.00390625" style="0" customWidth="1"/>
    <col min="4" max="5" width="10.625" style="0" customWidth="1"/>
  </cols>
  <sheetData>
    <row r="1" spans="1:5" ht="12.75">
      <c r="A1" s="175" t="s">
        <v>1230</v>
      </c>
      <c r="B1" s="175"/>
      <c r="C1" s="175"/>
      <c r="D1" s="175"/>
      <c r="E1" s="175"/>
    </row>
    <row r="2" spans="1:5" ht="12.75">
      <c r="A2" s="175" t="s">
        <v>1680</v>
      </c>
      <c r="B2" s="175"/>
      <c r="C2" s="175"/>
      <c r="D2" s="175"/>
      <c r="E2" s="175"/>
    </row>
    <row r="3" spans="1:5" ht="12.75">
      <c r="A3" s="175" t="s">
        <v>1918</v>
      </c>
      <c r="B3" s="175"/>
      <c r="C3" s="175"/>
      <c r="D3" s="175"/>
      <c r="E3" s="175"/>
    </row>
    <row r="6" spans="1:5" ht="12.75">
      <c r="A6" s="175" t="s">
        <v>1257</v>
      </c>
      <c r="B6" s="175"/>
      <c r="C6" s="175"/>
      <c r="D6" s="175"/>
      <c r="E6" s="175"/>
    </row>
    <row r="7" spans="1:5" ht="12.75">
      <c r="A7" s="175" t="s">
        <v>1680</v>
      </c>
      <c r="B7" s="175"/>
      <c r="C7" s="175"/>
      <c r="D7" s="175"/>
      <c r="E7" s="175"/>
    </row>
    <row r="8" spans="1:5" ht="12.75">
      <c r="A8" s="175" t="s">
        <v>1258</v>
      </c>
      <c r="B8" s="175"/>
      <c r="C8" s="175"/>
      <c r="D8" s="175"/>
      <c r="E8" s="175"/>
    </row>
    <row r="9" spans="1:5" ht="12.75">
      <c r="A9" s="62"/>
      <c r="B9" s="63"/>
      <c r="C9" s="63"/>
      <c r="D9" s="62"/>
      <c r="E9" s="62"/>
    </row>
    <row r="10" spans="1:5" ht="12.75">
      <c r="A10" s="62"/>
      <c r="B10" s="63"/>
      <c r="C10" s="63"/>
      <c r="D10" s="62"/>
      <c r="E10" s="62"/>
    </row>
    <row r="11" spans="1:5" ht="12.75">
      <c r="A11" s="62"/>
      <c r="B11" s="63"/>
      <c r="C11" s="63"/>
      <c r="D11" s="62"/>
      <c r="E11" s="62"/>
    </row>
    <row r="12" spans="1:5" ht="16.5">
      <c r="A12" s="174" t="s">
        <v>1259</v>
      </c>
      <c r="B12" s="174"/>
      <c r="C12" s="174"/>
      <c r="D12" s="174"/>
      <c r="E12" s="174"/>
    </row>
    <row r="13" spans="1:5" ht="16.5">
      <c r="A13" s="174" t="s">
        <v>1260</v>
      </c>
      <c r="B13" s="174"/>
      <c r="C13" s="174"/>
      <c r="D13" s="174"/>
      <c r="E13" s="174"/>
    </row>
    <row r="14" spans="1:5" ht="16.5">
      <c r="A14" s="174" t="s">
        <v>1261</v>
      </c>
      <c r="B14" s="174"/>
      <c r="C14" s="174"/>
      <c r="D14" s="174"/>
      <c r="E14" s="174"/>
    </row>
    <row r="15" spans="1:5" ht="16.5">
      <c r="A15" s="174" t="s">
        <v>1262</v>
      </c>
      <c r="B15" s="174"/>
      <c r="C15" s="174"/>
      <c r="D15" s="174"/>
      <c r="E15" s="174"/>
    </row>
    <row r="16" spans="1:5" ht="16.5">
      <c r="A16" s="174" t="s">
        <v>1263</v>
      </c>
      <c r="B16" s="174"/>
      <c r="C16" s="174"/>
      <c r="D16" s="174"/>
      <c r="E16" s="174"/>
    </row>
    <row r="17" spans="1:5" ht="12.75">
      <c r="A17" s="62"/>
      <c r="B17" s="63"/>
      <c r="C17" s="72"/>
      <c r="D17" s="62"/>
      <c r="E17" s="62"/>
    </row>
    <row r="18" spans="1:5" ht="12.75">
      <c r="A18" s="62"/>
      <c r="B18" s="63"/>
      <c r="C18" s="72"/>
      <c r="D18" s="62"/>
      <c r="E18" s="72" t="s">
        <v>1201</v>
      </c>
    </row>
    <row r="19" spans="1:5" ht="12.75">
      <c r="A19" s="62"/>
      <c r="B19" s="63"/>
      <c r="C19" s="72"/>
      <c r="D19" s="62"/>
      <c r="E19" s="72"/>
    </row>
    <row r="20" spans="1:5" ht="12.75">
      <c r="A20" s="176" t="s">
        <v>1189</v>
      </c>
      <c r="B20" s="179" t="s">
        <v>1264</v>
      </c>
      <c r="C20" s="180" t="s">
        <v>1202</v>
      </c>
      <c r="D20" s="180"/>
      <c r="E20" s="180"/>
    </row>
    <row r="21" spans="1:5" ht="12.75">
      <c r="A21" s="176"/>
      <c r="B21" s="179"/>
      <c r="C21" s="178" t="s">
        <v>1725</v>
      </c>
      <c r="D21" s="178" t="s">
        <v>1545</v>
      </c>
      <c r="E21" s="178" t="s">
        <v>1521</v>
      </c>
    </row>
    <row r="22" spans="1:5" ht="12.75">
      <c r="A22" s="176"/>
      <c r="B22" s="179"/>
      <c r="C22" s="178"/>
      <c r="D22" s="178"/>
      <c r="E22" s="178"/>
    </row>
    <row r="23" spans="1:5" ht="18.75">
      <c r="A23" s="65">
        <v>1</v>
      </c>
      <c r="B23" s="66" t="s">
        <v>1191</v>
      </c>
      <c r="C23" s="68">
        <v>2140</v>
      </c>
      <c r="D23" s="68">
        <v>1623</v>
      </c>
      <c r="E23" s="68">
        <v>1623</v>
      </c>
    </row>
    <row r="24" spans="1:5" ht="18.75">
      <c r="A24" s="65">
        <f>A23+1</f>
        <v>2</v>
      </c>
      <c r="B24" s="66" t="s">
        <v>1192</v>
      </c>
      <c r="C24" s="68">
        <v>3448</v>
      </c>
      <c r="D24" s="68">
        <v>2614</v>
      </c>
      <c r="E24" s="68">
        <v>2614</v>
      </c>
    </row>
    <row r="25" spans="1:5" ht="18.75">
      <c r="A25" s="65">
        <f aca="true" t="shared" si="0" ref="A25:A30">A24+1</f>
        <v>3</v>
      </c>
      <c r="B25" s="66" t="s">
        <v>1193</v>
      </c>
      <c r="C25" s="68">
        <f>1764+552</f>
        <v>2316</v>
      </c>
      <c r="D25" s="68">
        <v>1337</v>
      </c>
      <c r="E25" s="68">
        <v>1337</v>
      </c>
    </row>
    <row r="26" spans="1:5" ht="18.75">
      <c r="A26" s="65">
        <f t="shared" si="0"/>
        <v>4</v>
      </c>
      <c r="B26" s="66" t="s">
        <v>1194</v>
      </c>
      <c r="C26" s="68">
        <v>3194</v>
      </c>
      <c r="D26" s="68">
        <v>2422</v>
      </c>
      <c r="E26" s="68">
        <v>2422</v>
      </c>
    </row>
    <row r="27" spans="1:5" ht="18.75">
      <c r="A27" s="65">
        <f t="shared" si="0"/>
        <v>5</v>
      </c>
      <c r="B27" s="66" t="s">
        <v>1195</v>
      </c>
      <c r="C27" s="68">
        <v>3926</v>
      </c>
      <c r="D27" s="68">
        <v>2977</v>
      </c>
      <c r="E27" s="68">
        <v>2977</v>
      </c>
    </row>
    <row r="28" spans="1:5" ht="18.75">
      <c r="A28" s="65">
        <f t="shared" si="0"/>
        <v>6</v>
      </c>
      <c r="B28" s="66" t="s">
        <v>1196</v>
      </c>
      <c r="C28" s="68">
        <v>2027</v>
      </c>
      <c r="D28" s="68">
        <v>1537</v>
      </c>
      <c r="E28" s="68">
        <v>1537</v>
      </c>
    </row>
    <row r="29" spans="1:5" ht="18.75">
      <c r="A29" s="65">
        <f t="shared" si="0"/>
        <v>7</v>
      </c>
      <c r="B29" s="66" t="s">
        <v>1199</v>
      </c>
      <c r="C29" s="68">
        <f>1890+40</f>
        <v>1930</v>
      </c>
      <c r="D29" s="68">
        <v>1433</v>
      </c>
      <c r="E29" s="68">
        <v>1433</v>
      </c>
    </row>
    <row r="30" spans="1:5" ht="18.75">
      <c r="A30" s="65">
        <f t="shared" si="0"/>
        <v>8</v>
      </c>
      <c r="B30" s="66" t="s">
        <v>1200</v>
      </c>
      <c r="C30" s="68">
        <v>8779</v>
      </c>
      <c r="D30" s="68">
        <v>6657</v>
      </c>
      <c r="E30" s="68">
        <v>6657</v>
      </c>
    </row>
    <row r="31" spans="1:5" ht="18.75">
      <c r="A31" s="66"/>
      <c r="B31" s="66" t="s">
        <v>1190</v>
      </c>
      <c r="C31" s="68">
        <f>C24+C25+C26+C27+C28+C29+C30+C23</f>
        <v>27760</v>
      </c>
      <c r="D31" s="68">
        <f>D24+D25+D26+D27+D28+D29+D30+D23</f>
        <v>20600</v>
      </c>
      <c r="E31" s="68">
        <f>E24+E25+E26+E27+E28+E29+E30+E23</f>
        <v>20600</v>
      </c>
    </row>
    <row r="32" spans="1:5" ht="12.75">
      <c r="A32" s="62"/>
      <c r="B32" s="62"/>
      <c r="C32" s="62"/>
      <c r="D32" s="62"/>
      <c r="E32" s="62"/>
    </row>
  </sheetData>
  <sheetProtection/>
  <mergeCells count="17">
    <mergeCell ref="A1:E1"/>
    <mergeCell ref="A2:E2"/>
    <mergeCell ref="A3:E3"/>
    <mergeCell ref="A15:E15"/>
    <mergeCell ref="A6:E6"/>
    <mergeCell ref="A7:E7"/>
    <mergeCell ref="A8:E8"/>
    <mergeCell ref="A12:E12"/>
    <mergeCell ref="A13:E13"/>
    <mergeCell ref="A14:E14"/>
    <mergeCell ref="A16:E16"/>
    <mergeCell ref="A20:A22"/>
    <mergeCell ref="B20:B22"/>
    <mergeCell ref="C20:E20"/>
    <mergeCell ref="C21:C22"/>
    <mergeCell ref="D21:D22"/>
    <mergeCell ref="E21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33"/>
  <sheetViews>
    <sheetView zoomScale="115" zoomScaleNormal="115" zoomScalePageLayoutView="0" workbookViewId="0" topLeftCell="A16">
      <selection activeCell="B28" sqref="B28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1231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1919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1757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1758</v>
      </c>
      <c r="B12" s="174"/>
      <c r="C12" s="174"/>
    </row>
    <row r="13" spans="1:3" ht="16.5">
      <c r="A13" s="174" t="s">
        <v>1759</v>
      </c>
      <c r="B13" s="174"/>
      <c r="C13" s="174"/>
    </row>
    <row r="14" spans="1:3" ht="16.5">
      <c r="A14" s="174" t="s">
        <v>1760</v>
      </c>
      <c r="B14" s="174"/>
      <c r="C14" s="174"/>
    </row>
    <row r="15" spans="1:3" ht="16.5">
      <c r="A15" s="174" t="s">
        <v>1761</v>
      </c>
      <c r="B15" s="174"/>
      <c r="C15" s="174"/>
    </row>
    <row r="16" spans="1:3" ht="16.5">
      <c r="A16" s="174" t="s">
        <v>1522</v>
      </c>
      <c r="B16" s="174"/>
      <c r="C16" s="174"/>
    </row>
    <row r="17" spans="1:3" ht="18.75">
      <c r="A17" s="64"/>
      <c r="B17" s="64"/>
      <c r="C17" s="64"/>
    </row>
    <row r="18" spans="1:3" ht="12.75">
      <c r="A18" s="62"/>
      <c r="B18" s="63"/>
      <c r="C18" s="72" t="s">
        <v>1201</v>
      </c>
    </row>
    <row r="19" spans="1:3" ht="12.75">
      <c r="A19" s="62"/>
      <c r="B19" s="63"/>
      <c r="C19" s="72"/>
    </row>
    <row r="20" spans="1:3" ht="15" customHeight="1">
      <c r="A20" s="176" t="s">
        <v>1189</v>
      </c>
      <c r="B20" s="176" t="s">
        <v>1303</v>
      </c>
      <c r="C20" s="181" t="s">
        <v>1756</v>
      </c>
    </row>
    <row r="21" spans="1:3" ht="12.75" customHeight="1">
      <c r="A21" s="176"/>
      <c r="B21" s="176"/>
      <c r="C21" s="182"/>
    </row>
    <row r="22" spans="1:3" ht="12.75" customHeight="1">
      <c r="A22" s="176"/>
      <c r="B22" s="176"/>
      <c r="C22" s="183"/>
    </row>
    <row r="23" spans="1:3" ht="18.75">
      <c r="A23" s="65">
        <v>1</v>
      </c>
      <c r="B23" s="66" t="s">
        <v>1191</v>
      </c>
      <c r="C23" s="67">
        <v>1022.9</v>
      </c>
    </row>
    <row r="24" spans="1:3" ht="18.75">
      <c r="A24" s="65">
        <v>2</v>
      </c>
      <c r="B24" s="66" t="s">
        <v>1192</v>
      </c>
      <c r="C24" s="68">
        <v>6053</v>
      </c>
    </row>
    <row r="25" spans="1:3" ht="18.75">
      <c r="A25" s="65">
        <v>3</v>
      </c>
      <c r="B25" s="66" t="s">
        <v>1193</v>
      </c>
      <c r="C25" s="68">
        <v>900</v>
      </c>
    </row>
    <row r="26" spans="1:3" ht="18.75">
      <c r="A26" s="65">
        <v>4</v>
      </c>
      <c r="B26" s="66" t="s">
        <v>1194</v>
      </c>
      <c r="C26" s="68">
        <v>6062.7</v>
      </c>
    </row>
    <row r="27" spans="1:3" ht="18.75">
      <c r="A27" s="65">
        <v>5</v>
      </c>
      <c r="B27" s="66" t="s">
        <v>1195</v>
      </c>
      <c r="C27" s="68">
        <v>3087.8</v>
      </c>
    </row>
    <row r="28" spans="1:3" ht="18.75">
      <c r="A28" s="65">
        <v>6</v>
      </c>
      <c r="B28" s="66" t="s">
        <v>1196</v>
      </c>
      <c r="C28" s="68">
        <v>3882</v>
      </c>
    </row>
    <row r="29" spans="1:3" ht="18.75">
      <c r="A29" s="65">
        <v>7</v>
      </c>
      <c r="B29" s="66" t="s">
        <v>1197</v>
      </c>
      <c r="C29" s="68">
        <v>900</v>
      </c>
    </row>
    <row r="30" spans="1:3" ht="18.75">
      <c r="A30" s="65">
        <v>8</v>
      </c>
      <c r="B30" s="66" t="s">
        <v>1198</v>
      </c>
      <c r="C30" s="68">
        <v>891.6</v>
      </c>
    </row>
    <row r="31" spans="1:3" ht="18.75">
      <c r="A31" s="65">
        <v>9</v>
      </c>
      <c r="B31" s="66" t="s">
        <v>1199</v>
      </c>
      <c r="C31" s="68">
        <v>1000</v>
      </c>
    </row>
    <row r="32" spans="1:3" ht="18.75">
      <c r="A32" s="65">
        <v>10</v>
      </c>
      <c r="B32" s="66" t="s">
        <v>1200</v>
      </c>
      <c r="C32" s="68">
        <v>1200</v>
      </c>
    </row>
    <row r="33" spans="1:3" ht="18.75">
      <c r="A33" s="66"/>
      <c r="B33" s="66" t="s">
        <v>1190</v>
      </c>
      <c r="C33" s="68">
        <f>C23+C28+C31+C26+C27+C25+C29+C30+C32+C24</f>
        <v>24999.999999999996</v>
      </c>
    </row>
  </sheetData>
  <sheetProtection/>
  <mergeCells count="15">
    <mergeCell ref="A11:C11"/>
    <mergeCell ref="A12:C12"/>
    <mergeCell ref="A16:C16"/>
    <mergeCell ref="A20:A22"/>
    <mergeCell ref="B20:B22"/>
    <mergeCell ref="C20:C22"/>
    <mergeCell ref="A13:C13"/>
    <mergeCell ref="A14:C14"/>
    <mergeCell ref="A15:C15"/>
    <mergeCell ref="A7:C7"/>
    <mergeCell ref="A8:C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66"/>
  </sheetPr>
  <dimension ref="A1:C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75" t="s">
        <v>1232</v>
      </c>
      <c r="B1" s="175"/>
      <c r="C1" s="175"/>
    </row>
    <row r="2" spans="1:3" ht="12.75">
      <c r="A2" s="175" t="s">
        <v>1680</v>
      </c>
      <c r="B2" s="175"/>
      <c r="C2" s="175"/>
    </row>
    <row r="3" spans="1:3" ht="12.75">
      <c r="A3" s="175" t="s">
        <v>1919</v>
      </c>
      <c r="B3" s="175"/>
      <c r="C3" s="175"/>
    </row>
    <row r="4" spans="1:3" ht="12.75">
      <c r="A4" s="72"/>
      <c r="B4" s="72"/>
      <c r="C4" s="72"/>
    </row>
    <row r="6" spans="1:3" ht="12.75">
      <c r="A6" s="175" t="s">
        <v>1223</v>
      </c>
      <c r="B6" s="175"/>
      <c r="C6" s="175"/>
    </row>
    <row r="7" spans="1:3" ht="12.75">
      <c r="A7" s="175" t="s">
        <v>1680</v>
      </c>
      <c r="B7" s="175"/>
      <c r="C7" s="175"/>
    </row>
    <row r="8" spans="1:3" ht="12.75">
      <c r="A8" s="175" t="s">
        <v>1755</v>
      </c>
      <c r="B8" s="175"/>
      <c r="C8" s="175"/>
    </row>
    <row r="9" spans="1:3" ht="12.75">
      <c r="A9" s="72"/>
      <c r="B9" s="72"/>
      <c r="C9" s="72"/>
    </row>
    <row r="10" spans="1:3" ht="12.75">
      <c r="A10" s="62"/>
      <c r="B10" s="63"/>
      <c r="C10" s="63"/>
    </row>
    <row r="11" spans="1:3" ht="16.5">
      <c r="A11" s="174" t="s">
        <v>1331</v>
      </c>
      <c r="B11" s="174"/>
      <c r="C11" s="174"/>
    </row>
    <row r="12" spans="1:3" ht="16.5">
      <c r="A12" s="174" t="s">
        <v>1224</v>
      </c>
      <c r="B12" s="174"/>
      <c r="C12" s="174"/>
    </row>
    <row r="13" spans="1:3" ht="16.5">
      <c r="A13" s="174" t="s">
        <v>1225</v>
      </c>
      <c r="B13" s="174"/>
      <c r="C13" s="174"/>
    </row>
    <row r="14" spans="1:3" ht="16.5">
      <c r="A14" s="174" t="s">
        <v>1522</v>
      </c>
      <c r="B14" s="174"/>
      <c r="C14" s="174"/>
    </row>
    <row r="15" spans="1:3" ht="18.75">
      <c r="A15" s="64"/>
      <c r="B15" s="64"/>
      <c r="C15" s="64"/>
    </row>
    <row r="16" spans="1:3" ht="12.75">
      <c r="A16" s="62"/>
      <c r="B16" s="63"/>
      <c r="C16" s="72" t="s">
        <v>1201</v>
      </c>
    </row>
    <row r="17" spans="1:3" ht="12.75">
      <c r="A17" s="62"/>
      <c r="B17" s="63"/>
      <c r="C17" s="72"/>
    </row>
    <row r="18" spans="1:3" ht="15" customHeight="1">
      <c r="A18" s="176" t="s">
        <v>1189</v>
      </c>
      <c r="B18" s="176" t="s">
        <v>1303</v>
      </c>
      <c r="C18" s="181" t="s">
        <v>1756</v>
      </c>
    </row>
    <row r="19" spans="1:3" ht="12.75" customHeight="1">
      <c r="A19" s="176"/>
      <c r="B19" s="176"/>
      <c r="C19" s="182"/>
    </row>
    <row r="20" spans="1:3" ht="12.75" customHeight="1">
      <c r="A20" s="176"/>
      <c r="B20" s="176"/>
      <c r="C20" s="183"/>
    </row>
    <row r="21" spans="1:3" ht="18.75">
      <c r="A21" s="65">
        <v>1</v>
      </c>
      <c r="B21" s="66" t="s">
        <v>1191</v>
      </c>
      <c r="C21" s="67">
        <v>129.7</v>
      </c>
    </row>
    <row r="22" spans="1:3" ht="18.75">
      <c r="A22" s="65">
        <v>2</v>
      </c>
      <c r="B22" s="66" t="s">
        <v>1192</v>
      </c>
      <c r="C22" s="68">
        <v>373.8</v>
      </c>
    </row>
    <row r="23" spans="1:3" ht="18.75">
      <c r="A23" s="65">
        <v>3</v>
      </c>
      <c r="B23" s="66" t="s">
        <v>1193</v>
      </c>
      <c r="C23" s="68">
        <v>185</v>
      </c>
    </row>
    <row r="24" spans="1:3" ht="18.75">
      <c r="A24" s="65">
        <v>4</v>
      </c>
      <c r="B24" s="66" t="s">
        <v>1194</v>
      </c>
      <c r="C24" s="68">
        <v>357.8</v>
      </c>
    </row>
    <row r="25" spans="1:3" ht="18.75">
      <c r="A25" s="65">
        <v>5</v>
      </c>
      <c r="B25" s="66" t="s">
        <v>1195</v>
      </c>
      <c r="C25" s="68">
        <v>281.1</v>
      </c>
    </row>
    <row r="26" spans="1:3" ht="18.75">
      <c r="A26" s="65">
        <v>6</v>
      </c>
      <c r="B26" s="66" t="s">
        <v>1196</v>
      </c>
      <c r="C26" s="68">
        <v>244.7</v>
      </c>
    </row>
    <row r="27" spans="1:3" ht="18.75">
      <c r="A27" s="65">
        <v>7</v>
      </c>
      <c r="B27" s="66" t="s">
        <v>1197</v>
      </c>
      <c r="C27" s="68">
        <v>133.3</v>
      </c>
    </row>
    <row r="28" spans="1:3" ht="18.75">
      <c r="A28" s="65">
        <v>8</v>
      </c>
      <c r="B28" s="66" t="s">
        <v>1198</v>
      </c>
      <c r="C28" s="68">
        <v>184.6</v>
      </c>
    </row>
    <row r="29" spans="1:3" ht="18.75">
      <c r="A29" s="65">
        <v>9</v>
      </c>
      <c r="B29" s="66" t="s">
        <v>1199</v>
      </c>
      <c r="C29" s="68">
        <v>222.7</v>
      </c>
    </row>
    <row r="30" spans="1:3" ht="18.75">
      <c r="A30" s="65">
        <v>10</v>
      </c>
      <c r="B30" s="66" t="s">
        <v>1200</v>
      </c>
      <c r="C30" s="68">
        <v>346.3</v>
      </c>
    </row>
    <row r="31" spans="1:3" ht="18.75">
      <c r="A31" s="66"/>
      <c r="B31" s="66" t="s">
        <v>1190</v>
      </c>
      <c r="C31" s="68">
        <f>C21+C26+C29+C24+C25+C23+C27+C28+C30+C22</f>
        <v>2459</v>
      </c>
    </row>
  </sheetData>
  <sheetProtection/>
  <mergeCells count="13">
    <mergeCell ref="A7:C7"/>
    <mergeCell ref="A8:C8"/>
    <mergeCell ref="A1:C1"/>
    <mergeCell ref="A2:C2"/>
    <mergeCell ref="A3:C3"/>
    <mergeCell ref="A6:C6"/>
    <mergeCell ref="A18:A20"/>
    <mergeCell ref="B18:B20"/>
    <mergeCell ref="C18:C20"/>
    <mergeCell ref="A11:C11"/>
    <mergeCell ref="A12:C12"/>
    <mergeCell ref="A13:C13"/>
    <mergeCell ref="A14:C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2017-11-21T08:19:13Z</cp:lastPrinted>
  <dcterms:created xsi:type="dcterms:W3CDTF">2006-11-13T09:28:10Z</dcterms:created>
  <dcterms:modified xsi:type="dcterms:W3CDTF">2017-12-12T08:41:34Z</dcterms:modified>
  <cp:category/>
  <cp:version/>
  <cp:contentType/>
  <cp:contentStatus/>
</cp:coreProperties>
</file>