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8415" windowHeight="6690" activeTab="3"/>
  </bookViews>
  <sheets>
    <sheet name="8 показатели " sheetId="1" r:id="rId1"/>
    <sheet name="9 средства по кодам" sheetId="2" r:id="rId2"/>
    <sheet name="10 средства бюджет" sheetId="3" r:id="rId3"/>
    <sheet name="11" sheetId="4" r:id="rId4"/>
  </sheets>
  <definedNames>
    <definedName name="_xlnm.Print_Area" localSheetId="2">'10 средства бюджет'!$A$1:$P$1200</definedName>
    <definedName name="_xlnm.Print_Area" localSheetId="0">'8 показатели '!$A$1:$R$575</definedName>
    <definedName name="_xlnm.Print_Area" localSheetId="1">'9 средства по кодам'!$A$1:$T$1027</definedName>
  </definedNames>
  <calcPr fullCalcOnLoad="1"/>
</workbook>
</file>

<file path=xl/sharedStrings.xml><?xml version="1.0" encoding="utf-8"?>
<sst xmlns="http://schemas.openxmlformats.org/spreadsheetml/2006/main" count="5211" uniqueCount="1174">
  <si>
    <t>№ п/п</t>
  </si>
  <si>
    <t>Цель, задачи, показатели результативности</t>
  </si>
  <si>
    <t>Текущий год</t>
  </si>
  <si>
    <t>Плановый период</t>
  </si>
  <si>
    <t>план</t>
  </si>
  <si>
    <t>факт</t>
  </si>
  <si>
    <t>январь - март</t>
  </si>
  <si>
    <t>1-ый год</t>
  </si>
  <si>
    <t>2-ой год</t>
  </si>
  <si>
    <t>Примечание (оценка рисков невыполнения показателей по программе, причины не выполнения, выбор действий по преодолению)</t>
  </si>
  <si>
    <t>тыс. рублей</t>
  </si>
  <si>
    <t>федеральный бюджет</t>
  </si>
  <si>
    <t>Ед. измере-ния</t>
  </si>
  <si>
    <t>январь - июнь</t>
  </si>
  <si>
    <t>январь-сентябрь</t>
  </si>
  <si>
    <t>Весовой критерий</t>
  </si>
  <si>
    <t>Отчетный период (два предшествующих года)</t>
  </si>
  <si>
    <t>значение на конец года</t>
  </si>
  <si>
    <t>Статус</t>
  </si>
  <si>
    <t xml:space="preserve">Код бюджетной классификации </t>
  </si>
  <si>
    <t>ГРБС</t>
  </si>
  <si>
    <t>ЦСР</t>
  </si>
  <si>
    <t>ВР</t>
  </si>
  <si>
    <t xml:space="preserve">всего расходные обязательства </t>
  </si>
  <si>
    <t>Расходы по годам</t>
  </si>
  <si>
    <t>Рз Пр</t>
  </si>
  <si>
    <t>Приложение № 8</t>
  </si>
  <si>
    <t>Приложение № 9</t>
  </si>
  <si>
    <t>Подпрограмма 1</t>
  </si>
  <si>
    <t>Приложение № 10</t>
  </si>
  <si>
    <t>показатели</t>
  </si>
  <si>
    <t>Примечание</t>
  </si>
  <si>
    <t xml:space="preserve">Примечание </t>
  </si>
  <si>
    <t>Источники финансирования</t>
  </si>
  <si>
    <t>Наименование  программы, подпрограммы</t>
  </si>
  <si>
    <t>Наименовние ГРБС</t>
  </si>
  <si>
    <t>в том числе по ГРБС:</t>
  </si>
  <si>
    <t>районный бюджет</t>
  </si>
  <si>
    <t>краевой бюджет</t>
  </si>
  <si>
    <t>к Порядку принятия решений о разработке муниципальных программ Назаровского района, их формировании и реализации</t>
  </si>
  <si>
    <t>Муниципальная программа</t>
  </si>
  <si>
    <t>Статус (муниципальная программа, подпрограмма)</t>
  </si>
  <si>
    <t xml:space="preserve">Информация об использовании бюджетных ассигнований районного бюджета и иных средств на реализацию программы с указанием плановых и фактических значений </t>
  </si>
  <si>
    <t>Наименование муниципальной программы, подпрограммы муниципальной программы</t>
  </si>
  <si>
    <t>бюджеты сельских поселений</t>
  </si>
  <si>
    <t>Показатели:</t>
  </si>
  <si>
    <t>-</t>
  </si>
  <si>
    <t>Подпрограмма 2</t>
  </si>
  <si>
    <t>Мероприятие 1.1.   Информационно-телевизионное сопровождение деятельности органов местного самоуправления</t>
  </si>
  <si>
    <t>минуты</t>
  </si>
  <si>
    <t>кв.см</t>
  </si>
  <si>
    <t xml:space="preserve">Мероприятие 1.3.   Приобретение печатных периодических  изданий для органов местного самоуправления </t>
  </si>
  <si>
    <t>кол-во экз</t>
  </si>
  <si>
    <t>Мероприятия 1.4 Разработка и содержание официального сайта органов местного самоуправления</t>
  </si>
  <si>
    <t>услуга</t>
  </si>
  <si>
    <t>Мероприятие 1.1. Строительство (реконструкция) гидротехнических сооружений</t>
  </si>
  <si>
    <t>Мероприятие 1.2. Софинансирование расходов на строительство (реконструкция) гидротехнических сооружений</t>
  </si>
  <si>
    <t>Мероприятие 1.3. Обеспечение индивидуальными средствами защиты</t>
  </si>
  <si>
    <t>Мероприятие 1.5. Оценка рисков, связанных с возникновением аварийной ситуации при эксплуатции гидротехнических сооружений</t>
  </si>
  <si>
    <t>Мероприятие 1.6. Разработка проектно-сметной документации на строительство (реконструкцтю) гидротехнических сооружений</t>
  </si>
  <si>
    <t>Мероприятие 1.7. Софинансирование на разработку проектно-сметной документации на строительство (реконструкцтю) гидротехнических сооружений</t>
  </si>
  <si>
    <t>Мероприятие 1.9 Обязательное страховаие гражданской ответственности владельца опасного объекта за приченение вреда в результате аварии на опасном объекте</t>
  </si>
  <si>
    <t>Мероприятие 1.10. Информационное обеспечение администрации Назаровского района о черезвычайных проишствиях на териитории района</t>
  </si>
  <si>
    <t>Мероприятие 2.1. Мероприятия по профилактике экстремизма и терроризма</t>
  </si>
  <si>
    <t>Мероприятие 1.2.   Информирование о деятельности администрации Назаровского района и ее структурных подразделений в печатных изданиях</t>
  </si>
  <si>
    <t>079</t>
  </si>
  <si>
    <t>0702</t>
  </si>
  <si>
    <t>%</t>
  </si>
  <si>
    <t>Проведение работ по уничтожению сорняков дикорастущей конопли</t>
  </si>
  <si>
    <t>Выполнение отдельных государственных полномочий по организацити проведения мероприятий по отлову, учету, содержанию и иному обращению с безнадзорными домашними животными</t>
  </si>
  <si>
    <t>Выполнение отдельных переданных государственных полномочий по решению вопросов поддержки сельскохозяйственного производства</t>
  </si>
  <si>
    <t xml:space="preserve">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t>
  </si>
  <si>
    <t>МП "Развитие инвестиционной, инновационной деятельности, малого и среднего предпринимательства на территории Назаровского района" на 2014-2016 годы</t>
  </si>
  <si>
    <t>1102</t>
  </si>
  <si>
    <t>Софинансирование расходов на комплектование книжных фондов муниципальных библиотек</t>
  </si>
  <si>
    <t>0707</t>
  </si>
  <si>
    <t>1003</t>
  </si>
  <si>
    <t>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(за мсчет федеральных средств)</t>
  </si>
  <si>
    <t>Проведение работ по уничтожению сорняков дикорастущей конопли (софинансирование)</t>
  </si>
  <si>
    <t>Капитальный ремонт водопроводных сетей, устройство водопроводных сетей</t>
  </si>
  <si>
    <t>Разработка проектной документации на строительство и (или) реконструкцию объектов коммунальной инфраструктуры, используемых в сфере водоснабжения, водоотведения и очистки сточных вод</t>
  </si>
  <si>
    <t>Софинансирование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</si>
  <si>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 xml:space="preserve">Реконструкция объектов коммунальной инфраструктуры, используемых в сфере водоснабжения, водоотведения и очистки сточных вод </t>
  </si>
  <si>
    <t xml:space="preserve">Разработка проектной документации на охрану санитарных зон скважин </t>
  </si>
  <si>
    <t>Реализация временных мер поддержки населения в целях обеспечения доступности коммунальных услуг</t>
  </si>
  <si>
    <t xml:space="preserve">Обеспечение  деятельности (оказание) услуг подведомственных учреждений </t>
  </si>
  <si>
    <t xml:space="preserve">Организация проведения капитального ремонта общего имущества в муниципальных домах, расположенных на территории Назаровского района </t>
  </si>
  <si>
    <t>МП"Реформирование и модернизация жилищно-коммунального хозяйства и повышение энергетической эффективности"</t>
  </si>
  <si>
    <t>Меропритие 1.5. Информирование о деятельности Назаровского района и районного Совета депутатов ,администрации Назаровского района и ее структурных подразделений в печатных изданиях</t>
  </si>
  <si>
    <t>Развития субъектов малого и среднего предпринимательства за счет средств краевого бюджета</t>
  </si>
  <si>
    <t>Государственная поддержка малого и среднего предпринимательства , включая крестьянские (фермерские) хозяйства</t>
  </si>
  <si>
    <t xml:space="preserve">Комплектование книжных фондов муниципальных библиотек за счет краевого бюджета </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</si>
  <si>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</si>
  <si>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Обеспечение деятельности (оказание услуг) подведомственных учреждений</t>
  </si>
  <si>
    <t>Софинансирование расходов на строительство (Приобретение) жилья, предоставляемого молодым семьям и молодым специалистам по договарам найма жилого помещения за счет средств районного бюджета</t>
  </si>
  <si>
    <t>Содержание, эксплуатация и капитавльный ремонт скотомогильников</t>
  </si>
  <si>
    <t>Модернизация водогрейных котлов в котельных</t>
  </si>
  <si>
    <t>МП "Защита населения и территорий Назаровского района от чрезвычайных ситуаций природного и техногенного характера"</t>
  </si>
  <si>
    <t xml:space="preserve">Подпрограмма 2: Информирование населения Назаровского района на обеспечение антитеррористической защищенности </t>
  </si>
  <si>
    <t>Мероприятие 1.4. Оказание услуг органам местного самоуправления по информационно-аналитической и координирующей деятельности</t>
  </si>
  <si>
    <t xml:space="preserve">МП "Развитие транспортной системы" </t>
  </si>
  <si>
    <t>МП "Развитие сельского хозяйства Назаровского района "</t>
  </si>
  <si>
    <t xml:space="preserve">МП "Обеспечение доступным и комфортным жильем жителей Назаровского района" </t>
  </si>
  <si>
    <t xml:space="preserve">МП "Совершенствование управления муниципальным имуществом" </t>
  </si>
  <si>
    <t xml:space="preserve">МП "Развитие физической культуры и спорта в Назаровском районе" </t>
  </si>
  <si>
    <t xml:space="preserve">МП "Развитие культуры" </t>
  </si>
  <si>
    <t xml:space="preserve">Комплектование книжных фондов муниципальных библиотек за счет ферального бюджета </t>
  </si>
  <si>
    <t>Обеспечение деятельности (оказание услуг) клубных учреждений</t>
  </si>
  <si>
    <t>Обеспечение деятельности (оказание услуг) библиотек</t>
  </si>
  <si>
    <t>Улучшение материально-технической базы муниципальных учреждений культуры</t>
  </si>
  <si>
    <t>Текущий и капитальный ремонт зданий и помещений муниципальных учреждений культуры, выполнение мероприятий по повышению пожарной и террористической безопасности учреждений</t>
  </si>
  <si>
    <t>Проведениерайонных культурно-досуговых мероприятий</t>
  </si>
  <si>
    <t xml:space="preserve">МП "Развитие молодежной политики" </t>
  </si>
  <si>
    <t>МП "Информационное обеспечение населения о деятельности органов местного самоуправления администрации Назаровского района"</t>
  </si>
  <si>
    <t>"Обеспечение реализации мунициальной программы отдельные мероприятия"</t>
  </si>
  <si>
    <t>Технологическое присоединение энергопринимающих устройств заявителя котельной</t>
  </si>
  <si>
    <t xml:space="preserve">Государственная экспертиза результатов инженерных изысканий и проектной документации, включая смету "МБОУ "Степновская средняя общеобразовательная школа" </t>
  </si>
  <si>
    <t xml:space="preserve">Ппроведение повторной государственная экспертиза результатов инженерных изысканий и проектной документации, включая смету "Пристрой к школам расположенным п. Степной, " </t>
  </si>
  <si>
    <t>Капитальный ремонт здания котельных</t>
  </si>
  <si>
    <t xml:space="preserve">Установка, ремонт водозаборных скважин и водонапорных башен </t>
  </si>
  <si>
    <t>Реализация социокультурных проектов</t>
  </si>
  <si>
    <t>Предоставление молодым семьям - участника подпрограммы социальных выплат на приобретение жилья или строительство индивидуального жилого дома</t>
  </si>
  <si>
    <t>Предоставление социальных выплатмолодым семьям на приобретение (строительство) жилья</t>
  </si>
  <si>
    <t xml:space="preserve">Капитальный ремонт, реконструкция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вод </t>
  </si>
  <si>
    <t>Капитальный ремонт водозаборных скваждин</t>
  </si>
  <si>
    <t>Выполнение геофизических исследований глубины заполнения свайного фундамента здания МБОУ "Степновская средняя общеобразовательная школа"</t>
  </si>
  <si>
    <t>Выполнение работ по обследованию технического состояния здания МБОУ "Степновская общеобразовательная школа"</t>
  </si>
  <si>
    <t>Строительство (приобретение)  жилья, предоставляемого молодым семьям и молодым специалистам по договарам найма жилого помещения</t>
  </si>
  <si>
    <t>Реализация мероприятий федеральной целевой программы "Устойчивое развитие сельских территорий 2014-2017 годы за счетсредств федерального бюджета</t>
  </si>
  <si>
    <t>Межевание земельных участков для муниципального жилья</t>
  </si>
  <si>
    <t>Субсидирование части затрат субъектов малого и среднего предпринимательства, связанных с приобретением оборудования в целях создания и (или) развития, либо модернизация производства товаров</t>
  </si>
  <si>
    <t>Софинансирование расходов на реализацию социокультурных проектов муниципальных учреждений культуры за счет средств районного бюджета</t>
  </si>
  <si>
    <t>Государственная поддержка лучших работников муниципальных учреждений культуры, находящихся на территориях сельских поселений за счет средств федерального бюджета</t>
  </si>
  <si>
    <t>Разработка прпоектно-сметной документации для объектов муниципальных учреждений Назаровского района</t>
  </si>
  <si>
    <t>Мероприятие 1.6. Информирование жителей о социально-экономоческом развитии Назаровского района</t>
  </si>
  <si>
    <t>Софинансирование к федеральным средствам, выделенным на комплектование книжных фондов муниципальных библиотек</t>
  </si>
  <si>
    <t xml:space="preserve">Софинансирование к краевым средствам, выделенным на комплектование книжных фондов </t>
  </si>
  <si>
    <t>Текущий и капитальный ремонт зданий и помещений муниципальных учреждений культуры, выполнение мероприятий по повышению пожарной и террористической безопасности учреждений, осуществляемых в процессе текущего и капитального ремонта муниципальных учреждений культуры</t>
  </si>
  <si>
    <t>Расходы на выплаты персоналу бюджетных учреждений клубного типа за счет средств районного бюджета</t>
  </si>
  <si>
    <t xml:space="preserve">Иные расходы на обеспечение деятельности муниципальных бюджетных учреждений клубного типа за счет средств районного бюджета </t>
  </si>
  <si>
    <t>Иные расходы на обеспечение деятельности муниципальных бюджетных учреждений клубного типа за счет средств районного бюджета</t>
  </si>
  <si>
    <t xml:space="preserve">Расходы на выплаты персоналу бюджетных учреждений библиотечной системы за счет средств районного бюджета </t>
  </si>
  <si>
    <t>Иные расходы на обеспечение деятельности муниципальных бюджетных учреждений библиотечной системы за счет средств районного бюджета</t>
  </si>
  <si>
    <t>Расходы на выплаты персоналу бюджетных учреждений за счет средств районного бюджета</t>
  </si>
  <si>
    <t>Иные расходы на обеспечение деятельности муниципальных бюджетных учреждений за счет средств районного бюдже</t>
  </si>
  <si>
    <t xml:space="preserve">Софинансирование расходов на поддержку деятельности муниципальных молодежных центров за счет средств районного бюджета </t>
  </si>
  <si>
    <t>Софинансирование на предоставление молодым семьям - участникам подпрограммы социальных выплат на приобретение жилья или строительство индивидуального жтлого дома</t>
  </si>
  <si>
    <t xml:space="preserve">Организация проведения капитального ремонта общего имущества в домах, находящихся в муниципальной собственности </t>
  </si>
  <si>
    <t>Выполнение кадастровых работ, постановка на кадастровый учет и получение кадастровых паспартов</t>
  </si>
  <si>
    <t>Капитальный ремонт тепловыъх сетей, устройство тепловых сетей, замна и модернизация запорной арматуры и котельного оборудования</t>
  </si>
  <si>
    <t>МП «Развитие образования»</t>
  </si>
  <si>
    <t>Поподпрограмма «Развитие дошкольного, общего и дополнительного образования».</t>
  </si>
  <si>
    <t>создание в общеобразовательных организациях, расположенных в сельской местности, условий для занятий физической культурой и спортом</t>
  </si>
  <si>
    <t>Мероприятие 1.1. Межевание земельных участков для муниципального жилья</t>
  </si>
  <si>
    <t>Мероприятие 1.2. Техническая инвентаризация муниципального жиль</t>
  </si>
  <si>
    <t>Разработка проектно-сметной документации объектов муниципальных учреждений Назаровского района</t>
  </si>
  <si>
    <t>156,39</t>
  </si>
  <si>
    <t>128,39</t>
  </si>
  <si>
    <t>Управление образования администрации Назаровского района</t>
  </si>
  <si>
    <t xml:space="preserve">Подпрограмма 1 </t>
  </si>
  <si>
    <t>Развитие дошкольного общего и дополнительного образования</t>
  </si>
  <si>
    <t>Основное мероприятие 1</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</si>
  <si>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t>
  </si>
  <si>
    <t>0701</t>
  </si>
  <si>
    <t>Основное мероприятие 2</t>
  </si>
  <si>
    <t>Основное мероприятие 3</t>
  </si>
  <si>
    <t>Основное мероприятие 4</t>
  </si>
  <si>
    <t>Основное мероприятие 5</t>
  </si>
  <si>
    <t>0709</t>
  </si>
  <si>
    <t>Основное мероприятие 6</t>
  </si>
  <si>
    <t>Основное мероприятие 7</t>
  </si>
  <si>
    <t>Основное мероприятие 11</t>
  </si>
  <si>
    <t>Реализация проектов подготовки учителей на вакантные должности в образовательных организациях</t>
  </si>
  <si>
    <t>Основное мероприятие 12</t>
  </si>
  <si>
    <t xml:space="preserve">Обеспечение выделения средств на осуществление присмотра и ухода за детьми-инвалидами, детьми-сиротами и детей, оставшихся без попечения родителей </t>
  </si>
  <si>
    <t>Основное мероприятие 13</t>
  </si>
  <si>
    <t>Выплата и доставка компенсации части родительской платы за присмотр и уход за детьми в образовательных организациях края, реализующих образовательную программу</t>
  </si>
  <si>
    <t>1004</t>
  </si>
  <si>
    <t>Основное мероприятие 16</t>
  </si>
  <si>
    <t>Развитие инфраструктуры общеобразовательных учреждений за счет средств краевого бюждета в рамках подпрограммы "Развитие дошкольного дошкольного, общего и дополнительного образования" муниципальной программы "Развитие образования"</t>
  </si>
  <si>
    <t>Основное мероприятие 17</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</si>
  <si>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общеобразовтельных организациях, обеспечение дополнительного образования детей в муниципальных образовательных организациях в рамках муниципальной программы "Развитие образования"</t>
  </si>
  <si>
    <t>Основное мероприятие 18</t>
  </si>
  <si>
    <t>Обеспечение питанием детей, обучающихся в муниципальных негосударственных образовательных организациях, реализующих основные общеобразовательные программы без взимания платы</t>
  </si>
  <si>
    <t>Основное мероприятие 19</t>
  </si>
  <si>
    <t>Основное мероприятие 20</t>
  </si>
  <si>
    <t>Основное мероприятие 21</t>
  </si>
  <si>
    <t>Обеспечение деятельности (оказание услуг) подведомственных учреждений дошкольного образования</t>
  </si>
  <si>
    <t>Основное мероприятие 22</t>
  </si>
  <si>
    <t>Основное мероприятие 23</t>
  </si>
  <si>
    <t>Осущствление части переданных полномочий в соответствии с действующим законодательством РФ полномочий муниципальных образований</t>
  </si>
  <si>
    <t>Основное мероприятие 25</t>
  </si>
  <si>
    <t>Поощрение лучших выпускников образовательных учреждений за счет целевых пожертвований</t>
  </si>
  <si>
    <t>Проведение ремонтных работ учреждений образования за счет целевых пожертвований в рамках подпрограммы ""Развитие дошкольного, общего дополнительного образования муниципальной программы "Развитие образования"</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</si>
  <si>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дошкольных общеобразовтельных организациях, обеспечение дополнительного образования</t>
  </si>
  <si>
    <t>0110074080</t>
  </si>
  <si>
    <t>0110074090</t>
  </si>
  <si>
    <t>0110075500</t>
  </si>
  <si>
    <t>0110075540</t>
  </si>
  <si>
    <t>0110075630</t>
  </si>
  <si>
    <t>0110075640</t>
  </si>
  <si>
    <t>0110075660</t>
  </si>
  <si>
    <t>0110075880</t>
  </si>
  <si>
    <t>0110080020</t>
  </si>
  <si>
    <t>0110080030</t>
  </si>
  <si>
    <t>0110081260</t>
  </si>
  <si>
    <t>Расходы на выплаты персонвлу бюджетных учреждений за счет средств районного бюджета</t>
  </si>
  <si>
    <t>Иные расходы на обеспечение деятельности муниципальных бюджетных учреждений за счет средств районного бюджета</t>
  </si>
  <si>
    <t>0110081270</t>
  </si>
  <si>
    <t>Софинансирование расходов из районного бюджета, предусмотренных за счет субсидии, выделяемой из краевого бюджета на выравнивание обеспеченности муниципальных образований</t>
  </si>
  <si>
    <t>01100S5110</t>
  </si>
  <si>
    <t>Выявление и сопровождение одаренных детей муниципальной программы Назаровского района "Развитие образования"</t>
  </si>
  <si>
    <t xml:space="preserve">Обеспечение и организация участия детей в районных, зональных, краевых мероприятиях и конкурсах, фестивалях, конференциях, форумах одаренных детей Красноярского края и всероссийских проектах </t>
  </si>
  <si>
    <t>0130081400</t>
  </si>
  <si>
    <t>0120081300</t>
  </si>
  <si>
    <t>Подпрограмма 3</t>
  </si>
  <si>
    <t>Развитие в Назаровском районе систеы отдыха, оздоровления и занятости детей муниципальной программы Назаровского района "Развитие образования"</t>
  </si>
  <si>
    <t>Оздоровление детей за счет средств районного бюджета</t>
  </si>
  <si>
    <t>Проведение муниципального конкурса проектов и программ в сфере отдыха, оздоровления и занятости детей и подростков</t>
  </si>
  <si>
    <t>Оплата стоимости набора продуктов питания или готовых блюд и их транспортировки в лагерях с дневным пребыванием детей в рамках государственной программы Красноярского края</t>
  </si>
  <si>
    <t>Софинансирование расходов на оплату стоимости набора продуктов питания или готовых блюд и их транспортировки в лагерях с дневным пребыванием детей в рамках государственной программы Красноярского края</t>
  </si>
  <si>
    <t>Оплата стоимости путевок для детей в краевые государственные и негосударственные организации отдыха, оздоровления и занятости</t>
  </si>
  <si>
    <t>Подпрограмма 4</t>
  </si>
  <si>
    <t>Подпрограмма 5</t>
  </si>
  <si>
    <t>Обеспечение реализации муниципальной программы и прочие мероприятия муниципальной программы Назаровского района "Развитие образования"</t>
  </si>
  <si>
    <t>0150080010</t>
  </si>
  <si>
    <t>Руководство и управление в сфере установленных функций органов местного самоуправления</t>
  </si>
  <si>
    <t>0150080210</t>
  </si>
  <si>
    <t>Цель подпрограммы 1</t>
  </si>
  <si>
    <t>Создание в системе дошкольного, основного общего и дополнительного образования равных возможностей для современного качественного образования, позитивной социализации детей</t>
  </si>
  <si>
    <r>
      <rPr>
        <b/>
        <sz val="8"/>
        <rFont val="Times New Roman"/>
        <family val="1"/>
      </rPr>
      <t>Цель:</t>
    </r>
    <r>
      <rPr>
        <sz val="8"/>
        <rFont val="Times New Roman"/>
        <family val="1"/>
      </rPr>
      <t xml:space="preserve"> последовательное снижение рисков черезвычайных ситуаций, повышение защищенности населения и территорий Назаровского района от угроз природного и техногенного характера</t>
    </r>
  </si>
  <si>
    <r>
      <rPr>
        <b/>
        <sz val="8"/>
        <rFont val="Times New Roman"/>
        <family val="1"/>
      </rPr>
      <t>Задача 1:</t>
    </r>
    <r>
      <rPr>
        <sz val="8"/>
        <rFont val="Times New Roman"/>
        <family val="1"/>
      </rPr>
      <t xml:space="preserve"> Обеспечение предупреждения возникновения и развития ЧС природного и техногенного характера, снижение ущерба и потерь от ЧС</t>
    </r>
  </si>
  <si>
    <r>
      <rPr>
        <b/>
        <i/>
        <sz val="8"/>
        <rFont val="Times New Roman"/>
        <family val="1"/>
      </rPr>
      <t xml:space="preserve">Подпрограмма 1: </t>
    </r>
    <r>
      <rPr>
        <i/>
        <sz val="8"/>
        <rFont val="Times New Roman"/>
        <family val="1"/>
      </rPr>
      <t xml:space="preserve">Предупреждение, спасение, помощь населению Назаровского района в чрезвычайных ситуациях </t>
    </r>
  </si>
  <si>
    <r>
      <rPr>
        <b/>
        <sz val="8"/>
        <rFont val="Times New Roman"/>
        <family val="1"/>
      </rPr>
      <t xml:space="preserve">Цель: </t>
    </r>
    <r>
      <rPr>
        <sz val="8"/>
        <rFont val="Times New Roman"/>
        <family val="1"/>
      </rPr>
      <t>Информирование по антитеррористической защищенности населения Назаровского района</t>
    </r>
  </si>
  <si>
    <r>
      <rPr>
        <b/>
        <sz val="8"/>
        <rFont val="Times New Roman"/>
        <family val="1"/>
      </rPr>
      <t>Задача1:</t>
    </r>
    <r>
      <rPr>
        <sz val="8"/>
        <rFont val="Times New Roman"/>
        <family val="1"/>
      </rPr>
      <t xml:space="preserve"> Информирование населения по антитеррористической защищенности населения Назаровского района</t>
    </r>
  </si>
  <si>
    <r>
      <rPr>
        <b/>
        <sz val="8"/>
        <rFont val="Times New Roman"/>
        <family val="1"/>
      </rPr>
      <t>Цель:</t>
    </r>
    <r>
      <rPr>
        <sz val="8"/>
        <rFont val="Times New Roman"/>
        <family val="1"/>
      </rPr>
      <t>формирование открытого информационного пространства на территории муниципального образования Назаровский район удовлетворяющего требованиям реализации прав граждан на доступ к информации о деятельности органов местного самоуправления и обеспечения гласности и открытости деятельности органов местного самоуправления</t>
    </r>
  </si>
  <si>
    <r>
      <rPr>
        <b/>
        <sz val="8"/>
        <rFont val="Times New Roman"/>
        <family val="1"/>
      </rPr>
      <t>Задача1:</t>
    </r>
    <r>
      <rPr>
        <sz val="8"/>
        <rFont val="Times New Roman"/>
        <family val="1"/>
      </rPr>
      <t xml:space="preserve"> Содействие развитию независимых, свободных средств массовой информации на территории муниципального образования Назаровский район</t>
    </r>
  </si>
  <si>
    <r>
      <rPr>
        <b/>
        <sz val="8"/>
        <rFont val="Times New Roman"/>
        <family val="1"/>
      </rPr>
      <t>Задача 2:</t>
    </r>
    <r>
      <rPr>
        <sz val="8"/>
        <rFont val="Times New Roman"/>
        <family val="1"/>
      </rPr>
      <t xml:space="preserve"> Повышение информационной открытости органов местного самоуправления для обеспечения продуктивного диалога местного самоуправления и местного сообщества</t>
    </r>
  </si>
  <si>
    <r>
      <rPr>
        <b/>
        <sz val="8"/>
        <rFont val="Times New Roman"/>
        <family val="1"/>
      </rPr>
      <t>Цель:</t>
    </r>
    <r>
      <rPr>
        <sz val="8"/>
        <rFont val="Times New Roman"/>
        <family val="1"/>
      </rPr>
      <t xml:space="preserve"> Повышение доступности транспортных услуг для населения; профилактика бкзопасности участия детей в дорожном движении</t>
    </r>
  </si>
  <si>
    <r>
      <rPr>
        <b/>
        <sz val="8"/>
        <rFont val="Times New Roman"/>
        <family val="1"/>
      </rPr>
      <t>Задачи</t>
    </r>
    <r>
      <rPr>
        <sz val="8"/>
        <rFont val="Times New Roman"/>
        <family val="1"/>
      </rPr>
      <t>: Обеспечение потребности населения в пассажирских перевозках;  Обеспечение дорожной безопасности детей в населенных пунктах Назаровского района</t>
    </r>
  </si>
  <si>
    <r>
      <t xml:space="preserve">Мероприятие 1 </t>
    </r>
    <r>
      <rPr>
        <sz val="8"/>
        <rFont val="Times New Roman"/>
        <family val="1"/>
      </rPr>
      <t>Возмещение организациям автомобильного транспорта  недополученных доходов, возникающих в результате государственного регулирования тарифов, небольшой интенсивности пассажиропотоков по внутрирайонным маршрутам вне границ населённых пунктов Назаровского района</t>
    </r>
  </si>
  <si>
    <r>
      <rPr>
        <b/>
        <sz val="8"/>
        <rFont val="Times New Roman"/>
        <family val="1"/>
      </rPr>
      <t>Мероприятие 2:</t>
    </r>
    <r>
      <rPr>
        <sz val="8"/>
        <rFont val="Times New Roman"/>
        <family val="1"/>
      </rPr>
      <t xml:space="preserve"> Мероприятия в области безопасности дорожного движения</t>
    </r>
  </si>
  <si>
    <r>
      <rPr>
        <b/>
        <sz val="8"/>
        <rFont val="Times New Roman"/>
        <family val="1"/>
      </rPr>
      <t xml:space="preserve">Цель1: </t>
    </r>
    <r>
      <rPr>
        <sz val="8"/>
        <rFont val="Times New Roman"/>
        <family val="1"/>
      </rPr>
      <t>Развитие сельских территорий, рост занятости и уровня жизни сельского населения</t>
    </r>
  </si>
  <si>
    <r>
      <rPr>
        <b/>
        <sz val="8"/>
        <rFont val="Times New Roman"/>
        <family val="1"/>
      </rPr>
      <t xml:space="preserve">Задача 1.1. </t>
    </r>
    <r>
      <rPr>
        <sz val="8"/>
        <rFont val="Times New Roman"/>
        <family val="1"/>
      </rPr>
      <t>Подддержка и дальнейшее развитие малых форм хозяйствования на селе и повышение уровня доходов сельского населения</t>
    </r>
  </si>
  <si>
    <r>
      <t>Подпрограмма 1.</t>
    </r>
    <r>
      <rPr>
        <i/>
        <sz val="8"/>
        <rFont val="Times New Roman"/>
        <family val="1"/>
      </rPr>
      <t xml:space="preserve"> Поддержка малых форм хозяйствования</t>
    </r>
  </si>
  <si>
    <r>
      <t xml:space="preserve">Задача 1.2. </t>
    </r>
    <r>
      <rPr>
        <sz val="8"/>
        <rFont val="Times New Roman"/>
        <family val="1"/>
      </rPr>
      <t>Устойчивое развитие сельских территорий</t>
    </r>
  </si>
  <si>
    <r>
      <t xml:space="preserve">Подпрограмма 2 </t>
    </r>
    <r>
      <rPr>
        <i/>
        <sz val="8"/>
        <rFont val="Times New Roman"/>
        <family val="1"/>
      </rPr>
      <t>Устойчивое развитие сельских территорий</t>
    </r>
  </si>
  <si>
    <r>
      <rPr>
        <b/>
        <sz val="8"/>
        <rFont val="Times New Roman"/>
        <family val="1"/>
      </rPr>
      <t xml:space="preserve">Задача 1.3. </t>
    </r>
    <r>
      <rPr>
        <sz val="8"/>
        <rFont val="Times New Roman"/>
        <family val="1"/>
      </rPr>
      <t>Обеспечение реализации мероприятий муниципальной программы на основе эффективной деятельности органов исполнительной власти в сфере агропромышленного комплекса</t>
    </r>
  </si>
  <si>
    <r>
      <rPr>
        <b/>
        <sz val="8"/>
        <rFont val="Times New Roman"/>
        <family val="1"/>
      </rPr>
      <t xml:space="preserve">Подпрограмма 3 </t>
    </r>
    <r>
      <rPr>
        <sz val="8"/>
        <rFont val="Times New Roman"/>
        <family val="1"/>
      </rPr>
      <t>Обеспечение реализации муниципальной программы и прочие мероприятия</t>
    </r>
  </si>
  <si>
    <r>
      <rPr>
        <b/>
        <sz val="8"/>
        <rFont val="Times New Roman"/>
        <family val="1"/>
      </rPr>
      <t>Цель:</t>
    </r>
    <r>
      <rPr>
        <sz val="8"/>
        <rFont val="Times New Roman"/>
        <family val="1"/>
      </rPr>
      <t xml:space="preserve"> Пошение доступности жилья и качества жилищного обеспечения населения</t>
    </r>
  </si>
  <si>
    <r>
      <rPr>
        <b/>
        <sz val="8"/>
        <rFont val="Times New Roman"/>
        <family val="1"/>
      </rPr>
      <t>Задача1:</t>
    </r>
    <r>
      <rPr>
        <sz val="8"/>
        <rFont val="Times New Roman"/>
        <family val="1"/>
      </rPr>
      <t xml:space="preserve"> Стимулировпние малоэтажного жилищного строительства в районе</t>
    </r>
  </si>
  <si>
    <r>
      <t xml:space="preserve">Подпроограмма 1.1. </t>
    </r>
    <r>
      <rPr>
        <i/>
        <sz val="8"/>
        <rFont val="Times New Roman"/>
        <family val="1"/>
      </rPr>
      <t>Переселение граждан из аварийного жилищного фонда в муниципальных образованиях</t>
    </r>
  </si>
  <si>
    <r>
      <t>Задача2:</t>
    </r>
    <r>
      <rPr>
        <sz val="8"/>
        <rFont val="Times New Roman"/>
        <family val="1"/>
      </rPr>
      <t xml:space="preserve"> Строительство многоквартирных жилых домов</t>
    </r>
  </si>
  <si>
    <r>
      <t xml:space="preserve">Подпрограмма 2.1. </t>
    </r>
    <r>
      <rPr>
        <sz val="8"/>
        <rFont val="Times New Roman"/>
        <family val="1"/>
      </rPr>
      <t>Обеспечение жильем работников отраслей бюджетной сферы на территории Назаровского района</t>
    </r>
  </si>
  <si>
    <r>
      <t xml:space="preserve">Мероприятие </t>
    </r>
    <r>
      <rPr>
        <sz val="8"/>
        <rFont val="Times New Roman"/>
        <family val="1"/>
      </rPr>
      <t>Строительство муниципального жилья</t>
    </r>
  </si>
  <si>
    <r>
      <rPr>
        <b/>
        <sz val="8"/>
        <rFont val="Times New Roman"/>
        <family val="1"/>
      </rPr>
      <t xml:space="preserve">Мероприятие </t>
    </r>
    <r>
      <rPr>
        <sz val="8"/>
        <rFont val="Times New Roman"/>
        <family val="1"/>
      </rPr>
      <t>Приобретение многоквартирных домов</t>
    </r>
  </si>
  <si>
    <r>
      <rPr>
        <b/>
        <sz val="8"/>
        <rFont val="Times New Roman"/>
        <family val="1"/>
      </rPr>
      <t xml:space="preserve">Отдельные мероприятия </t>
    </r>
    <r>
      <rPr>
        <sz val="8"/>
        <rFont val="Times New Roman"/>
        <family val="1"/>
      </rPr>
      <t>Выполнение кадастровых работ в отношении земельных участков для муниципального жилья</t>
    </r>
  </si>
  <si>
    <r>
      <t xml:space="preserve">Задача3: </t>
    </r>
    <r>
      <rPr>
        <sz val="8"/>
        <rFont val="Times New Roman"/>
        <family val="1"/>
      </rPr>
      <t>Обеспечение документами территориального планирования сельских поселений Назаровского района</t>
    </r>
  </si>
  <si>
    <r>
      <t xml:space="preserve">Подпрограмма 3.1. </t>
    </r>
    <r>
      <rPr>
        <sz val="8"/>
        <rFont val="Times New Roman"/>
        <family val="1"/>
      </rPr>
      <t>Территориальное планирование, градостроительное занирование и документация по планировке территории</t>
    </r>
  </si>
  <si>
    <r>
      <t xml:space="preserve">Задача1 </t>
    </r>
    <r>
      <rPr>
        <sz val="8"/>
        <rFont val="Times New Roman"/>
        <family val="1"/>
      </rPr>
      <t>Разработка проектной документации н строительство полигонов твердых бытовых отходов</t>
    </r>
  </si>
  <si>
    <r>
      <t xml:space="preserve">Мероприятие 1.1. </t>
    </r>
    <r>
      <rPr>
        <sz val="8"/>
        <rFont val="Times New Roman"/>
        <family val="1"/>
      </rPr>
      <t xml:space="preserve">Проведение инженерных изысканий под строительство полигонов ТБО в населенных пунктах Назаровского района </t>
    </r>
  </si>
  <si>
    <r>
      <t xml:space="preserve">Мероприятие 1.3. </t>
    </r>
    <r>
      <rPr>
        <sz val="8"/>
        <rFont val="Times New Roman"/>
        <family val="1"/>
      </rPr>
      <t>Выполнение кадастровых работ в отношении земельных участков по строительство ТБО</t>
    </r>
  </si>
  <si>
    <r>
      <t xml:space="preserve">Мероприятие 1.4. </t>
    </r>
    <r>
      <rPr>
        <sz val="8"/>
        <rFont val="Times New Roman"/>
        <family val="1"/>
      </rPr>
      <t>Проведение государственной экспертизы проектной документации, в т.ч.: с. Красная Поляна п. Преображенский</t>
    </r>
  </si>
  <si>
    <r>
      <rPr>
        <b/>
        <sz val="8"/>
        <rFont val="Times New Roman"/>
        <family val="1"/>
      </rPr>
      <t xml:space="preserve">Мероприятие 1..5 </t>
    </r>
    <r>
      <rPr>
        <sz val="8"/>
        <rFont val="Times New Roman"/>
        <family val="1"/>
      </rPr>
      <t>Выполнение государственной экспертизы проектной документации и инженерных изысканий</t>
    </r>
  </si>
  <si>
    <r>
      <t xml:space="preserve">Задача 2 </t>
    </r>
    <r>
      <rPr>
        <sz val="8"/>
        <rFont val="Times New Roman"/>
        <family val="1"/>
      </rPr>
      <t>Строительство полигоно ТБО</t>
    </r>
  </si>
  <si>
    <r>
      <t xml:space="preserve">Мероприятие 2.1. </t>
    </r>
    <r>
      <rPr>
        <sz val="8"/>
        <rFont val="Times New Roman"/>
        <family val="1"/>
      </rPr>
      <t>Строительство полигонов ТБО</t>
    </r>
  </si>
  <si>
    <r>
      <t xml:space="preserve">Задача3 </t>
    </r>
    <r>
      <rPr>
        <sz val="8"/>
        <rFont val="Times New Roman"/>
        <family val="1"/>
      </rPr>
      <t>Приобретение техники для транспортировки ТБО</t>
    </r>
  </si>
  <si>
    <r>
      <t xml:space="preserve">Мероприятие 3.1. </t>
    </r>
    <r>
      <rPr>
        <sz val="8"/>
        <rFont val="Times New Roman"/>
        <family val="1"/>
      </rPr>
      <t>Приобретение техники для транспортировки ТБО</t>
    </r>
  </si>
  <si>
    <r>
      <rPr>
        <b/>
        <sz val="8"/>
        <rFont val="Times New Roman"/>
        <family val="1"/>
      </rPr>
      <t xml:space="preserve">Мероприятие </t>
    </r>
    <r>
      <rPr>
        <sz val="8"/>
        <rFont val="Times New Roman"/>
        <family val="1"/>
      </rPr>
      <t>Изготовление и установка контейнеров для сбора ТБО на территории Назаровского района</t>
    </r>
  </si>
  <si>
    <r>
      <rPr>
        <b/>
        <sz val="8"/>
        <rFont val="Times New Roman"/>
        <family val="1"/>
      </rPr>
      <t xml:space="preserve">Мероприятие </t>
    </r>
    <r>
      <rPr>
        <sz val="8"/>
        <rFont val="Times New Roman"/>
        <family val="1"/>
      </rPr>
      <t>Обустройство контейнерных площадок</t>
    </r>
  </si>
  <si>
    <r>
      <t xml:space="preserve">Цель: </t>
    </r>
    <r>
      <rPr>
        <sz val="8"/>
        <rFont val="Times New Roman"/>
        <family val="1"/>
      </rPr>
      <t>Создание благоприятных экономических условий для развития малого и среднего предпринимательства на территории Назаровского района</t>
    </r>
  </si>
  <si>
    <r>
      <t xml:space="preserve">Задача: </t>
    </r>
    <r>
      <rPr>
        <sz val="8"/>
        <rFont val="Times New Roman"/>
        <family val="1"/>
      </rPr>
      <t>Обеспечение функционирования системы поддержки субъектов малого и среднего предпринимательства в Назаровском районе; оказание финансовой поддержки субъектам малого и среднего предпринимательства; повышение уровня предпринимательствой грамотности, информирование жителей района о действующих мерах поддержки малого и среднего предпримательства и условиях ее предоставления; поддержка субъектов малого и среднего предпринимательства, вовлечение молодежи в предпинимательскую деятельность</t>
    </r>
  </si>
  <si>
    <r>
      <t xml:space="preserve">Мероприятие 1. </t>
    </r>
    <r>
      <rPr>
        <sz val="8"/>
        <rFont val="Times New Roman"/>
        <family val="1"/>
      </rPr>
      <t>Субсидии вновь созданным субъектам малого и среднего предпринимательства на возмещение части расходов, связанных с приобретеннием и созданием основных средств и началом коммерческой деятельности</t>
    </r>
  </si>
  <si>
    <r>
      <t xml:space="preserve">Мероприятие 2. </t>
    </r>
    <r>
      <rPr>
        <sz val="8"/>
        <rFont val="Times New Roman"/>
        <family val="1"/>
      </rPr>
      <t>Субсидии субъектам малого и среднего предпринимательства на возмещение части затрат на уплату первого взноса (аванса) по договорам лизинга оборудования</t>
    </r>
  </si>
  <si>
    <r>
      <t xml:space="preserve">Цель: </t>
    </r>
    <r>
      <rPr>
        <sz val="8"/>
        <rFont val="Times New Roman"/>
        <family val="1"/>
      </rPr>
      <t>Создание условий для эффективного использования и вовлечения в хозяйственный оборот объектов недвижимости, свободных земельных участков, бесхозного имущества, формирование достоверного реестра муниципального имущества муниципального образования Назаровский район</t>
    </r>
  </si>
  <si>
    <r>
      <t xml:space="preserve">Задача 1. </t>
    </r>
    <r>
      <rPr>
        <sz val="8"/>
        <rFont val="Times New Roman"/>
        <family val="1"/>
      </rPr>
      <t>Инвентаризация, паспортизация, регистрация права собственности на объекты муниципального имущества</t>
    </r>
  </si>
  <si>
    <r>
      <t xml:space="preserve">Мероприятие 1.1. </t>
    </r>
    <r>
      <rPr>
        <sz val="8"/>
        <rFont val="Times New Roman"/>
        <family val="1"/>
      </rPr>
      <t>Выполнение кадастровых работ и оформление технической документации на объекты недвижимости</t>
    </r>
  </si>
  <si>
    <r>
      <t xml:space="preserve">Мероприятие 1.2. </t>
    </r>
    <r>
      <rPr>
        <sz val="8"/>
        <rFont val="Times New Roman"/>
        <family val="1"/>
      </rPr>
      <t>Оформление справки о зарегистрированных правах</t>
    </r>
  </si>
  <si>
    <r>
      <t xml:space="preserve">Задача 2 </t>
    </r>
    <r>
      <rPr>
        <sz val="8"/>
        <rFont val="Times New Roman"/>
        <family val="1"/>
      </rPr>
      <t>Вовлечение объектов муниципальной собственности Назаровского района в хозяйственный оборот</t>
    </r>
  </si>
  <si>
    <r>
      <t xml:space="preserve">Мероприятие 2.1. </t>
    </r>
    <r>
      <rPr>
        <sz val="8"/>
        <rFont val="Times New Roman"/>
        <family val="1"/>
      </rPr>
      <t>Оценка муниципального имущества</t>
    </r>
  </si>
  <si>
    <r>
      <t xml:space="preserve">Задача 3 </t>
    </r>
    <r>
      <rPr>
        <sz val="8"/>
        <rFont val="Times New Roman"/>
        <family val="1"/>
      </rPr>
      <t>Проведение мероприятий по землеутройству и землепользованию</t>
    </r>
  </si>
  <si>
    <r>
      <t xml:space="preserve">Мероприятие 3.1. </t>
    </r>
    <r>
      <rPr>
        <sz val="8"/>
        <rFont val="Times New Roman"/>
        <family val="1"/>
      </rPr>
      <t>Выполнение кадастровых и формирование земельных участков под объектами недвижимости</t>
    </r>
  </si>
  <si>
    <r>
      <rPr>
        <b/>
        <sz val="8"/>
        <rFont val="Times New Roman"/>
        <family val="1"/>
      </rPr>
      <t xml:space="preserve">Мероприятие         </t>
    </r>
    <r>
      <rPr>
        <sz val="8"/>
        <rFont val="Times New Roman"/>
        <family val="1"/>
      </rPr>
      <t xml:space="preserve">   Расчет экономически обоснованных величин коэффициентов вида разрешенного использования земельного участка и коэффициентов, учитывающих категории арендаторов (К1 и К2)</t>
    </r>
  </si>
  <si>
    <r>
      <rPr>
        <b/>
        <sz val="8"/>
        <rFont val="Times New Roman"/>
        <family val="1"/>
      </rPr>
      <t xml:space="preserve">Мероприятие </t>
    </r>
    <r>
      <rPr>
        <sz val="8"/>
        <rFont val="Times New Roman"/>
        <family val="1"/>
      </rPr>
      <t>Выполнение кадастровых работ, постановка на кадастровый учет и получение кадастровых паспортов</t>
    </r>
  </si>
  <si>
    <r>
      <t>Цель:</t>
    </r>
    <r>
      <rPr>
        <sz val="8"/>
        <rFont val="Times New Roman"/>
        <family val="1"/>
      </rPr>
      <t xml:space="preserve"> Создание условий, обеспечивающих возможность гражданам систематически заниматься физической культурой и спортом</t>
    </r>
  </si>
  <si>
    <r>
      <t xml:space="preserve">Подпрограмма 1 </t>
    </r>
    <r>
      <rPr>
        <sz val="8"/>
        <rFont val="Times New Roman"/>
        <family val="1"/>
      </rPr>
      <t>Развитие массовой физической культуры и спорта</t>
    </r>
  </si>
  <si>
    <r>
      <t xml:space="preserve">Мероприятие: </t>
    </r>
    <r>
      <rPr>
        <sz val="8"/>
        <rFont val="Times New Roman"/>
        <family val="1"/>
      </rPr>
      <t>Проведение районных спортивно-массовых мероприятий, обеспечение участия спортсменов - членов сборных команд района по вида спорта в зональных, краевых соревнованиях</t>
    </r>
  </si>
  <si>
    <r>
      <t xml:space="preserve">Цель: </t>
    </r>
    <r>
      <rPr>
        <sz val="8"/>
        <rFont val="Times New Roman"/>
        <family val="1"/>
      </rPr>
      <t>Создание условий для развития и реализации культурного и духовного потенциала населения Назаровского района</t>
    </r>
  </si>
  <si>
    <r>
      <t xml:space="preserve">Подпрограмма 1 </t>
    </r>
    <r>
      <rPr>
        <sz val="8"/>
        <rFont val="Times New Roman"/>
        <family val="1"/>
      </rPr>
      <t>Сохранение культурного наследия</t>
    </r>
  </si>
  <si>
    <r>
      <t xml:space="preserve">Подпрограмма 2 </t>
    </r>
    <r>
      <rPr>
        <sz val="8"/>
        <rFont val="Times New Roman"/>
        <family val="1"/>
      </rPr>
      <t>Поддержка искусства и народного творчества</t>
    </r>
  </si>
  <si>
    <r>
      <t xml:space="preserve">Подпрограмма 3 </t>
    </r>
    <r>
      <rPr>
        <sz val="8"/>
        <rFont val="Times New Roman"/>
        <family val="1"/>
      </rPr>
      <t>Обеспечение реализации муниципальной программы и прочие мероприятия</t>
    </r>
  </si>
  <si>
    <r>
      <t xml:space="preserve">Цель: </t>
    </r>
    <r>
      <rPr>
        <sz val="8"/>
        <rFont val="Times New Roman"/>
        <family val="1"/>
      </rPr>
      <t>Создание условий для развития потенциала молодежи и его реализации в интересах развития Назаровского района</t>
    </r>
  </si>
  <si>
    <r>
      <t xml:space="preserve">Задачи: </t>
    </r>
    <r>
      <rPr>
        <sz val="8"/>
        <rFont val="Times New Roman"/>
        <family val="1"/>
      </rPr>
      <t>Создание условий успешной социализации и эффективной самореализации молодежи Назаровского района; Создание условий для дальнейшего развития и совершенствования молодежной политики в Назаровском районе; Государственная поддержка в решении жилищной проблемы молодых семей, признанных в установленном порядке нуждающимися в улучшении жилищных условий</t>
    </r>
  </si>
  <si>
    <r>
      <t xml:space="preserve">Подпрограмма 1 </t>
    </r>
    <r>
      <rPr>
        <i/>
        <sz val="8"/>
        <rFont val="Times New Roman"/>
        <family val="1"/>
      </rPr>
      <t>Развитие молодежной политики</t>
    </r>
  </si>
  <si>
    <r>
      <t xml:space="preserve">Мероприятие 1.1. </t>
    </r>
    <r>
      <rPr>
        <sz val="8"/>
        <rFont val="Times New Roman"/>
        <family val="1"/>
      </rPr>
      <t>Обеспечение деятельности (оказание услуг) подведомственных учреждений</t>
    </r>
  </si>
  <si>
    <r>
      <t xml:space="preserve">Мероприятие 1.2. </t>
    </r>
    <r>
      <rPr>
        <sz val="8"/>
        <rFont val="Times New Roman"/>
        <family val="1"/>
      </rPr>
      <t>Поддержка деятельности (оказание услуг) подведомственных учреждений</t>
    </r>
  </si>
  <si>
    <r>
      <t xml:space="preserve">Мероприятие 1.3. </t>
    </r>
    <r>
      <rPr>
        <sz val="8"/>
        <rFont val="Times New Roman"/>
        <family val="1"/>
      </rPr>
      <t>Софинансирование расходов на поддержку деятельности подведомственных учреждений</t>
    </r>
  </si>
  <si>
    <r>
      <t xml:space="preserve">Подпроограмма 2 </t>
    </r>
    <r>
      <rPr>
        <i/>
        <sz val="8"/>
        <rFont val="Times New Roman"/>
        <family val="1"/>
      </rPr>
      <t>Повышение гражданской активности молодежи в решении задач социально- экономического развития района</t>
    </r>
  </si>
  <si>
    <r>
      <t xml:space="preserve">Мероприятие 2.1. </t>
    </r>
    <r>
      <rPr>
        <sz val="8"/>
        <rFont val="Times New Roman"/>
        <family val="1"/>
      </rPr>
      <t>Вовлечение молодых граждан в массовые мероприятия патриотической направленности</t>
    </r>
  </si>
  <si>
    <r>
      <t xml:space="preserve">Мероприятие 2.2. </t>
    </r>
    <r>
      <rPr>
        <sz val="8"/>
        <rFont val="Times New Roman"/>
        <family val="1"/>
      </rPr>
      <t>Создание рабочих мест для несовершеннолетних граждан, проживающих в районе</t>
    </r>
  </si>
  <si>
    <r>
      <t xml:space="preserve">Подпрограмма 3 </t>
    </r>
    <r>
      <rPr>
        <i/>
        <sz val="8"/>
        <rFont val="Times New Roman"/>
        <family val="1"/>
      </rPr>
      <t>Обеспечение жильем молодых семей</t>
    </r>
  </si>
  <si>
    <r>
      <t xml:space="preserve">Мероприятие 3.1. </t>
    </r>
    <r>
      <rPr>
        <sz val="8"/>
        <rFont val="Times New Roman"/>
        <family val="1"/>
      </rPr>
      <t>Обеспечение жильем молодых семей за счет средств федерального бюджета</t>
    </r>
  </si>
  <si>
    <r>
      <t xml:space="preserve">Подпрограмма 1 </t>
    </r>
    <r>
      <rPr>
        <i/>
        <sz val="8"/>
        <rFont val="Times New Roman"/>
        <family val="1"/>
      </rPr>
      <t>"Развитие и модернизация объектов коммунальной инфраструктуры Назаровского района"</t>
    </r>
  </si>
  <si>
    <r>
      <rPr>
        <b/>
        <i/>
        <sz val="8"/>
        <rFont val="Times New Roman"/>
        <family val="1"/>
      </rPr>
      <t xml:space="preserve">Подпрограмма 2 </t>
    </r>
    <r>
      <rPr>
        <i/>
        <sz val="8"/>
        <rFont val="Times New Roman"/>
        <family val="1"/>
      </rPr>
      <t xml:space="preserve">«Обеспечение населения Назаровского района чистой питьевой  водой» </t>
    </r>
  </si>
  <si>
    <t>Задача 1.</t>
  </si>
  <si>
    <t>Обеспечить доступность дошкольного образования, соответствующего стандарту дошкольного образования</t>
  </si>
  <si>
    <t>1.1</t>
  </si>
  <si>
    <t>Отношение численности детей в возрасте 3-7 лет, которым предоставлена возможность получать услуги дошкольного образования, к численности детей в возрасте от 3 до 7 лет, скорректированной на численность детей в возрасте от 5 до 7 лет, обучающихся в школе, проживающих на территории Красноярского края (с учетом групп кратковременного проживания)</t>
  </si>
  <si>
    <t>1.2</t>
  </si>
  <si>
    <t>Доля детей с 1,5 до 3-х лет, охваченных услугами дошкольного образования в 2015 году - 14%, в 2016 году - 15,5%, в 2017 году - 35,5%, в 2018 году - 50,5%.</t>
  </si>
  <si>
    <t>1.3</t>
  </si>
  <si>
    <t>Удельный вес воспитанников дошкольных образовательных учреждений, расположенных на территории района, обучающихся по программам, соответствующим требованиям стандартов дошкольного образования, в общей численности воспитанников дошкольных образовательных учреждений, расположенных на территории района</t>
  </si>
  <si>
    <t>1.4</t>
  </si>
  <si>
    <t>Удельный вес образовательных учреждений, в которых оценка деятельности дошкольных образовательных учреждений, их руководителей и основных категорий работников осуществляется на основании показателей эффективности деятельности подведомствнных муниципальных дошкольных образовательных организаций (не менее чем в 80% дошкольных организаций)</t>
  </si>
  <si>
    <t>1.5</t>
  </si>
  <si>
    <t>Доля педагогов, прошедших повышение квалификации для обеспечения качества дошкольного образования в 2015 году - 61%, 2016 году - 73%, 2017 году - 85%, 2018 году - 90%.</t>
  </si>
  <si>
    <t>1.6</t>
  </si>
  <si>
    <t>Удельный вес численности детей дошкольного возраста, посещающих негосударственные организации дошкольного образования, расположенных на территории Красноярского края, предоставляющих услуги дошкольного образования, в общей численности детей, посещающих образовательные организации дошкольного образования, расположенные на территории района</t>
  </si>
  <si>
    <t>Задача 2.</t>
  </si>
  <si>
    <t xml:space="preserve">Обеспечить условия и качество обучения, соответствующие федеральным государственным стандартам начального общего, основного общего, среднего общего образования </t>
  </si>
  <si>
    <t>2.1</t>
  </si>
  <si>
    <t>2.2</t>
  </si>
  <si>
    <t>Доля государственных (муниципальных) образовательных организаций, имеющих физкультурный зал, в общей численности государственных (муниципальных) образовательных</t>
  </si>
  <si>
    <t>Доля государственных (муниципальных) образовательных организаций, реализующих программы общего образования, здания которых находятся в аварийном состоянии или требуют капитального ремонта, в общей численности государственных (муниципальных) образовательных организаций, реализующих программы общего образования</t>
  </si>
  <si>
    <t>2.3</t>
  </si>
  <si>
    <t>Доля общеобразовательных учреждений (с числом обучающихся более 50), в которых действуют управляющие советы</t>
  </si>
  <si>
    <t>2.4</t>
  </si>
  <si>
    <t xml:space="preserve">Доля выпускников государственных (муниципальных) образовательных организаций, не сдавших единый государственный экзамен, в общей численности выпускников государственных (муниципальных) образовательных организаций  </t>
  </si>
  <si>
    <t>2.5</t>
  </si>
  <si>
    <t>Доля детей с ограниченными возможностями здоровья, обучающихся в общеобразовательных организациях, имеющих лицензию и аккредитованных по программам специальных (коррекционных) образовательных организаций от количества детей данной категории, обучающихся в общеобразовательных организациях</t>
  </si>
  <si>
    <t>2.6</t>
  </si>
  <si>
    <t>Доля детей с ограниченными возможностями здоровья и детей-инвалидов, получающих качественное образование с использованием современного оборудования (в том числе с использованием дистанционных образовательных технологий) от общей численности детей с ограниченными возможностями здоровья и детей-инвалидов школьного возраста</t>
  </si>
  <si>
    <t>2.7</t>
  </si>
  <si>
    <t>Доля базовых образовательных учреждений (обеспечивающих совместное обучение инвалидов и лиц, не имеющих нарушений) в общем количестве образовательных учреждений, реализующих программы общего образования</t>
  </si>
  <si>
    <t>2.8</t>
  </si>
  <si>
    <t xml:space="preserve">Доля общеобразовательных учреждений, внедряющих систему программирующего мониторинга и независимой системы оценки качества образования </t>
  </si>
  <si>
    <t>2.9</t>
  </si>
  <si>
    <t>Доля обеспеченности реализации образовательной программы педагогами в соответствии с профессиональным образованием</t>
  </si>
  <si>
    <t>2.10</t>
  </si>
  <si>
    <t xml:space="preserve">Доля педагогов, прошедших повышение квалификации для обеспечения качества дошкольного образования </t>
  </si>
  <si>
    <t>2.11</t>
  </si>
  <si>
    <t>Доля молодых педагогов, участвующих в краевом мероприятии "Педагогический Арбат"</t>
  </si>
  <si>
    <t>2.12</t>
  </si>
  <si>
    <t xml:space="preserve">Доля молодых педагого, закрепившихся в образовательных учреждениях от числа прибывших в течение 3-х лет </t>
  </si>
  <si>
    <t>2.13</t>
  </si>
  <si>
    <t>Доля образовательных учреждений, в которых созданы и функционируют системы оценки качества дошкольного образования, начального общего, основного общего и среднего общего образования, в общем количестве образовательных учреждений района</t>
  </si>
  <si>
    <t>2.14</t>
  </si>
  <si>
    <t>Доля обучающихся в государственных (муниципальных) общеобразовательных организациях, занимающихся во вторую (третью) смену в общей численности обучающихся в государственных (муниципальных) образовательных организаций</t>
  </si>
  <si>
    <t>2.15</t>
  </si>
  <si>
    <t>Доля обучающихся общеобразовательных учреждений, охваченных психолго-педагогической и медико-социальной помощью от общей численности обучающихся в  образовательных учреждений</t>
  </si>
  <si>
    <t>Задача 3.</t>
  </si>
  <si>
    <t>Обеспечить функционирование и развитие дополнительного образования района</t>
  </si>
  <si>
    <t>3.1</t>
  </si>
  <si>
    <t>Охват детей в возрасте 5-18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5-18 лет)</t>
  </si>
  <si>
    <t>3.2</t>
  </si>
  <si>
    <t>Доля детей с особыми потребностями - одаренных детей, детей-сирот и детей, оставшихся без попечения родителей, детей-инвалидов, детей, находящихся в трудной жизненной ситуации занятых в системе дополнительного образования</t>
  </si>
  <si>
    <t>3.3</t>
  </si>
  <si>
    <t xml:space="preserve">Доля воспитанников и обучающихся, вовлеченных в активную социальную практику в общем количестве </t>
  </si>
  <si>
    <t>3.4</t>
  </si>
  <si>
    <t>3.5</t>
  </si>
  <si>
    <t>Доля образовательных учреждений, имеющих систематически работающие службы медиации</t>
  </si>
  <si>
    <t>3.6</t>
  </si>
  <si>
    <t>Доля образовательных учреждений, реализующих программы и модули дополнительного образования в сетевой форме, в том числе в сфере научно-технического творчества, робототехники</t>
  </si>
  <si>
    <t>3.7</t>
  </si>
  <si>
    <t xml:space="preserve">Доля образовательных учреждений, реализующих программу развития воспитания в рамках муниципальной программы на основе взаимодействия образовательных организаций, учреждений дополнительного образования, учреждений культуры, родительской общественности </t>
  </si>
  <si>
    <t xml:space="preserve">Доля образовательных учреждений, реализующих в образовательном процессе программы охраны и укрепления здоровья детей, в том числе "Здоровая Россия - общее дело" </t>
  </si>
  <si>
    <t>Цель подпрограммы 2</t>
  </si>
  <si>
    <t>Формирование муниципальной системы, выявление, сопровождение и поддержка одаренных детей</t>
  </si>
  <si>
    <t>Создание условий для выявления, сопровождения и поддержки одаренных детей</t>
  </si>
  <si>
    <t>Удельный вес численности обучающихся по программа общего образования, участвующих в олимпиадах и конкурсах различного уровня, в общей численности детей, обучающихся по программам общего образования</t>
  </si>
  <si>
    <t>Расширить взаимодействие образовательных организаций района и ВУЗов в работе с одаренными детьми, внедрить инновационное научно-методическое обеспечение процесса обучения одаренных детей</t>
  </si>
  <si>
    <t>Увеличение числа участников краевой интенсивной школы "Перспектива", краевых летних профильных смен для интеллектуально одаренных детей</t>
  </si>
  <si>
    <t>чел.</t>
  </si>
  <si>
    <t>Продолжить обучение педагогов для работы с одаренными детьми (курсовая подготовка, семинары, мастер-классы, работа в предметных дистанционных интенсивных школах, сопровождение детей в зональных интенсивных школах для одаренных детей и т.д.)</t>
  </si>
  <si>
    <t>Увеличение доли педагогов, обеспечивающих высокие достижения учащихся</t>
  </si>
  <si>
    <t>Задача 4.</t>
  </si>
  <si>
    <t>4.1</t>
  </si>
  <si>
    <t>Увеличение доли одаренных детей и педагогов, работающих с одаренными детьми, материально стимулированных за качество труда</t>
  </si>
  <si>
    <t>Цель подпрограммы 3</t>
  </si>
  <si>
    <t>Обеспечение полноценного отдыха детей и их оздоровления в Назаровском районе</t>
  </si>
  <si>
    <t>Обеспечить условия для безопасного, качественного отдыха и оздоровления детей в летний период, а также оказание преимущественной поддержки и отдыхе, оздоровлении детям и подросткам, находящимся в трудной жизненной ситуации</t>
  </si>
  <si>
    <t>Укомплектованность педагогическими кадрами лагерей с дневным пребыванием детей, созданных в каникулярное время</t>
  </si>
  <si>
    <t>Совершенствовать систему поощрения одаренных детей и педагогов, работающих с одаренными детьми, материально стимулированных за качество труда</t>
  </si>
  <si>
    <t>Соответствие условий пребывания в лагерях с дневным пребыванием требованиям надзорных органов (СанПин)</t>
  </si>
  <si>
    <t>Сохранение контингента детей в лагерях с дневным пребыванием детей</t>
  </si>
  <si>
    <t>доля оздоровленных детей школьного возраста</t>
  </si>
  <si>
    <t>Цель подпрограммы 4</t>
  </si>
  <si>
    <t>Обеспечение безопасных условий жизнедеятельности образовательных организаций, сохранения здоровья детей, приведение в соответствие с санитарно-гигиеническими нормами и требованиями пожарной безопасности к зданиям и условиям организации учебного процесса</t>
  </si>
  <si>
    <t>Обеспечить приведение условий осуществления образовательного процесса в соответствие с современными требованиями и нормами</t>
  </si>
  <si>
    <t>Доля образовательных организаций, реализующих программы общего образования, выполняющих перспективные планы по приведению санитарных правил и норм</t>
  </si>
  <si>
    <t>Доля образовательных организаций, реализующих программы общего образования, выполняющих перспективные планы по выполнению соответствующих требованиям санитарных правил и норм</t>
  </si>
  <si>
    <t>Доля образовательных организаций, реализующих программы общего образования, выполняющих перспективные планы по приобретению технологического оборудования для пищеблоков, мастерских, медицинских кабинетов</t>
  </si>
  <si>
    <t>Доля образовательных организаций, реализующих программы общего образования, выполняющих перспективные планы по приведению территорий образовательных организаций в соответствие с установленными требованиями</t>
  </si>
  <si>
    <t>Цель подпрограммы 5</t>
  </si>
  <si>
    <t>Создание условий для эффективного управления системой образования</t>
  </si>
  <si>
    <t>Обеспечить функционирование аппарата Управления образования администрации Назаровского района и его отделов, обеспечивающих координацию деятельности образовательных учреждений и соблюдение требований законодательства Российской Федерации в сфере образования</t>
  </si>
  <si>
    <t>Количество проведенных в соответствие с законодательством процедур мониторинга выполнения муниципального задания организациями, осуществляющими образовательную деятельность не менее 2 раз в год</t>
  </si>
  <si>
    <t xml:space="preserve">Своевременное доведение главным распорядителем бюджетных средств, лимитов, бюджетных обязательств до подведомственных организаций, предусмотренных законом о бюджете за отчетный год в первоначальной редакции </t>
  </si>
  <si>
    <t>Своевременность утверждения муниципальных заданий подведомственным Управлению образования организациям на текущий финансовый год и плановый период</t>
  </si>
  <si>
    <t>Своевременность предоставления уточненного фрагмента реестра расходных обязательств в финансовое управление администрации района</t>
  </si>
  <si>
    <t>Соблюдение сроков предоставления годовой бюджетной отчетности</t>
  </si>
  <si>
    <t>Развитие образования</t>
  </si>
  <si>
    <t>Всего</t>
  </si>
  <si>
    <t>в том числе:</t>
  </si>
  <si>
    <t>внебюджетные источники</t>
  </si>
  <si>
    <t>Развитие дошкольного общего и дополнительного образования муниципальной программы Назаровского района "Развитие образования"</t>
  </si>
  <si>
    <t>Мероприятие программы 1</t>
  </si>
  <si>
    <t>Выплата и доставка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муниципальной программы "Развитие образования"</t>
  </si>
  <si>
    <t>Развитие инфраструктуры образовательных учреждений за счет средств краевого бюджета в рамках подпрограммы  "Развитие дошкольного, общего и дополнительного образования"</t>
  </si>
  <si>
    <t>Финансовое обеспечение государственных гарантий прав граждан на получение общедо -ступного и бесплатного началь -ного общего, среднего общего образования в муниципальных общеобразовательных организа -циях, обеспечение дополнитель ного образования детей в муниципальных образователь -ных организациях в рамках муниципальной программы "Развитие образования"</t>
  </si>
  <si>
    <t>Осуществление части переданных в соответствии с действующим законодательством РФ полномочий муниципальных образований по вопросам организации школьных перевозок</t>
  </si>
  <si>
    <t>Иные расходы на обеспечение деятельности муниципальных бюджетных учреждений за счет средств районного бюджета в рамках подпрограммы "Развитие дошкольного, общего и дополнительного образования"</t>
  </si>
  <si>
    <t>Расходы на выплаты персоналу бюджетных учреждений за счет средств районного бюджета  в рамках подпрограммы "Развитие дошкольного, общего и дополнительного образования"</t>
  </si>
  <si>
    <t>Развитие в Назаровском районе системы отдыха, оздоровления и занятости детей муниципальной программы  Назаровского района "Развитие образования"</t>
  </si>
  <si>
    <t>Мероприятие программы 3</t>
  </si>
  <si>
    <t>Оплата стоимости набора продуктов питания или готовых блюд и их транспортировки в лагерях с дневным пребыванием детей в рамках государственной программы Красноярского края  "Развитие образования"</t>
  </si>
  <si>
    <t>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средств районного бюджета</t>
  </si>
  <si>
    <t>Оплата стоимости путевок для детей в краевые государствен -ные и негосударственные организации отдыга, оздоровле -ния и занятости детей, зарегист -рированные на территории края, муниципальные загородные оздоровительные лагеря  в рамках государственной программы Красноярского края  "Развитие образования"</t>
  </si>
  <si>
    <t>Обеспечение жизнедеятельности образовательных учреждений района муниципальной программы Назаровского района "Развитие образования"</t>
  </si>
  <si>
    <t>Мероприятие программы 5</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</si>
  <si>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Назаровского района "Развитие образования"</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</si>
  <si>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муниципальной программы Назаровского района "Развитие образования"</t>
  </si>
  <si>
    <t>1</t>
  </si>
  <si>
    <t>Цель: Полное и своевременное исполнение переданных государственных полномочий по предоставлению мер социальной поддержки</t>
  </si>
  <si>
    <t>Целевой показатель 1: Удельный вес граждан, получающих меры социальной поддержки адресно (с учетом доходности) в общей численности граждан, имеющих на них право</t>
  </si>
  <si>
    <t>Задача 1: Предоставление мер социальной поддержки отдельным категориям граждан</t>
  </si>
  <si>
    <t xml:space="preserve">Подпрограмма 1: Повышение качества жизни отдельных категорий граждан, степени их социальной защищенности </t>
  </si>
  <si>
    <t>Доля граждан, получающих регулярные денежные выплаты, от числа граждан, имеющих на них право</t>
  </si>
  <si>
    <t>Удельный вес граждан, получающих меры социальной поддержки на оплату жилого помещения и коммунальных услуг, в общей численности граждан, проживающих на территории Назаровского района и имеющих право на их получение</t>
  </si>
  <si>
    <t>Задача 2. Предоставление мер социальной поддержки инвалидам</t>
  </si>
  <si>
    <t>Подпрограмма 3: Социальная поддержка инвалидов</t>
  </si>
  <si>
    <t>Задача 3. Создание благоприятных условий для функционирования института семьи, рождения детей</t>
  </si>
  <si>
    <t>Подпрограмма 2: Социальная поддержка семей, имеющих детей</t>
  </si>
  <si>
    <t>Удельный вес семей с детьми, получающих меры социальной поддержки, в общей численности семей с детьми, имеющих на них право</t>
  </si>
  <si>
    <t>Доля оздоровленных детей из числа детей, находящихся в трудной жизненной ситуации, подлежащих оздоровлению в Назаровском районе</t>
  </si>
  <si>
    <t>Задача 4. Создание условий эффективного развития сферы социальной поддержки и социального обслуживания населения Назаровского района</t>
  </si>
  <si>
    <t>Подпрограмма 6. Обеспечение реализации муниципальной программы и прочие мероприятия</t>
  </si>
  <si>
    <t xml:space="preserve">% </t>
  </si>
  <si>
    <t>Уровень исполнения субвенций на реализацию переданных полномочий края</t>
  </si>
  <si>
    <t>Уровень удовлетворенности жителей Назаровского района качеством предоставления государственных и муниципальных услуг в сфере социальной поддержки населения</t>
  </si>
  <si>
    <t>не менее 90</t>
  </si>
  <si>
    <t>Удельный вес обоснованных жалоб к числу граждан, которым предоставлены государственные и муниципальные услуги по социальной поддержке в календарном году</t>
  </si>
  <si>
    <t>не более 0,1</t>
  </si>
  <si>
    <t>Цель 2. Повышение качества и доступности предоставления услуг по социальному обслуживани</t>
  </si>
  <si>
    <t xml:space="preserve">Целевой показатель 2: Доля граждан, получивших услуги в учреждениях социального обслуживания населения, в общем числе граждан, обратившихся за их получением </t>
  </si>
  <si>
    <t>х</t>
  </si>
  <si>
    <t>Целевой показатель 3: Среднемесячная номинальная начисленная заработная плата работникам муниципальных учреждений социального обслуживания населения</t>
  </si>
  <si>
    <t>руб.</t>
  </si>
  <si>
    <t>Задача 5. Обеспечение потребностей граждан пожилого возраста, инвалидов, включая детей-инвалидов, семей и детей в социальном обслуживании</t>
  </si>
  <si>
    <t>Подпрограмма 5: Повышение качества и доступности социальных услуг населению</t>
  </si>
  <si>
    <t>Охват граждан пожилого возраста и инвалидов всеми видами социального обслуживания на дому (на 1000 пенсионеров)</t>
  </si>
  <si>
    <t xml:space="preserve">ед. </t>
  </si>
  <si>
    <t>Удельный вес обоснованных жалоб на качество предоставления услуг муниципальными учреждениями социального обслуживания населения  к общему количеству получателей данных услуг в календарном году</t>
  </si>
  <si>
    <t>Уровень удовлетворенности граждан качеством предоставления услуг муниципальными учреждениями социального обслуживания населения</t>
  </si>
  <si>
    <r>
      <t xml:space="preserve">Цель: </t>
    </r>
    <r>
      <rPr>
        <sz val="8"/>
        <rFont val="Times New Roman"/>
        <family val="1"/>
      </rPr>
      <t>обеспечение долгосрочной сбалансированности и устойчивости бюджетной системы Назаровского района, повышение качества и прозрачности управления муниципальными финансами</t>
    </r>
  </si>
  <si>
    <t>Целевой показатель1.</t>
  </si>
  <si>
    <t>Минимальный размер бюджетной обеспеченности поселений Назаровского района после выравнивания</t>
  </si>
  <si>
    <t xml:space="preserve">Целевой показатель 2. </t>
  </si>
  <si>
    <t>Доля расходов на обслуживание муниципального долга муниципального района в объеме расходов районного бюджета, за исключением объема расходов, которые осуществляются за счет субвенций, предоставляемых из бюджетов системы Российской Федерации</t>
  </si>
  <si>
    <t>не менее 15</t>
  </si>
  <si>
    <t>Доля расходов районного бюджета, формируемых в рамках муниципальных программ муниципального района</t>
  </si>
  <si>
    <r>
      <t xml:space="preserve">Задача 1. </t>
    </r>
    <r>
      <rPr>
        <sz val="8"/>
        <rFont val="Times New Roman"/>
        <family val="1"/>
      </rPr>
      <t>Обеспечение равных условий для устойчивого и эффективного исполнения расходных обязательств поселениями, обеспечение сбалансированности и повышение финансовой самостоятельности  бюджетов поселений</t>
    </r>
  </si>
  <si>
    <t>Подпрограмма 1.1. Создание условий для эффективного и ответственного управления муниципальными финансами</t>
  </si>
  <si>
    <t>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t>
  </si>
  <si>
    <t>тыс. руб.</t>
  </si>
  <si>
    <r>
      <t xml:space="preserve">Задача 2. </t>
    </r>
    <r>
      <rPr>
        <sz val="8"/>
        <rFont val="Times New Roman"/>
        <family val="1"/>
      </rPr>
      <t>Эффективное управление муниципальным долгом</t>
    </r>
  </si>
  <si>
    <t>Подпрограмма 2.1. Управление муниципальным долгом</t>
  </si>
  <si>
    <t>Отношение муниципального долга муниципального района к доходам районного бюджета за исключением безвозмездных поступлений</t>
  </si>
  <si>
    <t>не менее 50</t>
  </si>
  <si>
    <t>Просроченная задолженность по долговым обязательствам муниципального района</t>
  </si>
  <si>
    <r>
      <t>Задача 3.</t>
    </r>
    <r>
      <rPr>
        <sz val="8"/>
        <rFont val="Times New Roman"/>
        <family val="1"/>
      </rPr>
      <t xml:space="preserve">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а также оптимизация и повышение эффективности расходов районного бюджета</t>
    </r>
  </si>
  <si>
    <t>Подпрограмма 3.1. Обеспечение реализации муниципальной программы и прочие мероприятия</t>
  </si>
  <si>
    <t>не менее 80</t>
  </si>
  <si>
    <t>Доля рассмотренных на бюджетной комиссии при администрации Назаровского района проектов нормативных правовых актов, касающихся  принятия районного бюджета, внесение в него изменений, а также утверждения отчета об его исполнении, подготавливаемых структурными подразделениями, отделами, специалистами администрации Назаровского района</t>
  </si>
  <si>
    <t>Размещение на официальном сайте администрации Назаровского района в информационном окне"Открытый бюджет" материалы по формированию, исполнению районного бюджета, осуществлению бюджетного процесса</t>
  </si>
  <si>
    <t>Мероприятие 1.8. Корректировка плана по предупреждению и ликвидации аварийных разливов нефти и нефтепродуктов (кред.задолж за 2014)</t>
  </si>
  <si>
    <t xml:space="preserve">МП "Система социальной защиты населения Назаровского района </t>
  </si>
  <si>
    <r>
      <t>МП</t>
    </r>
    <r>
      <rPr>
        <sz val="8"/>
        <rFont val="Times New Roman"/>
        <family val="1"/>
      </rPr>
      <t xml:space="preserve"> "</t>
    </r>
    <r>
      <rPr>
        <b/>
        <sz val="8"/>
        <rFont val="Times New Roman"/>
        <family val="1"/>
      </rPr>
      <t>Управление муниципальными финансами"</t>
    </r>
  </si>
  <si>
    <t>Мероприятие Актуализация документов территориального планирования градостроительного зонирования</t>
  </si>
  <si>
    <t>Государственная поддержка муниципальных учреждений культуры, находящихся на территориях сельских поселений за счет средств федерального бюджета</t>
  </si>
  <si>
    <t>Капитальный ремонт, реконструкция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вод</t>
  </si>
  <si>
    <t>185,89</t>
  </si>
  <si>
    <t>165,24</t>
  </si>
  <si>
    <t>0110074040</t>
  </si>
  <si>
    <t>1050084650</t>
  </si>
  <si>
    <t>1050073980</t>
  </si>
  <si>
    <t>Проведение мероприятий, направленных на обеспечение безопасности участия детей в дорожном движении за счет краевого бюджета в рамках подпрограммы "Повышение безопасности дорожного движения"</t>
  </si>
  <si>
    <t>Мероприятия в области безопасности дорожного движения в рамках подпрограммы "Повышение безопасности дорожного движения в Назаровском районе" муниципальной программы "Развитие транспортной системы"</t>
  </si>
  <si>
    <t>Софинансирование расходов на проведение мероприятий, направленных на обеспечение безопасного участия детей в дорожном движении за счет средств районного бюджета в рамках подпрограммы "Повышение безопасности дорожного движения в Назаровском районе" муниципальной программы "Развитие дошкольного, общего и дополнительного образования"</t>
  </si>
  <si>
    <t>10500S3980</t>
  </si>
  <si>
    <t>01100S4040</t>
  </si>
  <si>
    <t>Софинансирование расходов из развитие инфраструктуры общеобразовательных учреждений за счет средств районного бюджета в рамках подпрограммы "Развитие дошкольного, общего и дополнительного образования"</t>
  </si>
  <si>
    <t>Софинансирование расходов на проведение мероприятий, направленных на обеспечение безопасности участия детей в дорожном движении за счет средств районного бюджета в рамках подпрограммы "Повышение безопасности дорожного движения в Назаровском районе" муниципальной программы "Развитие транспортной системы"</t>
  </si>
  <si>
    <t>Подпрограмма 4: Обеспечение социальной поддержки граждан на оплату жилого помещения и коммунальных услуг</t>
  </si>
  <si>
    <t>МП "Развитие образованя"</t>
  </si>
  <si>
    <t>110</t>
  </si>
  <si>
    <t xml:space="preserve">МП "Обращение с отходами на территории Назаровского района" </t>
  </si>
  <si>
    <t>Софинансирование расходов на развитие системы патриотического воспитания в рамках деятельности молодежных центров</t>
  </si>
  <si>
    <t>Софинансирование расходов на оплату стоимости путевок для детей в краевые государственные и негосударственные организации</t>
  </si>
  <si>
    <r>
      <t>Информация об использовании бюджетных ассигнований районного бюджета и иных средств на реализацию отдельных мероприятий программы и подпрограмм с указанием плановых и фактических значений</t>
    </r>
    <r>
      <rPr>
        <sz val="11"/>
        <color indexed="8"/>
        <rFont val="Times New Roman"/>
        <family val="1"/>
      </rPr>
      <t xml:space="preserve"> (с расшифровкой по главным распорядителям средств районного бюджета, подпрограммам, отдельным мероприятиям программы, а также по годам реализации программы)</t>
    </r>
  </si>
  <si>
    <t>2016(отчетный год)</t>
  </si>
  <si>
    <t>0110010210</t>
  </si>
  <si>
    <t>Приобретение оборудования и инвентаря для оснащения центров тестирования по выполнению нормативов испытаний (тестов) Всероссийского физкультурно-спортивного комплекса"Готов к труду и обороне" (ГТО) в рамках подпрограммы "Развитие дошкольного, общего и дополнительного образования" муниципальной программы "Развитие образования"</t>
  </si>
  <si>
    <t>Софинансирование расходов на приобретение оборудования и инвентаря для оснащения центров тестирования по выполнению нормативов испытаний (тестов) Всероссийского физкультурно-спортивного комплекса"Готов к труду и обороне" (ГТО) за счет средств районного бюджета в рамках подпрограммы "Развитие дошкольного, общего и дополнительного образования" муниципальной программы "Развитие образования"</t>
  </si>
  <si>
    <t>010080010</t>
  </si>
  <si>
    <t>0110075560</t>
  </si>
  <si>
    <t>011008110</t>
  </si>
  <si>
    <t>0110081210</t>
  </si>
  <si>
    <t>0110081180</t>
  </si>
  <si>
    <t>Поощрение лучших выпускников общеобразовательных учреждений за счет целевых пожертвований в рамках подпрограммы "Развитие дошкольного, общего и дополнительного образования" муниципальной программы "Развитие образования"</t>
  </si>
  <si>
    <t>01100S5630</t>
  </si>
  <si>
    <t>Софинансирование расходов на развитие инфраструктуры общеобразовательных учреждений за счет средств районного бюджета в рамках подпрограммы "Развитие дошкольного, общего и дополнительного образования" муниципальной программы "Развитие образования"</t>
  </si>
  <si>
    <t>0130081440</t>
  </si>
  <si>
    <t>013007397Г</t>
  </si>
  <si>
    <t>01300S397Г</t>
  </si>
  <si>
    <t>01300S397Д</t>
  </si>
  <si>
    <t>013007397Д</t>
  </si>
  <si>
    <t>Основное мероприятие 8</t>
  </si>
  <si>
    <t>Основное мероприятие 9</t>
  </si>
  <si>
    <t>Основное мероприятие 10</t>
  </si>
  <si>
    <t>Основное мероприятие 14</t>
  </si>
  <si>
    <t>Основное мероприятие 15</t>
  </si>
  <si>
    <t>Основное мероприятие 24</t>
  </si>
  <si>
    <t>Основное мероприятие 26</t>
  </si>
  <si>
    <t>Основное мероприятие 27</t>
  </si>
  <si>
    <t>0703</t>
  </si>
  <si>
    <t>"Развитие образования на 2016-2019 годы"</t>
  </si>
  <si>
    <t>Поощрение победителей, участников конкурсов в сфере образования за счет целевых пожертвований в рамках подпрограммы "Развитие дошкольного, общего и дополнительного образования" муниципальной программы "Развитие образования"</t>
  </si>
  <si>
    <t>0110081290</t>
  </si>
  <si>
    <t>Основное мероприятие 28</t>
  </si>
  <si>
    <t>Основное мероприятие 29</t>
  </si>
  <si>
    <t>2016 (отчетный год)</t>
  </si>
  <si>
    <t>Обеспечение деятельности (оказание услуг) подведомственных учреждений образования</t>
  </si>
  <si>
    <t>Обеспечение деятельности (оказание услуг) подведомственных дополнительного  образования</t>
  </si>
  <si>
    <t xml:space="preserve">Система социальной защиты населения Назаровского района </t>
  </si>
  <si>
    <t>Управление социальной защиты населения администрации Назаровского района</t>
  </si>
  <si>
    <t>Х</t>
  </si>
  <si>
    <t>Повышение качества жизни отдельных категорий граждан, степени их социальной защищенности</t>
  </si>
  <si>
    <t>Социальная поддержка семей, имеющих детей</t>
  </si>
  <si>
    <t>Социальная поддержка инвалидов</t>
  </si>
  <si>
    <t xml:space="preserve">Обеспечение социальной поддержки граждан 
на оплату жилого помещения и коммунальных услуг
</t>
  </si>
  <si>
    <t>Повышение качества и доступности социальных услуг населению</t>
  </si>
  <si>
    <t>Подпрограмма 6</t>
  </si>
  <si>
    <t>Обеспечение реализации муниципальной программы и прочие мероприятия</t>
  </si>
  <si>
    <t>Основное мероприятие подпрограммы 1</t>
  </si>
  <si>
    <t>Задача 1: Своевременное и адресное предоставление мер социальной поддержки отдельным категориям граждан, в т.ч. инвалидам, в соответствии с действующим законодательством</t>
  </si>
  <si>
    <t>0210211</t>
  </si>
  <si>
    <t>0210212</t>
  </si>
  <si>
    <t>0210181</t>
  </si>
  <si>
    <t>0210221</t>
  </si>
  <si>
    <t>0210391</t>
  </si>
  <si>
    <t>0210431</t>
  </si>
  <si>
    <t>0210432</t>
  </si>
  <si>
    <t>0210392</t>
  </si>
  <si>
    <t>0215220</t>
  </si>
  <si>
    <t>0212696</t>
  </si>
  <si>
    <t>0212699</t>
  </si>
  <si>
    <t>0212690</t>
  </si>
  <si>
    <t>0210082010</t>
  </si>
  <si>
    <t>Основное мероприятие подпрограммы 2</t>
  </si>
  <si>
    <t>Задача 1: Своевременное и адресное предоставление мер социальной поддержки семьям, имеющим детей в соответствии с действующим законодательством</t>
  </si>
  <si>
    <t>0220171</t>
  </si>
  <si>
    <t>0220272</t>
  </si>
  <si>
    <t>0220273</t>
  </si>
  <si>
    <t>0220274</t>
  </si>
  <si>
    <t>0220006400</t>
  </si>
  <si>
    <t>0220276</t>
  </si>
  <si>
    <t>0220277</t>
  </si>
  <si>
    <t>0227561</t>
  </si>
  <si>
    <t>Задача 2: Укрепление института семьи, поддержание престижа материнства и отцовства, развитие и сохранение семейных ценностей</t>
  </si>
  <si>
    <t>0220461</t>
  </si>
  <si>
    <t>Основное мероприятие подпрограммы 3</t>
  </si>
  <si>
    <t>Задача 1: Своевременное и адресное предоставление мер социальной поддержки инвалидам, в соответствии с действующим законодательством</t>
  </si>
  <si>
    <t>0230285</t>
  </si>
  <si>
    <t>0230286</t>
  </si>
  <si>
    <t>0230287</t>
  </si>
  <si>
    <t>0230288</t>
  </si>
  <si>
    <t>0235280</t>
  </si>
  <si>
    <t>Основное мероприятие подпрограммы 4</t>
  </si>
  <si>
    <t>Задача 1: Своевременное и адресное предоставление мер социальной поддержки и субсидий на оплату жилого помещения и коммунальных услуг отдельным категориям граждан в форме денежных выплат</t>
  </si>
  <si>
    <t>0240191</t>
  </si>
  <si>
    <t>0240231</t>
  </si>
  <si>
    <t>0240192</t>
  </si>
  <si>
    <t>0245250</t>
  </si>
  <si>
    <t>Основное мероприятие подпрограммы 5</t>
  </si>
  <si>
    <t>Задача 1: обеспечение доступности и качества услуг социального обслуживания, оказываемых в соответствии с муниципальным заданием</t>
  </si>
  <si>
    <t>0250001510</t>
  </si>
  <si>
    <t>0250241</t>
  </si>
  <si>
    <t>Основное мероприятие подпрограммы 6</t>
  </si>
  <si>
    <t>Задача 1: Обеспечение реализации государственной и муниципальной социальной политики на  территории муниципального района</t>
  </si>
  <si>
    <t>0260075130</t>
  </si>
  <si>
    <t>Задача 2: Совершенствование организации предоставления мер социальной поддержки</t>
  </si>
  <si>
    <t>0268227</t>
  </si>
  <si>
    <t>0268225</t>
  </si>
  <si>
    <t>0268226</t>
  </si>
  <si>
    <t xml:space="preserve">Всего                    </t>
  </si>
  <si>
    <t xml:space="preserve">в том числе:             </t>
  </si>
  <si>
    <t xml:space="preserve">краевой бюджет           </t>
  </si>
  <si>
    <t>Районный бюджет</t>
  </si>
  <si>
    <t xml:space="preserve">внебюджетные  источники                 </t>
  </si>
  <si>
    <t>юридические лица</t>
  </si>
  <si>
    <t xml:space="preserve">федеральный бюджет    </t>
  </si>
  <si>
    <t>Мероприятие подпрограммы 1</t>
  </si>
  <si>
    <t xml:space="preserve">1.1 Предоставление, доставка и пересылка ежемесячных денежных выплат ветеранам труда и труженикам тыла </t>
  </si>
  <si>
    <t xml:space="preserve">1.2 Предоставление, доставка и пересылка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t>
  </si>
  <si>
    <t xml:space="preserve">1.3 Предоставление, доставка и пересылка ежемесячной денежной выплаты реабилитированным лицам и лицам, признанным пострадавшими от политических репрессий </t>
  </si>
  <si>
    <t>1.4 Предоставление, 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</si>
  <si>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1.5 Предоставление, доставка и пересылка социального пособия на погребение</t>
  </si>
  <si>
    <t xml:space="preserve">1.6 Предоставление, доставка и пересылка ежегодной денежной выплаты отдельным категориям граждан, подвергшихся радиационному воздействию </t>
  </si>
  <si>
    <t xml:space="preserve">1.7 Предоставление, доставка и пересылка ежемесячной денежной выплаты членам семей отдельных категорий граждан, подвергшихся радиационному воздействию </t>
  </si>
  <si>
    <t xml:space="preserve">1.8 Субвенции бюджетам муниципальных образований на возмещение специализированным службам по вопросам похоронного дела стоимости услуг по погребению </t>
  </si>
  <si>
    <t>1.9 Предоставление ежегодной денежной выплаты лицам, награжденным нагрудным  знаком «Почетный донор России»</t>
  </si>
  <si>
    <t>1.10 Предоставление единовременной адресной материальной помощи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t>
  </si>
  <si>
    <t xml:space="preserve">1.11 Предоставление, доставка и пересылкаединовременной адресной материальной помощи на ремонт жилого помещения проживающим на территории Красноярского края и имеющим доход (среднедушевой доход семьи) ниже полуторакратной величины прожиточного минимума, установленной для пенсионеров по соответствующей группе территорий Красноярского края за 3 последних календарных месяца, предшествующих месяцу подачи заявления об оказании единовременной адресной материальной помощи на ремонт жилого помещения, обратившимся: одиноко проживающим неработающим гражданам, достигшим пенсионного возраста (женщины 55 лет, мужчины 60 лет), и инвалидам I и II групп, а также одиноко проживающим супружеским парам из числа, указанных граждан; семьям, состоящим из указанных граждан, не имеющих в своём составе трудоспособных членов семьи </t>
  </si>
  <si>
    <t xml:space="preserve">1.12 Предоставление пенсии за выслугу лет муниципальным служащим </t>
  </si>
  <si>
    <t>Мероприятие подпрограммы 2</t>
  </si>
  <si>
    <t xml:space="preserve">1.1 Предоставление, доставка и пересылка ежемесячного пособия на ребенка </t>
  </si>
  <si>
    <t xml:space="preserve">1.2 Предоставление, доставка и пересылка  ежегодного пособия на ребенка школьного возраста </t>
  </si>
  <si>
    <t xml:space="preserve">1.3  Предоставление, доставка и пересылка ежемесячного пособия семьям, имеющим детей, в которых родители инвалиды (лица, их замещающие) - инвалиды </t>
  </si>
  <si>
    <t xml:space="preserve">1.4 Предоставление, доставка и пересылка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t>
  </si>
  <si>
    <t xml:space="preserve">1.5 Обеспечение бесплатного проезда детей до места  нахождения загородных оздоровительных лагерей и обратно </t>
  </si>
  <si>
    <t xml:space="preserve">1.6  Предоставление, доставка и пересылка компенсации стоимости проезда к месту амбулаторного консультирования и обследования, стационарного лечения, санаторно-курортного лечения и обратно </t>
  </si>
  <si>
    <t xml:space="preserve">1.7 Предоставление, доставка и пересылка ежемесячной доплаты к пенсии по случаю потери кормильца на детей  погибших (умерших) военнослужащих, сотрудников органов внутренних дел </t>
  </si>
  <si>
    <t xml:space="preserve">1.8 Предоставление мер социальной поддержки родителям (законным представителям – 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 с учетом доставки мер социальной поддержки </t>
  </si>
  <si>
    <t xml:space="preserve">2.1Предоставление, доставка и пересылка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t>
  </si>
  <si>
    <t>Мероприятие подпрограммы 3</t>
  </si>
  <si>
    <t xml:space="preserve">1.1 Предоставление, доставка и пересылка ежемесячной денежной выплаты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III, II степени, до очередного переосвидетельствования, или I, II группы инвалидности  </t>
  </si>
  <si>
    <t xml:space="preserve">1.2 Предоставление, доставка и пересылка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t>
  </si>
  <si>
    <t xml:space="preserve">1.3 Создание специальных условий инвалидам учреждениями начального и среднего профессионального образования  </t>
  </si>
  <si>
    <t xml:space="preserve">1.4 Предоставление, доставка и пересылка  ежемесячных денежных выплат родителям и законным представителям детей-инвалидов, осуществляющих их воспитание и обучение на дому </t>
  </si>
  <si>
    <t>1.5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</si>
  <si>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Мероприятие подпрограммы 4</t>
  </si>
  <si>
    <t xml:space="preserve">1.1 Предоставление, доставка и пересылка субсидий в качестве помощи для оплаты жилья и коммунальных услуг отдельным категориям граждан </t>
  </si>
  <si>
    <t xml:space="preserve">1.2 Предоставление, 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t>
  </si>
  <si>
    <t xml:space="preserve">1.3 Субвенции бюджетам муниципальных образований на предоставление, доставку и пересылку субсидий гражданам в качестве помощи для оплаты жилья и коммунальных услуг с учетом их доходов </t>
  </si>
  <si>
    <t>1.4 Оплата жилищно-коммунальных услуг отдельным категориям граждан</t>
  </si>
  <si>
    <t>Мероприятие подпрограммы 5</t>
  </si>
  <si>
    <t xml:space="preserve">1.1 Реализация полномочий по содержанию учреждений социального обслуживания населения </t>
  </si>
  <si>
    <t xml:space="preserve">1.2 Предоставление, доставка и пересылка ежемесячного денежного вознаграждения лицам, организовавшим приемную семью </t>
  </si>
  <si>
    <t>Мероприятие подпрограммы 6</t>
  </si>
  <si>
    <t xml:space="preserve">1.1 Осуществление государственных полномочий по организации деятельности органов управления системой социальной защиты населения </t>
  </si>
  <si>
    <t xml:space="preserve">2.1 Предоставление ежегодной адресной материальной помощи лицам, удостоенным звания «Почетный гражданин Назаровского района» </t>
  </si>
  <si>
    <t>2.2 Осуществление подписки на газету «Советское Причулымье» отдельным категориям граждан за счет средств районного бюджета</t>
  </si>
  <si>
    <t>2.3 Проведение торжественно-праздничных и иных мероприятий, посвященных социально-значимым событиям за счет средств районного бюджета</t>
  </si>
  <si>
    <t>2017 (текущий год)</t>
  </si>
  <si>
    <r>
      <rPr>
        <b/>
        <sz val="9"/>
        <rFont val="Times New Roman"/>
        <family val="1"/>
      </rPr>
      <t>Цель:</t>
    </r>
    <r>
      <rPr>
        <sz val="9"/>
        <rFont val="Times New Roman"/>
        <family val="1"/>
      </rPr>
      <t xml:space="preserve"> последовательное снижение рисков черезвычайных ситуаций, повышение защищенности населения и территорий Назаровского района от угроз природного и техногенного характера</t>
    </r>
  </si>
  <si>
    <r>
      <rPr>
        <b/>
        <sz val="9"/>
        <rFont val="Times New Roman"/>
        <family val="1"/>
      </rPr>
      <t>Задача 1:</t>
    </r>
    <r>
      <rPr>
        <sz val="9"/>
        <rFont val="Times New Roman"/>
        <family val="1"/>
      </rPr>
      <t xml:space="preserve"> Обеспечение предупреждения возникновения и развития ЧС природного и техногенного характера, снижение ущерба и потерь от ЧС</t>
    </r>
  </si>
  <si>
    <r>
      <rPr>
        <b/>
        <i/>
        <sz val="9"/>
        <rFont val="Times New Roman"/>
        <family val="1"/>
      </rPr>
      <t xml:space="preserve">Подпрограмма 1: </t>
    </r>
    <r>
      <rPr>
        <i/>
        <sz val="9"/>
        <rFont val="Times New Roman"/>
        <family val="1"/>
      </rPr>
      <t xml:space="preserve">Предупреждение, спасение, помощь населению Назаровского района в чрезвычайных ситуациях </t>
    </r>
  </si>
  <si>
    <t>Мероприятие 1.8. Корректировка плана по предупреждению и ликвидации аварийных разливов нефти и нефтепродуктов (кред.задолж за 2013)</t>
  </si>
  <si>
    <r>
      <rPr>
        <b/>
        <sz val="9"/>
        <rFont val="Times New Roman"/>
        <family val="1"/>
      </rPr>
      <t xml:space="preserve">Цель: </t>
    </r>
    <r>
      <rPr>
        <sz val="9"/>
        <rFont val="Times New Roman"/>
        <family val="1"/>
      </rPr>
      <t>Информирование по антитеррористической защищенности населения Назаровского района</t>
    </r>
  </si>
  <si>
    <r>
      <rPr>
        <b/>
        <sz val="9"/>
        <rFont val="Times New Roman"/>
        <family val="1"/>
      </rPr>
      <t>Задача1:</t>
    </r>
    <r>
      <rPr>
        <sz val="9"/>
        <rFont val="Times New Roman"/>
        <family val="1"/>
      </rPr>
      <t xml:space="preserve"> Информирование населения по антитеррористической защищенности населения Назаровского района</t>
    </r>
  </si>
  <si>
    <r>
      <rPr>
        <b/>
        <sz val="9"/>
        <rFont val="Times New Roman"/>
        <family val="1"/>
      </rPr>
      <t>Цель:</t>
    </r>
    <r>
      <rPr>
        <sz val="9"/>
        <rFont val="Times New Roman"/>
        <family val="1"/>
      </rPr>
      <t>формирование открытого информационного пространства на территории муниципального образования Назаровский район удовлетворяющего требованиям реализации прав граждан на доступ к информации о деятельности органов местного самоуправления и обеспечения гласности и открытости деятельности органов местного самоуправления</t>
    </r>
  </si>
  <si>
    <r>
      <rPr>
        <b/>
        <sz val="9"/>
        <rFont val="Times New Roman"/>
        <family val="1"/>
      </rPr>
      <t>Задача1:</t>
    </r>
    <r>
      <rPr>
        <sz val="9"/>
        <rFont val="Times New Roman"/>
        <family val="1"/>
      </rPr>
      <t xml:space="preserve"> Содействие развитию независимых, свободных средств массовой информации на территории муниципального образования Назаровский район</t>
    </r>
  </si>
  <si>
    <r>
      <rPr>
        <b/>
        <sz val="9"/>
        <rFont val="Times New Roman"/>
        <family val="1"/>
      </rPr>
      <t>Задача 2:</t>
    </r>
    <r>
      <rPr>
        <sz val="9"/>
        <rFont val="Times New Roman"/>
        <family val="1"/>
      </rPr>
      <t xml:space="preserve"> Повышение информационной открытости органов местного самоуправления для обеспечения продуктивного диалога местного самоуправления и местного сообщества</t>
    </r>
  </si>
  <si>
    <r>
      <rPr>
        <b/>
        <sz val="9"/>
        <rFont val="Times New Roman"/>
        <family val="1"/>
      </rPr>
      <t>Цель:</t>
    </r>
    <r>
      <rPr>
        <sz val="9"/>
        <rFont val="Times New Roman"/>
        <family val="1"/>
      </rPr>
      <t xml:space="preserve"> Повышение доступности транспортных услуг для населения; профилактика бкзопасности участия детей в дорожном движении</t>
    </r>
  </si>
  <si>
    <r>
      <rPr>
        <b/>
        <sz val="9"/>
        <rFont val="Times New Roman"/>
        <family val="1"/>
      </rPr>
      <t>Задачи</t>
    </r>
    <r>
      <rPr>
        <sz val="9"/>
        <rFont val="Times New Roman"/>
        <family val="1"/>
      </rPr>
      <t>: Обеспечение потребности населения в пассажирских перевозках;  Обеспечение дорожной безопасности детей в населенных пунктах Назаровского района</t>
    </r>
  </si>
  <si>
    <r>
      <t xml:space="preserve">Мероприятие 1 </t>
    </r>
    <r>
      <rPr>
        <sz val="9"/>
        <rFont val="Times New Roman"/>
        <family val="1"/>
      </rPr>
      <t>Возмещение организациям автомобильного транспорта  недополученных доходов, возникающих в результате государственного регулирования тарифов, небольшой интенсивности пассажиропотоков по внутрирайонным маршрутам вне границ населённых пунктов Назаровского района</t>
    </r>
  </si>
  <si>
    <r>
      <rPr>
        <b/>
        <sz val="9"/>
        <rFont val="Times New Roman"/>
        <family val="1"/>
      </rPr>
      <t>Мероприятие 2:</t>
    </r>
    <r>
      <rPr>
        <sz val="9"/>
        <rFont val="Times New Roman"/>
        <family val="1"/>
      </rPr>
      <t xml:space="preserve"> Мероприятия в области безопасности дорожного движения</t>
    </r>
  </si>
  <si>
    <r>
      <rPr>
        <b/>
        <sz val="9"/>
        <rFont val="Times New Roman"/>
        <family val="1"/>
      </rPr>
      <t xml:space="preserve">Цель1: </t>
    </r>
    <r>
      <rPr>
        <sz val="9"/>
        <rFont val="Times New Roman"/>
        <family val="1"/>
      </rPr>
      <t>Развитие сельских территорий, рост занятости и уровня жизни сельского населения</t>
    </r>
  </si>
  <si>
    <r>
      <rPr>
        <b/>
        <sz val="9"/>
        <rFont val="Times New Roman"/>
        <family val="1"/>
      </rPr>
      <t xml:space="preserve">Задача 1.1. </t>
    </r>
    <r>
      <rPr>
        <sz val="9"/>
        <rFont val="Times New Roman"/>
        <family val="1"/>
      </rPr>
      <t>Подддержка и дальнейшее развитие малых форм хозяйствования на селе и повышение уровня доходов сельского населения</t>
    </r>
  </si>
  <si>
    <r>
      <t>Подпрограмма 1.</t>
    </r>
    <r>
      <rPr>
        <i/>
        <sz val="9"/>
        <rFont val="Times New Roman"/>
        <family val="1"/>
      </rPr>
      <t xml:space="preserve"> Поддержка малых форм хозяйствования</t>
    </r>
  </si>
  <si>
    <r>
      <t xml:space="preserve">Задача 1.2. </t>
    </r>
    <r>
      <rPr>
        <sz val="9"/>
        <rFont val="Times New Roman"/>
        <family val="1"/>
      </rPr>
      <t>Устойчивое развитие сельских территорий</t>
    </r>
  </si>
  <si>
    <r>
      <t xml:space="preserve">Подпрограмма 2 </t>
    </r>
    <r>
      <rPr>
        <i/>
        <sz val="9"/>
        <rFont val="Times New Roman"/>
        <family val="1"/>
      </rPr>
      <t>Устойчивое развитие сельских территорий</t>
    </r>
  </si>
  <si>
    <r>
      <rPr>
        <b/>
        <sz val="9"/>
        <rFont val="Times New Roman"/>
        <family val="1"/>
      </rPr>
      <t xml:space="preserve">Задача 1.3. </t>
    </r>
    <r>
      <rPr>
        <sz val="9"/>
        <rFont val="Times New Roman"/>
        <family val="1"/>
      </rPr>
      <t>Обеспечение реализации мероприятий муниципальной программы на основе эффективной деятельности органов исполнительной власти в сфере агропромышленного комплекса</t>
    </r>
  </si>
  <si>
    <r>
      <rPr>
        <b/>
        <sz val="9"/>
        <rFont val="Times New Roman"/>
        <family val="1"/>
      </rPr>
      <t xml:space="preserve">Подпрограмма 3 </t>
    </r>
    <r>
      <rPr>
        <sz val="9"/>
        <rFont val="Times New Roman"/>
        <family val="1"/>
      </rPr>
      <t>Обеспечение реализации муниципальной программы и прочие мероприятия</t>
    </r>
  </si>
  <si>
    <r>
      <rPr>
        <b/>
        <sz val="9"/>
        <rFont val="Times New Roman"/>
        <family val="1"/>
      </rPr>
      <t>Цель:</t>
    </r>
    <r>
      <rPr>
        <sz val="9"/>
        <rFont val="Times New Roman"/>
        <family val="1"/>
      </rPr>
      <t xml:space="preserve"> Пошение доступности жилья и качества жилищного обеспечения населения</t>
    </r>
  </si>
  <si>
    <r>
      <rPr>
        <b/>
        <sz val="9"/>
        <rFont val="Times New Roman"/>
        <family val="1"/>
      </rPr>
      <t>Задача1:</t>
    </r>
    <r>
      <rPr>
        <sz val="9"/>
        <rFont val="Times New Roman"/>
        <family val="1"/>
      </rPr>
      <t xml:space="preserve"> Стимулировпние малоэтажного жилищного строительства в районе</t>
    </r>
  </si>
  <si>
    <r>
      <t xml:space="preserve">Подпроограмма 1.1. </t>
    </r>
    <r>
      <rPr>
        <i/>
        <sz val="9"/>
        <rFont val="Times New Roman"/>
        <family val="1"/>
      </rPr>
      <t>Переселение граждан из аварийного жилищного фонда в муниципальных образованиях</t>
    </r>
  </si>
  <si>
    <t>Провдение обследования муниципальных жилых домов с подготовкой технического заключения</t>
  </si>
  <si>
    <r>
      <t>Задача2:</t>
    </r>
    <r>
      <rPr>
        <sz val="9"/>
        <rFont val="Times New Roman"/>
        <family val="1"/>
      </rPr>
      <t xml:space="preserve"> Строительство многоквартирных жилых домов</t>
    </r>
  </si>
  <si>
    <r>
      <t xml:space="preserve">Подпрограмма 2.1. </t>
    </r>
    <r>
      <rPr>
        <sz val="9"/>
        <rFont val="Times New Roman"/>
        <family val="1"/>
      </rPr>
      <t>Обеспечение жильем работников отраслей бюджетной сферы на территории Назаровского района</t>
    </r>
  </si>
  <si>
    <r>
      <t xml:space="preserve">Мероприятие </t>
    </r>
    <r>
      <rPr>
        <sz val="9"/>
        <rFont val="Times New Roman"/>
        <family val="1"/>
      </rPr>
      <t>Строительство муниципального жилья</t>
    </r>
  </si>
  <si>
    <r>
      <rPr>
        <b/>
        <sz val="9"/>
        <rFont val="Times New Roman"/>
        <family val="1"/>
      </rPr>
      <t xml:space="preserve">Мероприятие </t>
    </r>
    <r>
      <rPr>
        <sz val="9"/>
        <rFont val="Times New Roman"/>
        <family val="1"/>
      </rPr>
      <t>Приобретение многоквартирных домов</t>
    </r>
  </si>
  <si>
    <r>
      <rPr>
        <b/>
        <sz val="9"/>
        <rFont val="Times New Roman"/>
        <family val="1"/>
      </rPr>
      <t xml:space="preserve">Мероприятие </t>
    </r>
    <r>
      <rPr>
        <sz val="9"/>
        <rFont val="Times New Roman"/>
        <family val="1"/>
      </rPr>
      <t>Актулизация документов территориальног планированияградостроительного зонирования</t>
    </r>
  </si>
  <si>
    <r>
      <rPr>
        <b/>
        <sz val="9"/>
        <rFont val="Times New Roman"/>
        <family val="1"/>
      </rPr>
      <t xml:space="preserve">Отдельные мероприятия </t>
    </r>
    <r>
      <rPr>
        <sz val="9"/>
        <rFont val="Times New Roman"/>
        <family val="1"/>
      </rPr>
      <t>Выполнение кадастровых работ в отношении земельных участков для муниципального жилья</t>
    </r>
  </si>
  <si>
    <r>
      <t xml:space="preserve">Задача3: </t>
    </r>
    <r>
      <rPr>
        <sz val="9"/>
        <rFont val="Times New Roman"/>
        <family val="1"/>
      </rPr>
      <t>Обеспечение документами территориального планирования сельских поселений Назаровского района</t>
    </r>
  </si>
  <si>
    <r>
      <t xml:space="preserve">Подпрограмма 3.1. </t>
    </r>
    <r>
      <rPr>
        <sz val="9"/>
        <rFont val="Times New Roman"/>
        <family val="1"/>
      </rPr>
      <t>Территориальное планирование, градостроительное занирование и документация по планировке территории</t>
    </r>
  </si>
  <si>
    <t xml:space="preserve">МП "Обращение с отходами на территории назаровского района" </t>
  </si>
  <si>
    <r>
      <t xml:space="preserve">Задача1 </t>
    </r>
    <r>
      <rPr>
        <sz val="9"/>
        <rFont val="Times New Roman"/>
        <family val="1"/>
      </rPr>
      <t>Разработка проектной документации н строительство полигонов твердых бытовых отходов</t>
    </r>
  </si>
  <si>
    <r>
      <t xml:space="preserve">Мероприятие 1.1. </t>
    </r>
    <r>
      <rPr>
        <sz val="9"/>
        <rFont val="Times New Roman"/>
        <family val="1"/>
      </rPr>
      <t xml:space="preserve">Проведение инженерных изысканий под строительство полигонов ТБО в населенных пунктах Назаровского района </t>
    </r>
  </si>
  <si>
    <r>
      <t xml:space="preserve">Мероприятие 1.2. </t>
    </r>
    <r>
      <rPr>
        <sz val="9"/>
        <rFont val="Times New Roman"/>
        <family val="1"/>
      </rPr>
      <t xml:space="preserve"> Мероприятие 1.2.  Разработка проектной документации на строительство полигонов ТБО в населенных пунктах Назаровского района, вт.ч.: п. Преображенский, с.Подсосное п.Красная Поляна (кредиторская задолженность за 2013)</t>
    </r>
  </si>
  <si>
    <r>
      <t xml:space="preserve">Мероприятие 1.3. </t>
    </r>
    <r>
      <rPr>
        <sz val="9"/>
        <rFont val="Times New Roman"/>
        <family val="1"/>
      </rPr>
      <t>Выполнение кадастровых работ в отношении земельных участков по строительство ТБО</t>
    </r>
  </si>
  <si>
    <r>
      <t xml:space="preserve">Мероприятие 1.4. </t>
    </r>
    <r>
      <rPr>
        <sz val="9"/>
        <rFont val="Times New Roman"/>
        <family val="1"/>
      </rPr>
      <t>Проведение государственной экспертизы проектной документации, в т.ч.: с. Красная Поляна п. Преображенский</t>
    </r>
  </si>
  <si>
    <r>
      <rPr>
        <b/>
        <sz val="9"/>
        <rFont val="Times New Roman"/>
        <family val="1"/>
      </rPr>
      <t xml:space="preserve">Мероприятие 1..5 </t>
    </r>
    <r>
      <rPr>
        <sz val="9"/>
        <rFont val="Times New Roman"/>
        <family val="1"/>
      </rPr>
      <t>Выполнение государственной экспертизы проектной документации и инженерных изысканий</t>
    </r>
  </si>
  <si>
    <r>
      <t xml:space="preserve">Задача 2 </t>
    </r>
    <r>
      <rPr>
        <sz val="9"/>
        <rFont val="Times New Roman"/>
        <family val="1"/>
      </rPr>
      <t>Строительство полигоно ТБО</t>
    </r>
  </si>
  <si>
    <r>
      <t xml:space="preserve">Мероприятие 2.1. </t>
    </r>
    <r>
      <rPr>
        <sz val="9"/>
        <rFont val="Times New Roman"/>
        <family val="1"/>
      </rPr>
      <t>Строительство полигонов ТБО</t>
    </r>
  </si>
  <si>
    <r>
      <t xml:space="preserve">Задача3 </t>
    </r>
    <r>
      <rPr>
        <sz val="9"/>
        <rFont val="Times New Roman"/>
        <family val="1"/>
      </rPr>
      <t>Приобретение техники для транспортировки ТБО</t>
    </r>
  </si>
  <si>
    <r>
      <t xml:space="preserve">Мероприятие 3.1. </t>
    </r>
    <r>
      <rPr>
        <sz val="9"/>
        <rFont val="Times New Roman"/>
        <family val="1"/>
      </rPr>
      <t>Приобретение техники для транспортировки ТБО</t>
    </r>
  </si>
  <si>
    <r>
      <rPr>
        <b/>
        <sz val="9"/>
        <rFont val="Times New Roman"/>
        <family val="1"/>
      </rPr>
      <t xml:space="preserve">Мероприятие </t>
    </r>
    <r>
      <rPr>
        <sz val="9"/>
        <rFont val="Times New Roman"/>
        <family val="1"/>
      </rPr>
      <t>Изготовление и установка контейнеров для сбора ТБО на территории Назаровского района</t>
    </r>
  </si>
  <si>
    <r>
      <rPr>
        <b/>
        <sz val="9"/>
        <rFont val="Times New Roman"/>
        <family val="1"/>
      </rPr>
      <t xml:space="preserve">Мероприятие </t>
    </r>
    <r>
      <rPr>
        <sz val="9"/>
        <rFont val="Times New Roman"/>
        <family val="1"/>
      </rPr>
      <t>Обустройство контейнерных площадок</t>
    </r>
  </si>
  <si>
    <r>
      <t xml:space="preserve">Цель: </t>
    </r>
    <r>
      <rPr>
        <sz val="9"/>
        <rFont val="Times New Roman"/>
        <family val="1"/>
      </rPr>
      <t>Создание благоприятных экономических условий для развития малого и среднего предпринимательства на территории Назаровского района</t>
    </r>
  </si>
  <si>
    <r>
      <t xml:space="preserve">Задача: </t>
    </r>
    <r>
      <rPr>
        <sz val="9"/>
        <rFont val="Times New Roman"/>
        <family val="1"/>
      </rPr>
      <t>Обеспечение функционирования системы поддержки субъектов малого и среднего предпринимательства в Назаровском районе; оказание финансовой поддержки субъектам малого и среднего предпринимательства; повышение уровня предпринимательствой грамотности, информирование жителей района о действующих мерах поддержки малого и среднего предпримательства и условиях ее предоставления; поддержка субъектов малого и среднего предпринимательства, вовлечение молодежи в предпинимательскую деятельность</t>
    </r>
  </si>
  <si>
    <r>
      <t xml:space="preserve">Мероприятие 1. </t>
    </r>
    <r>
      <rPr>
        <sz val="9"/>
        <rFont val="Times New Roman"/>
        <family val="1"/>
      </rPr>
      <t>Субсидии вновь созданным субъектам малого и среднего предпринимательства на возмещение части расходов, связанных с приобретеннием и созданием основных средств и началом коммерческой деятельности</t>
    </r>
  </si>
  <si>
    <r>
      <t xml:space="preserve">Мероприятие 2. </t>
    </r>
    <r>
      <rPr>
        <sz val="9"/>
        <rFont val="Times New Roman"/>
        <family val="1"/>
      </rPr>
      <t>Субсидии субъектам малого и среднего предпринимательства на возмещение части затрат на уплату первого взноса (аванса) по договорам лизинга оборудования</t>
    </r>
  </si>
  <si>
    <r>
      <t xml:space="preserve">Цель: </t>
    </r>
    <r>
      <rPr>
        <sz val="9"/>
        <rFont val="Times New Roman"/>
        <family val="1"/>
      </rPr>
      <t>Создание условий для эффективного использования и вовлечения в хозяйственный оборот объектов недвижимости, свободных земельных участков, бесхозного имущества, формирование достоверного реестра муниципального имущества муниципального образования Назаровский район</t>
    </r>
  </si>
  <si>
    <r>
      <t xml:space="preserve">Задача 1. </t>
    </r>
    <r>
      <rPr>
        <sz val="9"/>
        <rFont val="Times New Roman"/>
        <family val="1"/>
      </rPr>
      <t>Инвентаризация, паспортизация, регистрация права собственности на объекты муниципального имущества</t>
    </r>
  </si>
  <si>
    <r>
      <t xml:space="preserve">Мероприятие 1.1. </t>
    </r>
    <r>
      <rPr>
        <sz val="9"/>
        <rFont val="Times New Roman"/>
        <family val="1"/>
      </rPr>
      <t>Выполнение кадастровых работ и оформление технической документации на объекты недвижимости</t>
    </r>
  </si>
  <si>
    <r>
      <t xml:space="preserve">Мероприятие 1.2. </t>
    </r>
    <r>
      <rPr>
        <sz val="9"/>
        <rFont val="Times New Roman"/>
        <family val="1"/>
      </rPr>
      <t>Оформление справки о зарегистрированных правах</t>
    </r>
  </si>
  <si>
    <r>
      <t xml:space="preserve">Задача 2 </t>
    </r>
    <r>
      <rPr>
        <sz val="9"/>
        <rFont val="Times New Roman"/>
        <family val="1"/>
      </rPr>
      <t>Вовлечение объектов муниципальной собственности Назаровского района в хозяйственный оборот</t>
    </r>
  </si>
  <si>
    <r>
      <t xml:space="preserve">Мероприятие 2.1. </t>
    </r>
    <r>
      <rPr>
        <sz val="9"/>
        <rFont val="Times New Roman"/>
        <family val="1"/>
      </rPr>
      <t>Оценка муниципального имущества</t>
    </r>
  </si>
  <si>
    <r>
      <t xml:space="preserve">Задача 3 </t>
    </r>
    <r>
      <rPr>
        <sz val="9"/>
        <rFont val="Times New Roman"/>
        <family val="1"/>
      </rPr>
      <t>Проведение мероприятий по землеутройству и землепользованию</t>
    </r>
  </si>
  <si>
    <r>
      <t xml:space="preserve">Мероприятие 3.1. </t>
    </r>
    <r>
      <rPr>
        <sz val="9"/>
        <rFont val="Times New Roman"/>
        <family val="1"/>
      </rPr>
      <t>Выполнение кадастровых и формирование земельных участков под объектами недвижимости</t>
    </r>
  </si>
  <si>
    <r>
      <rPr>
        <b/>
        <sz val="9"/>
        <rFont val="Times New Roman"/>
        <family val="1"/>
      </rPr>
      <t xml:space="preserve">Мероприятие         </t>
    </r>
    <r>
      <rPr>
        <sz val="9"/>
        <rFont val="Times New Roman"/>
        <family val="1"/>
      </rPr>
      <t xml:space="preserve">   Расчет экономически обоснованных величин коэффициентов вида разрешенного использования земельного участка и коэффициентов, учитывающих категории арендаторов (К1 и К2)</t>
    </r>
  </si>
  <si>
    <r>
      <rPr>
        <b/>
        <sz val="9"/>
        <rFont val="Times New Roman"/>
        <family val="1"/>
      </rPr>
      <t xml:space="preserve">Мероприятие </t>
    </r>
    <r>
      <rPr>
        <sz val="9"/>
        <rFont val="Times New Roman"/>
        <family val="1"/>
      </rPr>
      <t>Выполнение кадастровых работ, постановка на кадастровый учет и получение кадастровых паспортов</t>
    </r>
  </si>
  <si>
    <r>
      <t>Цель:</t>
    </r>
    <r>
      <rPr>
        <sz val="9"/>
        <rFont val="Times New Roman"/>
        <family val="1"/>
      </rPr>
      <t xml:space="preserve"> Создание условий, обеспечивающих возможность гражданам систематически заниматься физической культурой и спортом</t>
    </r>
  </si>
  <si>
    <r>
      <t xml:space="preserve">Подпрограмма 1 </t>
    </r>
    <r>
      <rPr>
        <sz val="9"/>
        <rFont val="Times New Roman"/>
        <family val="1"/>
      </rPr>
      <t>Развитие массовой физической культуры и спорта</t>
    </r>
  </si>
  <si>
    <r>
      <t xml:space="preserve">Мероприятие: </t>
    </r>
    <r>
      <rPr>
        <sz val="9"/>
        <rFont val="Times New Roman"/>
        <family val="1"/>
      </rPr>
      <t>Проведение районных спортивно-массовых мероприятий, обеспечение участия спортсменов - членов сборных команд района по вида спорта в зональных, краевых соревнованиях</t>
    </r>
  </si>
  <si>
    <r>
      <t xml:space="preserve">Цель: </t>
    </r>
    <r>
      <rPr>
        <sz val="9"/>
        <rFont val="Times New Roman"/>
        <family val="1"/>
      </rPr>
      <t>Создание условий для развития и реализации культурного и духовного потенциала населения Назаровского района</t>
    </r>
  </si>
  <si>
    <r>
      <t xml:space="preserve">Подпрограмма 1 </t>
    </r>
    <r>
      <rPr>
        <sz val="9"/>
        <rFont val="Times New Roman"/>
        <family val="1"/>
      </rPr>
      <t>Сохранение культурного наследия</t>
    </r>
  </si>
  <si>
    <r>
      <t xml:space="preserve">Подпрограмма 2 </t>
    </r>
    <r>
      <rPr>
        <sz val="9"/>
        <rFont val="Times New Roman"/>
        <family val="1"/>
      </rPr>
      <t>Поддержка искусства и народного творчества</t>
    </r>
  </si>
  <si>
    <r>
      <t xml:space="preserve">Подпрограмма 3 </t>
    </r>
    <r>
      <rPr>
        <sz val="9"/>
        <rFont val="Times New Roman"/>
        <family val="1"/>
      </rPr>
      <t>Обеспечение реализации муниципальной программы и прочие мероприятия</t>
    </r>
  </si>
  <si>
    <t>Средства на повышение размеров оплаты труда основного персонала библиотек</t>
  </si>
  <si>
    <t>Поддержка отрасли культуры</t>
  </si>
  <si>
    <r>
      <t xml:space="preserve">Цель: </t>
    </r>
    <r>
      <rPr>
        <sz val="9"/>
        <rFont val="Times New Roman"/>
        <family val="1"/>
      </rPr>
      <t>Создание условий для развития потенциала молодежи и его реализации в интересах развития Назаровского района</t>
    </r>
  </si>
  <si>
    <r>
      <t xml:space="preserve">Задачи: </t>
    </r>
    <r>
      <rPr>
        <sz val="9"/>
        <rFont val="Times New Roman"/>
        <family val="1"/>
      </rPr>
      <t>Создание условий успешной социализации и эффективной самореализации молодежи Назаровского района; Создание условий для дальнейшего развития и совершенствования молодежной политики в Назаровском районе; Государственная поддержка в решении жилищной проблемы молодых семей, признанных в установленном порядке нуждающимися в улучшении жилищных условий</t>
    </r>
  </si>
  <si>
    <r>
      <t xml:space="preserve">Подпрограмма 1 </t>
    </r>
    <r>
      <rPr>
        <i/>
        <sz val="9"/>
        <rFont val="Times New Roman"/>
        <family val="1"/>
      </rPr>
      <t>Развитие молодежной политики</t>
    </r>
  </si>
  <si>
    <t>Средства на повышение размеров оплаты труда специалистов по работе с молодежью, методистов молодежных центров</t>
  </si>
  <si>
    <r>
      <t xml:space="preserve">Мероприятие 1.1. </t>
    </r>
    <r>
      <rPr>
        <sz val="9"/>
        <rFont val="Times New Roman"/>
        <family val="1"/>
      </rPr>
      <t>Обеспечение деятельности (оказание услуг) подведомственных учреждений</t>
    </r>
  </si>
  <si>
    <r>
      <t xml:space="preserve">Мероприятие 1.2. </t>
    </r>
    <r>
      <rPr>
        <sz val="9"/>
        <rFont val="Times New Roman"/>
        <family val="1"/>
      </rPr>
      <t>Поддержка деятельности (оказание услуг) подведомственных учреждений</t>
    </r>
  </si>
  <si>
    <r>
      <t xml:space="preserve">Мероприятие 1.3. </t>
    </r>
    <r>
      <rPr>
        <sz val="9"/>
        <rFont val="Times New Roman"/>
        <family val="1"/>
      </rPr>
      <t>Софинансирование расходов на поддержку деятельности подведомственных учреждений</t>
    </r>
  </si>
  <si>
    <r>
      <t xml:space="preserve">Подпроограмма 2 </t>
    </r>
    <r>
      <rPr>
        <i/>
        <sz val="9"/>
        <rFont val="Times New Roman"/>
        <family val="1"/>
      </rPr>
      <t>Повышение гражданской активности молодежи в решении задач социально- экономического развития района</t>
    </r>
  </si>
  <si>
    <r>
      <t xml:space="preserve">Мероприятие 2.1. </t>
    </r>
    <r>
      <rPr>
        <sz val="9"/>
        <rFont val="Times New Roman"/>
        <family val="1"/>
      </rPr>
      <t>Вовлечение молодых граждан в массовые мероприятия патриотической направленности</t>
    </r>
  </si>
  <si>
    <r>
      <t xml:space="preserve">Мероприятие 2.2. </t>
    </r>
    <r>
      <rPr>
        <sz val="9"/>
        <rFont val="Times New Roman"/>
        <family val="1"/>
      </rPr>
      <t>Создание рабочих мест для несовершеннолетних граждан, проживающих в районе</t>
    </r>
  </si>
  <si>
    <r>
      <t xml:space="preserve">Подпрограмма 3 </t>
    </r>
    <r>
      <rPr>
        <i/>
        <sz val="9"/>
        <rFont val="Times New Roman"/>
        <family val="1"/>
      </rPr>
      <t>Обеспечение жильем молодых семей</t>
    </r>
  </si>
  <si>
    <r>
      <t xml:space="preserve">Мероприятие 3.1. </t>
    </r>
    <r>
      <rPr>
        <sz val="9"/>
        <rFont val="Times New Roman"/>
        <family val="1"/>
      </rPr>
      <t>Обеспечение жильем молодых семей за счет средств федерального бюджета</t>
    </r>
  </si>
  <si>
    <t>Подпрограмма Профилактика безнадзорности и правонарушений</t>
  </si>
  <si>
    <t>Проведение мероприятий, направленных на профилактику безнадзорности и правонарушений</t>
  </si>
  <si>
    <r>
      <t xml:space="preserve">Подпрограмма 1 </t>
    </r>
    <r>
      <rPr>
        <i/>
        <sz val="9"/>
        <rFont val="Times New Roman"/>
        <family val="1"/>
      </rPr>
      <t>"Развитие и модернизация объектов коммунальной инфраструктуры Назаровского района"</t>
    </r>
  </si>
  <si>
    <r>
      <rPr>
        <b/>
        <i/>
        <sz val="9"/>
        <rFont val="Times New Roman"/>
        <family val="1"/>
      </rPr>
      <t xml:space="preserve">Подпрограмма 2 </t>
    </r>
    <r>
      <rPr>
        <i/>
        <sz val="9"/>
        <rFont val="Times New Roman"/>
        <family val="1"/>
      </rPr>
      <t xml:space="preserve">«Обеспечение населения Назаровского района чистой питьевой  водой» </t>
    </r>
  </si>
  <si>
    <t xml:space="preserve">"Защита населения и территорий Назаровского района от чрезвычайных ситуаций природного и техногенного характера" </t>
  </si>
  <si>
    <t>016</t>
  </si>
  <si>
    <t>Администраця Назаровского района</t>
  </si>
  <si>
    <t xml:space="preserve">Предупреждение, спасение, помощь населению Назаровского района в чрезвычайных ситуациях </t>
  </si>
  <si>
    <t>0406</t>
  </si>
  <si>
    <t>0417499</t>
  </si>
  <si>
    <t>244</t>
  </si>
  <si>
    <t>0418352</t>
  </si>
  <si>
    <t>243</t>
  </si>
  <si>
    <t>0104</t>
  </si>
  <si>
    <t>0410083530</t>
  </si>
  <si>
    <t>0418354</t>
  </si>
  <si>
    <t>0410083550</t>
  </si>
  <si>
    <t>0417489</t>
  </si>
  <si>
    <t>0418351</t>
  </si>
  <si>
    <t>0412</t>
  </si>
  <si>
    <t>0418356</t>
  </si>
  <si>
    <t>0410083580</t>
  </si>
  <si>
    <t>0113</t>
  </si>
  <si>
    <t>0418003590</t>
  </si>
  <si>
    <t>0420083570</t>
  </si>
  <si>
    <t>Администрация Назаровского района</t>
  </si>
  <si>
    <t>0428003570</t>
  </si>
  <si>
    <t xml:space="preserve">Информационное обеспечение населения о деятельности органов местного самоуправления администрации Назаровского района </t>
  </si>
  <si>
    <t>1150084710</t>
  </si>
  <si>
    <t>1150084720</t>
  </si>
  <si>
    <t>1150084730</t>
  </si>
  <si>
    <t>1150084740</t>
  </si>
  <si>
    <t>1158475</t>
  </si>
  <si>
    <t>1150084760</t>
  </si>
  <si>
    <t>Муниципалья программа</t>
  </si>
  <si>
    <t xml:space="preserve">"Развитие транспортной системы" </t>
  </si>
  <si>
    <t>0408</t>
  </si>
  <si>
    <t>1050084660</t>
  </si>
  <si>
    <t>811</t>
  </si>
  <si>
    <t>Управление образования</t>
  </si>
  <si>
    <t>1058465</t>
  </si>
  <si>
    <t xml:space="preserve">"Развитие сельского хозяйства Назаровского района </t>
  </si>
  <si>
    <t>0405</t>
  </si>
  <si>
    <t>12100R543Б</t>
  </si>
  <si>
    <t>814</t>
  </si>
  <si>
    <t>12200S4510</t>
  </si>
  <si>
    <t>1227451</t>
  </si>
  <si>
    <t>1220075180</t>
  </si>
  <si>
    <t>1227452</t>
  </si>
  <si>
    <t>414</t>
  </si>
  <si>
    <t>1225018</t>
  </si>
  <si>
    <t>12200L0183</t>
  </si>
  <si>
    <t>122074600</t>
  </si>
  <si>
    <t>12300</t>
  </si>
  <si>
    <t>1230075170</t>
  </si>
  <si>
    <t>121</t>
  </si>
  <si>
    <t>122</t>
  </si>
  <si>
    <t>129</t>
  </si>
  <si>
    <t>360</t>
  </si>
  <si>
    <t xml:space="preserve">Обеспечение доступным и комфортным жильем жителей Назаровского района" </t>
  </si>
  <si>
    <t>1310085210</t>
  </si>
  <si>
    <t>1310085220</t>
  </si>
  <si>
    <t>0501</t>
  </si>
  <si>
    <t>1320085290</t>
  </si>
  <si>
    <t>1320085230</t>
  </si>
  <si>
    <t>Строительство мунициального жилья</t>
  </si>
  <si>
    <t>1328524</t>
  </si>
  <si>
    <t>1320085270</t>
  </si>
  <si>
    <t>Актулизация документов территориальног планированияградостроительного зонирования</t>
  </si>
  <si>
    <t>1330075910</t>
  </si>
  <si>
    <t>135085280</t>
  </si>
  <si>
    <t xml:space="preserve">"Обращение с отходами на территории назаровского района" </t>
  </si>
  <si>
    <t>0550083610</t>
  </si>
  <si>
    <t>0558362</t>
  </si>
  <si>
    <t>0558363</t>
  </si>
  <si>
    <t>0558364</t>
  </si>
  <si>
    <t>0550083650</t>
  </si>
  <si>
    <t>Мероприятие Изготовление и установка контейнеров для сбора ТБО на территории Назаровского района</t>
  </si>
  <si>
    <t>0558368</t>
  </si>
  <si>
    <t>Мероприятие Обустройство контейнерных площадок</t>
  </si>
  <si>
    <t>0550083690</t>
  </si>
  <si>
    <t>0950084560</t>
  </si>
  <si>
    <t>0950084570</t>
  </si>
  <si>
    <t>0950084580</t>
  </si>
  <si>
    <t>0957607</t>
  </si>
  <si>
    <t>0955064</t>
  </si>
  <si>
    <t>"Совершенствование управления муниципальным имуществом"</t>
  </si>
  <si>
    <t>1558701</t>
  </si>
  <si>
    <t>1558702</t>
  </si>
  <si>
    <t>1550087040</t>
  </si>
  <si>
    <t>1558705</t>
  </si>
  <si>
    <t>1550087080</t>
  </si>
  <si>
    <t>1550087090</t>
  </si>
  <si>
    <t xml:space="preserve">"Развитие физической культуры и спорта в Назаровском районе" </t>
  </si>
  <si>
    <t>0750084100</t>
  </si>
  <si>
    <t>113</t>
  </si>
  <si>
    <t>350</t>
  </si>
  <si>
    <t>0711021</t>
  </si>
  <si>
    <t>611</t>
  </si>
  <si>
    <t>0718001</t>
  </si>
  <si>
    <t>612</t>
  </si>
  <si>
    <t xml:space="preserve">"Развитие культуры" </t>
  </si>
  <si>
    <t>0801</t>
  </si>
  <si>
    <t>0610000</t>
  </si>
  <si>
    <t>0610051440</t>
  </si>
  <si>
    <t>06100L1440</t>
  </si>
  <si>
    <t>06100S4880</t>
  </si>
  <si>
    <t>0804</t>
  </si>
  <si>
    <t>0620083760</t>
  </si>
  <si>
    <t>063000</t>
  </si>
  <si>
    <t>0630010440</t>
  </si>
  <si>
    <t>06300R5190</t>
  </si>
  <si>
    <t>0630051470</t>
  </si>
  <si>
    <t>540</t>
  </si>
  <si>
    <t>0630083840</t>
  </si>
  <si>
    <t>0630083850</t>
  </si>
  <si>
    <t>0630083860</t>
  </si>
  <si>
    <t>0630083870</t>
  </si>
  <si>
    <t>0630083880</t>
  </si>
  <si>
    <t>"Развитие молодежной политики"</t>
  </si>
  <si>
    <t>0810010430</t>
  </si>
  <si>
    <t>0818001</t>
  </si>
  <si>
    <t>0810074560</t>
  </si>
  <si>
    <t>0818421</t>
  </si>
  <si>
    <t>0810081260</t>
  </si>
  <si>
    <t>0810081270</t>
  </si>
  <si>
    <t>08100S4560</t>
  </si>
  <si>
    <t>0820084220</t>
  </si>
  <si>
    <t>0820084230</t>
  </si>
  <si>
    <t>0835020</t>
  </si>
  <si>
    <t>322</t>
  </si>
  <si>
    <t>0830074580</t>
  </si>
  <si>
    <t>0838425</t>
  </si>
  <si>
    <t>08300L0200</t>
  </si>
  <si>
    <t>0840084310</t>
  </si>
  <si>
    <t>0502</t>
  </si>
  <si>
    <t>0317571</t>
  </si>
  <si>
    <t xml:space="preserve">Капитальный ремонт здания котельных  </t>
  </si>
  <si>
    <t>0318301</t>
  </si>
  <si>
    <t>0310083030</t>
  </si>
  <si>
    <t>0</t>
  </si>
  <si>
    <t>0310083040</t>
  </si>
  <si>
    <t>0318306</t>
  </si>
  <si>
    <t>Установка, ремонт водозаборных скважин и водонапорных башен в рамках</t>
  </si>
  <si>
    <t>0318305</t>
  </si>
  <si>
    <t>0505</t>
  </si>
  <si>
    <t>0320000</t>
  </si>
  <si>
    <t>0328315</t>
  </si>
  <si>
    <t>0328316</t>
  </si>
  <si>
    <t>0328318</t>
  </si>
  <si>
    <t>0320083210</t>
  </si>
  <si>
    <t>0350083320</t>
  </si>
  <si>
    <t>853</t>
  </si>
  <si>
    <t>0350087090</t>
  </si>
  <si>
    <t>0350075700</t>
  </si>
  <si>
    <t>0350075710</t>
  </si>
  <si>
    <t>0340083300</t>
  </si>
  <si>
    <t>111</t>
  </si>
  <si>
    <t>119</t>
  </si>
  <si>
    <t>Выполнение кадастровых работ по подготовке и постановке на кадастровый учетиобъекта капитального строительства здания котельной п. Преображенский</t>
  </si>
  <si>
    <t>0358338</t>
  </si>
  <si>
    <t>0328341</t>
  </si>
  <si>
    <t>0358332</t>
  </si>
  <si>
    <t xml:space="preserve">Проведение повторной государственная экспертиза результатов инженерных изысканий и проектной документации, включая смету "МБОУ "Степновская средняя общеобразовательная школа" </t>
  </si>
  <si>
    <t>0358339</t>
  </si>
  <si>
    <t>0358340</t>
  </si>
  <si>
    <t>0358342</t>
  </si>
  <si>
    <t>0358343</t>
  </si>
  <si>
    <t>софинансирование нв создание в общеобразовательных организациях, расположенных в сельской местности, условий для занятий физической культурой и спортом</t>
  </si>
  <si>
    <t>0110083440</t>
  </si>
  <si>
    <t>Предупреждение, спасение, помощь населению Назаровского района в чрезвычайных ситуациях</t>
  </si>
  <si>
    <t xml:space="preserve">Информирование населения Назаровского района на обеспечение антитеррористической защищенности </t>
  </si>
  <si>
    <t xml:space="preserve">федеральный бюджет </t>
  </si>
  <si>
    <t xml:space="preserve">бюджеты сельских поселений </t>
  </si>
  <si>
    <t>Информационное обеспечение населения о деятельности органов местного самоуправления администрации Назаровского района</t>
  </si>
  <si>
    <t xml:space="preserve">"Развитие сельского хозяйства Назаровского района" </t>
  </si>
  <si>
    <t xml:space="preserve">Проведение инженерных изысканий под строительство полигонов ТБО в населенных пунктах Назаровского района </t>
  </si>
  <si>
    <t>Муниципльная программа</t>
  </si>
  <si>
    <t xml:space="preserve">"Совершенствование управления муниципальным имуществом" </t>
  </si>
  <si>
    <t xml:space="preserve">"Развитие молодежной политики" </t>
  </si>
  <si>
    <t>Подпрограмма «Развитие дошкольного, общего и дополнительного образования».</t>
  </si>
  <si>
    <t>Выполнение кадастровых работ по подготовке и постановке на кадастровый учет объекта капитального строительства здания котельной п. Преображенский</t>
  </si>
  <si>
    <r>
      <rPr>
        <b/>
        <sz val="9"/>
        <rFont val="Times New Roman"/>
        <family val="1"/>
      </rPr>
      <t>Цель</t>
    </r>
    <r>
      <rPr>
        <sz val="9"/>
        <rFont val="Times New Roman"/>
        <family val="1"/>
      </rPr>
      <t xml:space="preserve">:обеспечение долгосрочной сбалансированности и устойчивости бюджетной системы Назаровского района, повышение качества и прозрачности управления муниципальными финансами  </t>
    </r>
  </si>
  <si>
    <t>Целевой показатель 1</t>
  </si>
  <si>
    <t>рублей</t>
  </si>
  <si>
    <t>Целевой показатель 2</t>
  </si>
  <si>
    <t xml:space="preserve">Доля расходов на обслуживание муниципального долга муниципального района в объеме расходов
районного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
</t>
  </si>
  <si>
    <t>процент</t>
  </si>
  <si>
    <r>
      <rPr>
        <b/>
        <sz val="9"/>
        <rFont val="Times New Roman"/>
        <family val="1"/>
      </rPr>
      <t>Задача 1.</t>
    </r>
    <r>
      <rPr>
        <sz val="9"/>
        <rFont val="Times New Roman"/>
        <family val="1"/>
      </rPr>
      <t xml:space="preserve"> Обеспечение равных условий для устойчивого и эффективного исполнения расходных обязательств поселениями, обеспечение сбалансированности и повышение финансовой самостоятельности  бюджетов поселений;</t>
    </r>
  </si>
  <si>
    <t>подпрограмма 1.1. Создание условий для эффективного и ответственного управления муниципальными финансами, повышения устойчивости бюджетов поселений Назаровского района</t>
  </si>
  <si>
    <r>
      <rPr>
        <b/>
        <sz val="9"/>
        <rFont val="Times New Roman"/>
        <family val="1"/>
      </rPr>
      <t>Задача 2</t>
    </r>
    <r>
      <rPr>
        <sz val="9"/>
        <rFont val="Times New Roman"/>
        <family val="1"/>
      </rPr>
      <t xml:space="preserve"> Эффективное управление муниципальным долгом; </t>
    </r>
  </si>
  <si>
    <t xml:space="preserve">подпрограмма 2.1.Управление  муниципальным долгом </t>
  </si>
  <si>
    <t>Доля расходов на обслуживание муниципального долга муниципального района в объеме расходов районного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t>
  </si>
  <si>
    <t xml:space="preserve">Просроченная задолженность по долговым 
обязательствам муниципального района
</t>
  </si>
  <si>
    <r>
      <rPr>
        <b/>
        <sz val="9"/>
        <rFont val="Times New Roman"/>
        <family val="1"/>
      </rPr>
      <t>Задача 3:</t>
    </r>
    <r>
      <rPr>
        <sz val="9"/>
        <rFont val="Times New Roman"/>
        <family val="1"/>
      </rPr>
      <t xml:space="preserve">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а также оптимизации и повышения эффективности расходов районного бюджета;    </t>
    </r>
  </si>
  <si>
    <t xml:space="preserve">подпрограмма 3.1.Обеспечение реализации муниципальной программы и прочие мероприятия </t>
  </si>
  <si>
    <t>Доля рассмотренных на бюджетной комиссии при администрации Назаровского района проектов нормативных правовых актов, касающихся принятия районного бюджета, внесения в него изменений, а также утверждения отчета об его исполнении, подготавливаемых структурными подразделениями, отделами, специалистами администрации Назаровского района</t>
  </si>
  <si>
    <t>Размещение на официальном сайте администрации Назаровского района в информационном окне «Открытый бюджет» материалы по формированию, исполнению районного бюджета, осуществлению бюджетного процесса</t>
  </si>
  <si>
    <t>На официальном сайте администрации района создано информационное окно "Бюджет для граждан",в настоящее время окно"Открытй бюджет" не создано по причине того, что разработка нового формата официального сайта  не произведена</t>
  </si>
  <si>
    <t>"Управление муниципальными финансами"</t>
  </si>
  <si>
    <t>Финансовое управление администрации Назаровского района</t>
  </si>
  <si>
    <t>094</t>
  </si>
  <si>
    <t>"Создание условий для эффективного и ответственного управления муниципальными финансами, повышение устойчивости бюджетов поселений Назаровского района"</t>
  </si>
  <si>
    <t>"Управление муниципальным долгом"</t>
  </si>
  <si>
    <t>"Обеспечение реализации муниципальной программы и прочие мероприятия"</t>
  </si>
  <si>
    <t>0106</t>
  </si>
  <si>
    <t>Подрограмма 2</t>
  </si>
  <si>
    <t>Подрограмма 3</t>
  </si>
  <si>
    <t xml:space="preserve">Подпрограмма 1. </t>
  </si>
  <si>
    <t>Поддержка малых форм хозяйствования</t>
  </si>
  <si>
    <t xml:space="preserve">Подпрограмма 2 </t>
  </si>
  <si>
    <t>Устойчивое развитие сельских территорий</t>
  </si>
  <si>
    <t xml:space="preserve">Подпрограмма 3 </t>
  </si>
  <si>
    <t xml:space="preserve">Подпроограмма 1.1. </t>
  </si>
  <si>
    <t>Переселение граждан из аварийного жилищного фонда в муниципальных образованиях</t>
  </si>
  <si>
    <t xml:space="preserve">Подпрограмма 2.1. </t>
  </si>
  <si>
    <t>Обеспечение жильем работников отраслей бюджетной сферы на территории Назаровского района</t>
  </si>
  <si>
    <t xml:space="preserve">Подпрограмма 3.1. </t>
  </si>
  <si>
    <t>Территориальное планирование, градостроительное занирование и документация по планировке территории</t>
  </si>
  <si>
    <t xml:space="preserve">Отдельные мероприятия </t>
  </si>
  <si>
    <t>Выполнение кадастровых работ в отношении земельных участков для муниципального жилья</t>
  </si>
  <si>
    <t xml:space="preserve">Мероприятие 1.2.  </t>
  </si>
  <si>
    <t>Разработка проектной документации на строительство полигонов ТБО в населенных пунктах Назаровского района</t>
  </si>
  <si>
    <t xml:space="preserve">Мероприятие 1.3. </t>
  </si>
  <si>
    <t xml:space="preserve">Выполнение кадастровых работ в отношении земельных участков по строительство ТБО </t>
  </si>
  <si>
    <t xml:space="preserve">Мероприятие 1.4. </t>
  </si>
  <si>
    <t>Проведение государственной экспертизы проектной документации</t>
  </si>
  <si>
    <t xml:space="preserve">Мероприятие 1..5 </t>
  </si>
  <si>
    <t>Выполнение государственной экспертизы проектной документации и инженерных изысканий,</t>
  </si>
  <si>
    <t xml:space="preserve">Мероприятие 2.1. </t>
  </si>
  <si>
    <t>Строительство полигонов ТБО</t>
  </si>
  <si>
    <t xml:space="preserve">Мероприятие 3.1. </t>
  </si>
  <si>
    <t>Приобретение техники для транспортировки ТБО</t>
  </si>
  <si>
    <t xml:space="preserve">Мероприятие </t>
  </si>
  <si>
    <t>Изготовление и установка контейнеров для сбора ТБО на территории Назаровского района</t>
  </si>
  <si>
    <t>Обустройство контейнерных площадок</t>
  </si>
  <si>
    <t xml:space="preserve">Мероприятие 1. </t>
  </si>
  <si>
    <t>Субсидии вновь созданным субъектам малого и среднего предпринимательства на возмещение части расходов, связанных с приобретеннием и созданием основных средств и началом коммерческой деятельности</t>
  </si>
  <si>
    <t xml:space="preserve">Мероприятие 2. </t>
  </si>
  <si>
    <t>Субсидии субъектам малого и среднего предпринимательства на возмещение части затрат на уплату первого взноса (аванса) по договорам лизинга оборудования</t>
  </si>
  <si>
    <t xml:space="preserve">Мероприятие 1.1. </t>
  </si>
  <si>
    <t>Выполнение кадастровых работ и оформление технической документации на объекты недвижимости</t>
  </si>
  <si>
    <t xml:space="preserve">Мероприятие 1.2. </t>
  </si>
  <si>
    <t>Оформление справки о зарегистрированных правах</t>
  </si>
  <si>
    <t>Оценка муниципального имущества</t>
  </si>
  <si>
    <t>Выполнение кадастровых и формирование земельных участков под объектами недвижимости</t>
  </si>
  <si>
    <t xml:space="preserve">Мероприятие  </t>
  </si>
  <si>
    <t>Расчет экономически обоснованных величин коэффициентов вида разрешенного использования земельного участка и коэффициентов, учитывающих категории арендаторов (К1 и К2)</t>
  </si>
  <si>
    <t>Мероприятие</t>
  </si>
  <si>
    <t xml:space="preserve"> Выполнение кадастровых работ, постановка на кадастровый учет и получение кадастровых паспортов</t>
  </si>
  <si>
    <t>Сохранение культурного наследия</t>
  </si>
  <si>
    <t>Поддержка искусства и народного творчества</t>
  </si>
  <si>
    <t>Развитие молодежной политики</t>
  </si>
  <si>
    <t xml:space="preserve">Подпроограмма 2 </t>
  </si>
  <si>
    <t>Повышение гражданской активности молодежи в решении задач социально- экономического развития района</t>
  </si>
  <si>
    <t>Обеспечение жильем молодых семей</t>
  </si>
  <si>
    <t xml:space="preserve">Подпрограмма </t>
  </si>
  <si>
    <t>Профилактика безнадзорности и правонарушений</t>
  </si>
  <si>
    <t xml:space="preserve"> "Развитие и модернизация объектов коммунальной инфраструктуры Назаровского района"</t>
  </si>
  <si>
    <t xml:space="preserve">«Обеспечение населения Назаровского района чистой питьевой  водой» </t>
  </si>
  <si>
    <t>Мероприятие:</t>
  </si>
  <si>
    <t xml:space="preserve"> Проведение районных спортивно-массовых мероприятий, обеспечение участия спортсменов - членов сборных команд района по вида спорта в зональных, краевых соревнованиях</t>
  </si>
  <si>
    <t xml:space="preserve">1.13 Предоставление единовременной адресной материальной помощи на ремонт печного отопления и электропроводки в жилых помещениях обратившимся многодетным семьям, имеющим трех и более детей, среднедушевой доход которых не превышает величины прожиточного минимума с учетом расходов на доставку и пересылку </t>
  </si>
  <si>
    <t xml:space="preserve"> «Развитие образования»</t>
  </si>
  <si>
    <t>«Развитие дошкольного, общего и дополнительного образования».</t>
  </si>
  <si>
    <t>Строительство (реконструкция) гидротехнических сооружений</t>
  </si>
  <si>
    <t>Софинансирование расходов на строительство (реконструкция) гидротехнических сооружений</t>
  </si>
  <si>
    <t>Обеспечение индивидуальными средствами защиты</t>
  </si>
  <si>
    <t>Мероприятие 1.3.</t>
  </si>
  <si>
    <t xml:space="preserve">Оказание услуг органам местного самоуправления по информационно-аналитической и координирующей деятельности </t>
  </si>
  <si>
    <t xml:space="preserve">Мероприятие 1.5. </t>
  </si>
  <si>
    <t>Оценка рисков, связанных с возникновением аварийной ситуации при эксплуатции гидротехнических сооружений</t>
  </si>
  <si>
    <t xml:space="preserve">Мероприятие 1.6. </t>
  </si>
  <si>
    <t>Разработка проектно-сметной документации на строительство (реконструкцтю) гидротехнических сооружений</t>
  </si>
  <si>
    <t xml:space="preserve">Мероприятие 1.7. </t>
  </si>
  <si>
    <t xml:space="preserve">Мероприятие 1.8. </t>
  </si>
  <si>
    <t xml:space="preserve">Мероприятие 1.9 </t>
  </si>
  <si>
    <t>Обязательное страховаие гражданской ответственности владельца опасного объекта за приченение вреда в результате аварии на опасном объекте</t>
  </si>
  <si>
    <t xml:space="preserve">Мероприятие 1.10. </t>
  </si>
  <si>
    <t>Информационное обеспечение администрации Назаровского района о черезвычайных проишствиях на териитории района</t>
  </si>
  <si>
    <t>Мероприятия по профилактике экстремизма и терроризма</t>
  </si>
  <si>
    <t xml:space="preserve">Мероприятие 1.1.   </t>
  </si>
  <si>
    <t>Информационно-телевизионное сопровождение деятельности органов местного самоуправления</t>
  </si>
  <si>
    <t xml:space="preserve">Мероприятие 1.2.   </t>
  </si>
  <si>
    <t>Информирование о деятельности администрации Назаровского района и ее структурных подразделений в печатных изданиях</t>
  </si>
  <si>
    <t xml:space="preserve">Мероприятие 1.3.   </t>
  </si>
  <si>
    <t xml:space="preserve">Приобретение печатных периодических  изданий для органов местного самоуправления </t>
  </si>
  <si>
    <t xml:space="preserve">Мероприятия 1.4 </t>
  </si>
  <si>
    <t>Разработка и содержание официального сайта органов местного самоуправления</t>
  </si>
  <si>
    <t xml:space="preserve">Меропритие 1.5. </t>
  </si>
  <si>
    <t>Информирование о деятельности Назаровского района и районного Совета депутатов ,администрации Назаровского района и ее структурных подразделений в печатных изданиях</t>
  </si>
  <si>
    <t>Информирование жителей о социально-экономоческом развитии Назаровского района</t>
  </si>
  <si>
    <t xml:space="preserve">Мероприятие 1 </t>
  </si>
  <si>
    <t>Возмещение организациям автомобильного транспорта  недополученных доходов, возникающих в результате государственного регулирования тарифов, небольшой интенсивности пассажиропотоков по внутрирайонным маршрутам вне границ населённых пунктов Назаровского района</t>
  </si>
  <si>
    <t xml:space="preserve">Мероприятие 2: </t>
  </si>
  <si>
    <t>Мероприятия в области безопасности дорожного движения</t>
  </si>
  <si>
    <t xml:space="preserve">Мероприятие 1.2.                                                                                                                                                                                                                                                                                                                                                                                                                                                                               </t>
  </si>
  <si>
    <t>Техническая инвентаризация муниципального жилья</t>
  </si>
  <si>
    <t xml:space="preserve">Выполнение государственной экспертизы проектной документации и инженерных изысканий, </t>
  </si>
  <si>
    <t xml:space="preserve">Мероприятие            </t>
  </si>
  <si>
    <t>Выполнение кадастровых работ, постановка на кадастровый учет и получение кадастровых паспортов</t>
  </si>
  <si>
    <t xml:space="preserve">Мероприятие: </t>
  </si>
  <si>
    <t>Проведение районных спортивно-массовых мероприятий, обеспечение участия спортсменов - членов сборных команд района по вида спорта в зональных, краевых соревнованиях</t>
  </si>
  <si>
    <t>Проведение районных культурно-досуговых мероприятий</t>
  </si>
  <si>
    <t>Поддержка деятельности (оказание услуг) подведомственных учреждений</t>
  </si>
  <si>
    <t>Софинансирование расходов на поддержку деятельности подведомственных учреждений</t>
  </si>
  <si>
    <t>Вовлечение молодых граждан в массовые мероприятия патриотической направленности</t>
  </si>
  <si>
    <t xml:space="preserve">Мероприятие 2.2. </t>
  </si>
  <si>
    <t>Создание рабочих мест для несовершеннолетних граждан, проживающих в районе</t>
  </si>
  <si>
    <t>Обеспечение жильем молодых семей за счет средств федерального бюджета</t>
  </si>
  <si>
    <r>
      <t>Подпрограмма 1</t>
    </r>
    <r>
      <rPr>
        <i/>
        <sz val="8"/>
        <rFont val="Times New Roman"/>
        <family val="1"/>
      </rPr>
      <t xml:space="preserve"> </t>
    </r>
  </si>
  <si>
    <t>Развитие и модернизация объектов коммунальной инфраструктуры Назаровского района"</t>
  </si>
  <si>
    <r>
      <rPr>
        <b/>
        <i/>
        <sz val="8"/>
        <rFont val="Times New Roman"/>
        <family val="1"/>
      </rPr>
      <t xml:space="preserve">Подпрограмма 2 </t>
    </r>
    <r>
      <rPr>
        <i/>
        <sz val="8"/>
        <rFont val="Times New Roman"/>
        <family val="1"/>
      </rPr>
      <t xml:space="preserve"> </t>
    </r>
  </si>
  <si>
    <t>«Обеспечение населения Назаровского района чистой питьевой  водой»</t>
  </si>
  <si>
    <t xml:space="preserve"> Приобретение многоквартирных домов</t>
  </si>
  <si>
    <t>Софинансирование расходов на оплату стоимости путевок для детей в краевые государственные и негосударственные организации отдыга, оздоровления и занятости детей, зарегистрированные на территории края, муниципальные загородные оздоровительные лагеря  в рамках государственной программы Красноярского края  "Развитие образования"</t>
  </si>
  <si>
    <t xml:space="preserve">Подпрограмма 1.1. </t>
  </si>
  <si>
    <t>Софинансирование расходов из районного бюджета на поддержку отрасли культуры за счет средств федерального бюджета</t>
  </si>
  <si>
    <t>Софинансирование расходов из районного бюджета на поддержку отрасли культуры за счет средств краевого бюджета</t>
  </si>
  <si>
    <t>Разработка проектно-сметной документации и проведение государственной экспертизы для объектов муниципальных учреждений Назаровского района</t>
  </si>
  <si>
    <t>Расходы на выплаты персоналу бюджетных учреждений библиотечной системы за счет средств районного бюджета</t>
  </si>
  <si>
    <t>МП "Управление муниципальными финансами"</t>
  </si>
  <si>
    <t>Софинансирование на разработку проектно-сметной документации на строительство (реконструкцию) гидротехнических сооружений</t>
  </si>
  <si>
    <t>Разработка проектно-сметной документации и проведение государственной экспертизы для объектов муниципальных учреждений</t>
  </si>
  <si>
    <t>0630083440</t>
  </si>
  <si>
    <t>0630010210</t>
  </si>
  <si>
    <t>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t>
  </si>
  <si>
    <t>0630010310</t>
  </si>
  <si>
    <t>Предоставление социальных выплат молодым семьям на приобретение (строительство) жилья</t>
  </si>
  <si>
    <t>Основное мероприятие 30</t>
  </si>
  <si>
    <t>Основное мероприятие 31</t>
  </si>
  <si>
    <t>Основное мероприятие 32</t>
  </si>
  <si>
    <t>10500S5630</t>
  </si>
  <si>
    <t>Основное мероприятие 33</t>
  </si>
  <si>
    <t>Основное мероприятие 34</t>
  </si>
  <si>
    <t>Обеспечение жизнедеятельности образовательных учреждений района муниципальной программы  Назаровского района "Развитие образования"</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</si>
  <si>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"Обеспечение жизнедеятельности образовательных учреждений района муниципальной программы "Развитие образования"</t>
  </si>
  <si>
    <t>0140078400</t>
  </si>
  <si>
    <t xml:space="preserve">Создание комфортных и безопасных условий в образовательных учреждениях, приведение в соответствие с санитарно-гигиеническими требованиями пожарной безопасности к зданиям в рамках подпрограммы "Обеспечение  жизнедеятельности образовательных учреждений района муниципальной программы "Развитие образования" </t>
  </si>
  <si>
    <t>0140081500</t>
  </si>
  <si>
    <t>Средства на повышение размеров полаты труда отдельным категориям работников бюджетной сферы края, в том числе для которых Указами Президента Российской Федерации предусмотрено повышение оплаты труда в рамках подпрограммы " "Развитие дошкольного, общего и дополнительного образования" муниципальной программы "Развитие образования"</t>
  </si>
  <si>
    <t>Основное мероприятие 35</t>
  </si>
  <si>
    <t xml:space="preserve">Основное мероприятие </t>
  </si>
  <si>
    <t>Проведение мероприятий , направленных на обеспечение безопасности участия детей в дорожном движении за счет средств краевого бюджета в рамках отдельных мероприятий муниципалоьной программы "Развитие транспортной системы"</t>
  </si>
  <si>
    <t>Средства на повышение размеров оплаты труда методистов муниципальных методических рабинетов (центров) сферы "Образование", созданных в виде муниципальных учреждений или являющихся структурными подразделениями муниципальных образовательных учреждений</t>
  </si>
  <si>
    <t>0150010450</t>
  </si>
  <si>
    <t>Подержка отрасли культуры</t>
  </si>
  <si>
    <t>06100R5190</t>
  </si>
  <si>
    <t>2017(текущий год)</t>
  </si>
  <si>
    <t>Софинансирование расходов к федеральным средствам,выделенным на комплектование книжных фондов муниципальных библиотек</t>
  </si>
  <si>
    <t>Средства на повышение размеров оплаты труда основного персонала и административно-управленческого персонала учреждений культуры, подведомственных муниципальным органам управления в области культуры</t>
  </si>
  <si>
    <t>Государственная поддержка комплексного развития муниципальных учреждений культуры</t>
  </si>
  <si>
    <t>0630010460</t>
  </si>
  <si>
    <t>0630074490</t>
  </si>
  <si>
    <t>Поддержка отрасли (государственная поддержка лучших работников муниципальных учреждений культуры, находящихся на территории сельских поселений)</t>
  </si>
  <si>
    <t>Развитие системы патриотического воспитания в рамках деятельности муниципальных молодежных центров</t>
  </si>
  <si>
    <t>0820074540</t>
  </si>
  <si>
    <t>852</t>
  </si>
  <si>
    <t>Подпрограмма "Прочие мероприятия"</t>
  </si>
  <si>
    <t>Подпрограмма "Обеспечение жизнедеятельности образовательных учреждений района"</t>
  </si>
  <si>
    <t>Софинансирование расходов на осуществление (возмещение) расходов, направленных на развитие и повышение качества муниципальных учреждений, предоставление новых муниципальных услуг, повышение их качества</t>
  </si>
  <si>
    <t>Осуществление расходов на осуществление (возмещение) расходов, направленных на развитие и повышение качества муниципальных учреждений, предоставление новых муниципальных услуг, повышение их качества</t>
  </si>
  <si>
    <t>Удельный вес инвалидов, реализующих индивидуальные программы реабилитации в муниципальных учреждениях социального обслуживания, от общего числа инвалидов в Назаровском районе</t>
  </si>
  <si>
    <t>обследования муниципальных жилых домов с подготовкой технического заключения</t>
  </si>
  <si>
    <r>
      <t xml:space="preserve">Мероприятие 1.2. </t>
    </r>
    <r>
      <rPr>
        <sz val="8"/>
        <rFont val="Times New Roman"/>
        <family val="1"/>
      </rPr>
      <t xml:space="preserve"> Мероприятие 1.2.  Разработка проектной документации на строительство полигонов ТБО в населенных пунктах Назаровского района, вт.ч.: п. Преображенский, с.Подсосное п.Красная Поляна (кредиторская задолженность за 2016)</t>
    </r>
  </si>
  <si>
    <t>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учетной степении, почетного звания, нагрудного знака (значка)</t>
  </si>
  <si>
    <t>Средства на повышение размеров оплаты труда основного персонала и административно-управленческого персонала учреждений культуры, подведомственных муниципальным органом управления в области культуры</t>
  </si>
  <si>
    <t>Поддержка отрасли культуры(государственная поддержка лучших работников муниципальных учреждений культуры, находящихся на территории сельских поселений)</t>
  </si>
  <si>
    <t>Расходы на выплату персоналу бюджетных учреждений клубного типа за счет средств районного бюджета</t>
  </si>
  <si>
    <t>Внепрограмные расходы</t>
  </si>
  <si>
    <t>Расходы на хозяйственное обслуживание учреждений Назаровского района</t>
  </si>
  <si>
    <t xml:space="preserve">Развитие системы патриотического воспитания в рамках деятельности муниципальных молодежных центров  </t>
  </si>
  <si>
    <t>Софинансирование на предоставление молодым семьям - участникам подпрограммы социальных выплат на приобретение жилья или строительство индивидуального жилого дома</t>
  </si>
  <si>
    <t>Капитальный ремонт тепловыъх сетей, устройство тепловых сетей, замена и модернизация запорной арматуры и котельного оборудования</t>
  </si>
  <si>
    <t>Капитальный ремонт водозаборных скважин</t>
  </si>
  <si>
    <t>"Обеспечение реализации мунициальной программы отдельные мероприятия, прочие мероприятия"</t>
  </si>
  <si>
    <t>Выполнение кадастровых работ , постановка на кадастровый учет и получение кадастровых паспортов</t>
  </si>
  <si>
    <t>Софинансирование на проведение кап. Ремонта спортзалов</t>
  </si>
  <si>
    <t>Проведение капитального ремонта спортзалов создание в общеобразовательных организациях, расположенных в сельской местности, условий для занятий физической культурой и спортом</t>
  </si>
  <si>
    <t>Подпрограмма "обеспечение жизнедеятельности образовательных учреждений района"</t>
  </si>
  <si>
    <t>Осуществление расходов на осуществление (возмещение) расходов, направленных на развитие и повышение качества муниципальных учреждений, предоставление новых муниципальтных услуг, повышение их качества</t>
  </si>
  <si>
    <t>Информация о целевых показателях и показателях результативности муниципальной программы Назаровского района</t>
  </si>
  <si>
    <t>Корректировка плана по предупреждению и ликвидации аварийных разливов нефти и нефтепродуктов (кред.задолж за 2016)</t>
  </si>
  <si>
    <t>Реализация мероприятий федеральной целевой программы "Устойчивое развитие сельских территорий 2014-2017 годы и на период до 2020 года"</t>
  </si>
  <si>
    <t xml:space="preserve">"Развитие малого и среднего предпринимательства на территории Назаровского района" </t>
  </si>
  <si>
    <t>Комплектование книжных фондов муниципальных библиотек за счет федерального бюджета</t>
  </si>
  <si>
    <t>0617481</t>
  </si>
  <si>
    <t>06100L5190</t>
  </si>
  <si>
    <t>06100S5190</t>
  </si>
  <si>
    <t>Софинансирование расходов из районного бюджета на государственную поддержку комплексного развития муниципальных учреждений культуры</t>
  </si>
  <si>
    <t>06300S4490</t>
  </si>
  <si>
    <t>0630083830</t>
  </si>
  <si>
    <t xml:space="preserve">Текущий и капитальный ремонт зданий и помещений муниципальных учреждений культуры, выполнение мероприятий по повышению пожарной и террористической безопасности учреждений, осуществляемых в процессе текущего и капитального ремонта муниципальных учреждений </t>
  </si>
  <si>
    <t>Расходы на выплаты персоналу бюджетных учреждений клубного типа за счет средств по передаче полномочий сельскими поселениями</t>
  </si>
  <si>
    <t>0630083890</t>
  </si>
  <si>
    <t>Иные расходы на выплаты персоналу бюджетных учреждений клубного типа за счет средств по передаче полномочий сельскими поселениями</t>
  </si>
  <si>
    <t>0630083900</t>
  </si>
  <si>
    <t>9410088180</t>
  </si>
  <si>
    <t>0810010210</t>
  </si>
  <si>
    <t>03100S5710</t>
  </si>
  <si>
    <t>Подпрограмма3</t>
  </si>
  <si>
    <t>"Обеспечение реализации мунициальной программы отдельные мероприятия, прорчие мероприятия"</t>
  </si>
  <si>
    <t>831</t>
  </si>
  <si>
    <t>Разработка проектно-сметной документации для объектов муниципальных учреждений Назаровского района</t>
  </si>
  <si>
    <t>0350083440</t>
  </si>
  <si>
    <t>«Обеспечение жизнедеятельности образовательных учреждений района».</t>
  </si>
  <si>
    <t>Осуществление расходов, направленных на развитие и повышение качества работы муниципальных учреждений</t>
  </si>
  <si>
    <t>Софинансирование расходов на осуществление (возмещение) расходов, направленных на развитие и повышение качества работы муниципальных учреждений</t>
  </si>
  <si>
    <t>01400S8400</t>
  </si>
  <si>
    <t>01100R0970</t>
  </si>
  <si>
    <t>Разработка проектно-сметной документации и проведение государственной экспертизы дляобъектов муниципальных учреждений Назаровского района</t>
  </si>
  <si>
    <t>Компенсация расходов муниципальных спортивных школ, подготовивших спортсмена, ставшего членом спортивной сборной команды Красноярского края, согласно статье 15 закона Красноярского края от 21.12.2010 года №11-5566 "О физической культуре и спорте в Красноярском крае" в рамках подппрограммы "Развитие дошкольного, общего и дополнительного образования" муниципальной программы "Развитие образования"</t>
  </si>
  <si>
    <t>0110026540</t>
  </si>
  <si>
    <t>Основное мероприятие 36</t>
  </si>
  <si>
    <t>Софинансирование расходов на проведение мероприятий, направленных на обеспечение безопасного участия детей в дорожном движении за счет средств районного бюджета в рамках подпрограммы "Повышение безопасности дорожного"</t>
  </si>
  <si>
    <t>Поощрение победителей,участников конкурса в сфере образования за счет целевых пожертвований в рамках подпрограммы "Развитие дошкольного, общего и дополнительного образования" муниципальной программы "Развитие образования"</t>
  </si>
  <si>
    <t>Компенсацифя расходов муниципальных спортивных школ, подготовивших спортсмена, ставшенго членом спортивной сборной команды Красноярского края, согласно статье 15 заеона Красноярского края от 21.12.2010 года №11-5566 "О физической культуре и спорте в Кравсноярском крае" в рамках подпрограммы "Развитие дошкольного, общего и дополнительного образования" муниципальной программы "Развитие образования"</t>
  </si>
  <si>
    <t>Средства на повышение размеров оплаты труда отдельным категориям работников бюджетной сферы края, в том числе для которых указами Президента Российской Федарации предусмотрено повышение оплаты труда в рамках подпрограммы "Развитие дошкольного, общего и дополнительного образования" муниципальной программы "Развитие образования"</t>
  </si>
  <si>
    <t>Приложение № 11</t>
  </si>
  <si>
    <t>к Порядку принятия решений о разработке муниципальных Назаровского района, их формировании и реализации</t>
  </si>
  <si>
    <t>Расшифровка финансирования по объектам капитального строительства, муниципальной собственности Назаровского района</t>
  </si>
  <si>
    <t>за 2017 г. (нарастающим итогом)</t>
  </si>
  <si>
    <r>
      <t xml:space="preserve">по:  </t>
    </r>
    <r>
      <rPr>
        <u val="single"/>
        <sz val="12"/>
        <rFont val="Times New Roman"/>
        <family val="1"/>
      </rPr>
      <t>МКУ служба "Заказчик" Назаровского района</t>
    </r>
  </si>
  <si>
    <t>№  п/п</t>
  </si>
  <si>
    <t>Наименование объекта</t>
  </si>
  <si>
    <t>Ед.
измерения</t>
  </si>
  <si>
    <t>Мощ ность</t>
  </si>
  <si>
    <t>Сметная стоимость  по утвержденной ПСД  ( в ценах        2017г.)</t>
  </si>
  <si>
    <t>Остаток сметной стоимости на 01.01. текущего года</t>
  </si>
  <si>
    <t>План на  2017 год</t>
  </si>
  <si>
    <t>Финансирование за 2017г.</t>
  </si>
  <si>
    <t>по ПСД (в ценах        ___г.)</t>
  </si>
  <si>
    <t>в ценах контракта</t>
  </si>
  <si>
    <t xml:space="preserve">по ПСД (в ценах 2017 г.) </t>
  </si>
  <si>
    <t>в ценах контракта, всего в том числе</t>
  </si>
  <si>
    <t>аванс</t>
  </si>
  <si>
    <t xml:space="preserve"> краевой бюджеты</t>
  </si>
  <si>
    <t>ввод в действие (квартал)</t>
  </si>
  <si>
    <t>всего, в том числе</t>
  </si>
  <si>
    <t>капитальный ремонт котельной по ул. Северная,5 в с. Подсосное</t>
  </si>
  <si>
    <t>единица</t>
  </si>
  <si>
    <t>капитальный ремонт водозаборной скважины по ул. Молодежная,27 в с. Подсосное</t>
  </si>
  <si>
    <t>капитальный ремонт МБДОУ "Преображенский детский сад "Малышок", расположенного по адресу: 662213, Красноярский край, Назаровский район, п. Преображенский, ул. Школьная, 8</t>
  </si>
  <si>
    <t>капитальный ремонт муниципального жилья, расположенного по адресу: 662222, Красноярский край, Назаровский район, с. Павловка, ул. Советская, 13-1 (завершение работ)</t>
  </si>
  <si>
    <t xml:space="preserve">Итого </t>
  </si>
  <si>
    <t>Руководитель</t>
  </si>
  <si>
    <t>Подпись</t>
  </si>
  <si>
    <t>капитальный ремонт котельной по ул. Зеленая,1А в п. Красная Сопка</t>
  </si>
  <si>
    <t>Средства на повышение оплаты труда методистов муниципальных методических кабинетов (центров) сферы "Образование",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в рамках подпрограммы "Обеспечение реализации муниципальной программы и прочие мероприятия" муниципальной программы "Развитие образования"</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</si>
</sst>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
    <numFmt numFmtId="170" formatCode="0.0"/>
    <numFmt numFmtId="171" formatCode="0.00000"/>
    <numFmt numFmtId="172" formatCode="[$-FC19]d\ mmmm\ yyyy\ &quot;г.&quot;"/>
    <numFmt numFmtId="173" formatCode="0.0000"/>
    <numFmt numFmtId="174" formatCode="0.000000"/>
  </numFmts>
  <fonts count="63">
    <font>
      <sz val="10"/>
      <name val="Arial Cyr"/>
      <family val="0"/>
    </font>
    <font>
      <sz val="8"/>
      <name val="Arial Cyr"/>
      <family val="0"/>
    </font>
    <font>
      <sz val="9"/>
      <name val="Times New Roman"/>
      <family val="1"/>
    </font>
    <font>
      <b/>
      <sz val="9"/>
      <name val="Times New Roman"/>
      <family val="1"/>
    </font>
    <font>
      <b/>
      <sz val="10"/>
      <name val="Arial Cyr"/>
      <family val="0"/>
    </font>
    <font>
      <sz val="12"/>
      <name val="Times New Roman"/>
      <family val="1"/>
    </font>
    <font>
      <sz val="10"/>
      <name val="Times New Roman"/>
      <family val="1"/>
    </font>
    <font>
      <sz val="8"/>
      <name val="Times New Roman"/>
      <family val="1"/>
    </font>
    <font>
      <b/>
      <sz val="8"/>
      <name val="Times New Roman"/>
      <family val="1"/>
    </font>
    <font>
      <i/>
      <sz val="8"/>
      <name val="Times New Roman"/>
      <family val="1"/>
    </font>
    <font>
      <b/>
      <i/>
      <sz val="8"/>
      <name val="Times New Roman"/>
      <family val="1"/>
    </font>
    <font>
      <sz val="11"/>
      <color indexed="8"/>
      <name val="Calibri"/>
      <family val="2"/>
    </font>
    <font>
      <sz val="11"/>
      <name val="Times New Roman"/>
      <family val="1"/>
    </font>
    <font>
      <sz val="11"/>
      <color indexed="8"/>
      <name val="Times New Roman"/>
      <family val="1"/>
    </font>
    <font>
      <b/>
      <sz val="10"/>
      <name val="Times New Roman"/>
      <family val="1"/>
    </font>
    <font>
      <b/>
      <sz val="8"/>
      <color indexed="10"/>
      <name val="Times New Roman"/>
      <family val="1"/>
    </font>
    <font>
      <sz val="8"/>
      <color indexed="10"/>
      <name val="Times New Roman"/>
      <family val="1"/>
    </font>
    <font>
      <b/>
      <sz val="8"/>
      <name val="Arial Cyr"/>
      <family val="0"/>
    </font>
    <font>
      <i/>
      <sz val="9"/>
      <name val="Times New Roman"/>
      <family val="1"/>
    </font>
    <font>
      <b/>
      <i/>
      <sz val="9"/>
      <name val="Times New Roman"/>
      <family val="1"/>
    </font>
    <font>
      <i/>
      <sz val="10"/>
      <name val="Arial Cyr"/>
      <family val="0"/>
    </font>
    <font>
      <i/>
      <sz val="10"/>
      <name val="Times New Roman"/>
      <family val="1"/>
    </font>
    <font>
      <sz val="14"/>
      <name val="Times New Roman"/>
      <family val="1"/>
    </font>
    <font>
      <u val="single"/>
      <sz val="12"/>
      <name val="Times New Roman"/>
      <family val="1"/>
    </font>
    <font>
      <sz val="9"/>
      <name val="Arial Cyr"/>
      <family val="0"/>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medium"/>
      <bottom style="thin"/>
    </border>
    <border>
      <left style="medium"/>
      <right style="thin"/>
      <top style="thin"/>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0" borderId="0">
      <alignment/>
      <protection/>
    </xf>
    <xf numFmtId="0" fontId="11" fillId="0" borderId="0">
      <alignment/>
      <protection/>
    </xf>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474">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wrapText="1"/>
    </xf>
    <xf numFmtId="0" fontId="2" fillId="0" borderId="10" xfId="0" applyFont="1" applyBorder="1" applyAlignment="1">
      <alignment wrapText="1"/>
    </xf>
    <xf numFmtId="0" fontId="5" fillId="0" borderId="0" xfId="0" applyFont="1" applyAlignment="1">
      <alignment wrapText="1"/>
    </xf>
    <xf numFmtId="0" fontId="5" fillId="0" borderId="0" xfId="0" applyFont="1" applyAlignment="1">
      <alignment horizontal="left" wrapText="1"/>
    </xf>
    <xf numFmtId="0" fontId="6" fillId="0" borderId="0" xfId="0" applyFont="1" applyAlignment="1">
      <alignment/>
    </xf>
    <xf numFmtId="0" fontId="5" fillId="0" borderId="0" xfId="0" applyFont="1" applyAlignment="1">
      <alignment vertical="center"/>
    </xf>
    <xf numFmtId="0" fontId="7" fillId="0" borderId="10" xfId="0" applyFont="1" applyBorder="1" applyAlignment="1">
      <alignment wrapText="1"/>
    </xf>
    <xf numFmtId="0" fontId="7" fillId="0" borderId="0" xfId="0" applyFont="1" applyBorder="1" applyAlignment="1">
      <alignment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8" fillId="0" borderId="10" xfId="0" applyFont="1" applyBorder="1" applyAlignment="1">
      <alignment wrapText="1"/>
    </xf>
    <xf numFmtId="0" fontId="8" fillId="0" borderId="10" xfId="0" applyFont="1" applyBorder="1" applyAlignment="1">
      <alignment/>
    </xf>
    <xf numFmtId="2" fontId="8" fillId="0" borderId="10" xfId="0" applyNumberFormat="1" applyFont="1" applyBorder="1" applyAlignment="1">
      <alignment wrapText="1"/>
    </xf>
    <xf numFmtId="0" fontId="7" fillId="0" borderId="10" xfId="0" applyFont="1" applyBorder="1" applyAlignment="1">
      <alignment/>
    </xf>
    <xf numFmtId="2" fontId="7" fillId="0" borderId="10" xfId="0" applyNumberFormat="1" applyFont="1" applyBorder="1" applyAlignment="1">
      <alignment wrapText="1"/>
    </xf>
    <xf numFmtId="0" fontId="7" fillId="33" borderId="10" xfId="0" applyFont="1" applyFill="1" applyBorder="1" applyAlignment="1">
      <alignment wrapText="1"/>
    </xf>
    <xf numFmtId="0" fontId="7" fillId="0" borderId="10" xfId="0" applyFont="1" applyBorder="1" applyAlignment="1">
      <alignment/>
    </xf>
    <xf numFmtId="0" fontId="8" fillId="0" borderId="10" xfId="0" applyFont="1" applyBorder="1" applyAlignment="1">
      <alignment/>
    </xf>
    <xf numFmtId="2" fontId="8" fillId="0" borderId="10" xfId="0" applyNumberFormat="1" applyFont="1" applyBorder="1" applyAlignment="1">
      <alignment/>
    </xf>
    <xf numFmtId="0" fontId="9" fillId="0" borderId="10" xfId="0" applyFont="1" applyBorder="1" applyAlignment="1">
      <alignment wrapText="1"/>
    </xf>
    <xf numFmtId="2" fontId="7" fillId="0" borderId="10" xfId="0" applyNumberFormat="1" applyFont="1" applyBorder="1" applyAlignment="1">
      <alignment/>
    </xf>
    <xf numFmtId="0" fontId="9" fillId="0" borderId="10" xfId="0" applyFont="1" applyBorder="1" applyAlignment="1">
      <alignment/>
    </xf>
    <xf numFmtId="0" fontId="9" fillId="0" borderId="10" xfId="0" applyFont="1" applyBorder="1" applyAlignment="1">
      <alignment vertical="top" wrapText="1"/>
    </xf>
    <xf numFmtId="0" fontId="7" fillId="0" borderId="10"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left" wrapText="1"/>
    </xf>
    <xf numFmtId="0" fontId="7" fillId="0" borderId="12" xfId="0" applyFont="1" applyBorder="1" applyAlignment="1">
      <alignment wrapText="1"/>
    </xf>
    <xf numFmtId="0" fontId="7" fillId="0" borderId="13" xfId="0" applyFont="1" applyBorder="1" applyAlignment="1">
      <alignment wrapText="1"/>
    </xf>
    <xf numFmtId="0" fontId="7" fillId="0" borderId="10" xfId="0" applyFont="1" applyBorder="1" applyAlignment="1">
      <alignment horizontal="right" wrapText="1"/>
    </xf>
    <xf numFmtId="0" fontId="7" fillId="0" borderId="14" xfId="0" applyFont="1" applyBorder="1" applyAlignment="1">
      <alignment wrapText="1"/>
    </xf>
    <xf numFmtId="0" fontId="7" fillId="0" borderId="10" xfId="0" applyFont="1" applyFill="1" applyBorder="1" applyAlignment="1">
      <alignment wrapText="1"/>
    </xf>
    <xf numFmtId="170" fontId="8" fillId="0" borderId="10" xfId="0" applyNumberFormat="1" applyFont="1" applyBorder="1" applyAlignment="1">
      <alignment/>
    </xf>
    <xf numFmtId="170" fontId="7" fillId="0" borderId="10" xfId="0" applyNumberFormat="1" applyFont="1" applyBorder="1" applyAlignment="1">
      <alignment wrapText="1"/>
    </xf>
    <xf numFmtId="0" fontId="8" fillId="0" borderId="10" xfId="0" applyFont="1" applyBorder="1" applyAlignment="1">
      <alignment wrapText="1" shrinkToFit="1"/>
    </xf>
    <xf numFmtId="0" fontId="10" fillId="0" borderId="10" xfId="0" applyFont="1" applyBorder="1" applyAlignment="1">
      <alignment wrapText="1"/>
    </xf>
    <xf numFmtId="0" fontId="9" fillId="0" borderId="10" xfId="0" applyFont="1" applyBorder="1" applyAlignment="1">
      <alignment/>
    </xf>
    <xf numFmtId="0" fontId="8" fillId="0" borderId="0" xfId="0" applyFont="1" applyAlignment="1">
      <alignment wrapText="1"/>
    </xf>
    <xf numFmtId="2" fontId="9" fillId="0" borderId="10" xfId="0" applyNumberFormat="1" applyFont="1" applyBorder="1" applyAlignment="1">
      <alignment/>
    </xf>
    <xf numFmtId="2" fontId="9" fillId="0" borderId="10" xfId="0" applyNumberFormat="1" applyFont="1" applyBorder="1" applyAlignment="1">
      <alignment wrapText="1"/>
    </xf>
    <xf numFmtId="0" fontId="9" fillId="0" borderId="14" xfId="0" applyFont="1" applyBorder="1" applyAlignment="1">
      <alignment wrapText="1"/>
    </xf>
    <xf numFmtId="0" fontId="9" fillId="0" borderId="10" xfId="0" applyFont="1" applyBorder="1" applyAlignment="1">
      <alignment vertical="top"/>
    </xf>
    <xf numFmtId="0" fontId="7" fillId="0" borderId="15" xfId="0" applyFont="1" applyBorder="1" applyAlignment="1">
      <alignment wrapText="1"/>
    </xf>
    <xf numFmtId="0" fontId="7" fillId="0" borderId="16" xfId="0" applyFont="1" applyBorder="1" applyAlignment="1">
      <alignment wrapText="1"/>
    </xf>
    <xf numFmtId="0" fontId="7" fillId="0" borderId="0" xfId="0" applyFont="1" applyAlignment="1">
      <alignment wrapText="1"/>
    </xf>
    <xf numFmtId="49" fontId="7" fillId="0" borderId="10" xfId="0" applyNumberFormat="1" applyFont="1" applyBorder="1" applyAlignment="1">
      <alignment horizontal="left" wrapText="1"/>
    </xf>
    <xf numFmtId="0" fontId="7" fillId="0" borderId="10" xfId="0" applyFont="1" applyBorder="1" applyAlignment="1">
      <alignment horizontal="left" vertical="center" wrapText="1"/>
    </xf>
    <xf numFmtId="0" fontId="7" fillId="33" borderId="10" xfId="0" applyFont="1" applyFill="1" applyBorder="1" applyAlignment="1">
      <alignment horizontal="left" wrapText="1"/>
    </xf>
    <xf numFmtId="49" fontId="7" fillId="0" borderId="17" xfId="0" applyNumberFormat="1" applyFont="1" applyBorder="1" applyAlignment="1">
      <alignment horizontal="center" vertical="center" wrapText="1"/>
    </xf>
    <xf numFmtId="49" fontId="7" fillId="0" borderId="18" xfId="0" applyNumberFormat="1" applyFont="1" applyBorder="1" applyAlignment="1">
      <alignment wrapText="1"/>
    </xf>
    <xf numFmtId="49" fontId="7" fillId="0" borderId="13" xfId="0" applyNumberFormat="1" applyFont="1" applyBorder="1" applyAlignment="1">
      <alignment wrapText="1"/>
    </xf>
    <xf numFmtId="0" fontId="9" fillId="0" borderId="10" xfId="0" applyFont="1" applyBorder="1" applyAlignment="1">
      <alignment horizontal="left" wrapText="1"/>
    </xf>
    <xf numFmtId="0" fontId="8" fillId="0" borderId="10" xfId="0" applyFont="1" applyBorder="1" applyAlignment="1">
      <alignment horizontal="left" wrapText="1"/>
    </xf>
    <xf numFmtId="49" fontId="7" fillId="0" borderId="19" xfId="0" applyNumberFormat="1" applyFont="1" applyBorder="1" applyAlignment="1">
      <alignment vertical="center" wrapText="1"/>
    </xf>
    <xf numFmtId="49" fontId="7" fillId="0" borderId="20" xfId="0" applyNumberFormat="1" applyFont="1" applyBorder="1" applyAlignment="1">
      <alignment vertical="center" wrapText="1"/>
    </xf>
    <xf numFmtId="0" fontId="7" fillId="0" borderId="11" xfId="0" applyFont="1" applyBorder="1" applyAlignment="1">
      <alignment horizontal="left" vertical="center" wrapText="1"/>
    </xf>
    <xf numFmtId="0" fontId="7" fillId="0" borderId="15" xfId="0" applyFont="1" applyBorder="1" applyAlignment="1">
      <alignment horizontal="center" vertical="center" wrapText="1"/>
    </xf>
    <xf numFmtId="0" fontId="7" fillId="0" borderId="0" xfId="0" applyFont="1" applyAlignment="1">
      <alignment horizontal="center" vertical="center" wrapText="1"/>
    </xf>
    <xf numFmtId="0" fontId="7" fillId="0" borderId="10" xfId="0" applyFont="1" applyFill="1" applyBorder="1" applyAlignment="1">
      <alignment horizontal="left" vertical="center" wrapText="1"/>
    </xf>
    <xf numFmtId="0" fontId="2" fillId="0" borderId="0" xfId="0" applyFont="1" applyFill="1" applyAlignment="1">
      <alignment wrapText="1"/>
    </xf>
    <xf numFmtId="0" fontId="7" fillId="0" borderId="1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7" xfId="0"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0" fontId="8" fillId="0" borderId="19" xfId="0" applyFont="1" applyFill="1" applyBorder="1" applyAlignment="1">
      <alignment vertical="center" wrapText="1"/>
    </xf>
    <xf numFmtId="0" fontId="8" fillId="0" borderId="10" xfId="0" applyFont="1" applyFill="1" applyBorder="1" applyAlignment="1">
      <alignment vertical="center" wrapText="1"/>
    </xf>
    <xf numFmtId="0" fontId="0" fillId="0" borderId="10" xfId="0" applyBorder="1" applyAlignment="1">
      <alignment/>
    </xf>
    <xf numFmtId="0" fontId="7" fillId="33" borderId="10" xfId="0" applyFont="1" applyFill="1" applyBorder="1" applyAlignment="1">
      <alignment vertical="top" wrapText="1"/>
    </xf>
    <xf numFmtId="0" fontId="7" fillId="33" borderId="16" xfId="0" applyFont="1" applyFill="1" applyBorder="1" applyAlignment="1">
      <alignment horizontal="center" vertical="center" wrapText="1"/>
    </xf>
    <xf numFmtId="0" fontId="7" fillId="33" borderId="22" xfId="0" applyFont="1" applyFill="1" applyBorder="1" applyAlignment="1">
      <alignment horizontal="left" vertical="center" wrapText="1"/>
    </xf>
    <xf numFmtId="49" fontId="7" fillId="33" borderId="11" xfId="0" applyNumberFormat="1" applyFont="1" applyFill="1" applyBorder="1" applyAlignment="1">
      <alignment horizontal="center" vertical="center" wrapText="1"/>
    </xf>
    <xf numFmtId="49" fontId="7" fillId="33" borderId="12" xfId="0" applyNumberFormat="1" applyFont="1" applyFill="1" applyBorder="1" applyAlignment="1">
      <alignment horizontal="center" vertical="center"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1" fillId="33" borderId="0" xfId="0" applyFont="1" applyFill="1" applyAlignment="1">
      <alignment/>
    </xf>
    <xf numFmtId="0" fontId="7" fillId="33" borderId="10" xfId="0" applyFont="1" applyFill="1" applyBorder="1" applyAlignment="1">
      <alignment horizontal="center" vertical="center" wrapText="1"/>
    </xf>
    <xf numFmtId="0" fontId="7" fillId="33" borderId="10" xfId="0" applyFont="1" applyFill="1" applyBorder="1" applyAlignment="1">
      <alignment/>
    </xf>
    <xf numFmtId="0" fontId="7" fillId="33" borderId="0" xfId="0" applyFont="1" applyFill="1" applyAlignment="1">
      <alignment/>
    </xf>
    <xf numFmtId="0" fontId="7" fillId="33" borderId="15"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49" fontId="7" fillId="33" borderId="11" xfId="0" applyNumberFormat="1" applyFont="1" applyFill="1" applyBorder="1" applyAlignment="1">
      <alignment vertical="center" wrapText="1"/>
    </xf>
    <xf numFmtId="0" fontId="1" fillId="0" borderId="10" xfId="0" applyFont="1" applyBorder="1" applyAlignment="1">
      <alignment/>
    </xf>
    <xf numFmtId="0" fontId="8" fillId="0" borderId="10" xfId="0" applyFont="1" applyBorder="1" applyAlignment="1">
      <alignment horizontal="center" vertical="center" wrapText="1"/>
    </xf>
    <xf numFmtId="0" fontId="14" fillId="34" borderId="10" xfId="0" applyFont="1" applyFill="1" applyBorder="1" applyAlignment="1">
      <alignment vertical="top" wrapText="1"/>
    </xf>
    <xf numFmtId="164" fontId="6" fillId="34" borderId="10" xfId="0" applyNumberFormat="1" applyFont="1" applyFill="1" applyBorder="1" applyAlignment="1">
      <alignment horizontal="right" vertical="top" wrapText="1"/>
    </xf>
    <xf numFmtId="0" fontId="14" fillId="34" borderId="10" xfId="0" applyFont="1" applyFill="1" applyBorder="1" applyAlignment="1">
      <alignment horizontal="center" vertical="top" wrapText="1"/>
    </xf>
    <xf numFmtId="0" fontId="6" fillId="34" borderId="10" xfId="0" applyFont="1" applyFill="1" applyBorder="1" applyAlignment="1">
      <alignment horizontal="center" vertical="top" wrapText="1"/>
    </xf>
    <xf numFmtId="49" fontId="6" fillId="34" borderId="10" xfId="0" applyNumberFormat="1" applyFont="1" applyFill="1" applyBorder="1" applyAlignment="1">
      <alignment horizontal="center" vertical="top" wrapText="1"/>
    </xf>
    <xf numFmtId="0" fontId="6" fillId="34" borderId="10" xfId="0" applyFont="1" applyFill="1" applyBorder="1" applyAlignment="1">
      <alignment horizontal="center" vertical="top"/>
    </xf>
    <xf numFmtId="49" fontId="6" fillId="34" borderId="10" xfId="0" applyNumberFormat="1" applyFont="1" applyFill="1" applyBorder="1" applyAlignment="1">
      <alignment horizontal="center" vertical="top"/>
    </xf>
    <xf numFmtId="2" fontId="7" fillId="33" borderId="10" xfId="0" applyNumberFormat="1" applyFont="1" applyFill="1" applyBorder="1" applyAlignment="1">
      <alignment/>
    </xf>
    <xf numFmtId="170" fontId="7" fillId="33" borderId="10" xfId="0" applyNumberFormat="1" applyFont="1" applyFill="1" applyBorder="1" applyAlignment="1">
      <alignment/>
    </xf>
    <xf numFmtId="164" fontId="8" fillId="34" borderId="10" xfId="0" applyNumberFormat="1" applyFont="1" applyFill="1" applyBorder="1" applyAlignment="1">
      <alignment horizontal="right" vertical="top" wrapText="1"/>
    </xf>
    <xf numFmtId="0" fontId="8" fillId="34" borderId="10" xfId="0" applyFont="1" applyFill="1" applyBorder="1" applyAlignment="1">
      <alignment wrapText="1"/>
    </xf>
    <xf numFmtId="164" fontId="7" fillId="34" borderId="10" xfId="0" applyNumberFormat="1" applyFont="1" applyFill="1" applyBorder="1" applyAlignment="1">
      <alignment horizontal="right" vertical="top" wrapText="1"/>
    </xf>
    <xf numFmtId="164" fontId="15" fillId="34" borderId="10" xfId="0" applyNumberFormat="1" applyFont="1" applyFill="1" applyBorder="1" applyAlignment="1">
      <alignment horizontal="right" vertical="top" wrapText="1"/>
    </xf>
    <xf numFmtId="164" fontId="16" fillId="34" borderId="10" xfId="0" applyNumberFormat="1" applyFont="1" applyFill="1" applyBorder="1" applyAlignment="1">
      <alignment horizontal="right" vertical="top" wrapText="1"/>
    </xf>
    <xf numFmtId="164" fontId="7" fillId="34" borderId="10" xfId="0" applyNumberFormat="1" applyFont="1" applyFill="1" applyBorder="1" applyAlignment="1">
      <alignment horizontal="right" vertical="top"/>
    </xf>
    <xf numFmtId="0" fontId="8" fillId="34" borderId="10" xfId="0" applyFont="1" applyFill="1" applyBorder="1" applyAlignment="1">
      <alignment vertical="top" wrapText="1"/>
    </xf>
    <xf numFmtId="164" fontId="8" fillId="34" borderId="10" xfId="0" applyNumberFormat="1" applyFont="1" applyFill="1" applyBorder="1" applyAlignment="1">
      <alignment horizontal="right" wrapText="1"/>
    </xf>
    <xf numFmtId="164" fontId="8" fillId="34" borderId="10" xfId="0" applyNumberFormat="1" applyFont="1" applyFill="1" applyBorder="1" applyAlignment="1">
      <alignment horizontal="right"/>
    </xf>
    <xf numFmtId="164" fontId="7" fillId="34" borderId="10" xfId="0" applyNumberFormat="1" applyFont="1" applyFill="1" applyBorder="1" applyAlignment="1">
      <alignment horizontal="right" wrapText="1"/>
    </xf>
    <xf numFmtId="164" fontId="7" fillId="34" borderId="10" xfId="0" applyNumberFormat="1" applyFont="1" applyFill="1" applyBorder="1" applyAlignment="1">
      <alignment horizontal="right"/>
    </xf>
    <xf numFmtId="164" fontId="7" fillId="33" borderId="10" xfId="0" applyNumberFormat="1" applyFont="1" applyFill="1" applyBorder="1" applyAlignment="1">
      <alignment horizontal="right" wrapText="1"/>
    </xf>
    <xf numFmtId="164" fontId="7" fillId="33" borderId="10" xfId="0" applyNumberFormat="1" applyFont="1" applyFill="1" applyBorder="1" applyAlignment="1">
      <alignment horizontal="right"/>
    </xf>
    <xf numFmtId="0" fontId="8" fillId="34" borderId="10" xfId="0" applyFont="1" applyFill="1" applyBorder="1" applyAlignment="1">
      <alignment vertical="center" wrapText="1"/>
    </xf>
    <xf numFmtId="0" fontId="17" fillId="34" borderId="10" xfId="0" applyFont="1" applyFill="1" applyBorder="1" applyAlignment="1">
      <alignment/>
    </xf>
    <xf numFmtId="0" fontId="1" fillId="34" borderId="10" xfId="0" applyFont="1" applyFill="1" applyBorder="1" applyAlignment="1">
      <alignment/>
    </xf>
    <xf numFmtId="0" fontId="1" fillId="33" borderId="10" xfId="0" applyFont="1" applyFill="1" applyBorder="1" applyAlignment="1">
      <alignment/>
    </xf>
    <xf numFmtId="0" fontId="6" fillId="0" borderId="0" xfId="0" applyFont="1" applyAlignment="1">
      <alignment horizontal="right" wrapText="1"/>
    </xf>
    <xf numFmtId="49" fontId="7" fillId="0" borderId="11" xfId="0" applyNumberFormat="1" applyFont="1" applyBorder="1" applyAlignment="1">
      <alignment horizontal="left" wrapText="1"/>
    </xf>
    <xf numFmtId="0" fontId="3" fillId="0" borderId="10" xfId="0" applyFont="1" applyBorder="1" applyAlignment="1">
      <alignment vertical="center" wrapText="1"/>
    </xf>
    <xf numFmtId="0" fontId="2" fillId="0" borderId="10" xfId="0" applyFont="1" applyBorder="1" applyAlignment="1">
      <alignment vertical="center" wrapText="1"/>
    </xf>
    <xf numFmtId="0" fontId="3" fillId="0" borderId="10" xfId="0" applyFont="1" applyBorder="1" applyAlignment="1">
      <alignment wrapText="1"/>
    </xf>
    <xf numFmtId="0" fontId="2" fillId="0" borderId="12" xfId="0" applyFont="1" applyBorder="1" applyAlignment="1">
      <alignment wrapText="1"/>
    </xf>
    <xf numFmtId="0" fontId="18" fillId="0" borderId="12" xfId="0" applyFont="1" applyBorder="1" applyAlignment="1">
      <alignment wrapText="1"/>
    </xf>
    <xf numFmtId="0" fontId="3" fillId="0" borderId="12" xfId="0" applyFont="1" applyBorder="1" applyAlignment="1">
      <alignment wrapText="1"/>
    </xf>
    <xf numFmtId="0" fontId="2" fillId="33" borderId="10" xfId="0" applyFont="1" applyFill="1" applyBorder="1" applyAlignment="1">
      <alignment wrapText="1"/>
    </xf>
    <xf numFmtId="0" fontId="2" fillId="0" borderId="10" xfId="0" applyFont="1" applyFill="1" applyBorder="1" applyAlignment="1">
      <alignment wrapText="1"/>
    </xf>
    <xf numFmtId="0" fontId="18" fillId="0" borderId="10" xfId="0" applyFont="1" applyBorder="1" applyAlignment="1">
      <alignment wrapText="1"/>
    </xf>
    <xf numFmtId="0" fontId="19" fillId="0" borderId="10" xfId="0" applyFont="1" applyBorder="1" applyAlignment="1">
      <alignment wrapText="1"/>
    </xf>
    <xf numFmtId="0" fontId="3" fillId="0" borderId="0" xfId="0" applyFont="1" applyAlignment="1">
      <alignment wrapText="1"/>
    </xf>
    <xf numFmtId="0" fontId="6" fillId="0" borderId="10" xfId="0" applyFont="1" applyBorder="1" applyAlignment="1">
      <alignment/>
    </xf>
    <xf numFmtId="49" fontId="2" fillId="0" borderId="10" xfId="0" applyNumberFormat="1" applyFont="1" applyBorder="1" applyAlignment="1">
      <alignment horizontal="left" wrapText="1"/>
    </xf>
    <xf numFmtId="49" fontId="6" fillId="0" borderId="10" xfId="0" applyNumberFormat="1" applyFont="1" applyBorder="1" applyAlignment="1">
      <alignment horizontal="center" vertical="top"/>
    </xf>
    <xf numFmtId="0" fontId="6" fillId="0" borderId="10" xfId="0" applyFont="1" applyBorder="1" applyAlignment="1">
      <alignment vertical="top"/>
    </xf>
    <xf numFmtId="0" fontId="6" fillId="0" borderId="10" xfId="0" applyFont="1" applyBorder="1" applyAlignment="1">
      <alignment vertical="top" wrapText="1"/>
    </xf>
    <xf numFmtId="49" fontId="6" fillId="0" borderId="10" xfId="0" applyNumberFormat="1" applyFont="1" applyBorder="1" applyAlignment="1">
      <alignment vertical="top"/>
    </xf>
    <xf numFmtId="49" fontId="6" fillId="0" borderId="10" xfId="0" applyNumberFormat="1" applyFont="1" applyBorder="1" applyAlignment="1">
      <alignment/>
    </xf>
    <xf numFmtId="2" fontId="6" fillId="0" borderId="10" xfId="0" applyNumberFormat="1" applyFont="1" applyBorder="1" applyAlignment="1">
      <alignment vertical="top"/>
    </xf>
    <xf numFmtId="0" fontId="6" fillId="0" borderId="12" xfId="0" applyFont="1" applyBorder="1" applyAlignment="1">
      <alignment horizontal="left" vertical="top" wrapText="1"/>
    </xf>
    <xf numFmtId="0" fontId="4" fillId="0" borderId="10" xfId="0" applyFont="1" applyBorder="1" applyAlignment="1">
      <alignment/>
    </xf>
    <xf numFmtId="0" fontId="20" fillId="0" borderId="10" xfId="0" applyFont="1" applyBorder="1" applyAlignment="1">
      <alignment/>
    </xf>
    <xf numFmtId="0" fontId="0" fillId="0" borderId="11" xfId="0" applyBorder="1" applyAlignment="1">
      <alignment/>
    </xf>
    <xf numFmtId="0" fontId="7" fillId="0" borderId="10" xfId="0" applyFont="1" applyBorder="1" applyAlignment="1">
      <alignment vertical="top" wrapText="1"/>
    </xf>
    <xf numFmtId="0" fontId="8" fillId="0" borderId="10" xfId="0" applyFont="1" applyBorder="1" applyAlignment="1">
      <alignment vertical="center" wrapText="1"/>
    </xf>
    <xf numFmtId="0" fontId="8" fillId="0" borderId="10" xfId="0" applyFont="1" applyBorder="1" applyAlignment="1">
      <alignment vertical="top"/>
    </xf>
    <xf numFmtId="0" fontId="7" fillId="0" borderId="10" xfId="0" applyFont="1" applyBorder="1" applyAlignment="1">
      <alignment vertical="top"/>
    </xf>
    <xf numFmtId="2" fontId="7" fillId="0" borderId="10" xfId="0" applyNumberFormat="1" applyFont="1" applyBorder="1" applyAlignment="1">
      <alignment/>
    </xf>
    <xf numFmtId="2" fontId="7" fillId="0" borderId="10" xfId="0" applyNumberFormat="1" applyFont="1" applyBorder="1" applyAlignment="1">
      <alignment vertical="top"/>
    </xf>
    <xf numFmtId="1" fontId="7" fillId="0" borderId="10" xfId="0" applyNumberFormat="1" applyFont="1" applyBorder="1" applyAlignment="1">
      <alignment vertical="top"/>
    </xf>
    <xf numFmtId="0" fontId="8" fillId="0" borderId="10" xfId="0" applyFont="1" applyBorder="1" applyAlignment="1">
      <alignment vertical="top" wrapText="1"/>
    </xf>
    <xf numFmtId="2" fontId="8" fillId="0" borderId="10" xfId="0" applyNumberFormat="1" applyFont="1" applyBorder="1" applyAlignment="1">
      <alignment/>
    </xf>
    <xf numFmtId="2" fontId="8" fillId="0" borderId="10" xfId="0" applyNumberFormat="1" applyFont="1" applyBorder="1" applyAlignment="1">
      <alignment vertical="top" wrapText="1"/>
    </xf>
    <xf numFmtId="0" fontId="7" fillId="33" borderId="10" xfId="0" applyFont="1" applyFill="1" applyBorder="1" applyAlignment="1">
      <alignment vertical="top"/>
    </xf>
    <xf numFmtId="0" fontId="8" fillId="0" borderId="16" xfId="0" applyFont="1" applyBorder="1" applyAlignment="1">
      <alignment vertical="top" wrapText="1"/>
    </xf>
    <xf numFmtId="0" fontId="7" fillId="0" borderId="16" xfId="0" applyFont="1" applyBorder="1" applyAlignment="1">
      <alignment vertical="top" wrapText="1"/>
    </xf>
    <xf numFmtId="0" fontId="17" fillId="0" borderId="10" xfId="0" applyFont="1" applyBorder="1" applyAlignment="1">
      <alignment/>
    </xf>
    <xf numFmtId="0" fontId="7" fillId="0" borderId="11" xfId="0" applyFont="1" applyBorder="1" applyAlignment="1">
      <alignment wrapText="1"/>
    </xf>
    <xf numFmtId="0" fontId="7" fillId="0" borderId="23" xfId="0" applyFont="1" applyBorder="1" applyAlignment="1">
      <alignment wrapText="1"/>
    </xf>
    <xf numFmtId="2" fontId="7" fillId="0" borderId="12" xfId="0" applyNumberFormat="1" applyFont="1" applyBorder="1" applyAlignment="1">
      <alignment wrapText="1"/>
    </xf>
    <xf numFmtId="0" fontId="9" fillId="0" borderId="12" xfId="0" applyFont="1" applyBorder="1" applyAlignment="1">
      <alignment wrapText="1"/>
    </xf>
    <xf numFmtId="0" fontId="9" fillId="0" borderId="16" xfId="0" applyFont="1" applyBorder="1" applyAlignment="1">
      <alignment wrapText="1"/>
    </xf>
    <xf numFmtId="49" fontId="8" fillId="0" borderId="10" xfId="0" applyNumberFormat="1" applyFont="1" applyBorder="1" applyAlignment="1">
      <alignment/>
    </xf>
    <xf numFmtId="0" fontId="7" fillId="33" borderId="10" xfId="0" applyFont="1" applyFill="1" applyBorder="1" applyAlignment="1">
      <alignment horizontal="left" vertical="center" wrapText="1"/>
    </xf>
    <xf numFmtId="0" fontId="7" fillId="33" borderId="11" xfId="0" applyFont="1" applyFill="1" applyBorder="1" applyAlignment="1">
      <alignment horizontal="left" vertical="top" wrapText="1"/>
    </xf>
    <xf numFmtId="0" fontId="7" fillId="33" borderId="10" xfId="0" applyFont="1" applyFill="1" applyBorder="1" applyAlignment="1">
      <alignment vertical="top" wrapText="1"/>
    </xf>
    <xf numFmtId="0" fontId="7" fillId="33" borderId="22" xfId="0" applyFont="1" applyFill="1" applyBorder="1" applyAlignment="1">
      <alignment horizontal="left" vertical="top" wrapText="1"/>
    </xf>
    <xf numFmtId="0" fontId="2" fillId="0" borderId="10" xfId="0" applyFont="1" applyBorder="1" applyAlignment="1">
      <alignment horizontal="center" wrapText="1"/>
    </xf>
    <xf numFmtId="0" fontId="7" fillId="33" borderId="10" xfId="0" applyFont="1" applyFill="1" applyBorder="1" applyAlignment="1">
      <alignment vertical="top" wrapText="1"/>
    </xf>
    <xf numFmtId="0" fontId="2" fillId="0" borderId="10" xfId="0" applyFont="1" applyBorder="1" applyAlignment="1">
      <alignment horizontal="right" wrapText="1"/>
    </xf>
    <xf numFmtId="0" fontId="7" fillId="0" borderId="10" xfId="0" applyFont="1" applyBorder="1" applyAlignment="1">
      <alignment textRotation="90" wrapText="1"/>
    </xf>
    <xf numFmtId="0" fontId="7" fillId="0" borderId="10" xfId="0" applyFont="1" applyBorder="1" applyAlignment="1">
      <alignment horizontal="center" wrapText="1"/>
    </xf>
    <xf numFmtId="0" fontId="7" fillId="0" borderId="11" xfId="0" applyFont="1" applyBorder="1" applyAlignment="1">
      <alignment vertical="top" wrapText="1"/>
    </xf>
    <xf numFmtId="170" fontId="7" fillId="0" borderId="10" xfId="0" applyNumberFormat="1" applyFont="1" applyBorder="1" applyAlignment="1">
      <alignment vertical="center" wrapText="1"/>
    </xf>
    <xf numFmtId="170" fontId="1" fillId="0" borderId="10" xfId="0" applyNumberFormat="1" applyFont="1" applyBorder="1" applyAlignment="1">
      <alignment/>
    </xf>
    <xf numFmtId="170" fontId="7" fillId="0" borderId="10" xfId="0" applyNumberFormat="1" applyFont="1" applyBorder="1" applyAlignment="1">
      <alignment/>
    </xf>
    <xf numFmtId="49" fontId="8" fillId="0" borderId="10" xfId="0" applyNumberFormat="1" applyFont="1" applyBorder="1" applyAlignment="1">
      <alignment horizontal="center" vertical="top"/>
    </xf>
    <xf numFmtId="2" fontId="8" fillId="0" borderId="10" xfId="0" applyNumberFormat="1" applyFont="1" applyBorder="1" applyAlignment="1">
      <alignment vertical="top"/>
    </xf>
    <xf numFmtId="49" fontId="9" fillId="0" borderId="10" xfId="0" applyNumberFormat="1" applyFont="1" applyBorder="1" applyAlignment="1">
      <alignment horizontal="center" vertical="top"/>
    </xf>
    <xf numFmtId="2" fontId="9" fillId="0" borderId="10" xfId="0" applyNumberFormat="1" applyFont="1" applyBorder="1" applyAlignment="1">
      <alignment vertical="top"/>
    </xf>
    <xf numFmtId="49" fontId="9" fillId="0" borderId="10" xfId="0" applyNumberFormat="1" applyFont="1" applyBorder="1" applyAlignment="1">
      <alignment/>
    </xf>
    <xf numFmtId="49" fontId="7" fillId="0" borderId="10" xfId="0" applyNumberFormat="1" applyFont="1" applyBorder="1" applyAlignment="1">
      <alignment horizontal="center" vertical="top"/>
    </xf>
    <xf numFmtId="49" fontId="7" fillId="0" borderId="10" xfId="0" applyNumberFormat="1" applyFont="1" applyBorder="1" applyAlignment="1">
      <alignment/>
    </xf>
    <xf numFmtId="169" fontId="9" fillId="0" borderId="10" xfId="0" applyNumberFormat="1" applyFont="1" applyBorder="1" applyAlignment="1">
      <alignment vertical="top"/>
    </xf>
    <xf numFmtId="49" fontId="8" fillId="0" borderId="10" xfId="0" applyNumberFormat="1" applyFont="1" applyBorder="1" applyAlignment="1">
      <alignment/>
    </xf>
    <xf numFmtId="0" fontId="9" fillId="0" borderId="10" xfId="0" applyNumberFormat="1" applyFont="1" applyBorder="1" applyAlignment="1">
      <alignment vertical="top"/>
    </xf>
    <xf numFmtId="0" fontId="9" fillId="33" borderId="10" xfId="0" applyFont="1" applyFill="1" applyBorder="1" applyAlignment="1">
      <alignment vertical="top" wrapText="1"/>
    </xf>
    <xf numFmtId="49" fontId="7" fillId="0" borderId="10" xfId="0" applyNumberFormat="1" applyFont="1" applyBorder="1" applyAlignment="1">
      <alignment horizontal="center"/>
    </xf>
    <xf numFmtId="49" fontId="7" fillId="0" borderId="10" xfId="0" applyNumberFormat="1" applyFont="1" applyBorder="1" applyAlignment="1">
      <alignment/>
    </xf>
    <xf numFmtId="0" fontId="7" fillId="33" borderId="10" xfId="0" applyFont="1" applyFill="1" applyBorder="1" applyAlignment="1">
      <alignment/>
    </xf>
    <xf numFmtId="0" fontId="7" fillId="0" borderId="0" xfId="0" applyFont="1" applyAlignment="1">
      <alignment horizontal="center"/>
    </xf>
    <xf numFmtId="49" fontId="8" fillId="0" borderId="10" xfId="0" applyNumberFormat="1" applyFont="1" applyBorder="1" applyAlignment="1">
      <alignment wrapText="1"/>
    </xf>
    <xf numFmtId="49" fontId="7" fillId="0" borderId="10" xfId="0" applyNumberFormat="1" applyFont="1" applyBorder="1" applyAlignment="1">
      <alignment wrapText="1"/>
    </xf>
    <xf numFmtId="49" fontId="9" fillId="0" borderId="10" xfId="0" applyNumberFormat="1" applyFont="1" applyBorder="1" applyAlignment="1">
      <alignment wrapText="1"/>
    </xf>
    <xf numFmtId="2" fontId="9" fillId="0" borderId="10" xfId="0" applyNumberFormat="1" applyFont="1" applyBorder="1" applyAlignment="1">
      <alignment/>
    </xf>
    <xf numFmtId="0" fontId="1" fillId="0" borderId="0" xfId="0" applyFont="1" applyAlignment="1">
      <alignment/>
    </xf>
    <xf numFmtId="0" fontId="7" fillId="0" borderId="10" xfId="0" applyFont="1" applyBorder="1" applyAlignment="1">
      <alignment horizontal="center" vertical="top"/>
    </xf>
    <xf numFmtId="0" fontId="7" fillId="0" borderId="10" xfId="0" applyFont="1" applyBorder="1" applyAlignment="1">
      <alignment horizontal="center"/>
    </xf>
    <xf numFmtId="49" fontId="7" fillId="0" borderId="12" xfId="0" applyNumberFormat="1" applyFont="1" applyBorder="1" applyAlignment="1">
      <alignment horizontal="center" vertical="top"/>
    </xf>
    <xf numFmtId="49" fontId="7" fillId="0" borderId="12" xfId="0" applyNumberFormat="1" applyFont="1" applyBorder="1" applyAlignment="1">
      <alignment horizontal="center"/>
    </xf>
    <xf numFmtId="0" fontId="7" fillId="0" borderId="12" xfId="0" applyFont="1" applyBorder="1" applyAlignment="1">
      <alignment horizontal="center"/>
    </xf>
    <xf numFmtId="2" fontId="7" fillId="0" borderId="12" xfId="0" applyNumberFormat="1" applyFont="1" applyBorder="1" applyAlignment="1">
      <alignment horizontal="right" vertical="top"/>
    </xf>
    <xf numFmtId="170" fontId="8" fillId="0" borderId="10" xfId="0" applyNumberFormat="1" applyFont="1" applyBorder="1" applyAlignment="1">
      <alignment/>
    </xf>
    <xf numFmtId="0" fontId="8" fillId="0" borderId="10" xfId="0" applyFont="1" applyBorder="1" applyAlignment="1">
      <alignment horizontal="center" vertical="top"/>
    </xf>
    <xf numFmtId="49" fontId="7" fillId="0" borderId="10" xfId="0" applyNumberFormat="1" applyFont="1" applyBorder="1" applyAlignment="1">
      <alignment vertical="top"/>
    </xf>
    <xf numFmtId="0" fontId="7" fillId="0" borderId="0" xfId="0" applyFont="1" applyAlignment="1">
      <alignment/>
    </xf>
    <xf numFmtId="49" fontId="7" fillId="0" borderId="10" xfId="0" applyNumberFormat="1" applyFont="1" applyBorder="1" applyAlignment="1">
      <alignment horizontal="left" vertical="top"/>
    </xf>
    <xf numFmtId="49" fontId="9" fillId="0" borderId="10" xfId="0" applyNumberFormat="1" applyFont="1" applyBorder="1" applyAlignment="1">
      <alignment vertical="top"/>
    </xf>
    <xf numFmtId="0" fontId="7" fillId="0" borderId="11" xfId="0" applyFont="1" applyBorder="1" applyAlignment="1">
      <alignment/>
    </xf>
    <xf numFmtId="0" fontId="14" fillId="33" borderId="10" xfId="0" applyFont="1" applyFill="1" applyBorder="1" applyAlignment="1">
      <alignment/>
    </xf>
    <xf numFmtId="0" fontId="8" fillId="0" borderId="16" xfId="0" applyFont="1" applyBorder="1" applyAlignment="1">
      <alignment horizontal="left" wrapText="1"/>
    </xf>
    <xf numFmtId="0" fontId="8" fillId="0" borderId="10" xfId="0" applyFont="1" applyBorder="1" applyAlignment="1">
      <alignment vertical="center"/>
    </xf>
    <xf numFmtId="0" fontId="7" fillId="0" borderId="10" xfId="0" applyFont="1" applyBorder="1" applyAlignment="1">
      <alignment vertical="center"/>
    </xf>
    <xf numFmtId="0" fontId="8" fillId="0" borderId="16" xfId="0" applyFont="1" applyBorder="1" applyAlignment="1">
      <alignment wrapText="1"/>
    </xf>
    <xf numFmtId="0" fontId="0" fillId="0" borderId="12" xfId="0" applyBorder="1" applyAlignment="1">
      <alignment horizontal="center"/>
    </xf>
    <xf numFmtId="0" fontId="8" fillId="33" borderId="10" xfId="0" applyFont="1" applyFill="1" applyBorder="1" applyAlignment="1">
      <alignment wrapText="1"/>
    </xf>
    <xf numFmtId="0" fontId="0" fillId="0" borderId="10" xfId="0" applyBorder="1" applyAlignment="1">
      <alignment horizontal="center"/>
    </xf>
    <xf numFmtId="49" fontId="3" fillId="0" borderId="10" xfId="0" applyNumberFormat="1" applyFont="1" applyBorder="1" applyAlignment="1">
      <alignment horizontal="left" wrapText="1"/>
    </xf>
    <xf numFmtId="0" fontId="7" fillId="33" borderId="12" xfId="0" applyFont="1" applyFill="1" applyBorder="1" applyAlignment="1">
      <alignment horizontal="center" vertical="top" wrapText="1"/>
    </xf>
    <xf numFmtId="49" fontId="7" fillId="33" borderId="11" xfId="0" applyNumberFormat="1" applyFont="1" applyFill="1" applyBorder="1" applyAlignment="1">
      <alignment horizontal="center" vertical="center" wrapText="1"/>
    </xf>
    <xf numFmtId="49" fontId="7" fillId="33" borderId="22" xfId="0" applyNumberFormat="1" applyFont="1" applyFill="1" applyBorder="1" applyAlignment="1">
      <alignment horizontal="center" vertical="center" wrapText="1"/>
    </xf>
    <xf numFmtId="49" fontId="7" fillId="33" borderId="12"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7" fillId="33" borderId="22"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10" xfId="0" applyFont="1" applyFill="1" applyBorder="1" applyAlignment="1">
      <alignment vertical="top" wrapText="1"/>
    </xf>
    <xf numFmtId="0" fontId="7" fillId="33" borderId="22" xfId="0" applyFont="1" applyFill="1" applyBorder="1" applyAlignment="1">
      <alignment vertical="top" wrapText="1"/>
    </xf>
    <xf numFmtId="0" fontId="7" fillId="33" borderId="12" xfId="0" applyFont="1" applyFill="1" applyBorder="1" applyAlignment="1">
      <alignment vertical="top" wrapText="1"/>
    </xf>
    <xf numFmtId="0" fontId="8" fillId="33" borderId="10" xfId="0" applyFont="1" applyFill="1" applyBorder="1" applyAlignment="1">
      <alignment/>
    </xf>
    <xf numFmtId="0" fontId="7" fillId="33" borderId="10" xfId="0" applyFont="1" applyFill="1" applyBorder="1" applyAlignment="1">
      <alignment vertical="top" wrapText="1"/>
    </xf>
    <xf numFmtId="49" fontId="7" fillId="33" borderId="22" xfId="0" applyNumberFormat="1" applyFont="1" applyFill="1" applyBorder="1" applyAlignment="1">
      <alignment horizontal="center" vertical="center" wrapText="1"/>
    </xf>
    <xf numFmtId="0" fontId="7" fillId="33" borderId="22" xfId="0" applyFont="1" applyFill="1" applyBorder="1" applyAlignment="1">
      <alignment horizontal="left" vertical="center" wrapText="1"/>
    </xf>
    <xf numFmtId="0" fontId="7" fillId="33" borderId="11"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33" borderId="22" xfId="0" applyFont="1" applyFill="1" applyBorder="1" applyAlignment="1">
      <alignment horizontal="left" vertical="top" wrapText="1"/>
    </xf>
    <xf numFmtId="0" fontId="7" fillId="33" borderId="10" xfId="0" applyFont="1" applyFill="1" applyBorder="1" applyAlignment="1">
      <alignment vertical="top" wrapText="1"/>
    </xf>
    <xf numFmtId="0" fontId="0" fillId="0" borderId="0" xfId="0" applyBorder="1" applyAlignment="1">
      <alignment/>
    </xf>
    <xf numFmtId="49" fontId="9" fillId="0" borderId="10" xfId="0" applyNumberFormat="1" applyFont="1" applyBorder="1" applyAlignment="1">
      <alignment horizontal="left" wrapText="1"/>
    </xf>
    <xf numFmtId="49" fontId="7" fillId="33" borderId="12" xfId="0" applyNumberFormat="1" applyFont="1" applyFill="1" applyBorder="1" applyAlignment="1">
      <alignment horizontal="center" vertical="center" wrapText="1"/>
    </xf>
    <xf numFmtId="0" fontId="8" fillId="0" borderId="10" xfId="0" applyFont="1" applyBorder="1" applyAlignment="1">
      <alignment horizontal="right"/>
    </xf>
    <xf numFmtId="0" fontId="8" fillId="0" borderId="10" xfId="0" applyFont="1" applyFill="1" applyBorder="1" applyAlignment="1">
      <alignment vertical="top" wrapText="1"/>
    </xf>
    <xf numFmtId="0" fontId="8" fillId="0" borderId="10" xfId="0" applyFont="1" applyFill="1" applyBorder="1" applyAlignment="1">
      <alignment vertical="top"/>
    </xf>
    <xf numFmtId="2" fontId="7" fillId="0" borderId="10" xfId="0" applyNumberFormat="1" applyFont="1" applyFill="1" applyBorder="1" applyAlignment="1">
      <alignment vertical="top"/>
    </xf>
    <xf numFmtId="2" fontId="8" fillId="0" borderId="10" xfId="0" applyNumberFormat="1" applyFont="1" applyFill="1" applyBorder="1" applyAlignment="1">
      <alignment vertical="top"/>
    </xf>
    <xf numFmtId="0" fontId="7" fillId="33" borderId="10" xfId="0" applyFont="1" applyFill="1" applyBorder="1" applyAlignment="1">
      <alignment vertical="top" wrapText="1"/>
    </xf>
    <xf numFmtId="0" fontId="9" fillId="0" borderId="10" xfId="0" applyFont="1" applyFill="1" applyBorder="1" applyAlignment="1">
      <alignment vertical="top" wrapText="1"/>
    </xf>
    <xf numFmtId="0" fontId="9" fillId="0" borderId="10" xfId="0" applyFont="1" applyFill="1" applyBorder="1" applyAlignment="1">
      <alignment vertical="top"/>
    </xf>
    <xf numFmtId="2" fontId="14" fillId="33" borderId="10" xfId="0" applyNumberFormat="1" applyFont="1" applyFill="1" applyBorder="1" applyAlignment="1">
      <alignment/>
    </xf>
    <xf numFmtId="170" fontId="7" fillId="0" borderId="10" xfId="0" applyNumberFormat="1" applyFont="1" applyFill="1" applyBorder="1" applyAlignment="1">
      <alignment/>
    </xf>
    <xf numFmtId="169" fontId="7" fillId="33" borderId="10" xfId="0" applyNumberFormat="1" applyFont="1" applyFill="1" applyBorder="1" applyAlignment="1">
      <alignment/>
    </xf>
    <xf numFmtId="2" fontId="14" fillId="0" borderId="10" xfId="0" applyNumberFormat="1" applyFont="1" applyFill="1" applyBorder="1" applyAlignment="1">
      <alignment/>
    </xf>
    <xf numFmtId="0" fontId="7" fillId="0" borderId="10" xfId="0" applyFont="1" applyFill="1" applyBorder="1" applyAlignment="1">
      <alignment/>
    </xf>
    <xf numFmtId="2" fontId="7" fillId="0" borderId="10" xfId="0" applyNumberFormat="1" applyFont="1" applyFill="1" applyBorder="1" applyAlignment="1">
      <alignment/>
    </xf>
    <xf numFmtId="0" fontId="6" fillId="0" borderId="0" xfId="0" applyFont="1" applyAlignment="1">
      <alignment/>
    </xf>
    <xf numFmtId="0" fontId="5" fillId="0" borderId="0" xfId="0" applyFont="1" applyAlignment="1">
      <alignment horizontal="left"/>
    </xf>
    <xf numFmtId="0" fontId="12" fillId="0" borderId="0" xfId="0" applyFont="1" applyAlignment="1">
      <alignment horizontal="center" vertical="center"/>
    </xf>
    <xf numFmtId="164" fontId="2" fillId="0" borderId="10" xfId="0" applyNumberFormat="1" applyFont="1" applyFill="1" applyBorder="1" applyAlignment="1">
      <alignment horizontal="center" vertical="center" wrapText="1"/>
    </xf>
    <xf numFmtId="164" fontId="25" fillId="0" borderId="1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2" fillId="33" borderId="10" xfId="0" applyFont="1" applyFill="1" applyBorder="1" applyAlignment="1">
      <alignment wrapText="1"/>
    </xf>
    <xf numFmtId="0" fontId="6" fillId="33" borderId="10" xfId="0" applyFont="1" applyFill="1" applyBorder="1" applyAlignment="1">
      <alignment wrapText="1"/>
    </xf>
    <xf numFmtId="0" fontId="6" fillId="33" borderId="10" xfId="0" applyFont="1" applyFill="1" applyBorder="1" applyAlignment="1">
      <alignment/>
    </xf>
    <xf numFmtId="0" fontId="6" fillId="0" borderId="10" xfId="0" applyFont="1" applyBorder="1" applyAlignment="1">
      <alignment/>
    </xf>
    <xf numFmtId="0" fontId="6" fillId="33" borderId="10" xfId="0" applyFont="1" applyFill="1" applyBorder="1" applyAlignment="1">
      <alignment horizontal="center" vertical="center" wrapText="1"/>
    </xf>
    <xf numFmtId="0" fontId="6" fillId="0" borderId="0" xfId="0" applyFont="1" applyBorder="1" applyAlignment="1">
      <alignment/>
    </xf>
    <xf numFmtId="0" fontId="6" fillId="0" borderId="0" xfId="0" applyFont="1" applyBorder="1" applyAlignment="1">
      <alignment horizontal="center" vertical="center" wrapText="1"/>
    </xf>
    <xf numFmtId="0" fontId="5" fillId="0" borderId="0" xfId="0" applyFont="1" applyAlignment="1">
      <alignment/>
    </xf>
    <xf numFmtId="0" fontId="5" fillId="0" borderId="0" xfId="0" applyFont="1" applyAlignment="1">
      <alignment horizontal="center" vertical="center"/>
    </xf>
    <xf numFmtId="0" fontId="2" fillId="0" borderId="10" xfId="0" applyFont="1" applyBorder="1" applyAlignment="1">
      <alignment horizontal="left" wrapText="1"/>
    </xf>
    <xf numFmtId="0" fontId="2" fillId="0" borderId="2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8" fillId="0" borderId="16" xfId="0" applyFont="1" applyBorder="1" applyAlignment="1">
      <alignment horizontal="left" wrapText="1"/>
    </xf>
    <xf numFmtId="0" fontId="8" fillId="0" borderId="29" xfId="0" applyFont="1" applyBorder="1" applyAlignment="1">
      <alignment horizontal="left" wrapText="1"/>
    </xf>
    <xf numFmtId="0" fontId="8" fillId="0" borderId="15" xfId="0" applyFont="1" applyBorder="1" applyAlignment="1">
      <alignment horizontal="left" wrapText="1"/>
    </xf>
    <xf numFmtId="0" fontId="7" fillId="0" borderId="16" xfId="0" applyFont="1" applyBorder="1" applyAlignment="1">
      <alignment horizontal="left" wrapText="1"/>
    </xf>
    <xf numFmtId="0" fontId="7" fillId="0" borderId="29" xfId="0" applyFont="1" applyBorder="1" applyAlignment="1">
      <alignment horizontal="left" wrapText="1"/>
    </xf>
    <xf numFmtId="0" fontId="7" fillId="0" borderId="15" xfId="0" applyFont="1" applyBorder="1" applyAlignment="1">
      <alignment horizontal="left" wrapText="1"/>
    </xf>
    <xf numFmtId="0" fontId="8" fillId="0" borderId="16"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6" xfId="0" applyFont="1" applyBorder="1" applyAlignment="1">
      <alignment horizontal="center" wrapText="1"/>
    </xf>
    <xf numFmtId="0" fontId="8" fillId="0" borderId="29" xfId="0" applyFont="1" applyBorder="1" applyAlignment="1">
      <alignment horizontal="center" wrapText="1"/>
    </xf>
    <xf numFmtId="0" fontId="6" fillId="0" borderId="0" xfId="0" applyFont="1" applyAlignment="1">
      <alignment horizontal="left"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Border="1" applyAlignment="1">
      <alignment horizontal="left" vertical="center" wrapText="1"/>
    </xf>
    <xf numFmtId="0" fontId="8" fillId="0" borderId="29" xfId="0" applyFont="1" applyBorder="1" applyAlignment="1">
      <alignment horizontal="left" vertical="center" wrapText="1"/>
    </xf>
    <xf numFmtId="0" fontId="8"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29" xfId="0" applyFont="1" applyBorder="1" applyAlignment="1">
      <alignment horizontal="left" vertical="center" wrapText="1"/>
    </xf>
    <xf numFmtId="0" fontId="7" fillId="0" borderId="15" xfId="0" applyFont="1" applyBorder="1" applyAlignment="1">
      <alignment horizontal="left" vertical="center" wrapText="1"/>
    </xf>
    <xf numFmtId="0" fontId="6" fillId="0" borderId="0" xfId="0" applyFont="1" applyFill="1" applyAlignment="1">
      <alignment horizontal="center" wrapText="1"/>
    </xf>
    <xf numFmtId="49" fontId="8" fillId="0" borderId="29" xfId="0" applyNumberFormat="1" applyFont="1" applyBorder="1" applyAlignment="1">
      <alignment horizontal="left" vertical="center" wrapText="1"/>
    </xf>
    <xf numFmtId="49" fontId="8" fillId="0" borderId="30" xfId="0" applyNumberFormat="1" applyFont="1" applyBorder="1" applyAlignment="1">
      <alignment horizontal="left" vertical="center" wrapText="1"/>
    </xf>
    <xf numFmtId="49" fontId="7" fillId="0" borderId="1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33" borderId="11" xfId="0" applyNumberFormat="1" applyFont="1" applyFill="1" applyBorder="1" applyAlignment="1">
      <alignment horizontal="center" vertical="center" wrapText="1"/>
    </xf>
    <xf numFmtId="49" fontId="7" fillId="33" borderId="22" xfId="0" applyNumberFormat="1" applyFont="1" applyFill="1" applyBorder="1" applyAlignment="1">
      <alignment horizontal="center" vertical="center" wrapText="1"/>
    </xf>
    <xf numFmtId="49" fontId="7" fillId="33" borderId="12" xfId="0" applyNumberFormat="1" applyFont="1" applyFill="1" applyBorder="1" applyAlignment="1">
      <alignment horizontal="center" vertical="center" wrapText="1"/>
    </xf>
    <xf numFmtId="0" fontId="7" fillId="0" borderId="11" xfId="0" applyFont="1" applyBorder="1" applyAlignment="1">
      <alignment horizontal="left" vertical="top" wrapText="1"/>
    </xf>
    <xf numFmtId="0" fontId="7" fillId="0" borderId="22" xfId="0" applyFont="1" applyBorder="1" applyAlignment="1">
      <alignment horizontal="left" vertical="top" wrapText="1"/>
    </xf>
    <xf numFmtId="0" fontId="7" fillId="0" borderId="12" xfId="0" applyFont="1" applyBorder="1" applyAlignment="1">
      <alignment horizontal="left" vertical="top" wrapText="1"/>
    </xf>
    <xf numFmtId="0" fontId="9" fillId="0" borderId="11" xfId="0" applyFont="1" applyBorder="1" applyAlignment="1">
      <alignment horizontal="center" vertical="top" wrapText="1"/>
    </xf>
    <xf numFmtId="0" fontId="9" fillId="0" borderId="22" xfId="0" applyFont="1" applyBorder="1" applyAlignment="1">
      <alignment horizontal="center" vertical="top" wrapText="1"/>
    </xf>
    <xf numFmtId="0" fontId="9" fillId="0" borderId="12" xfId="0" applyFont="1" applyBorder="1" applyAlignment="1">
      <alignment horizontal="center" vertical="top" wrapText="1"/>
    </xf>
    <xf numFmtId="0" fontId="7" fillId="33" borderId="11"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11" xfId="0" applyFont="1" applyFill="1" applyBorder="1" applyAlignment="1">
      <alignment horizontal="left" wrapText="1"/>
    </xf>
    <xf numFmtId="0" fontId="7" fillId="33" borderId="12" xfId="0" applyFont="1" applyFill="1" applyBorder="1" applyAlignment="1">
      <alignment horizontal="left" wrapText="1"/>
    </xf>
    <xf numFmtId="0" fontId="0" fillId="0" borderId="31" xfId="0" applyBorder="1" applyAlignment="1">
      <alignment horizontal="center"/>
    </xf>
    <xf numFmtId="0" fontId="0" fillId="0" borderId="20" xfId="0" applyBorder="1" applyAlignment="1">
      <alignment horizontal="center"/>
    </xf>
    <xf numFmtId="0" fontId="7" fillId="0" borderId="10" xfId="0" applyFont="1" applyBorder="1" applyAlignment="1">
      <alignment horizontal="left" vertical="top" wrapText="1"/>
    </xf>
    <xf numFmtId="0" fontId="0" fillId="0" borderId="32" xfId="0" applyBorder="1" applyAlignment="1">
      <alignment horizontal="center"/>
    </xf>
    <xf numFmtId="0" fontId="7" fillId="0" borderId="11" xfId="0" applyFont="1" applyBorder="1" applyAlignment="1">
      <alignment horizontal="center" vertical="top" wrapText="1"/>
    </xf>
    <xf numFmtId="0" fontId="7" fillId="0" borderId="22" xfId="0" applyFont="1" applyBorder="1" applyAlignment="1">
      <alignment horizontal="center" vertical="top" wrapText="1"/>
    </xf>
    <xf numFmtId="0" fontId="7" fillId="0" borderId="12" xfId="0" applyFont="1" applyBorder="1" applyAlignment="1">
      <alignment horizontal="center" vertical="top" wrapText="1"/>
    </xf>
    <xf numFmtId="0" fontId="6" fillId="34" borderId="10" xfId="0" applyFont="1" applyFill="1" applyBorder="1" applyAlignment="1">
      <alignment horizontal="center" vertical="top" wrapText="1"/>
    </xf>
    <xf numFmtId="49" fontId="6" fillId="34" borderId="10" xfId="0" applyNumberFormat="1" applyFont="1" applyFill="1" applyBorder="1" applyAlignment="1">
      <alignment horizontal="center" vertical="top" wrapText="1"/>
    </xf>
    <xf numFmtId="49" fontId="6" fillId="34" borderId="11" xfId="0" applyNumberFormat="1" applyFont="1" applyFill="1" applyBorder="1" applyAlignment="1">
      <alignment horizontal="center" vertical="top" wrapText="1"/>
    </xf>
    <xf numFmtId="49" fontId="6" fillId="34" borderId="22" xfId="0" applyNumberFormat="1" applyFont="1" applyFill="1" applyBorder="1" applyAlignment="1">
      <alignment horizontal="center" vertical="top" wrapText="1"/>
    </xf>
    <xf numFmtId="49" fontId="6" fillId="34" borderId="12" xfId="0" applyNumberFormat="1" applyFont="1" applyFill="1" applyBorder="1" applyAlignment="1">
      <alignment horizontal="center" vertical="top" wrapText="1"/>
    </xf>
    <xf numFmtId="0" fontId="8" fillId="33" borderId="11"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11" xfId="0" applyFont="1" applyFill="1" applyBorder="1" applyAlignment="1">
      <alignment horizontal="center" vertical="top" wrapText="1"/>
    </xf>
    <xf numFmtId="0" fontId="7" fillId="33" borderId="22" xfId="0" applyFont="1" applyFill="1" applyBorder="1" applyAlignment="1">
      <alignment horizontal="center" vertical="top" wrapText="1"/>
    </xf>
    <xf numFmtId="0" fontId="7" fillId="33" borderId="12" xfId="0" applyFont="1" applyFill="1" applyBorder="1" applyAlignment="1">
      <alignment horizontal="center" vertical="top" wrapText="1"/>
    </xf>
    <xf numFmtId="0" fontId="7" fillId="33" borderId="22" xfId="0" applyFont="1" applyFill="1" applyBorder="1" applyAlignment="1">
      <alignment horizontal="left" vertical="center" wrapText="1"/>
    </xf>
    <xf numFmtId="49" fontId="7" fillId="33" borderId="10" xfId="0" applyNumberFormat="1" applyFont="1" applyFill="1" applyBorder="1" applyAlignment="1">
      <alignment horizontal="center" vertical="center" wrapText="1"/>
    </xf>
    <xf numFmtId="0" fontId="7" fillId="33" borderId="11"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33" borderId="10" xfId="0" applyFont="1" applyFill="1" applyBorder="1" applyAlignment="1">
      <alignment horizontal="center" vertical="top" wrapText="1"/>
    </xf>
    <xf numFmtId="0" fontId="7" fillId="0" borderId="10" xfId="0" applyFont="1" applyBorder="1" applyAlignment="1">
      <alignment vertical="top" wrapText="1"/>
    </xf>
    <xf numFmtId="0" fontId="8" fillId="0" borderId="10" xfId="0" applyFont="1" applyFill="1" applyBorder="1" applyAlignment="1">
      <alignment vertical="top" wrapText="1"/>
    </xf>
    <xf numFmtId="0" fontId="9" fillId="0" borderId="11" xfId="0" applyFont="1" applyBorder="1" applyAlignment="1">
      <alignment horizontal="left" vertical="top" wrapText="1"/>
    </xf>
    <xf numFmtId="0" fontId="9" fillId="0" borderId="22" xfId="0" applyFont="1" applyBorder="1" applyAlignment="1">
      <alignment horizontal="left" vertical="top" wrapText="1"/>
    </xf>
    <xf numFmtId="0" fontId="9" fillId="0" borderId="12" xfId="0" applyFont="1" applyBorder="1" applyAlignment="1">
      <alignment horizontal="left" vertical="top" wrapText="1"/>
    </xf>
    <xf numFmtId="0" fontId="0" fillId="0" borderId="10" xfId="0" applyBorder="1" applyAlignment="1">
      <alignment horizontal="center"/>
    </xf>
    <xf numFmtId="0" fontId="7" fillId="33" borderId="22" xfId="0" applyFont="1" applyFill="1" applyBorder="1" applyAlignment="1">
      <alignment horizontal="left" vertical="top" wrapText="1"/>
    </xf>
    <xf numFmtId="0" fontId="0" fillId="0" borderId="11" xfId="0" applyBorder="1" applyAlignment="1">
      <alignment horizontal="center"/>
    </xf>
    <xf numFmtId="0" fontId="0" fillId="0" borderId="22" xfId="0" applyBorder="1" applyAlignment="1">
      <alignment horizontal="center"/>
    </xf>
    <xf numFmtId="0" fontId="0" fillId="0" borderId="12" xfId="0" applyBorder="1" applyAlignment="1">
      <alignment horizontal="center"/>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8" fillId="33" borderId="22" xfId="0" applyFont="1" applyFill="1" applyBorder="1" applyAlignment="1">
      <alignment horizontal="left" vertical="center" wrapText="1"/>
    </xf>
    <xf numFmtId="0" fontId="7" fillId="33" borderId="12" xfId="0" applyFont="1" applyFill="1" applyBorder="1" applyAlignment="1">
      <alignment horizontal="center" vertical="center" wrapText="1"/>
    </xf>
    <xf numFmtId="0" fontId="7" fillId="33" borderId="11" xfId="54" applyFont="1" applyFill="1" applyBorder="1" applyAlignment="1">
      <alignment horizontal="left" wrapText="1"/>
      <protection/>
    </xf>
    <xf numFmtId="0" fontId="7" fillId="33" borderId="22" xfId="54" applyFont="1" applyFill="1" applyBorder="1" applyAlignment="1">
      <alignment horizontal="left" wrapText="1"/>
      <protection/>
    </xf>
    <xf numFmtId="0" fontId="7" fillId="33" borderId="12" xfId="54" applyFont="1" applyFill="1" applyBorder="1" applyAlignment="1">
      <alignment horizontal="left" wrapText="1"/>
      <protection/>
    </xf>
    <xf numFmtId="0" fontId="7" fillId="33" borderId="11" xfId="53" applyFont="1" applyFill="1" applyBorder="1" applyAlignment="1">
      <alignment horizontal="left" vertical="top" wrapText="1"/>
      <protection/>
    </xf>
    <xf numFmtId="0" fontId="7" fillId="33" borderId="12" xfId="53" applyFont="1" applyFill="1" applyBorder="1" applyAlignment="1">
      <alignment horizontal="left" vertical="top" wrapText="1"/>
      <protection/>
    </xf>
    <xf numFmtId="0" fontId="8" fillId="33" borderId="10" xfId="0" applyFont="1" applyFill="1" applyBorder="1" applyAlignment="1">
      <alignment horizontal="left" vertical="center" wrapText="1"/>
    </xf>
    <xf numFmtId="0" fontId="6" fillId="33" borderId="0" xfId="0" applyFont="1" applyFill="1" applyAlignment="1">
      <alignment horizontal="left" wrapText="1"/>
    </xf>
    <xf numFmtId="0" fontId="12" fillId="33" borderId="0" xfId="0" applyFont="1" applyFill="1" applyAlignment="1">
      <alignment horizontal="center" wrapText="1"/>
    </xf>
    <xf numFmtId="0" fontId="7" fillId="33" borderId="10" xfId="0" applyFont="1" applyFill="1" applyBorder="1" applyAlignment="1">
      <alignment horizontal="center" vertical="center"/>
    </xf>
    <xf numFmtId="0" fontId="7" fillId="33" borderId="11" xfId="53" applyFont="1" applyFill="1" applyBorder="1" applyAlignment="1">
      <alignment horizontal="left" vertical="center" wrapText="1"/>
      <protection/>
    </xf>
    <xf numFmtId="0" fontId="7" fillId="33" borderId="22" xfId="53" applyFont="1" applyFill="1" applyBorder="1" applyAlignment="1">
      <alignment horizontal="left" vertical="center" wrapText="1"/>
      <protection/>
    </xf>
    <xf numFmtId="0" fontId="7" fillId="33" borderId="12" xfId="53" applyFont="1" applyFill="1" applyBorder="1" applyAlignment="1">
      <alignment horizontal="left" vertical="center" wrapText="1"/>
      <protection/>
    </xf>
    <xf numFmtId="0" fontId="7" fillId="33" borderId="11" xfId="0" applyNumberFormat="1" applyFont="1" applyFill="1" applyBorder="1" applyAlignment="1">
      <alignment horizontal="left" vertical="center" wrapText="1"/>
    </xf>
    <xf numFmtId="0" fontId="7" fillId="33" borderId="22" xfId="0" applyNumberFormat="1" applyFont="1" applyFill="1" applyBorder="1" applyAlignment="1">
      <alignment horizontal="left" vertical="center" wrapText="1"/>
    </xf>
    <xf numFmtId="0" fontId="7" fillId="33" borderId="12" xfId="0" applyNumberFormat="1" applyFont="1" applyFill="1" applyBorder="1" applyAlignment="1">
      <alignment horizontal="left" vertical="center" wrapText="1"/>
    </xf>
    <xf numFmtId="0" fontId="8" fillId="34" borderId="10" xfId="0" applyFont="1" applyFill="1" applyBorder="1" applyAlignment="1">
      <alignment vertical="top" wrapText="1"/>
    </xf>
    <xf numFmtId="0" fontId="7" fillId="33" borderId="10" xfId="0" applyFont="1" applyFill="1" applyBorder="1" applyAlignment="1">
      <alignment vertical="top" wrapText="1"/>
    </xf>
    <xf numFmtId="0" fontId="7" fillId="34" borderId="10" xfId="0" applyFont="1" applyFill="1" applyBorder="1" applyAlignment="1">
      <alignment horizontal="left" vertical="top" wrapText="1"/>
    </xf>
    <xf numFmtId="0" fontId="0" fillId="0" borderId="22" xfId="0" applyBorder="1" applyAlignment="1">
      <alignment/>
    </xf>
    <xf numFmtId="0" fontId="0" fillId="0" borderId="12" xfId="0" applyBorder="1" applyAlignment="1">
      <alignment/>
    </xf>
    <xf numFmtId="0" fontId="6" fillId="34" borderId="11" xfId="0" applyFont="1" applyFill="1" applyBorder="1" applyAlignment="1">
      <alignment horizontal="center" vertical="top" wrapText="1"/>
    </xf>
    <xf numFmtId="0" fontId="6" fillId="33" borderId="22" xfId="0" applyFont="1" applyFill="1" applyBorder="1" applyAlignment="1">
      <alignment horizontal="center" vertical="top" wrapText="1"/>
    </xf>
    <xf numFmtId="0" fontId="6" fillId="33" borderId="12" xfId="0" applyFont="1" applyFill="1" applyBorder="1" applyAlignment="1">
      <alignment horizontal="center" vertical="top" wrapText="1"/>
    </xf>
    <xf numFmtId="0" fontId="7" fillId="34" borderId="22" xfId="0" applyFont="1" applyFill="1" applyBorder="1" applyAlignment="1">
      <alignment horizontal="left" wrapText="1"/>
    </xf>
    <xf numFmtId="0" fontId="6" fillId="34" borderId="10" xfId="0" applyFont="1" applyFill="1" applyBorder="1" applyAlignment="1">
      <alignment horizontal="center" vertical="top"/>
    </xf>
    <xf numFmtId="49" fontId="6" fillId="34" borderId="11" xfId="0" applyNumberFormat="1" applyFont="1" applyFill="1" applyBorder="1" applyAlignment="1">
      <alignment horizontal="center" vertical="top"/>
    </xf>
    <xf numFmtId="49" fontId="6" fillId="34" borderId="22" xfId="0" applyNumberFormat="1" applyFont="1" applyFill="1" applyBorder="1" applyAlignment="1">
      <alignment horizontal="center" vertical="top"/>
    </xf>
    <xf numFmtId="49" fontId="6" fillId="34" borderId="12" xfId="0" applyNumberFormat="1" applyFont="1" applyFill="1" applyBorder="1" applyAlignment="1">
      <alignment horizontal="center" vertical="top"/>
    </xf>
    <xf numFmtId="0" fontId="6" fillId="34" borderId="11" xfId="0" applyFont="1" applyFill="1" applyBorder="1" applyAlignment="1">
      <alignment horizontal="center" vertical="top"/>
    </xf>
    <xf numFmtId="0" fontId="6" fillId="34" borderId="22" xfId="0" applyFont="1" applyFill="1" applyBorder="1" applyAlignment="1">
      <alignment horizontal="center" vertical="top"/>
    </xf>
    <xf numFmtId="0" fontId="6" fillId="34" borderId="12" xfId="0" applyFont="1" applyFill="1" applyBorder="1" applyAlignment="1">
      <alignment horizontal="center" vertical="top"/>
    </xf>
    <xf numFmtId="0" fontId="8" fillId="0" borderId="10" xfId="0" applyFont="1" applyBorder="1" applyAlignment="1">
      <alignment vertical="top" wrapText="1"/>
    </xf>
    <xf numFmtId="0" fontId="7" fillId="34" borderId="10" xfId="0" applyFont="1" applyFill="1" applyBorder="1" applyAlignment="1">
      <alignment horizontal="center" wrapText="1"/>
    </xf>
    <xf numFmtId="0" fontId="6" fillId="0" borderId="11" xfId="0" applyFont="1" applyBorder="1" applyAlignment="1">
      <alignment horizontal="left" vertical="top" wrapText="1"/>
    </xf>
    <xf numFmtId="0" fontId="6" fillId="0" borderId="22" xfId="0" applyFont="1" applyBorder="1" applyAlignment="1">
      <alignment horizontal="left" vertical="top" wrapText="1"/>
    </xf>
    <xf numFmtId="0" fontId="6" fillId="0" borderId="12" xfId="0" applyFont="1" applyBorder="1" applyAlignment="1">
      <alignment horizontal="left" vertical="top" wrapText="1"/>
    </xf>
    <xf numFmtId="0" fontId="8" fillId="0" borderId="11" xfId="0" applyFont="1" applyBorder="1" applyAlignment="1">
      <alignment horizontal="left" vertical="top" wrapText="1"/>
    </xf>
    <xf numFmtId="0" fontId="8" fillId="0" borderId="22" xfId="0" applyFont="1" applyBorder="1" applyAlignment="1">
      <alignment horizontal="left" vertical="top" wrapText="1"/>
    </xf>
    <xf numFmtId="0" fontId="8" fillId="0" borderId="12" xfId="0" applyFont="1" applyBorder="1" applyAlignment="1">
      <alignment horizontal="left" vertical="top" wrapText="1"/>
    </xf>
    <xf numFmtId="0" fontId="7" fillId="0" borderId="11" xfId="0" applyNumberFormat="1" applyFont="1" applyBorder="1" applyAlignment="1">
      <alignment horizontal="left" vertical="top" wrapText="1"/>
    </xf>
    <xf numFmtId="0" fontId="7" fillId="0" borderId="22" xfId="0" applyNumberFormat="1" applyFont="1" applyBorder="1" applyAlignment="1">
      <alignment horizontal="left" vertical="top" wrapText="1"/>
    </xf>
    <xf numFmtId="0" fontId="7" fillId="0" borderId="12" xfId="0" applyNumberFormat="1" applyFont="1" applyBorder="1" applyAlignment="1">
      <alignment horizontal="left" vertical="top" wrapText="1"/>
    </xf>
    <xf numFmtId="0" fontId="1" fillId="0" borderId="11" xfId="0" applyFont="1" applyBorder="1" applyAlignment="1">
      <alignment horizontal="center"/>
    </xf>
    <xf numFmtId="0" fontId="1" fillId="0" borderId="22" xfId="0" applyFont="1" applyBorder="1" applyAlignment="1">
      <alignment horizontal="center"/>
    </xf>
    <xf numFmtId="0" fontId="1" fillId="0" borderId="12" xfId="0" applyFont="1" applyBorder="1" applyAlignment="1">
      <alignment horizontal="center"/>
    </xf>
    <xf numFmtId="0" fontId="10" fillId="0" borderId="11" xfId="0" applyFont="1" applyBorder="1" applyAlignment="1">
      <alignment horizontal="left" vertical="top" wrapText="1"/>
    </xf>
    <xf numFmtId="0" fontId="10" fillId="0" borderId="22" xfId="0" applyFont="1" applyBorder="1" applyAlignment="1">
      <alignment horizontal="left" vertical="top" wrapText="1"/>
    </xf>
    <xf numFmtId="0" fontId="10" fillId="0" borderId="12" xfId="0" applyFont="1" applyBorder="1" applyAlignment="1">
      <alignment horizontal="left" vertical="top" wrapText="1"/>
    </xf>
    <xf numFmtId="0" fontId="8" fillId="0" borderId="11"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12" xfId="0" applyFont="1" applyFill="1" applyBorder="1" applyAlignment="1">
      <alignment horizontal="left" vertical="top" wrapText="1"/>
    </xf>
    <xf numFmtId="0" fontId="9" fillId="33" borderId="11" xfId="0" applyFont="1" applyFill="1" applyBorder="1" applyAlignment="1">
      <alignment horizontal="left" vertical="top" wrapText="1"/>
    </xf>
    <xf numFmtId="0" fontId="9" fillId="33" borderId="22" xfId="0" applyFont="1" applyFill="1" applyBorder="1" applyAlignment="1">
      <alignment horizontal="left" vertical="top" wrapText="1"/>
    </xf>
    <xf numFmtId="0" fontId="9" fillId="33" borderId="12" xfId="0" applyFont="1" applyFill="1" applyBorder="1" applyAlignment="1">
      <alignment horizontal="left" vertical="top" wrapText="1"/>
    </xf>
    <xf numFmtId="0" fontId="0" fillId="0" borderId="22" xfId="0" applyBorder="1" applyAlignment="1">
      <alignment horizontal="left"/>
    </xf>
    <xf numFmtId="0" fontId="0" fillId="0" borderId="12" xfId="0" applyBorder="1" applyAlignment="1">
      <alignment horizontal="left"/>
    </xf>
    <xf numFmtId="0" fontId="7" fillId="0" borderId="11" xfId="0" applyFont="1" applyBorder="1" applyAlignment="1">
      <alignment horizontal="left" vertical="top"/>
    </xf>
    <xf numFmtId="0" fontId="7" fillId="0" borderId="22" xfId="0" applyFont="1" applyBorder="1" applyAlignment="1">
      <alignment horizontal="left" vertical="top"/>
    </xf>
    <xf numFmtId="0" fontId="7" fillId="0" borderId="12" xfId="0" applyFont="1" applyBorder="1" applyAlignment="1">
      <alignment horizontal="left" vertical="top"/>
    </xf>
    <xf numFmtId="0" fontId="9" fillId="0" borderId="11"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0" xfId="0" applyFont="1" applyBorder="1" applyAlignment="1">
      <alignment horizontal="left" vertical="top" wrapText="1"/>
    </xf>
    <xf numFmtId="0" fontId="8" fillId="0" borderId="10" xfId="0" applyFont="1" applyFill="1" applyBorder="1" applyAlignment="1">
      <alignment horizontal="left" vertical="top" wrapText="1"/>
    </xf>
    <xf numFmtId="0" fontId="1" fillId="0" borderId="10" xfId="0" applyFont="1" applyBorder="1" applyAlignment="1">
      <alignment/>
    </xf>
    <xf numFmtId="0" fontId="10" fillId="0" borderId="10" xfId="0" applyFont="1" applyBorder="1" applyAlignment="1">
      <alignment horizontal="left" vertical="top" wrapText="1"/>
    </xf>
    <xf numFmtId="0" fontId="9" fillId="0" borderId="11" xfId="0" applyFont="1" applyBorder="1" applyAlignment="1">
      <alignment horizontal="left" wrapText="1"/>
    </xf>
    <xf numFmtId="0" fontId="9" fillId="0" borderId="22" xfId="0" applyFont="1" applyBorder="1" applyAlignment="1">
      <alignment horizontal="left" wrapText="1"/>
    </xf>
    <xf numFmtId="0" fontId="9" fillId="0" borderId="12" xfId="0" applyFont="1" applyBorder="1" applyAlignment="1">
      <alignment horizontal="left" wrapText="1"/>
    </xf>
    <xf numFmtId="0" fontId="8" fillId="0" borderId="10" xfId="0" applyFont="1" applyFill="1" applyBorder="1" applyAlignment="1">
      <alignment horizontal="left" wrapText="1"/>
    </xf>
    <xf numFmtId="0" fontId="7" fillId="0" borderId="11" xfId="0" applyFont="1" applyBorder="1" applyAlignment="1">
      <alignment horizontal="center" wrapText="1"/>
    </xf>
    <xf numFmtId="0" fontId="7" fillId="0" borderId="22" xfId="0" applyFont="1" applyBorder="1" applyAlignment="1">
      <alignment horizontal="center" wrapText="1"/>
    </xf>
    <xf numFmtId="0" fontId="10" fillId="0" borderId="11" xfId="0" applyFont="1" applyBorder="1" applyAlignment="1">
      <alignment horizontal="center" vertical="top"/>
    </xf>
    <xf numFmtId="0" fontId="10" fillId="0" borderId="22" xfId="0" applyFont="1" applyBorder="1" applyAlignment="1">
      <alignment horizontal="center" vertical="top"/>
    </xf>
    <xf numFmtId="0" fontId="10" fillId="0" borderId="12" xfId="0" applyFont="1" applyBorder="1" applyAlignment="1">
      <alignment horizontal="center" vertical="top"/>
    </xf>
    <xf numFmtId="0" fontId="1" fillId="0" borderId="22" xfId="0" applyFont="1" applyBorder="1" applyAlignment="1">
      <alignment/>
    </xf>
    <xf numFmtId="0" fontId="1" fillId="0" borderId="12" xfId="0" applyFont="1" applyBorder="1" applyAlignment="1">
      <alignment/>
    </xf>
    <xf numFmtId="0" fontId="21" fillId="0" borderId="11" xfId="0" applyFont="1" applyBorder="1" applyAlignment="1">
      <alignment horizontal="center" wrapText="1"/>
    </xf>
    <xf numFmtId="0" fontId="21" fillId="0" borderId="22" xfId="0" applyFont="1" applyBorder="1" applyAlignment="1">
      <alignment horizontal="center" wrapText="1"/>
    </xf>
    <xf numFmtId="0" fontId="21" fillId="0" borderId="12" xfId="0" applyFont="1" applyBorder="1" applyAlignment="1">
      <alignment horizontal="center" wrapText="1"/>
    </xf>
    <xf numFmtId="0" fontId="7" fillId="0" borderId="12" xfId="0" applyFont="1" applyBorder="1" applyAlignment="1">
      <alignment horizontal="center" wrapText="1"/>
    </xf>
    <xf numFmtId="0" fontId="7" fillId="0" borderId="11" xfId="0" applyFont="1" applyBorder="1" applyAlignment="1">
      <alignment horizontal="left" wrapText="1"/>
    </xf>
    <xf numFmtId="0" fontId="7" fillId="0" borderId="22" xfId="0" applyFont="1" applyBorder="1" applyAlignment="1">
      <alignment horizontal="left" wrapText="1"/>
    </xf>
    <xf numFmtId="0" fontId="7" fillId="0" borderId="12" xfId="0" applyFont="1" applyBorder="1" applyAlignment="1">
      <alignment horizontal="left" wrapText="1"/>
    </xf>
    <xf numFmtId="0" fontId="7" fillId="0" borderId="11"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31" xfId="0" applyFont="1" applyBorder="1" applyAlignment="1">
      <alignment horizontal="center"/>
    </xf>
    <xf numFmtId="0" fontId="7" fillId="0" borderId="20" xfId="0" applyFont="1" applyBorder="1" applyAlignment="1">
      <alignment horizontal="center"/>
    </xf>
    <xf numFmtId="0" fontId="7" fillId="0" borderId="32" xfId="0" applyFont="1" applyBorder="1" applyAlignment="1">
      <alignment horizont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22" xfId="0" applyFont="1" applyBorder="1" applyAlignment="1">
      <alignment horizontal="left" vertical="center" wrapText="1"/>
    </xf>
    <xf numFmtId="0" fontId="7" fillId="0" borderId="12" xfId="0" applyFont="1" applyBorder="1" applyAlignment="1">
      <alignment horizontal="left" vertical="center" wrapText="1"/>
    </xf>
    <xf numFmtId="0" fontId="7" fillId="0" borderId="1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0" xfId="0" applyFont="1" applyBorder="1" applyAlignment="1">
      <alignment horizontal="left" vertical="center" wrapText="1"/>
    </xf>
    <xf numFmtId="0" fontId="7" fillId="33" borderId="22" xfId="53" applyFont="1" applyFill="1" applyBorder="1" applyAlignment="1">
      <alignment horizontal="left" vertical="top" wrapText="1"/>
      <protection/>
    </xf>
    <xf numFmtId="0" fontId="5" fillId="0" borderId="0" xfId="0" applyFont="1" applyAlignment="1">
      <alignment horizont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left" vertical="center" wrapText="1"/>
    </xf>
    <xf numFmtId="0" fontId="8" fillId="35" borderId="10" xfId="0" applyFont="1" applyFill="1" applyBorder="1" applyAlignment="1">
      <alignment horizontal="center" vertical="top" wrapText="1"/>
    </xf>
    <xf numFmtId="0" fontId="8" fillId="35" borderId="11" xfId="0" applyFont="1" applyFill="1" applyBorder="1" applyAlignment="1">
      <alignment horizontal="left" vertical="top" wrapText="1"/>
    </xf>
    <xf numFmtId="0" fontId="8" fillId="35" borderId="22" xfId="0" applyFont="1" applyFill="1" applyBorder="1" applyAlignment="1">
      <alignment horizontal="left" vertical="top" wrapText="1"/>
    </xf>
    <xf numFmtId="0" fontId="8" fillId="35" borderId="12" xfId="0" applyFont="1" applyFill="1" applyBorder="1" applyAlignment="1">
      <alignment horizontal="left" vertical="top" wrapText="1"/>
    </xf>
    <xf numFmtId="0" fontId="7" fillId="33" borderId="10" xfId="0" applyFont="1" applyFill="1" applyBorder="1" applyAlignment="1">
      <alignment horizontal="justify" vertical="top" wrapText="1"/>
    </xf>
    <xf numFmtId="0" fontId="7" fillId="33" borderId="11" xfId="0" applyFont="1" applyFill="1" applyBorder="1" applyAlignment="1">
      <alignment horizontal="justify" vertical="top" wrapText="1"/>
    </xf>
    <xf numFmtId="0" fontId="7" fillId="33" borderId="22" xfId="0" applyFont="1" applyFill="1" applyBorder="1" applyAlignment="1">
      <alignment horizontal="justify" vertical="top" wrapText="1"/>
    </xf>
    <xf numFmtId="0" fontId="7" fillId="33" borderId="12" xfId="0" applyFont="1" applyFill="1" applyBorder="1" applyAlignment="1">
      <alignment horizontal="justify" vertical="top" wrapText="1"/>
    </xf>
    <xf numFmtId="17" fontId="7" fillId="33" borderId="11" xfId="0" applyNumberFormat="1" applyFont="1" applyFill="1" applyBorder="1" applyAlignment="1">
      <alignment horizontal="justify" vertical="top" wrapText="1"/>
    </xf>
    <xf numFmtId="0" fontId="8" fillId="0" borderId="10" xfId="0" applyFont="1" applyBorder="1" applyAlignment="1">
      <alignment horizontal="center" vertical="top" wrapText="1"/>
    </xf>
    <xf numFmtId="164" fontId="25" fillId="0" borderId="10"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wrapText="1"/>
    </xf>
    <xf numFmtId="164" fontId="2" fillId="0" borderId="10" xfId="0" applyNumberFormat="1" applyFont="1" applyFill="1" applyBorder="1" applyAlignment="1">
      <alignment horizontal="center" vertical="center" wrapText="1"/>
    </xf>
    <xf numFmtId="0" fontId="24" fillId="0" borderId="10" xfId="0" applyFont="1" applyBorder="1" applyAlignment="1">
      <alignment wrapText="1"/>
    </xf>
    <xf numFmtId="0" fontId="24" fillId="0" borderId="10" xfId="0"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wrapText="1"/>
    </xf>
    <xf numFmtId="0" fontId="22" fillId="0" borderId="0" xfId="0" applyFont="1" applyAlignment="1">
      <alignment horizontal="center" wrapText="1"/>
    </xf>
    <xf numFmtId="0" fontId="5" fillId="0" borderId="0" xfId="0" applyFont="1" applyAlignment="1">
      <alignment horizontal="center" vertical="center" wrapText="1"/>
    </xf>
    <xf numFmtId="0" fontId="5" fillId="0" borderId="0" xfId="0" applyFont="1" applyAlignment="1">
      <alignment wrapText="1"/>
    </xf>
    <xf numFmtId="0" fontId="5" fillId="0" borderId="0" xfId="0" applyFont="1" applyAlignment="1">
      <alignment horizontal="left" vertical="center" wrapText="1"/>
    </xf>
    <xf numFmtId="1" fontId="7" fillId="0" borderId="10" xfId="0" applyNumberFormat="1" applyFont="1"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569"/>
  <sheetViews>
    <sheetView view="pageBreakPreview" zoomScale="110" zoomScaleSheetLayoutView="110" workbookViewId="0" topLeftCell="A1">
      <pane xSplit="1" ySplit="8" topLeftCell="B9" activePane="bottomRight" state="frozen"/>
      <selection pane="topLeft" activeCell="A1" sqref="A1"/>
      <selection pane="topRight" activeCell="B1" sqref="B1"/>
      <selection pane="bottomLeft" activeCell="A9" sqref="A9"/>
      <selection pane="bottomRight" activeCell="F12" sqref="F12"/>
    </sheetView>
  </sheetViews>
  <sheetFormatPr defaultColWidth="9.00390625" defaultRowHeight="12.75"/>
  <cols>
    <col min="1" max="1" width="4.875" style="2" customWidth="1"/>
    <col min="2" max="2" width="40.875" style="2" customWidth="1"/>
    <col min="3" max="3" width="4.875" style="2" customWidth="1"/>
    <col min="4" max="4" width="6.375" style="2" customWidth="1"/>
    <col min="5" max="7" width="6.625" style="2" customWidth="1"/>
    <col min="8" max="8" width="7.00390625" style="2" customWidth="1"/>
    <col min="9" max="9" width="6.25390625" style="2" customWidth="1"/>
    <col min="10" max="10" width="7.375" style="2" customWidth="1"/>
    <col min="11" max="11" width="7.625" style="2" customWidth="1"/>
    <col min="12" max="12" width="7.125" style="2" customWidth="1"/>
    <col min="13" max="13" width="6.375" style="2" customWidth="1"/>
    <col min="14" max="14" width="6.75390625" style="2" customWidth="1"/>
    <col min="15" max="15" width="6.875" style="2" customWidth="1"/>
    <col min="16" max="16" width="8.00390625" style="2" customWidth="1"/>
    <col min="17" max="17" width="7.375" style="2" customWidth="1"/>
    <col min="18" max="18" width="11.25390625" style="2" customWidth="1"/>
    <col min="19" max="16384" width="9.125" style="2" customWidth="1"/>
  </cols>
  <sheetData>
    <row r="1" spans="14:18" ht="12.75" customHeight="1">
      <c r="N1" s="280" t="s">
        <v>26</v>
      </c>
      <c r="O1" s="280"/>
      <c r="P1" s="280"/>
      <c r="Q1" s="280"/>
      <c r="R1" s="280"/>
    </row>
    <row r="2" spans="14:18" ht="39.75" customHeight="1">
      <c r="N2" s="280" t="s">
        <v>39</v>
      </c>
      <c r="O2" s="280"/>
      <c r="P2" s="280"/>
      <c r="Q2" s="280"/>
      <c r="R2" s="280"/>
    </row>
    <row r="3" spans="16:18" ht="15.75" customHeight="1">
      <c r="P3" s="5"/>
      <c r="Q3" s="5"/>
      <c r="R3" s="5"/>
    </row>
    <row r="4" spans="1:18" ht="23.25" customHeight="1">
      <c r="A4" s="60"/>
      <c r="B4" s="292" t="s">
        <v>1106</v>
      </c>
      <c r="C4" s="292"/>
      <c r="D4" s="292"/>
      <c r="E4" s="292"/>
      <c r="F4" s="292"/>
      <c r="G4" s="292"/>
      <c r="H4" s="292"/>
      <c r="I4" s="292"/>
      <c r="J4" s="292"/>
      <c r="K4" s="292"/>
      <c r="L4" s="292"/>
      <c r="M4" s="292"/>
      <c r="N4" s="292"/>
      <c r="O4" s="292"/>
      <c r="P4" s="292"/>
      <c r="Q4" s="292"/>
      <c r="R4" s="292"/>
    </row>
    <row r="5" spans="1:18" ht="21" customHeight="1" thickBot="1">
      <c r="A5" s="60"/>
      <c r="B5" s="60"/>
      <c r="C5" s="60"/>
      <c r="D5" s="60"/>
      <c r="E5" s="60"/>
      <c r="F5" s="60"/>
      <c r="G5" s="60"/>
      <c r="H5" s="60"/>
      <c r="I5" s="60"/>
      <c r="J5" s="60"/>
      <c r="K5" s="60"/>
      <c r="L5" s="60"/>
      <c r="M5" s="60"/>
      <c r="N5" s="60"/>
      <c r="O5" s="60"/>
      <c r="P5" s="60"/>
      <c r="Q5" s="60"/>
      <c r="R5" s="60"/>
    </row>
    <row r="6" spans="1:18" s="1" customFormat="1" ht="36.75" customHeight="1">
      <c r="A6" s="261" t="s">
        <v>0</v>
      </c>
      <c r="B6" s="269" t="s">
        <v>1</v>
      </c>
      <c r="C6" s="269" t="s">
        <v>12</v>
      </c>
      <c r="D6" s="264" t="s">
        <v>15</v>
      </c>
      <c r="E6" s="269" t="s">
        <v>16</v>
      </c>
      <c r="F6" s="269"/>
      <c r="G6" s="269"/>
      <c r="H6" s="269" t="s">
        <v>2</v>
      </c>
      <c r="I6" s="269"/>
      <c r="J6" s="269"/>
      <c r="K6" s="269"/>
      <c r="L6" s="269"/>
      <c r="M6" s="269"/>
      <c r="N6" s="269"/>
      <c r="O6" s="269"/>
      <c r="P6" s="269" t="s">
        <v>3</v>
      </c>
      <c r="Q6" s="269"/>
      <c r="R6" s="266" t="s">
        <v>9</v>
      </c>
    </row>
    <row r="7" spans="1:18" s="1" customFormat="1" ht="27.75" customHeight="1">
      <c r="A7" s="262"/>
      <c r="B7" s="268"/>
      <c r="C7" s="268"/>
      <c r="D7" s="265"/>
      <c r="E7" s="25">
        <v>2015</v>
      </c>
      <c r="F7" s="268">
        <v>2016</v>
      </c>
      <c r="G7" s="268"/>
      <c r="H7" s="268" t="s">
        <v>6</v>
      </c>
      <c r="I7" s="268"/>
      <c r="J7" s="281" t="s">
        <v>13</v>
      </c>
      <c r="K7" s="282"/>
      <c r="L7" s="281" t="s">
        <v>14</v>
      </c>
      <c r="M7" s="282"/>
      <c r="N7" s="268" t="s">
        <v>17</v>
      </c>
      <c r="O7" s="268"/>
      <c r="P7" s="268" t="s">
        <v>7</v>
      </c>
      <c r="Q7" s="268" t="s">
        <v>8</v>
      </c>
      <c r="R7" s="267"/>
    </row>
    <row r="8" spans="1:18" s="1" customFormat="1" ht="22.5" customHeight="1" thickBot="1">
      <c r="A8" s="263"/>
      <c r="B8" s="264"/>
      <c r="C8" s="264"/>
      <c r="D8" s="265"/>
      <c r="E8" s="61" t="s">
        <v>5</v>
      </c>
      <c r="F8" s="61" t="s">
        <v>4</v>
      </c>
      <c r="G8" s="61" t="s">
        <v>5</v>
      </c>
      <c r="H8" s="61" t="s">
        <v>4</v>
      </c>
      <c r="I8" s="61" t="s">
        <v>5</v>
      </c>
      <c r="J8" s="61" t="s">
        <v>4</v>
      </c>
      <c r="K8" s="61" t="s">
        <v>5</v>
      </c>
      <c r="L8" s="61" t="s">
        <v>4</v>
      </c>
      <c r="M8" s="61" t="s">
        <v>5</v>
      </c>
      <c r="N8" s="61" t="s">
        <v>4</v>
      </c>
      <c r="O8" s="61" t="s">
        <v>5</v>
      </c>
      <c r="P8" s="264"/>
      <c r="Q8" s="264"/>
      <c r="R8" s="267"/>
    </row>
    <row r="9" spans="1:18" s="1" customFormat="1" ht="22.5" customHeight="1">
      <c r="A9" s="65"/>
      <c r="B9" s="283" t="s">
        <v>494</v>
      </c>
      <c r="C9" s="284"/>
      <c r="D9" s="285"/>
      <c r="E9" s="66"/>
      <c r="F9" s="66"/>
      <c r="G9" s="66"/>
      <c r="H9" s="61"/>
      <c r="I9" s="61"/>
      <c r="J9" s="61"/>
      <c r="K9" s="61"/>
      <c r="L9" s="61"/>
      <c r="M9" s="61"/>
      <c r="N9" s="61"/>
      <c r="O9" s="61"/>
      <c r="P9" s="61"/>
      <c r="Q9" s="61"/>
      <c r="R9" s="62"/>
    </row>
    <row r="10" spans="1:18" s="1" customFormat="1" ht="15.75" customHeight="1">
      <c r="A10" s="63"/>
      <c r="B10" s="59" t="s">
        <v>228</v>
      </c>
      <c r="C10" s="25"/>
      <c r="D10" s="25"/>
      <c r="E10" s="25"/>
      <c r="F10" s="25"/>
      <c r="G10" s="25"/>
      <c r="H10" s="25"/>
      <c r="I10" s="25"/>
      <c r="J10" s="25"/>
      <c r="K10" s="25"/>
      <c r="L10" s="25"/>
      <c r="M10" s="25"/>
      <c r="N10" s="25"/>
      <c r="O10" s="25"/>
      <c r="P10" s="25"/>
      <c r="Q10" s="25"/>
      <c r="R10" s="25"/>
    </row>
    <row r="11" spans="1:18" s="1" customFormat="1" ht="45.75" customHeight="1">
      <c r="A11" s="63"/>
      <c r="B11" s="59" t="s">
        <v>229</v>
      </c>
      <c r="C11" s="25"/>
      <c r="D11" s="25"/>
      <c r="E11" s="25"/>
      <c r="F11" s="25"/>
      <c r="G11" s="25"/>
      <c r="H11" s="25"/>
      <c r="I11" s="25"/>
      <c r="J11" s="25"/>
      <c r="K11" s="25"/>
      <c r="L11" s="25"/>
      <c r="M11" s="25"/>
      <c r="N11" s="25"/>
      <c r="O11" s="25"/>
      <c r="P11" s="25"/>
      <c r="Q11" s="25"/>
      <c r="R11" s="25"/>
    </row>
    <row r="12" spans="1:18" s="1" customFormat="1" ht="16.5" customHeight="1">
      <c r="A12" s="63"/>
      <c r="B12" s="59" t="s">
        <v>304</v>
      </c>
      <c r="C12" s="59"/>
      <c r="D12" s="59"/>
      <c r="E12" s="59"/>
      <c r="F12" s="59"/>
      <c r="G12" s="59"/>
      <c r="H12" s="25"/>
      <c r="I12" s="25"/>
      <c r="J12" s="25"/>
      <c r="K12" s="25"/>
      <c r="L12" s="25"/>
      <c r="M12" s="25"/>
      <c r="N12" s="25"/>
      <c r="O12" s="25"/>
      <c r="P12" s="25"/>
      <c r="Q12" s="25"/>
      <c r="R12" s="25"/>
    </row>
    <row r="13" spans="1:18" s="1" customFormat="1" ht="26.25" customHeight="1">
      <c r="A13" s="63"/>
      <c r="B13" s="59" t="s">
        <v>305</v>
      </c>
      <c r="C13" s="59"/>
      <c r="D13" s="59"/>
      <c r="E13" s="59"/>
      <c r="F13" s="59"/>
      <c r="G13" s="59"/>
      <c r="H13" s="25"/>
      <c r="I13" s="25"/>
      <c r="J13" s="25"/>
      <c r="K13" s="25"/>
      <c r="L13" s="25"/>
      <c r="M13" s="25"/>
      <c r="N13" s="25"/>
      <c r="O13" s="25"/>
      <c r="P13" s="25"/>
      <c r="Q13" s="25"/>
      <c r="R13" s="25"/>
    </row>
    <row r="14" spans="1:18" s="1" customFormat="1" ht="81" customHeight="1">
      <c r="A14" s="64" t="s">
        <v>306</v>
      </c>
      <c r="B14" s="59" t="s">
        <v>307</v>
      </c>
      <c r="C14" s="59" t="s">
        <v>67</v>
      </c>
      <c r="D14" s="59"/>
      <c r="E14" s="59">
        <v>100</v>
      </c>
      <c r="F14" s="59">
        <v>100</v>
      </c>
      <c r="G14" s="59">
        <v>100</v>
      </c>
      <c r="H14" s="25">
        <v>100</v>
      </c>
      <c r="I14" s="25">
        <v>100</v>
      </c>
      <c r="J14" s="25">
        <v>100</v>
      </c>
      <c r="K14" s="25">
        <v>100</v>
      </c>
      <c r="L14" s="25">
        <v>100</v>
      </c>
      <c r="M14" s="25">
        <v>100</v>
      </c>
      <c r="N14" s="25">
        <v>100</v>
      </c>
      <c r="O14" s="25">
        <v>100</v>
      </c>
      <c r="P14" s="25">
        <v>100</v>
      </c>
      <c r="Q14" s="25">
        <v>100</v>
      </c>
      <c r="R14" s="25"/>
    </row>
    <row r="15" spans="1:18" s="1" customFormat="1" ht="38.25" customHeight="1">
      <c r="A15" s="64" t="s">
        <v>308</v>
      </c>
      <c r="B15" s="59" t="s">
        <v>309</v>
      </c>
      <c r="C15" s="59" t="s">
        <v>67</v>
      </c>
      <c r="D15" s="59"/>
      <c r="E15" s="59"/>
      <c r="F15" s="59">
        <v>14</v>
      </c>
      <c r="G15" s="59">
        <v>14</v>
      </c>
      <c r="H15" s="25">
        <v>15.5</v>
      </c>
      <c r="I15" s="25">
        <v>15.5</v>
      </c>
      <c r="J15" s="25">
        <v>15.5</v>
      </c>
      <c r="K15" s="25">
        <v>15.5</v>
      </c>
      <c r="L15" s="25">
        <v>15.5</v>
      </c>
      <c r="M15" s="25">
        <v>15.5</v>
      </c>
      <c r="N15" s="25">
        <v>15.5</v>
      </c>
      <c r="O15" s="25">
        <v>15.5</v>
      </c>
      <c r="P15" s="25">
        <v>35.5</v>
      </c>
      <c r="Q15" s="25">
        <v>50.5</v>
      </c>
      <c r="R15" s="25"/>
    </row>
    <row r="16" spans="1:18" s="1" customFormat="1" ht="71.25" customHeight="1">
      <c r="A16" s="64" t="s">
        <v>310</v>
      </c>
      <c r="B16" s="59" t="s">
        <v>311</v>
      </c>
      <c r="C16" s="59" t="s">
        <v>67</v>
      </c>
      <c r="D16" s="59"/>
      <c r="E16" s="59">
        <v>5</v>
      </c>
      <c r="F16" s="59">
        <v>30</v>
      </c>
      <c r="G16" s="59">
        <v>30</v>
      </c>
      <c r="H16" s="25">
        <v>60</v>
      </c>
      <c r="I16" s="25">
        <v>60</v>
      </c>
      <c r="J16" s="25">
        <v>60</v>
      </c>
      <c r="K16" s="25">
        <v>60</v>
      </c>
      <c r="L16" s="25">
        <v>60</v>
      </c>
      <c r="M16" s="25">
        <v>60</v>
      </c>
      <c r="N16" s="25">
        <v>60</v>
      </c>
      <c r="O16" s="25">
        <v>60</v>
      </c>
      <c r="P16" s="25">
        <v>30</v>
      </c>
      <c r="Q16" s="25">
        <v>30</v>
      </c>
      <c r="R16" s="25"/>
    </row>
    <row r="17" spans="1:18" s="1" customFormat="1" ht="84" customHeight="1">
      <c r="A17" s="64" t="s">
        <v>312</v>
      </c>
      <c r="B17" s="59" t="s">
        <v>313</v>
      </c>
      <c r="C17" s="59" t="s">
        <v>67</v>
      </c>
      <c r="D17" s="59"/>
      <c r="E17" s="59">
        <v>60</v>
      </c>
      <c r="F17" s="59">
        <v>80</v>
      </c>
      <c r="G17" s="59">
        <v>80</v>
      </c>
      <c r="H17" s="25">
        <v>100</v>
      </c>
      <c r="I17" s="25">
        <v>80</v>
      </c>
      <c r="J17" s="25">
        <v>100</v>
      </c>
      <c r="K17" s="25">
        <v>80</v>
      </c>
      <c r="L17" s="25">
        <v>100</v>
      </c>
      <c r="M17" s="25">
        <v>80</v>
      </c>
      <c r="N17" s="25">
        <v>100</v>
      </c>
      <c r="O17" s="25">
        <v>80</v>
      </c>
      <c r="P17" s="25">
        <v>100</v>
      </c>
      <c r="Q17" s="25">
        <v>100</v>
      </c>
      <c r="R17" s="25"/>
    </row>
    <row r="18" spans="1:18" s="1" customFormat="1" ht="35.25" customHeight="1">
      <c r="A18" s="49" t="s">
        <v>314</v>
      </c>
      <c r="B18" s="47" t="s">
        <v>315</v>
      </c>
      <c r="C18" s="47" t="s">
        <v>67</v>
      </c>
      <c r="D18" s="47"/>
      <c r="E18" s="47">
        <v>58</v>
      </c>
      <c r="F18" s="47">
        <v>61</v>
      </c>
      <c r="G18" s="47">
        <v>61</v>
      </c>
      <c r="H18" s="11">
        <v>73</v>
      </c>
      <c r="I18" s="11">
        <v>73</v>
      </c>
      <c r="J18" s="11">
        <v>73</v>
      </c>
      <c r="K18" s="11">
        <v>73</v>
      </c>
      <c r="L18" s="11">
        <v>73</v>
      </c>
      <c r="M18" s="11">
        <v>73</v>
      </c>
      <c r="N18" s="11">
        <v>73</v>
      </c>
      <c r="O18" s="11">
        <v>73</v>
      </c>
      <c r="P18" s="11">
        <v>85</v>
      </c>
      <c r="Q18" s="11">
        <v>85</v>
      </c>
      <c r="R18" s="11"/>
    </row>
    <row r="19" spans="1:18" s="1" customFormat="1" ht="80.25" customHeight="1">
      <c r="A19" s="49" t="s">
        <v>316</v>
      </c>
      <c r="B19" s="47" t="s">
        <v>317</v>
      </c>
      <c r="C19" s="47"/>
      <c r="D19" s="47"/>
      <c r="E19" s="47">
        <v>5</v>
      </c>
      <c r="F19" s="47"/>
      <c r="G19" s="47"/>
      <c r="H19" s="11"/>
      <c r="I19" s="11"/>
      <c r="J19" s="11"/>
      <c r="K19" s="11"/>
      <c r="L19" s="11"/>
      <c r="M19" s="11"/>
      <c r="N19" s="11"/>
      <c r="O19" s="11">
        <v>0</v>
      </c>
      <c r="P19" s="11"/>
      <c r="Q19" s="11"/>
      <c r="R19" s="11"/>
    </row>
    <row r="20" spans="1:18" s="1" customFormat="1" ht="18" customHeight="1">
      <c r="A20" s="49"/>
      <c r="B20" s="47" t="s">
        <v>318</v>
      </c>
      <c r="C20" s="47"/>
      <c r="D20" s="47"/>
      <c r="E20" s="47"/>
      <c r="F20" s="47"/>
      <c r="G20" s="47"/>
      <c r="H20" s="11"/>
      <c r="I20" s="11"/>
      <c r="J20" s="11"/>
      <c r="K20" s="11"/>
      <c r="L20" s="11"/>
      <c r="M20" s="11"/>
      <c r="N20" s="11"/>
      <c r="O20" s="11"/>
      <c r="P20" s="11"/>
      <c r="Q20" s="11"/>
      <c r="R20" s="11"/>
    </row>
    <row r="21" spans="1:18" s="1" customFormat="1" ht="40.5" customHeight="1">
      <c r="A21" s="49"/>
      <c r="B21" s="47" t="s">
        <v>319</v>
      </c>
      <c r="C21" s="47"/>
      <c r="D21" s="47"/>
      <c r="E21" s="47"/>
      <c r="F21" s="47"/>
      <c r="G21" s="47"/>
      <c r="H21" s="11"/>
      <c r="I21" s="11"/>
      <c r="J21" s="11"/>
      <c r="K21" s="11"/>
      <c r="L21" s="11"/>
      <c r="M21" s="11"/>
      <c r="N21" s="11"/>
      <c r="O21" s="11"/>
      <c r="P21" s="11"/>
      <c r="Q21" s="11"/>
      <c r="R21" s="11"/>
    </row>
    <row r="22" spans="1:18" s="1" customFormat="1" ht="71.25" customHeight="1">
      <c r="A22" s="49" t="s">
        <v>320</v>
      </c>
      <c r="B22" s="47" t="s">
        <v>323</v>
      </c>
      <c r="C22" s="47" t="s">
        <v>67</v>
      </c>
      <c r="D22" s="47"/>
      <c r="E22" s="47">
        <v>41.6</v>
      </c>
      <c r="F22" s="47">
        <v>41.6</v>
      </c>
      <c r="G22" s="47">
        <v>41.6</v>
      </c>
      <c r="H22" s="11">
        <v>29.4</v>
      </c>
      <c r="I22" s="11">
        <v>41.6</v>
      </c>
      <c r="J22" s="11">
        <v>29.4</v>
      </c>
      <c r="K22" s="11">
        <v>41.6</v>
      </c>
      <c r="L22" s="11">
        <v>29.4</v>
      </c>
      <c r="M22" s="11">
        <v>41.6</v>
      </c>
      <c r="N22" s="11">
        <v>29.4</v>
      </c>
      <c r="O22" s="11">
        <v>41.6</v>
      </c>
      <c r="P22" s="11">
        <v>29</v>
      </c>
      <c r="Q22" s="11">
        <v>29</v>
      </c>
      <c r="R22" s="11"/>
    </row>
    <row r="23" spans="1:18" s="1" customFormat="1" ht="22.5" customHeight="1">
      <c r="A23" s="49" t="s">
        <v>321</v>
      </c>
      <c r="B23" s="47" t="s">
        <v>322</v>
      </c>
      <c r="C23" s="47" t="s">
        <v>67</v>
      </c>
      <c r="D23" s="47"/>
      <c r="E23" s="47">
        <v>83.96</v>
      </c>
      <c r="F23" s="47">
        <v>83.96</v>
      </c>
      <c r="G23" s="47">
        <v>83.96</v>
      </c>
      <c r="H23" s="11">
        <v>83.96</v>
      </c>
      <c r="I23" s="11">
        <v>83.96</v>
      </c>
      <c r="J23" s="11">
        <v>83.96</v>
      </c>
      <c r="K23" s="11">
        <v>83.96</v>
      </c>
      <c r="L23" s="11">
        <v>83.96</v>
      </c>
      <c r="M23" s="11">
        <v>83.96</v>
      </c>
      <c r="N23" s="47">
        <v>83.96</v>
      </c>
      <c r="O23" s="47">
        <v>83.96</v>
      </c>
      <c r="P23" s="11">
        <v>83.96</v>
      </c>
      <c r="Q23" s="11">
        <v>83.96</v>
      </c>
      <c r="R23" s="11"/>
    </row>
    <row r="24" spans="1:18" s="1" customFormat="1" ht="36.75" customHeight="1">
      <c r="A24" s="49" t="s">
        <v>324</v>
      </c>
      <c r="B24" s="47" t="s">
        <v>325</v>
      </c>
      <c r="C24" s="47" t="s">
        <v>67</v>
      </c>
      <c r="D24" s="47"/>
      <c r="E24" s="47">
        <v>100</v>
      </c>
      <c r="F24" s="47">
        <v>100</v>
      </c>
      <c r="G24" s="47">
        <v>100</v>
      </c>
      <c r="H24" s="11">
        <v>100</v>
      </c>
      <c r="I24" s="11">
        <v>100</v>
      </c>
      <c r="J24" s="47">
        <v>100</v>
      </c>
      <c r="K24" s="47">
        <v>100</v>
      </c>
      <c r="L24" s="11">
        <v>100</v>
      </c>
      <c r="M24" s="11">
        <v>100</v>
      </c>
      <c r="N24" s="47">
        <v>100</v>
      </c>
      <c r="O24" s="47">
        <v>100</v>
      </c>
      <c r="P24" s="11">
        <v>100</v>
      </c>
      <c r="Q24" s="11">
        <v>100</v>
      </c>
      <c r="R24" s="11"/>
    </row>
    <row r="25" spans="1:18" s="1" customFormat="1" ht="56.25">
      <c r="A25" s="49" t="s">
        <v>326</v>
      </c>
      <c r="B25" s="47" t="s">
        <v>327</v>
      </c>
      <c r="C25" s="47" t="s">
        <v>67</v>
      </c>
      <c r="D25" s="47"/>
      <c r="E25" s="47">
        <v>4.5</v>
      </c>
      <c r="F25" s="47">
        <v>4.5</v>
      </c>
      <c r="G25" s="47">
        <v>4.5</v>
      </c>
      <c r="H25" s="11">
        <v>4.5</v>
      </c>
      <c r="I25" s="11">
        <v>3.7</v>
      </c>
      <c r="J25" s="11">
        <v>4.5</v>
      </c>
      <c r="K25" s="11">
        <v>3.7</v>
      </c>
      <c r="L25" s="11">
        <v>4.5</v>
      </c>
      <c r="M25" s="11">
        <v>3.7</v>
      </c>
      <c r="N25" s="47">
        <v>4.5</v>
      </c>
      <c r="O25" s="11">
        <v>3.7</v>
      </c>
      <c r="P25" s="11">
        <v>2.64</v>
      </c>
      <c r="Q25" s="11">
        <v>2.64</v>
      </c>
      <c r="R25" s="11"/>
    </row>
    <row r="26" spans="1:18" s="1" customFormat="1" ht="67.5">
      <c r="A26" s="49" t="s">
        <v>328</v>
      </c>
      <c r="B26" s="47" t="s">
        <v>329</v>
      </c>
      <c r="C26" s="47" t="s">
        <v>67</v>
      </c>
      <c r="D26" s="47"/>
      <c r="E26" s="47">
        <v>98.4</v>
      </c>
      <c r="F26" s="47">
        <v>98.4</v>
      </c>
      <c r="G26" s="47">
        <v>98.4</v>
      </c>
      <c r="H26" s="11">
        <v>100</v>
      </c>
      <c r="I26" s="11">
        <v>98.4</v>
      </c>
      <c r="J26" s="11">
        <v>100</v>
      </c>
      <c r="K26" s="11">
        <v>98.4</v>
      </c>
      <c r="L26" s="11">
        <v>100</v>
      </c>
      <c r="M26" s="11">
        <v>98.4</v>
      </c>
      <c r="N26" s="11">
        <v>100</v>
      </c>
      <c r="O26" s="11">
        <v>98.4</v>
      </c>
      <c r="P26" s="11">
        <v>100</v>
      </c>
      <c r="Q26" s="11">
        <v>100</v>
      </c>
      <c r="R26" s="11"/>
    </row>
    <row r="27" spans="1:18" s="1" customFormat="1" ht="81.75" customHeight="1">
      <c r="A27" s="49" t="s">
        <v>330</v>
      </c>
      <c r="B27" s="47" t="s">
        <v>331</v>
      </c>
      <c r="C27" s="47" t="s">
        <v>67</v>
      </c>
      <c r="D27" s="47"/>
      <c r="E27" s="47">
        <v>54</v>
      </c>
      <c r="F27" s="47">
        <v>54</v>
      </c>
      <c r="G27" s="47">
        <v>54</v>
      </c>
      <c r="H27" s="11">
        <v>65</v>
      </c>
      <c r="I27" s="11">
        <v>54</v>
      </c>
      <c r="J27" s="11">
        <v>65</v>
      </c>
      <c r="K27" s="11">
        <v>54</v>
      </c>
      <c r="L27" s="11">
        <v>65</v>
      </c>
      <c r="M27" s="11">
        <v>54</v>
      </c>
      <c r="N27" s="11">
        <v>65</v>
      </c>
      <c r="O27" s="11">
        <v>54</v>
      </c>
      <c r="P27" s="11">
        <v>70</v>
      </c>
      <c r="Q27" s="11">
        <v>70</v>
      </c>
      <c r="R27" s="11"/>
    </row>
    <row r="28" spans="1:18" s="1" customFormat="1" ht="44.25" customHeight="1">
      <c r="A28" s="49" t="s">
        <v>332</v>
      </c>
      <c r="B28" s="47" t="s">
        <v>333</v>
      </c>
      <c r="C28" s="47" t="s">
        <v>67</v>
      </c>
      <c r="D28" s="47"/>
      <c r="E28" s="47">
        <v>69.2</v>
      </c>
      <c r="F28" s="47">
        <v>69.2</v>
      </c>
      <c r="G28" s="47">
        <v>69.2</v>
      </c>
      <c r="H28" s="11">
        <v>69.2</v>
      </c>
      <c r="I28" s="11">
        <v>69.2</v>
      </c>
      <c r="J28" s="47">
        <v>69.2</v>
      </c>
      <c r="K28" s="47">
        <v>69.2</v>
      </c>
      <c r="L28" s="11">
        <v>69.2</v>
      </c>
      <c r="M28" s="11">
        <v>69.2</v>
      </c>
      <c r="N28" s="47">
        <v>69.2</v>
      </c>
      <c r="O28" s="47">
        <v>69.2</v>
      </c>
      <c r="P28" s="11">
        <v>69.2</v>
      </c>
      <c r="Q28" s="11">
        <v>69.2</v>
      </c>
      <c r="R28" s="11"/>
    </row>
    <row r="29" spans="1:18" s="1" customFormat="1" ht="36.75" customHeight="1">
      <c r="A29" s="49" t="s">
        <v>334</v>
      </c>
      <c r="B29" s="47" t="s">
        <v>335</v>
      </c>
      <c r="C29" s="47" t="s">
        <v>67</v>
      </c>
      <c r="D29" s="47"/>
      <c r="E29" s="47"/>
      <c r="F29" s="47">
        <v>0</v>
      </c>
      <c r="G29" s="47">
        <v>0</v>
      </c>
      <c r="H29" s="11">
        <v>5</v>
      </c>
      <c r="I29" s="11">
        <v>5</v>
      </c>
      <c r="J29" s="11">
        <v>5</v>
      </c>
      <c r="K29" s="11">
        <v>5</v>
      </c>
      <c r="L29" s="11">
        <v>5</v>
      </c>
      <c r="M29" s="11">
        <v>5</v>
      </c>
      <c r="N29" s="11">
        <v>5</v>
      </c>
      <c r="O29" s="11">
        <v>5</v>
      </c>
      <c r="P29" s="11">
        <v>15</v>
      </c>
      <c r="Q29" s="11">
        <v>40</v>
      </c>
      <c r="R29" s="11"/>
    </row>
    <row r="30" spans="1:18" s="1" customFormat="1" ht="35.25" customHeight="1">
      <c r="A30" s="49" t="s">
        <v>336</v>
      </c>
      <c r="B30" s="47" t="s">
        <v>337</v>
      </c>
      <c r="C30" s="47" t="s">
        <v>67</v>
      </c>
      <c r="D30" s="47"/>
      <c r="E30" s="47">
        <v>83</v>
      </c>
      <c r="F30" s="47">
        <v>83</v>
      </c>
      <c r="G30" s="47">
        <v>83</v>
      </c>
      <c r="H30" s="11">
        <v>85</v>
      </c>
      <c r="I30" s="11">
        <v>85</v>
      </c>
      <c r="J30" s="11">
        <v>85</v>
      </c>
      <c r="K30" s="11">
        <v>85</v>
      </c>
      <c r="L30" s="11">
        <v>85</v>
      </c>
      <c r="M30" s="11">
        <v>85</v>
      </c>
      <c r="N30" s="11">
        <v>85</v>
      </c>
      <c r="O30" s="11">
        <v>85</v>
      </c>
      <c r="P30" s="11">
        <v>90</v>
      </c>
      <c r="Q30" s="11">
        <v>95</v>
      </c>
      <c r="R30" s="11"/>
    </row>
    <row r="31" spans="1:18" s="1" customFormat="1" ht="22.5" customHeight="1">
      <c r="A31" s="49" t="s">
        <v>338</v>
      </c>
      <c r="B31" s="47" t="s">
        <v>339</v>
      </c>
      <c r="C31" s="47" t="s">
        <v>67</v>
      </c>
      <c r="D31" s="47"/>
      <c r="E31" s="47">
        <v>50</v>
      </c>
      <c r="F31" s="47">
        <v>56</v>
      </c>
      <c r="G31" s="47">
        <v>56</v>
      </c>
      <c r="H31" s="11">
        <v>64</v>
      </c>
      <c r="I31" s="11">
        <v>56</v>
      </c>
      <c r="J31" s="11">
        <v>64</v>
      </c>
      <c r="K31" s="11">
        <v>56</v>
      </c>
      <c r="L31" s="11">
        <v>64</v>
      </c>
      <c r="M31" s="11">
        <v>56</v>
      </c>
      <c r="N31" s="11">
        <v>64</v>
      </c>
      <c r="O31" s="11">
        <v>56</v>
      </c>
      <c r="P31" s="11">
        <v>72</v>
      </c>
      <c r="Q31" s="11">
        <v>85</v>
      </c>
      <c r="R31" s="11"/>
    </row>
    <row r="32" spans="1:18" s="1" customFormat="1" ht="22.5" customHeight="1">
      <c r="A32" s="49" t="s">
        <v>340</v>
      </c>
      <c r="B32" s="47" t="s">
        <v>341</v>
      </c>
      <c r="C32" s="47" t="s">
        <v>67</v>
      </c>
      <c r="D32" s="47"/>
      <c r="E32" s="47"/>
      <c r="F32" s="47">
        <v>5</v>
      </c>
      <c r="G32" s="47">
        <v>5</v>
      </c>
      <c r="H32" s="11">
        <v>15</v>
      </c>
      <c r="I32" s="11">
        <v>15</v>
      </c>
      <c r="J32" s="11">
        <v>15</v>
      </c>
      <c r="K32" s="11">
        <v>15</v>
      </c>
      <c r="L32" s="11">
        <v>15</v>
      </c>
      <c r="M32" s="11">
        <v>15</v>
      </c>
      <c r="N32" s="11">
        <v>15</v>
      </c>
      <c r="O32" s="11">
        <v>15</v>
      </c>
      <c r="P32" s="11">
        <v>23</v>
      </c>
      <c r="Q32" s="11">
        <v>46</v>
      </c>
      <c r="R32" s="11"/>
    </row>
    <row r="33" spans="1:18" s="1" customFormat="1" ht="22.5" customHeight="1">
      <c r="A33" s="49" t="s">
        <v>342</v>
      </c>
      <c r="B33" s="47" t="s">
        <v>343</v>
      </c>
      <c r="C33" s="47" t="s">
        <v>67</v>
      </c>
      <c r="D33" s="47"/>
      <c r="E33" s="47">
        <v>30</v>
      </c>
      <c r="F33" s="47">
        <v>35</v>
      </c>
      <c r="G33" s="11">
        <v>35</v>
      </c>
      <c r="H33" s="11">
        <v>45</v>
      </c>
      <c r="I33" s="11">
        <v>35</v>
      </c>
      <c r="J33" s="11">
        <v>45</v>
      </c>
      <c r="K33" s="11">
        <v>35</v>
      </c>
      <c r="L33" s="11">
        <v>45</v>
      </c>
      <c r="M33" s="11">
        <v>35</v>
      </c>
      <c r="N33" s="11">
        <v>45</v>
      </c>
      <c r="O33" s="11">
        <v>35</v>
      </c>
      <c r="P33" s="11">
        <v>55</v>
      </c>
      <c r="Q33" s="11">
        <v>60</v>
      </c>
      <c r="R33" s="11"/>
    </row>
    <row r="34" spans="1:18" s="1" customFormat="1" ht="61.5" customHeight="1">
      <c r="A34" s="49" t="s">
        <v>344</v>
      </c>
      <c r="B34" s="47" t="s">
        <v>345</v>
      </c>
      <c r="C34" s="47" t="s">
        <v>67</v>
      </c>
      <c r="D34" s="47"/>
      <c r="E34" s="47"/>
      <c r="F34" s="47">
        <v>10</v>
      </c>
      <c r="G34" s="47">
        <v>10</v>
      </c>
      <c r="H34" s="11">
        <v>25</v>
      </c>
      <c r="I34" s="11">
        <v>25</v>
      </c>
      <c r="J34" s="11">
        <v>25</v>
      </c>
      <c r="K34" s="11">
        <v>25</v>
      </c>
      <c r="L34" s="11">
        <v>25</v>
      </c>
      <c r="M34" s="11">
        <v>25</v>
      </c>
      <c r="N34" s="11">
        <v>25</v>
      </c>
      <c r="O34" s="11">
        <v>25</v>
      </c>
      <c r="P34" s="11">
        <v>65</v>
      </c>
      <c r="Q34" s="11">
        <v>85</v>
      </c>
      <c r="R34" s="11"/>
    </row>
    <row r="35" spans="1:18" s="1" customFormat="1" ht="57.75" customHeight="1">
      <c r="A35" s="49" t="s">
        <v>346</v>
      </c>
      <c r="B35" s="47" t="s">
        <v>347</v>
      </c>
      <c r="C35" s="47" t="s">
        <v>67</v>
      </c>
      <c r="D35" s="47"/>
      <c r="E35" s="47">
        <v>0.7</v>
      </c>
      <c r="F35" s="47">
        <v>0</v>
      </c>
      <c r="G35" s="47">
        <v>0</v>
      </c>
      <c r="H35" s="11">
        <v>0</v>
      </c>
      <c r="I35" s="11">
        <v>0</v>
      </c>
      <c r="J35" s="11"/>
      <c r="K35" s="11"/>
      <c r="L35" s="11"/>
      <c r="M35" s="11"/>
      <c r="N35" s="11">
        <v>0</v>
      </c>
      <c r="O35" s="11">
        <v>0</v>
      </c>
      <c r="P35" s="11">
        <v>0</v>
      </c>
      <c r="Q35" s="11">
        <v>0</v>
      </c>
      <c r="R35" s="11"/>
    </row>
    <row r="36" spans="1:18" s="1" customFormat="1" ht="51" customHeight="1">
      <c r="A36" s="49" t="s">
        <v>348</v>
      </c>
      <c r="B36" s="47" t="s">
        <v>349</v>
      </c>
      <c r="C36" s="47" t="s">
        <v>67</v>
      </c>
      <c r="D36" s="47"/>
      <c r="E36" s="47">
        <v>41</v>
      </c>
      <c r="F36" s="47"/>
      <c r="G36" s="47"/>
      <c r="H36" s="11"/>
      <c r="I36" s="11"/>
      <c r="J36" s="11"/>
      <c r="K36" s="11"/>
      <c r="L36" s="11"/>
      <c r="M36" s="11"/>
      <c r="N36" s="11"/>
      <c r="O36" s="11"/>
      <c r="P36" s="11"/>
      <c r="Q36" s="11"/>
      <c r="R36" s="11"/>
    </row>
    <row r="37" spans="1:18" s="1" customFormat="1" ht="22.5" customHeight="1">
      <c r="A37" s="49"/>
      <c r="B37" s="47" t="s">
        <v>350</v>
      </c>
      <c r="C37" s="47"/>
      <c r="D37" s="47"/>
      <c r="E37" s="47"/>
      <c r="F37" s="47"/>
      <c r="G37" s="47"/>
      <c r="H37" s="11"/>
      <c r="I37" s="11"/>
      <c r="J37" s="11"/>
      <c r="K37" s="11"/>
      <c r="L37" s="11"/>
      <c r="M37" s="11"/>
      <c r="N37" s="11"/>
      <c r="O37" s="11"/>
      <c r="P37" s="11"/>
      <c r="Q37" s="11"/>
      <c r="R37" s="11"/>
    </row>
    <row r="38" spans="1:18" s="1" customFormat="1" ht="22.5" customHeight="1">
      <c r="A38" s="49"/>
      <c r="B38" s="47" t="s">
        <v>351</v>
      </c>
      <c r="C38" s="47"/>
      <c r="D38" s="47"/>
      <c r="E38" s="47"/>
      <c r="F38" s="47"/>
      <c r="G38" s="47"/>
      <c r="H38" s="11"/>
      <c r="I38" s="11"/>
      <c r="J38" s="11"/>
      <c r="K38" s="11"/>
      <c r="L38" s="11"/>
      <c r="M38" s="11"/>
      <c r="N38" s="11"/>
      <c r="O38" s="11"/>
      <c r="P38" s="11"/>
      <c r="Q38" s="11"/>
      <c r="R38" s="11"/>
    </row>
    <row r="39" spans="1:18" s="1" customFormat="1" ht="47.25" customHeight="1">
      <c r="A39" s="49" t="s">
        <v>352</v>
      </c>
      <c r="B39" s="47" t="s">
        <v>353</v>
      </c>
      <c r="C39" s="47" t="s">
        <v>67</v>
      </c>
      <c r="D39" s="47"/>
      <c r="E39" s="47">
        <v>70.2</v>
      </c>
      <c r="F39" s="47">
        <v>70.2</v>
      </c>
      <c r="G39" s="47">
        <v>70.2</v>
      </c>
      <c r="H39" s="11">
        <v>70.4</v>
      </c>
      <c r="I39" s="11">
        <v>70.2</v>
      </c>
      <c r="J39" s="11">
        <v>70.4</v>
      </c>
      <c r="K39" s="11">
        <v>70.2</v>
      </c>
      <c r="L39" s="11">
        <v>70.4</v>
      </c>
      <c r="M39" s="11">
        <v>70.2</v>
      </c>
      <c r="N39" s="11">
        <v>70.4</v>
      </c>
      <c r="O39" s="11">
        <v>70.2</v>
      </c>
      <c r="P39" s="11">
        <v>70.6</v>
      </c>
      <c r="Q39" s="11">
        <v>70.6</v>
      </c>
      <c r="R39" s="11"/>
    </row>
    <row r="40" spans="1:18" s="1" customFormat="1" ht="47.25" customHeight="1">
      <c r="A40" s="49" t="s">
        <v>354</v>
      </c>
      <c r="B40" s="47" t="s">
        <v>355</v>
      </c>
      <c r="C40" s="47" t="s">
        <v>67</v>
      </c>
      <c r="D40" s="47"/>
      <c r="E40" s="47"/>
      <c r="F40" s="47">
        <v>60</v>
      </c>
      <c r="G40" s="47">
        <v>60</v>
      </c>
      <c r="H40" s="11">
        <v>65</v>
      </c>
      <c r="I40" s="11">
        <v>60</v>
      </c>
      <c r="J40" s="11">
        <v>65</v>
      </c>
      <c r="K40" s="11">
        <v>60</v>
      </c>
      <c r="L40" s="11">
        <v>65</v>
      </c>
      <c r="M40" s="11">
        <v>60</v>
      </c>
      <c r="N40" s="11">
        <v>65</v>
      </c>
      <c r="O40" s="11">
        <v>60</v>
      </c>
      <c r="P40" s="11">
        <v>70</v>
      </c>
      <c r="Q40" s="11">
        <v>75</v>
      </c>
      <c r="R40" s="11"/>
    </row>
    <row r="41" spans="1:18" s="1" customFormat="1" ht="22.5" customHeight="1">
      <c r="A41" s="49" t="s">
        <v>356</v>
      </c>
      <c r="B41" s="47" t="s">
        <v>357</v>
      </c>
      <c r="C41" s="47" t="s">
        <v>67</v>
      </c>
      <c r="D41" s="47"/>
      <c r="E41" s="47"/>
      <c r="F41" s="47">
        <v>30</v>
      </c>
      <c r="G41" s="47">
        <v>30</v>
      </c>
      <c r="H41" s="11">
        <v>35</v>
      </c>
      <c r="I41" s="11">
        <v>30</v>
      </c>
      <c r="J41" s="11">
        <v>35</v>
      </c>
      <c r="K41" s="11">
        <v>30</v>
      </c>
      <c r="L41" s="11">
        <v>35</v>
      </c>
      <c r="M41" s="11">
        <v>30</v>
      </c>
      <c r="N41" s="11">
        <v>35</v>
      </c>
      <c r="O41" s="11">
        <v>30</v>
      </c>
      <c r="P41" s="11">
        <v>40</v>
      </c>
      <c r="Q41" s="11">
        <v>45</v>
      </c>
      <c r="R41" s="11"/>
    </row>
    <row r="42" spans="1:18" s="1" customFormat="1" ht="60.75" customHeight="1">
      <c r="A42" s="49" t="s">
        <v>358</v>
      </c>
      <c r="B42" s="47" t="s">
        <v>364</v>
      </c>
      <c r="C42" s="47" t="s">
        <v>67</v>
      </c>
      <c r="D42" s="47"/>
      <c r="E42" s="47"/>
      <c r="F42" s="47">
        <v>5</v>
      </c>
      <c r="G42" s="47">
        <v>5</v>
      </c>
      <c r="H42" s="11">
        <v>30</v>
      </c>
      <c r="I42" s="11">
        <v>5</v>
      </c>
      <c r="J42" s="11">
        <v>30</v>
      </c>
      <c r="K42" s="11">
        <v>5</v>
      </c>
      <c r="L42" s="11">
        <v>30</v>
      </c>
      <c r="M42" s="11">
        <v>5</v>
      </c>
      <c r="N42" s="11">
        <v>30</v>
      </c>
      <c r="O42" s="11">
        <v>5</v>
      </c>
      <c r="P42" s="11">
        <v>50</v>
      </c>
      <c r="Q42" s="11">
        <v>80</v>
      </c>
      <c r="R42" s="11"/>
    </row>
    <row r="43" spans="1:18" s="1" customFormat="1" ht="22.5" customHeight="1">
      <c r="A43" s="49" t="s">
        <v>359</v>
      </c>
      <c r="B43" s="47" t="s">
        <v>360</v>
      </c>
      <c r="C43" s="47" t="s">
        <v>67</v>
      </c>
      <c r="D43" s="47"/>
      <c r="E43" s="47"/>
      <c r="F43" s="47">
        <v>3</v>
      </c>
      <c r="G43" s="47">
        <v>3</v>
      </c>
      <c r="H43" s="11">
        <v>40</v>
      </c>
      <c r="I43" s="11">
        <v>3</v>
      </c>
      <c r="J43" s="11">
        <v>40</v>
      </c>
      <c r="K43" s="11">
        <v>3</v>
      </c>
      <c r="L43" s="11">
        <v>40</v>
      </c>
      <c r="M43" s="11">
        <v>3</v>
      </c>
      <c r="N43" s="11">
        <v>40</v>
      </c>
      <c r="O43" s="11">
        <v>3</v>
      </c>
      <c r="P43" s="11">
        <v>58</v>
      </c>
      <c r="Q43" s="11">
        <v>75</v>
      </c>
      <c r="R43" s="11"/>
    </row>
    <row r="44" spans="1:18" s="1" customFormat="1" ht="45" customHeight="1">
      <c r="A44" s="49" t="s">
        <v>361</v>
      </c>
      <c r="B44" s="47" t="s">
        <v>362</v>
      </c>
      <c r="C44" s="47" t="s">
        <v>67</v>
      </c>
      <c r="D44" s="47"/>
      <c r="E44" s="47"/>
      <c r="F44" s="47">
        <v>45</v>
      </c>
      <c r="G44" s="47">
        <v>45</v>
      </c>
      <c r="H44" s="11">
        <v>50</v>
      </c>
      <c r="I44" s="11">
        <v>45</v>
      </c>
      <c r="J44" s="11">
        <v>50</v>
      </c>
      <c r="K44" s="11">
        <v>45</v>
      </c>
      <c r="L44" s="11">
        <v>50</v>
      </c>
      <c r="M44" s="11">
        <v>45</v>
      </c>
      <c r="N44" s="11">
        <v>50</v>
      </c>
      <c r="O44" s="11">
        <v>45</v>
      </c>
      <c r="P44" s="11">
        <v>60</v>
      </c>
      <c r="Q44" s="11">
        <v>75</v>
      </c>
      <c r="R44" s="11"/>
    </row>
    <row r="45" spans="1:18" s="1" customFormat="1" ht="41.25" customHeight="1">
      <c r="A45" s="49" t="s">
        <v>363</v>
      </c>
      <c r="B45" s="47" t="s">
        <v>365</v>
      </c>
      <c r="C45" s="47" t="s">
        <v>67</v>
      </c>
      <c r="D45" s="47"/>
      <c r="E45" s="47"/>
      <c r="F45" s="47">
        <v>10</v>
      </c>
      <c r="G45" s="47">
        <v>10</v>
      </c>
      <c r="H45" s="11">
        <v>15</v>
      </c>
      <c r="I45" s="11">
        <v>10</v>
      </c>
      <c r="J45" s="11">
        <v>15</v>
      </c>
      <c r="K45" s="11">
        <v>10</v>
      </c>
      <c r="L45" s="11">
        <v>15</v>
      </c>
      <c r="M45" s="11">
        <v>10</v>
      </c>
      <c r="N45" s="11">
        <v>15</v>
      </c>
      <c r="O45" s="11">
        <v>10</v>
      </c>
      <c r="P45" s="11">
        <v>30</v>
      </c>
      <c r="Q45" s="11">
        <v>60</v>
      </c>
      <c r="R45" s="11"/>
    </row>
    <row r="46" spans="1:18" s="1" customFormat="1" ht="22.5" customHeight="1">
      <c r="A46" s="49"/>
      <c r="B46" s="47" t="s">
        <v>366</v>
      </c>
      <c r="C46" s="47"/>
      <c r="D46" s="47"/>
      <c r="E46" s="47"/>
      <c r="F46" s="47"/>
      <c r="G46" s="47"/>
      <c r="H46" s="11"/>
      <c r="I46" s="11"/>
      <c r="J46" s="11"/>
      <c r="K46" s="11"/>
      <c r="L46" s="11"/>
      <c r="M46" s="11"/>
      <c r="N46" s="11"/>
      <c r="O46" s="11"/>
      <c r="P46" s="11"/>
      <c r="Q46" s="11"/>
      <c r="R46" s="11"/>
    </row>
    <row r="47" spans="1:18" s="1" customFormat="1" ht="22.5" customHeight="1">
      <c r="A47" s="49"/>
      <c r="B47" s="47" t="s">
        <v>367</v>
      </c>
      <c r="C47" s="47"/>
      <c r="D47" s="47"/>
      <c r="E47" s="47"/>
      <c r="F47" s="47"/>
      <c r="G47" s="47"/>
      <c r="H47" s="11"/>
      <c r="I47" s="11"/>
      <c r="J47" s="11"/>
      <c r="K47" s="11"/>
      <c r="L47" s="11"/>
      <c r="M47" s="11"/>
      <c r="N47" s="11"/>
      <c r="O47" s="11"/>
      <c r="P47" s="11"/>
      <c r="Q47" s="11"/>
      <c r="R47" s="11"/>
    </row>
    <row r="48" spans="1:18" s="1" customFormat="1" ht="22.5" customHeight="1">
      <c r="A48" s="49"/>
      <c r="B48" s="47" t="s">
        <v>304</v>
      </c>
      <c r="C48" s="47"/>
      <c r="D48" s="47"/>
      <c r="E48" s="47"/>
      <c r="F48" s="47"/>
      <c r="G48" s="47"/>
      <c r="H48" s="11"/>
      <c r="I48" s="11"/>
      <c r="J48" s="11"/>
      <c r="K48" s="11"/>
      <c r="L48" s="11"/>
      <c r="M48" s="11"/>
      <c r="N48" s="11"/>
      <c r="O48" s="11"/>
      <c r="P48" s="11"/>
      <c r="Q48" s="11"/>
      <c r="R48" s="11"/>
    </row>
    <row r="49" spans="1:18" s="1" customFormat="1" ht="22.5" customHeight="1">
      <c r="A49" s="49"/>
      <c r="B49" s="47" t="s">
        <v>368</v>
      </c>
      <c r="C49" s="47"/>
      <c r="D49" s="47"/>
      <c r="E49" s="47"/>
      <c r="F49" s="47"/>
      <c r="G49" s="47"/>
      <c r="H49" s="11"/>
      <c r="I49" s="11"/>
      <c r="J49" s="11"/>
      <c r="K49" s="11"/>
      <c r="L49" s="11"/>
      <c r="M49" s="11"/>
      <c r="N49" s="11"/>
      <c r="O49" s="11"/>
      <c r="P49" s="11"/>
      <c r="Q49" s="11"/>
      <c r="R49" s="11"/>
    </row>
    <row r="50" spans="1:18" s="1" customFormat="1" ht="48.75" customHeight="1">
      <c r="A50" s="49" t="s">
        <v>306</v>
      </c>
      <c r="B50" s="47" t="s">
        <v>369</v>
      </c>
      <c r="C50" s="47" t="s">
        <v>67</v>
      </c>
      <c r="D50" s="47"/>
      <c r="E50" s="47"/>
      <c r="F50" s="47">
        <v>79.2</v>
      </c>
      <c r="G50" s="47">
        <v>80</v>
      </c>
      <c r="H50" s="11">
        <v>80</v>
      </c>
      <c r="I50" s="11">
        <v>80.5</v>
      </c>
      <c r="J50" s="11">
        <v>80</v>
      </c>
      <c r="K50" s="11">
        <v>80.5</v>
      </c>
      <c r="L50" s="11">
        <v>80</v>
      </c>
      <c r="M50" s="11">
        <v>80.5</v>
      </c>
      <c r="N50" s="11">
        <v>80.5</v>
      </c>
      <c r="O50" s="11">
        <v>80</v>
      </c>
      <c r="P50" s="11">
        <v>80.5</v>
      </c>
      <c r="Q50" s="11">
        <v>80.5</v>
      </c>
      <c r="R50" s="11"/>
    </row>
    <row r="51" spans="1:18" s="1" customFormat="1" ht="22.5" customHeight="1">
      <c r="A51" s="49"/>
      <c r="B51" s="47" t="s">
        <v>318</v>
      </c>
      <c r="C51" s="47"/>
      <c r="D51" s="47"/>
      <c r="E51" s="47"/>
      <c r="F51" s="47"/>
      <c r="G51" s="47"/>
      <c r="H51" s="11"/>
      <c r="I51" s="11"/>
      <c r="J51" s="11"/>
      <c r="K51" s="11"/>
      <c r="L51" s="11"/>
      <c r="M51" s="11"/>
      <c r="N51" s="11"/>
      <c r="O51" s="11"/>
      <c r="P51" s="11"/>
      <c r="Q51" s="11"/>
      <c r="R51" s="11"/>
    </row>
    <row r="52" spans="1:18" s="1" customFormat="1" ht="48.75" customHeight="1">
      <c r="A52" s="49"/>
      <c r="B52" s="47" t="s">
        <v>370</v>
      </c>
      <c r="C52" s="47" t="s">
        <v>67</v>
      </c>
      <c r="D52" s="47"/>
      <c r="E52" s="47"/>
      <c r="F52" s="47"/>
      <c r="G52" s="47"/>
      <c r="H52" s="11"/>
      <c r="I52" s="11"/>
      <c r="J52" s="11"/>
      <c r="K52" s="11"/>
      <c r="L52" s="11"/>
      <c r="M52" s="11"/>
      <c r="N52" s="11"/>
      <c r="O52" s="11"/>
      <c r="P52" s="11"/>
      <c r="Q52" s="11"/>
      <c r="R52" s="11"/>
    </row>
    <row r="53" spans="1:18" s="1" customFormat="1" ht="40.5" customHeight="1">
      <c r="A53" s="49" t="s">
        <v>320</v>
      </c>
      <c r="B53" s="47" t="s">
        <v>371</v>
      </c>
      <c r="C53" s="47" t="s">
        <v>372</v>
      </c>
      <c r="D53" s="47"/>
      <c r="E53" s="47"/>
      <c r="F53" s="47">
        <v>8</v>
      </c>
      <c r="G53" s="47"/>
      <c r="H53" s="11"/>
      <c r="I53" s="11"/>
      <c r="J53" s="11"/>
      <c r="K53" s="11"/>
      <c r="L53" s="11"/>
      <c r="M53" s="11"/>
      <c r="N53" s="11"/>
      <c r="O53" s="11"/>
      <c r="P53" s="11"/>
      <c r="Q53" s="11"/>
      <c r="R53" s="11"/>
    </row>
    <row r="54" spans="1:18" s="1" customFormat="1" ht="22.5" customHeight="1">
      <c r="A54" s="49"/>
      <c r="B54" s="47" t="s">
        <v>350</v>
      </c>
      <c r="C54" s="47"/>
      <c r="D54" s="47"/>
      <c r="E54" s="47"/>
      <c r="F54" s="47"/>
      <c r="G54" s="47"/>
      <c r="H54" s="11"/>
      <c r="I54" s="11"/>
      <c r="J54" s="11"/>
      <c r="K54" s="11"/>
      <c r="L54" s="11"/>
      <c r="M54" s="11"/>
      <c r="N54" s="11"/>
      <c r="O54" s="11"/>
      <c r="P54" s="11"/>
      <c r="Q54" s="11"/>
      <c r="R54" s="11"/>
    </row>
    <row r="55" spans="1:18" s="1" customFormat="1" ht="60" customHeight="1">
      <c r="A55" s="49"/>
      <c r="B55" s="47" t="s">
        <v>373</v>
      </c>
      <c r="C55" s="47"/>
      <c r="D55" s="47"/>
      <c r="E55" s="47"/>
      <c r="F55" s="47"/>
      <c r="G55" s="47"/>
      <c r="H55" s="11"/>
      <c r="I55" s="11"/>
      <c r="J55" s="11"/>
      <c r="K55" s="11"/>
      <c r="L55" s="11"/>
      <c r="M55" s="11"/>
      <c r="N55" s="11"/>
      <c r="O55" s="11"/>
      <c r="P55" s="11"/>
      <c r="Q55" s="11"/>
      <c r="R55" s="11"/>
    </row>
    <row r="56" spans="1:18" s="1" customFormat="1" ht="22.5" customHeight="1">
      <c r="A56" s="49" t="s">
        <v>352</v>
      </c>
      <c r="B56" s="47" t="s">
        <v>374</v>
      </c>
      <c r="C56" s="47"/>
      <c r="D56" s="47"/>
      <c r="E56" s="47">
        <v>1</v>
      </c>
      <c r="F56" s="47"/>
      <c r="G56" s="47"/>
      <c r="H56" s="11"/>
      <c r="I56" s="11"/>
      <c r="J56" s="11"/>
      <c r="K56" s="11"/>
      <c r="L56" s="11"/>
      <c r="M56" s="11"/>
      <c r="N56" s="11"/>
      <c r="O56" s="11"/>
      <c r="P56" s="11"/>
      <c r="Q56" s="11"/>
      <c r="R56" s="11"/>
    </row>
    <row r="57" spans="1:18" s="1" customFormat="1" ht="22.5" customHeight="1">
      <c r="A57" s="49"/>
      <c r="B57" s="47" t="s">
        <v>375</v>
      </c>
      <c r="C57" s="47"/>
      <c r="D57" s="47"/>
      <c r="E57" s="47"/>
      <c r="F57" s="47"/>
      <c r="G57" s="47"/>
      <c r="H57" s="11"/>
      <c r="I57" s="11"/>
      <c r="J57" s="11"/>
      <c r="K57" s="11"/>
      <c r="L57" s="11"/>
      <c r="M57" s="11"/>
      <c r="N57" s="11"/>
      <c r="O57" s="11"/>
      <c r="P57" s="11"/>
      <c r="Q57" s="11"/>
      <c r="R57" s="11"/>
    </row>
    <row r="58" spans="1:18" s="1" customFormat="1" ht="33.75" customHeight="1">
      <c r="A58" s="49"/>
      <c r="B58" s="47" t="s">
        <v>382</v>
      </c>
      <c r="C58" s="47"/>
      <c r="D58" s="47"/>
      <c r="E58" s="47"/>
      <c r="F58" s="47"/>
      <c r="G58" s="47"/>
      <c r="H58" s="11"/>
      <c r="I58" s="11"/>
      <c r="J58" s="11"/>
      <c r="K58" s="11"/>
      <c r="L58" s="11"/>
      <c r="M58" s="11"/>
      <c r="N58" s="11"/>
      <c r="O58" s="11"/>
      <c r="P58" s="11"/>
      <c r="Q58" s="11"/>
      <c r="R58" s="11"/>
    </row>
    <row r="59" spans="1:18" s="1" customFormat="1" ht="33.75" customHeight="1">
      <c r="A59" s="49" t="s">
        <v>376</v>
      </c>
      <c r="B59" s="47" t="s">
        <v>377</v>
      </c>
      <c r="C59" s="47"/>
      <c r="D59" s="47"/>
      <c r="E59" s="47">
        <v>15</v>
      </c>
      <c r="F59" s="47"/>
      <c r="G59" s="47"/>
      <c r="H59" s="11"/>
      <c r="I59" s="11"/>
      <c r="J59" s="11"/>
      <c r="K59" s="11"/>
      <c r="L59" s="11"/>
      <c r="M59" s="11"/>
      <c r="N59" s="11"/>
      <c r="O59" s="11"/>
      <c r="P59" s="11"/>
      <c r="Q59" s="11"/>
      <c r="R59" s="11"/>
    </row>
    <row r="60" spans="1:18" s="1" customFormat="1" ht="22.5" customHeight="1">
      <c r="A60" s="49"/>
      <c r="B60" s="47" t="s">
        <v>378</v>
      </c>
      <c r="C60" s="47"/>
      <c r="D60" s="47"/>
      <c r="E60" s="47"/>
      <c r="F60" s="47"/>
      <c r="G60" s="47"/>
      <c r="H60" s="11"/>
      <c r="I60" s="11"/>
      <c r="J60" s="11"/>
      <c r="K60" s="11"/>
      <c r="L60" s="11"/>
      <c r="M60" s="11"/>
      <c r="N60" s="11"/>
      <c r="O60" s="11"/>
      <c r="P60" s="11"/>
      <c r="Q60" s="11"/>
      <c r="R60" s="11"/>
    </row>
    <row r="61" spans="1:18" s="1" customFormat="1" ht="22.5" customHeight="1">
      <c r="A61" s="49"/>
      <c r="B61" s="47" t="s">
        <v>379</v>
      </c>
      <c r="C61" s="47"/>
      <c r="D61" s="47"/>
      <c r="E61" s="47"/>
      <c r="F61" s="47"/>
      <c r="G61" s="47"/>
      <c r="H61" s="11"/>
      <c r="I61" s="11"/>
      <c r="J61" s="11"/>
      <c r="K61" s="11"/>
      <c r="L61" s="11"/>
      <c r="M61" s="11"/>
      <c r="N61" s="11"/>
      <c r="O61" s="11"/>
      <c r="P61" s="11"/>
      <c r="Q61" s="11"/>
      <c r="R61" s="11"/>
    </row>
    <row r="62" spans="1:18" s="1" customFormat="1" ht="22.5" customHeight="1">
      <c r="A62" s="49"/>
      <c r="B62" s="47" t="s">
        <v>304</v>
      </c>
      <c r="C62" s="47"/>
      <c r="D62" s="47"/>
      <c r="E62" s="47"/>
      <c r="F62" s="47"/>
      <c r="G62" s="47"/>
      <c r="H62" s="11"/>
      <c r="I62" s="11"/>
      <c r="J62" s="11"/>
      <c r="K62" s="11"/>
      <c r="L62" s="11"/>
      <c r="M62" s="11"/>
      <c r="N62" s="11"/>
      <c r="O62" s="11"/>
      <c r="P62" s="11"/>
      <c r="Q62" s="11"/>
      <c r="R62" s="11"/>
    </row>
    <row r="63" spans="1:18" s="1" customFormat="1" ht="60.75" customHeight="1">
      <c r="A63" s="49"/>
      <c r="B63" s="47" t="s">
        <v>380</v>
      </c>
      <c r="C63" s="47"/>
      <c r="D63" s="47"/>
      <c r="E63" s="47"/>
      <c r="F63" s="47"/>
      <c r="G63" s="47"/>
      <c r="H63" s="11"/>
      <c r="I63" s="11"/>
      <c r="J63" s="11"/>
      <c r="K63" s="11"/>
      <c r="L63" s="11"/>
      <c r="M63" s="11"/>
      <c r="N63" s="11"/>
      <c r="O63" s="11"/>
      <c r="P63" s="11"/>
      <c r="Q63" s="11"/>
      <c r="R63" s="11"/>
    </row>
    <row r="64" spans="1:18" s="1" customFormat="1" ht="35.25" customHeight="1">
      <c r="A64" s="49" t="s">
        <v>306</v>
      </c>
      <c r="B64" s="47" t="s">
        <v>381</v>
      </c>
      <c r="C64" s="47" t="s">
        <v>67</v>
      </c>
      <c r="D64" s="47"/>
      <c r="E64" s="47">
        <v>100</v>
      </c>
      <c r="F64" s="47">
        <v>100</v>
      </c>
      <c r="G64" s="47">
        <v>100</v>
      </c>
      <c r="H64" s="11">
        <v>100</v>
      </c>
      <c r="I64" s="11">
        <v>100</v>
      </c>
      <c r="J64" s="47">
        <v>100</v>
      </c>
      <c r="K64" s="47">
        <v>100</v>
      </c>
      <c r="L64" s="11">
        <v>100</v>
      </c>
      <c r="M64" s="11">
        <v>100</v>
      </c>
      <c r="N64" s="47">
        <v>100</v>
      </c>
      <c r="O64" s="47">
        <v>100</v>
      </c>
      <c r="P64" s="11">
        <v>100</v>
      </c>
      <c r="Q64" s="11">
        <v>100</v>
      </c>
      <c r="R64" s="11"/>
    </row>
    <row r="65" spans="1:18" s="1" customFormat="1" ht="22.5" customHeight="1">
      <c r="A65" s="49" t="s">
        <v>308</v>
      </c>
      <c r="B65" s="47" t="s">
        <v>383</v>
      </c>
      <c r="C65" s="47" t="s">
        <v>67</v>
      </c>
      <c r="D65" s="47"/>
      <c r="E65" s="47">
        <v>100</v>
      </c>
      <c r="F65" s="47">
        <v>100</v>
      </c>
      <c r="G65" s="47">
        <v>100</v>
      </c>
      <c r="H65" s="11">
        <v>100</v>
      </c>
      <c r="I65" s="11">
        <v>100</v>
      </c>
      <c r="J65" s="47">
        <v>100</v>
      </c>
      <c r="K65" s="47">
        <v>100</v>
      </c>
      <c r="L65" s="11">
        <v>100</v>
      </c>
      <c r="M65" s="11">
        <v>100</v>
      </c>
      <c r="N65" s="47">
        <v>100</v>
      </c>
      <c r="O65" s="47">
        <v>100</v>
      </c>
      <c r="P65" s="11">
        <v>100</v>
      </c>
      <c r="Q65" s="11">
        <v>100</v>
      </c>
      <c r="R65" s="11"/>
    </row>
    <row r="66" spans="1:18" s="1" customFormat="1" ht="22.5" customHeight="1">
      <c r="A66" s="49" t="s">
        <v>310</v>
      </c>
      <c r="B66" s="47" t="s">
        <v>384</v>
      </c>
      <c r="C66" s="47" t="s">
        <v>67</v>
      </c>
      <c r="D66" s="47"/>
      <c r="E66" s="47">
        <v>100</v>
      </c>
      <c r="F66" s="47">
        <v>100</v>
      </c>
      <c r="G66" s="47">
        <v>100</v>
      </c>
      <c r="H66" s="11">
        <v>100</v>
      </c>
      <c r="I66" s="11">
        <v>0</v>
      </c>
      <c r="J66" s="11">
        <v>100</v>
      </c>
      <c r="K66" s="11">
        <v>0</v>
      </c>
      <c r="L66" s="11">
        <v>100</v>
      </c>
      <c r="M66" s="11">
        <v>0</v>
      </c>
      <c r="N66" s="47">
        <v>100</v>
      </c>
      <c r="O66" s="47">
        <v>0</v>
      </c>
      <c r="P66" s="11">
        <v>100</v>
      </c>
      <c r="Q66" s="11">
        <v>100</v>
      </c>
      <c r="R66" s="11"/>
    </row>
    <row r="67" spans="1:18" s="1" customFormat="1" ht="22.5" customHeight="1">
      <c r="A67" s="49" t="s">
        <v>312</v>
      </c>
      <c r="B67" s="47" t="s">
        <v>385</v>
      </c>
      <c r="C67" s="47" t="s">
        <v>67</v>
      </c>
      <c r="D67" s="47"/>
      <c r="E67" s="47">
        <v>82.9</v>
      </c>
      <c r="F67" s="47">
        <v>82.9</v>
      </c>
      <c r="G67" s="47">
        <v>82.9</v>
      </c>
      <c r="H67" s="11">
        <v>82.9</v>
      </c>
      <c r="I67" s="11">
        <v>0</v>
      </c>
      <c r="J67" s="11">
        <v>82.9</v>
      </c>
      <c r="K67" s="11">
        <v>0</v>
      </c>
      <c r="L67" s="11">
        <v>82.9</v>
      </c>
      <c r="M67" s="11">
        <v>0</v>
      </c>
      <c r="N67" s="11">
        <v>82.9</v>
      </c>
      <c r="O67" s="11">
        <v>0</v>
      </c>
      <c r="P67" s="11">
        <v>82.9</v>
      </c>
      <c r="Q67" s="11">
        <v>82.9</v>
      </c>
      <c r="R67" s="11"/>
    </row>
    <row r="68" spans="1:18" s="1" customFormat="1" ht="22.5" customHeight="1">
      <c r="A68" s="49"/>
      <c r="B68" s="47" t="s">
        <v>386</v>
      </c>
      <c r="C68" s="47"/>
      <c r="D68" s="47"/>
      <c r="E68" s="47"/>
      <c r="F68" s="47"/>
      <c r="G68" s="47"/>
      <c r="H68" s="11"/>
      <c r="I68" s="11"/>
      <c r="J68" s="11"/>
      <c r="K68" s="11"/>
      <c r="L68" s="11"/>
      <c r="M68" s="11"/>
      <c r="N68" s="11"/>
      <c r="O68" s="11"/>
      <c r="P68" s="11"/>
      <c r="Q68" s="11"/>
      <c r="R68" s="11"/>
    </row>
    <row r="69" spans="1:18" s="1" customFormat="1" ht="63.75" customHeight="1">
      <c r="A69" s="49"/>
      <c r="B69" s="47" t="s">
        <v>387</v>
      </c>
      <c r="C69" s="47"/>
      <c r="D69" s="47"/>
      <c r="E69" s="47"/>
      <c r="F69" s="47"/>
      <c r="G69" s="47"/>
      <c r="H69" s="11"/>
      <c r="I69" s="11"/>
      <c r="J69" s="11"/>
      <c r="K69" s="11"/>
      <c r="L69" s="11"/>
      <c r="M69" s="11"/>
      <c r="N69" s="11"/>
      <c r="O69" s="11"/>
      <c r="P69" s="11"/>
      <c r="Q69" s="11"/>
      <c r="R69" s="11"/>
    </row>
    <row r="70" spans="1:18" s="1" customFormat="1" ht="22.5" customHeight="1">
      <c r="A70" s="49"/>
      <c r="B70" s="47" t="s">
        <v>304</v>
      </c>
      <c r="C70" s="47"/>
      <c r="D70" s="47"/>
      <c r="E70" s="47"/>
      <c r="F70" s="47"/>
      <c r="G70" s="47"/>
      <c r="H70" s="11"/>
      <c r="I70" s="11"/>
      <c r="J70" s="11"/>
      <c r="K70" s="11"/>
      <c r="L70" s="11"/>
      <c r="M70" s="11"/>
      <c r="N70" s="11"/>
      <c r="O70" s="11"/>
      <c r="P70" s="11"/>
      <c r="Q70" s="11"/>
      <c r="R70" s="11"/>
    </row>
    <row r="71" spans="1:18" s="1" customFormat="1" ht="33.75" customHeight="1">
      <c r="A71" s="49"/>
      <c r="B71" s="47" t="s">
        <v>388</v>
      </c>
      <c r="C71" s="47"/>
      <c r="D71" s="47"/>
      <c r="E71" s="47"/>
      <c r="F71" s="47"/>
      <c r="G71" s="47"/>
      <c r="H71" s="11"/>
      <c r="I71" s="11"/>
      <c r="J71" s="11"/>
      <c r="K71" s="11"/>
      <c r="L71" s="11"/>
      <c r="M71" s="11"/>
      <c r="N71" s="11"/>
      <c r="O71" s="11"/>
      <c r="P71" s="11"/>
      <c r="Q71" s="11"/>
      <c r="R71" s="11"/>
    </row>
    <row r="72" spans="1:18" s="1" customFormat="1" ht="47.25" customHeight="1">
      <c r="A72" s="49" t="s">
        <v>306</v>
      </c>
      <c r="B72" s="47" t="s">
        <v>389</v>
      </c>
      <c r="C72" s="47" t="s">
        <v>67</v>
      </c>
      <c r="D72" s="47"/>
      <c r="E72" s="47">
        <v>100</v>
      </c>
      <c r="F72" s="47">
        <v>100</v>
      </c>
      <c r="G72" s="47">
        <v>100</v>
      </c>
      <c r="H72" s="11">
        <v>100</v>
      </c>
      <c r="I72" s="11">
        <v>100</v>
      </c>
      <c r="J72" s="11">
        <v>100</v>
      </c>
      <c r="K72" s="11">
        <v>100</v>
      </c>
      <c r="L72" s="11">
        <v>100</v>
      </c>
      <c r="M72" s="11">
        <v>100</v>
      </c>
      <c r="N72" s="11">
        <v>100</v>
      </c>
      <c r="O72" s="11">
        <v>100</v>
      </c>
      <c r="P72" s="11">
        <v>100</v>
      </c>
      <c r="Q72" s="11">
        <v>100</v>
      </c>
      <c r="R72" s="11"/>
    </row>
    <row r="73" spans="1:18" s="1" customFormat="1" ht="45">
      <c r="A73" s="49" t="s">
        <v>308</v>
      </c>
      <c r="B73" s="47" t="s">
        <v>390</v>
      </c>
      <c r="C73" s="47" t="s">
        <v>67</v>
      </c>
      <c r="D73" s="47"/>
      <c r="E73" s="47">
        <v>100</v>
      </c>
      <c r="F73" s="47">
        <v>100</v>
      </c>
      <c r="G73" s="47">
        <v>100</v>
      </c>
      <c r="H73" s="11">
        <v>100</v>
      </c>
      <c r="I73" s="11">
        <v>100</v>
      </c>
      <c r="J73" s="11">
        <v>100</v>
      </c>
      <c r="K73" s="11">
        <v>100</v>
      </c>
      <c r="L73" s="11">
        <v>100</v>
      </c>
      <c r="M73" s="11">
        <v>100</v>
      </c>
      <c r="N73" s="11">
        <v>100</v>
      </c>
      <c r="O73" s="11">
        <v>100</v>
      </c>
      <c r="P73" s="11">
        <v>100</v>
      </c>
      <c r="Q73" s="11">
        <v>100</v>
      </c>
      <c r="R73" s="11"/>
    </row>
    <row r="74" spans="1:18" s="1" customFormat="1" ht="57" customHeight="1">
      <c r="A74" s="49" t="s">
        <v>310</v>
      </c>
      <c r="B74" s="47" t="s">
        <v>391</v>
      </c>
      <c r="C74" s="47" t="s">
        <v>67</v>
      </c>
      <c r="D74" s="47"/>
      <c r="E74" s="47">
        <v>100</v>
      </c>
      <c r="F74" s="47">
        <v>100</v>
      </c>
      <c r="G74" s="47">
        <v>100</v>
      </c>
      <c r="H74" s="11">
        <v>100</v>
      </c>
      <c r="I74" s="11">
        <v>100</v>
      </c>
      <c r="J74" s="11">
        <v>100</v>
      </c>
      <c r="K74" s="11">
        <v>100</v>
      </c>
      <c r="L74" s="11">
        <v>100</v>
      </c>
      <c r="M74" s="11">
        <v>100</v>
      </c>
      <c r="N74" s="11">
        <v>100</v>
      </c>
      <c r="O74" s="11">
        <v>100</v>
      </c>
      <c r="P74" s="11">
        <v>100</v>
      </c>
      <c r="Q74" s="11">
        <v>100</v>
      </c>
      <c r="R74" s="11"/>
    </row>
    <row r="75" spans="1:18" s="1" customFormat="1" ht="57" customHeight="1">
      <c r="A75" s="49" t="s">
        <v>312</v>
      </c>
      <c r="B75" s="47" t="s">
        <v>392</v>
      </c>
      <c r="C75" s="47"/>
      <c r="D75" s="47"/>
      <c r="E75" s="47">
        <v>100</v>
      </c>
      <c r="F75" s="47">
        <v>100</v>
      </c>
      <c r="G75" s="47">
        <v>100</v>
      </c>
      <c r="H75" s="11">
        <v>100</v>
      </c>
      <c r="I75" s="11">
        <v>100</v>
      </c>
      <c r="J75" s="11">
        <v>100</v>
      </c>
      <c r="K75" s="11">
        <v>100</v>
      </c>
      <c r="L75" s="11">
        <v>100</v>
      </c>
      <c r="M75" s="11">
        <v>100</v>
      </c>
      <c r="N75" s="11">
        <v>100</v>
      </c>
      <c r="O75" s="11">
        <v>100</v>
      </c>
      <c r="P75" s="11">
        <v>100</v>
      </c>
      <c r="Q75" s="11">
        <v>100</v>
      </c>
      <c r="R75" s="11"/>
    </row>
    <row r="76" spans="1:18" s="1" customFormat="1" ht="22.5" customHeight="1">
      <c r="A76" s="49"/>
      <c r="B76" s="47" t="s">
        <v>393</v>
      </c>
      <c r="C76" s="47"/>
      <c r="D76" s="47"/>
      <c r="E76" s="47"/>
      <c r="F76" s="47"/>
      <c r="G76" s="47"/>
      <c r="H76" s="11"/>
      <c r="I76" s="11"/>
      <c r="J76" s="11"/>
      <c r="K76" s="11"/>
      <c r="L76" s="11"/>
      <c r="M76" s="11"/>
      <c r="N76" s="11"/>
      <c r="O76" s="11"/>
      <c r="P76" s="11"/>
      <c r="Q76" s="11"/>
      <c r="R76" s="11"/>
    </row>
    <row r="77" spans="1:18" s="1" customFormat="1" ht="22.5" customHeight="1">
      <c r="A77" s="49"/>
      <c r="B77" s="47" t="s">
        <v>394</v>
      </c>
      <c r="C77" s="47"/>
      <c r="D77" s="47"/>
      <c r="E77" s="47"/>
      <c r="F77" s="47"/>
      <c r="G77" s="47"/>
      <c r="H77" s="11"/>
      <c r="I77" s="11"/>
      <c r="J77" s="11"/>
      <c r="K77" s="11"/>
      <c r="L77" s="11"/>
      <c r="M77" s="11"/>
      <c r="N77" s="11"/>
      <c r="O77" s="11"/>
      <c r="P77" s="11"/>
      <c r="Q77" s="11"/>
      <c r="R77" s="11"/>
    </row>
    <row r="78" spans="1:18" s="1" customFormat="1" ht="22.5" customHeight="1">
      <c r="A78" s="49"/>
      <c r="B78" s="47" t="s">
        <v>304</v>
      </c>
      <c r="C78" s="47"/>
      <c r="D78" s="47"/>
      <c r="E78" s="47"/>
      <c r="F78" s="47"/>
      <c r="G78" s="47"/>
      <c r="H78" s="11"/>
      <c r="I78" s="11"/>
      <c r="J78" s="11"/>
      <c r="K78" s="11"/>
      <c r="L78" s="11"/>
      <c r="M78" s="11"/>
      <c r="N78" s="11"/>
      <c r="O78" s="11"/>
      <c r="P78" s="11"/>
      <c r="Q78" s="11"/>
      <c r="R78" s="11"/>
    </row>
    <row r="79" spans="1:18" s="1" customFormat="1" ht="70.5" customHeight="1">
      <c r="A79" s="49"/>
      <c r="B79" s="47" t="s">
        <v>395</v>
      </c>
      <c r="C79" s="47"/>
      <c r="D79" s="47"/>
      <c r="E79" s="47"/>
      <c r="F79" s="47"/>
      <c r="G79" s="47"/>
      <c r="H79" s="11"/>
      <c r="I79" s="11"/>
      <c r="J79" s="11"/>
      <c r="K79" s="11"/>
      <c r="L79" s="11"/>
      <c r="M79" s="11"/>
      <c r="N79" s="11"/>
      <c r="O79" s="11"/>
      <c r="P79" s="11"/>
      <c r="Q79" s="11"/>
      <c r="R79" s="11"/>
    </row>
    <row r="80" spans="1:18" s="1" customFormat="1" ht="49.5" customHeight="1">
      <c r="A80" s="49" t="s">
        <v>306</v>
      </c>
      <c r="B80" s="47" t="s">
        <v>396</v>
      </c>
      <c r="C80" s="47"/>
      <c r="D80" s="47"/>
      <c r="E80" s="47">
        <v>2</v>
      </c>
      <c r="F80" s="47">
        <v>2</v>
      </c>
      <c r="G80" s="47">
        <v>2</v>
      </c>
      <c r="H80" s="11">
        <v>2</v>
      </c>
      <c r="I80" s="11">
        <v>2</v>
      </c>
      <c r="J80" s="47">
        <v>2</v>
      </c>
      <c r="K80" s="47">
        <v>2</v>
      </c>
      <c r="L80" s="11">
        <v>2</v>
      </c>
      <c r="M80" s="11">
        <v>2</v>
      </c>
      <c r="N80" s="11">
        <v>2</v>
      </c>
      <c r="O80" s="11">
        <v>2</v>
      </c>
      <c r="P80" s="11">
        <v>2</v>
      </c>
      <c r="Q80" s="11">
        <v>2</v>
      </c>
      <c r="R80" s="11"/>
    </row>
    <row r="81" spans="1:18" s="1" customFormat="1" ht="47.25" customHeight="1">
      <c r="A81" s="49" t="s">
        <v>308</v>
      </c>
      <c r="B81" s="47" t="s">
        <v>397</v>
      </c>
      <c r="C81" s="47"/>
      <c r="D81" s="47"/>
      <c r="E81" s="47">
        <v>5</v>
      </c>
      <c r="F81" s="47">
        <v>5</v>
      </c>
      <c r="G81" s="47">
        <v>5</v>
      </c>
      <c r="H81" s="11">
        <v>5</v>
      </c>
      <c r="I81" s="11">
        <v>5</v>
      </c>
      <c r="J81" s="47">
        <v>5</v>
      </c>
      <c r="K81" s="47">
        <v>5</v>
      </c>
      <c r="L81" s="11">
        <v>5</v>
      </c>
      <c r="M81" s="11">
        <v>5</v>
      </c>
      <c r="N81" s="11">
        <v>5</v>
      </c>
      <c r="O81" s="11">
        <v>5</v>
      </c>
      <c r="P81" s="11">
        <v>5</v>
      </c>
      <c r="Q81" s="11">
        <v>5</v>
      </c>
      <c r="R81" s="11"/>
    </row>
    <row r="82" spans="1:18" s="1" customFormat="1" ht="42.75" customHeight="1">
      <c r="A82" s="49" t="s">
        <v>310</v>
      </c>
      <c r="B82" s="47" t="s">
        <v>398</v>
      </c>
      <c r="C82" s="47"/>
      <c r="D82" s="47"/>
      <c r="E82" s="47">
        <v>5</v>
      </c>
      <c r="F82" s="47">
        <v>5</v>
      </c>
      <c r="G82" s="47">
        <v>5</v>
      </c>
      <c r="H82" s="11">
        <v>5</v>
      </c>
      <c r="I82" s="11">
        <v>5</v>
      </c>
      <c r="J82" s="47">
        <v>5</v>
      </c>
      <c r="K82" s="47">
        <v>5</v>
      </c>
      <c r="L82" s="11">
        <v>5</v>
      </c>
      <c r="M82" s="11">
        <v>5</v>
      </c>
      <c r="N82" s="11">
        <v>5</v>
      </c>
      <c r="O82" s="11">
        <v>5</v>
      </c>
      <c r="P82" s="11">
        <v>5</v>
      </c>
      <c r="Q82" s="11">
        <v>5</v>
      </c>
      <c r="R82" s="11"/>
    </row>
    <row r="83" spans="1:18" s="1" customFormat="1" ht="36" customHeight="1">
      <c r="A83" s="49" t="s">
        <v>312</v>
      </c>
      <c r="B83" s="47" t="s">
        <v>399</v>
      </c>
      <c r="C83" s="47"/>
      <c r="D83" s="47"/>
      <c r="E83" s="47">
        <v>5</v>
      </c>
      <c r="F83" s="47">
        <v>5</v>
      </c>
      <c r="G83" s="47">
        <v>5</v>
      </c>
      <c r="H83" s="11">
        <v>5</v>
      </c>
      <c r="I83" s="11">
        <v>5</v>
      </c>
      <c r="J83" s="47">
        <v>5</v>
      </c>
      <c r="K83" s="47">
        <v>5</v>
      </c>
      <c r="L83" s="11">
        <v>5</v>
      </c>
      <c r="M83" s="11">
        <v>5</v>
      </c>
      <c r="N83" s="11">
        <v>5</v>
      </c>
      <c r="O83" s="11">
        <v>5</v>
      </c>
      <c r="P83" s="11">
        <v>5</v>
      </c>
      <c r="Q83" s="11">
        <v>5</v>
      </c>
      <c r="R83" s="11"/>
    </row>
    <row r="84" spans="1:18" s="1" customFormat="1" ht="22.5" customHeight="1">
      <c r="A84" s="49" t="s">
        <v>314</v>
      </c>
      <c r="B84" s="47" t="s">
        <v>400</v>
      </c>
      <c r="C84" s="47"/>
      <c r="D84" s="47"/>
      <c r="E84" s="47">
        <v>5</v>
      </c>
      <c r="F84" s="47">
        <v>5</v>
      </c>
      <c r="G84" s="47">
        <v>5</v>
      </c>
      <c r="H84" s="11">
        <v>5</v>
      </c>
      <c r="I84" s="11">
        <v>5</v>
      </c>
      <c r="J84" s="47">
        <v>5</v>
      </c>
      <c r="K84" s="47">
        <v>5</v>
      </c>
      <c r="L84" s="11">
        <v>5</v>
      </c>
      <c r="M84" s="11">
        <v>5</v>
      </c>
      <c r="N84" s="11">
        <v>5</v>
      </c>
      <c r="O84" s="11">
        <v>5</v>
      </c>
      <c r="P84" s="11">
        <v>5</v>
      </c>
      <c r="Q84" s="11">
        <v>5</v>
      </c>
      <c r="R84" s="11"/>
    </row>
    <row r="85" spans="1:18" s="1" customFormat="1" ht="22.5" customHeight="1">
      <c r="A85" s="54"/>
      <c r="B85" s="293" t="s">
        <v>476</v>
      </c>
      <c r="C85" s="294"/>
      <c r="D85" s="55"/>
      <c r="E85" s="56"/>
      <c r="F85" s="56"/>
      <c r="G85" s="56"/>
      <c r="H85" s="26"/>
      <c r="I85" s="26"/>
      <c r="J85" s="26"/>
      <c r="K85" s="26"/>
      <c r="L85" s="26"/>
      <c r="M85" s="26"/>
      <c r="N85" s="26"/>
      <c r="O85" s="26"/>
      <c r="P85" s="26"/>
      <c r="Q85" s="26"/>
      <c r="R85" s="11"/>
    </row>
    <row r="86" spans="1:18" s="1" customFormat="1" ht="36" customHeight="1">
      <c r="A86" s="49" t="s">
        <v>422</v>
      </c>
      <c r="B86" s="47" t="s">
        <v>423</v>
      </c>
      <c r="C86" s="11"/>
      <c r="D86" s="11"/>
      <c r="E86" s="11"/>
      <c r="F86" s="11"/>
      <c r="G86" s="11"/>
      <c r="H86" s="11"/>
      <c r="I86" s="11"/>
      <c r="J86" s="11"/>
      <c r="K86" s="11"/>
      <c r="L86" s="11"/>
      <c r="M86" s="11"/>
      <c r="N86" s="11"/>
      <c r="O86" s="11"/>
      <c r="P86" s="11"/>
      <c r="Q86" s="11"/>
      <c r="R86" s="11"/>
    </row>
    <row r="87" spans="1:18" s="1" customFormat="1" ht="42.75" customHeight="1">
      <c r="A87" s="49"/>
      <c r="B87" s="47" t="s">
        <v>424</v>
      </c>
      <c r="C87" s="47" t="s">
        <v>67</v>
      </c>
      <c r="D87" s="47"/>
      <c r="E87" s="47">
        <v>37.8</v>
      </c>
      <c r="F87" s="47">
        <v>37.8</v>
      </c>
      <c r="G87" s="47">
        <v>37.8</v>
      </c>
      <c r="H87" s="47">
        <v>37.8</v>
      </c>
      <c r="I87" s="47">
        <v>37.8</v>
      </c>
      <c r="J87" s="47">
        <v>37.8</v>
      </c>
      <c r="K87" s="47">
        <v>37.8</v>
      </c>
      <c r="L87" s="11">
        <v>37.8</v>
      </c>
      <c r="M87" s="11">
        <v>37.8</v>
      </c>
      <c r="N87" s="11">
        <v>37.8</v>
      </c>
      <c r="O87" s="11">
        <v>37.8</v>
      </c>
      <c r="P87" s="47">
        <v>37.8</v>
      </c>
      <c r="Q87" s="47">
        <v>37.8</v>
      </c>
      <c r="R87" s="11"/>
    </row>
    <row r="88" spans="1:18" s="1" customFormat="1" ht="22.5" customHeight="1">
      <c r="A88" s="49"/>
      <c r="B88" s="47" t="s">
        <v>425</v>
      </c>
      <c r="C88" s="47"/>
      <c r="D88" s="47"/>
      <c r="E88" s="47"/>
      <c r="F88" s="47"/>
      <c r="G88" s="47"/>
      <c r="H88" s="11"/>
      <c r="I88" s="11"/>
      <c r="J88" s="11"/>
      <c r="K88" s="11"/>
      <c r="L88" s="11"/>
      <c r="M88" s="11"/>
      <c r="N88" s="11"/>
      <c r="O88" s="11"/>
      <c r="P88" s="11"/>
      <c r="Q88" s="11"/>
      <c r="R88" s="11"/>
    </row>
    <row r="89" spans="1:18" s="1" customFormat="1" ht="22.5" customHeight="1">
      <c r="A89" s="49"/>
      <c r="B89" s="47" t="s">
        <v>426</v>
      </c>
      <c r="C89" s="47"/>
      <c r="D89" s="47"/>
      <c r="E89" s="47"/>
      <c r="F89" s="47"/>
      <c r="G89" s="47"/>
      <c r="H89" s="11"/>
      <c r="I89" s="11"/>
      <c r="J89" s="11"/>
      <c r="K89" s="11"/>
      <c r="L89" s="11"/>
      <c r="M89" s="11"/>
      <c r="N89" s="11"/>
      <c r="O89" s="11"/>
      <c r="P89" s="11"/>
      <c r="Q89" s="11"/>
      <c r="R89" s="11"/>
    </row>
    <row r="90" spans="1:18" s="1" customFormat="1" ht="22.5" customHeight="1">
      <c r="A90" s="49"/>
      <c r="B90" s="47" t="s">
        <v>427</v>
      </c>
      <c r="C90" s="47" t="s">
        <v>67</v>
      </c>
      <c r="D90" s="47">
        <v>0.1</v>
      </c>
      <c r="E90" s="47">
        <v>85.5</v>
      </c>
      <c r="F90" s="47">
        <v>85.5</v>
      </c>
      <c r="G90" s="47">
        <v>85.5</v>
      </c>
      <c r="H90" s="47">
        <v>85.5</v>
      </c>
      <c r="I90" s="47">
        <v>85.5</v>
      </c>
      <c r="J90" s="47">
        <v>85.5</v>
      </c>
      <c r="K90" s="47">
        <v>85.5</v>
      </c>
      <c r="L90" s="11">
        <v>85.5</v>
      </c>
      <c r="M90" s="47">
        <v>85.5</v>
      </c>
      <c r="N90" s="11">
        <v>85.5</v>
      </c>
      <c r="O90" s="11">
        <v>85.5</v>
      </c>
      <c r="P90" s="47">
        <v>85.5</v>
      </c>
      <c r="Q90" s="11">
        <v>85.5</v>
      </c>
      <c r="R90" s="11"/>
    </row>
    <row r="91" spans="1:18" s="1" customFormat="1" ht="22.5" customHeight="1">
      <c r="A91" s="49"/>
      <c r="B91" s="47" t="s">
        <v>493</v>
      </c>
      <c r="C91" s="47"/>
      <c r="D91" s="47"/>
      <c r="E91" s="47"/>
      <c r="F91" s="47"/>
      <c r="G91" s="47"/>
      <c r="H91" s="11"/>
      <c r="I91" s="11"/>
      <c r="J91" s="11"/>
      <c r="K91" s="11"/>
      <c r="L91" s="11"/>
      <c r="M91" s="11"/>
      <c r="N91" s="11"/>
      <c r="O91" s="11"/>
      <c r="P91" s="11"/>
      <c r="Q91" s="11"/>
      <c r="R91" s="11"/>
    </row>
    <row r="92" spans="1:18" s="1" customFormat="1" ht="60" customHeight="1">
      <c r="A92" s="49"/>
      <c r="B92" s="47" t="s">
        <v>428</v>
      </c>
      <c r="C92" s="47" t="s">
        <v>67</v>
      </c>
      <c r="D92" s="47">
        <v>0.3</v>
      </c>
      <c r="E92" s="47">
        <v>97</v>
      </c>
      <c r="F92" s="47">
        <v>98.9</v>
      </c>
      <c r="G92" s="47">
        <v>89.8</v>
      </c>
      <c r="H92" s="11">
        <v>89</v>
      </c>
      <c r="I92" s="11">
        <v>89</v>
      </c>
      <c r="J92" s="47">
        <v>89</v>
      </c>
      <c r="K92" s="47">
        <v>89</v>
      </c>
      <c r="L92" s="11">
        <v>89</v>
      </c>
      <c r="M92" s="47">
        <v>89</v>
      </c>
      <c r="N92" s="11">
        <v>99.8</v>
      </c>
      <c r="O92" s="11">
        <v>99.8</v>
      </c>
      <c r="P92" s="11">
        <v>99</v>
      </c>
      <c r="Q92" s="11">
        <v>99</v>
      </c>
      <c r="R92" s="11"/>
    </row>
    <row r="93" spans="1:18" s="1" customFormat="1" ht="22.5" customHeight="1">
      <c r="A93" s="49"/>
      <c r="B93" s="47" t="s">
        <v>429</v>
      </c>
      <c r="C93" s="47"/>
      <c r="D93" s="47"/>
      <c r="E93" s="47"/>
      <c r="F93" s="47"/>
      <c r="G93" s="47"/>
      <c r="H93" s="11"/>
      <c r="I93" s="11"/>
      <c r="J93" s="11"/>
      <c r="K93" s="11"/>
      <c r="L93" s="11"/>
      <c r="M93" s="11"/>
      <c r="N93" s="11"/>
      <c r="O93" s="11"/>
      <c r="P93" s="11"/>
      <c r="Q93" s="11"/>
      <c r="R93" s="11"/>
    </row>
    <row r="94" spans="1:18" s="1" customFormat="1" ht="22.5" customHeight="1">
      <c r="A94" s="49"/>
      <c r="B94" s="47" t="s">
        <v>430</v>
      </c>
      <c r="C94" s="47"/>
      <c r="D94" s="47"/>
      <c r="E94" s="47"/>
      <c r="F94" s="47"/>
      <c r="G94" s="47"/>
      <c r="H94" s="11"/>
      <c r="I94" s="11"/>
      <c r="J94" s="11"/>
      <c r="K94" s="11"/>
      <c r="L94" s="11"/>
      <c r="M94" s="11"/>
      <c r="N94" s="11"/>
      <c r="O94" s="11"/>
      <c r="P94" s="11"/>
      <c r="Q94" s="11"/>
      <c r="R94" s="11"/>
    </row>
    <row r="95" spans="1:18" s="1" customFormat="1" ht="46.5" customHeight="1">
      <c r="A95" s="49"/>
      <c r="B95" s="47" t="s">
        <v>1087</v>
      </c>
      <c r="C95" s="47" t="s">
        <v>67</v>
      </c>
      <c r="D95" s="47">
        <v>0.1</v>
      </c>
      <c r="E95" s="47">
        <v>32.1</v>
      </c>
      <c r="F95" s="47">
        <v>12</v>
      </c>
      <c r="G95" s="47">
        <v>12</v>
      </c>
      <c r="H95" s="11">
        <v>13</v>
      </c>
      <c r="I95" s="11">
        <v>8.1</v>
      </c>
      <c r="J95" s="47">
        <v>13</v>
      </c>
      <c r="K95" s="47">
        <v>8.1</v>
      </c>
      <c r="L95" s="11">
        <v>13</v>
      </c>
      <c r="M95" s="11">
        <v>8.5</v>
      </c>
      <c r="N95" s="11">
        <v>13</v>
      </c>
      <c r="O95" s="11">
        <v>13</v>
      </c>
      <c r="P95" s="11">
        <v>14</v>
      </c>
      <c r="Q95" s="11">
        <v>14</v>
      </c>
      <c r="R95" s="11"/>
    </row>
    <row r="96" spans="1:18" s="1" customFormat="1" ht="22.5" customHeight="1">
      <c r="A96" s="49"/>
      <c r="B96" s="47" t="s">
        <v>431</v>
      </c>
      <c r="C96" s="47"/>
      <c r="D96" s="47"/>
      <c r="E96" s="47"/>
      <c r="F96" s="47"/>
      <c r="G96" s="47"/>
      <c r="H96" s="11"/>
      <c r="I96" s="11"/>
      <c r="J96" s="11"/>
      <c r="K96" s="11"/>
      <c r="L96" s="11"/>
      <c r="M96" s="11"/>
      <c r="N96" s="11"/>
      <c r="O96" s="11"/>
      <c r="P96" s="11"/>
      <c r="Q96" s="11"/>
      <c r="R96" s="11"/>
    </row>
    <row r="97" spans="1:18" s="1" customFormat="1" ht="22.5" customHeight="1">
      <c r="A97" s="49"/>
      <c r="B97" s="47" t="s">
        <v>432</v>
      </c>
      <c r="C97" s="47"/>
      <c r="D97" s="47"/>
      <c r="E97" s="47"/>
      <c r="F97" s="47"/>
      <c r="G97" s="47"/>
      <c r="H97" s="11"/>
      <c r="I97" s="11"/>
      <c r="J97" s="11"/>
      <c r="K97" s="11"/>
      <c r="L97" s="11"/>
      <c r="M97" s="11"/>
      <c r="N97" s="11"/>
      <c r="O97" s="11"/>
      <c r="P97" s="11"/>
      <c r="Q97" s="11"/>
      <c r="R97" s="11"/>
    </row>
    <row r="98" spans="1:18" s="1" customFormat="1" ht="39" customHeight="1">
      <c r="A98" s="49"/>
      <c r="B98" s="47" t="s">
        <v>433</v>
      </c>
      <c r="C98" s="47" t="s">
        <v>67</v>
      </c>
      <c r="D98" s="47">
        <v>0.3</v>
      </c>
      <c r="E98" s="47">
        <v>100</v>
      </c>
      <c r="F98" s="47">
        <v>100</v>
      </c>
      <c r="G98" s="47">
        <v>100</v>
      </c>
      <c r="H98" s="11">
        <v>100</v>
      </c>
      <c r="I98" s="11">
        <v>100</v>
      </c>
      <c r="J98" s="11">
        <v>100</v>
      </c>
      <c r="K98" s="11">
        <v>100</v>
      </c>
      <c r="L98" s="11">
        <v>100</v>
      </c>
      <c r="M98" s="11">
        <v>100</v>
      </c>
      <c r="N98" s="11">
        <v>100</v>
      </c>
      <c r="O98" s="11">
        <v>100</v>
      </c>
      <c r="P98" s="11">
        <v>100</v>
      </c>
      <c r="Q98" s="11">
        <v>100</v>
      </c>
      <c r="R98" s="11"/>
    </row>
    <row r="99" spans="1:18" s="1" customFormat="1" ht="34.5" customHeight="1">
      <c r="A99" s="49"/>
      <c r="B99" s="47" t="s">
        <v>434</v>
      </c>
      <c r="C99" s="47" t="s">
        <v>67</v>
      </c>
      <c r="D99" s="47">
        <v>0.2</v>
      </c>
      <c r="E99" s="47">
        <v>27.2</v>
      </c>
      <c r="F99" s="47">
        <v>27.2</v>
      </c>
      <c r="G99" s="47">
        <v>27.2</v>
      </c>
      <c r="H99" s="47">
        <v>27.2</v>
      </c>
      <c r="I99" s="47">
        <v>27.2</v>
      </c>
      <c r="J99" s="47">
        <v>27.2</v>
      </c>
      <c r="K99" s="47">
        <v>27.2</v>
      </c>
      <c r="L99" s="11">
        <v>27.2</v>
      </c>
      <c r="M99" s="47">
        <v>27.2</v>
      </c>
      <c r="N99" s="11">
        <v>27.2</v>
      </c>
      <c r="O99" s="11">
        <v>27.2</v>
      </c>
      <c r="P99" s="47">
        <v>27.2</v>
      </c>
      <c r="Q99" s="47">
        <v>27.2</v>
      </c>
      <c r="R99" s="11"/>
    </row>
    <row r="100" spans="1:18" s="1" customFormat="1" ht="36.75" customHeight="1">
      <c r="A100" s="49"/>
      <c r="B100" s="47" t="s">
        <v>435</v>
      </c>
      <c r="C100" s="47"/>
      <c r="D100" s="47"/>
      <c r="E100" s="47"/>
      <c r="F100" s="47"/>
      <c r="G100" s="47"/>
      <c r="H100" s="11"/>
      <c r="I100" s="11"/>
      <c r="J100" s="11"/>
      <c r="K100" s="11"/>
      <c r="L100" s="11"/>
      <c r="M100" s="11"/>
      <c r="N100" s="11"/>
      <c r="O100" s="11"/>
      <c r="P100" s="11"/>
      <c r="Q100" s="11"/>
      <c r="R100" s="11"/>
    </row>
    <row r="101" spans="1:18" s="1" customFormat="1" ht="22.5" customHeight="1">
      <c r="A101" s="49"/>
      <c r="B101" s="47" t="s">
        <v>436</v>
      </c>
      <c r="C101" s="47"/>
      <c r="D101" s="47"/>
      <c r="E101" s="47"/>
      <c r="F101" s="47"/>
      <c r="G101" s="47"/>
      <c r="H101" s="11"/>
      <c r="I101" s="11"/>
      <c r="J101" s="11"/>
      <c r="K101" s="11"/>
      <c r="L101" s="11"/>
      <c r="M101" s="11"/>
      <c r="N101" s="11"/>
      <c r="O101" s="11"/>
      <c r="P101" s="11"/>
      <c r="Q101" s="11"/>
      <c r="R101" s="11"/>
    </row>
    <row r="102" spans="1:18" s="1" customFormat="1" ht="22.5" customHeight="1">
      <c r="A102" s="49"/>
      <c r="B102" s="47" t="s">
        <v>438</v>
      </c>
      <c r="C102" s="47" t="s">
        <v>437</v>
      </c>
      <c r="D102" s="47">
        <v>0</v>
      </c>
      <c r="E102" s="47">
        <v>99.8</v>
      </c>
      <c r="F102" s="47">
        <v>96</v>
      </c>
      <c r="G102" s="47">
        <v>99.7</v>
      </c>
      <c r="H102" s="11">
        <v>96</v>
      </c>
      <c r="I102" s="11">
        <v>21.8</v>
      </c>
      <c r="J102" s="11">
        <v>96</v>
      </c>
      <c r="K102" s="11">
        <v>49.3</v>
      </c>
      <c r="L102" s="11">
        <v>96</v>
      </c>
      <c r="M102" s="11">
        <v>73</v>
      </c>
      <c r="N102" s="11">
        <v>99.8</v>
      </c>
      <c r="O102" s="11">
        <v>99.8</v>
      </c>
      <c r="P102" s="11">
        <v>96</v>
      </c>
      <c r="Q102" s="11">
        <v>96</v>
      </c>
      <c r="R102" s="11"/>
    </row>
    <row r="103" spans="1:18" s="1" customFormat="1" ht="22.5" customHeight="1">
      <c r="A103" s="49"/>
      <c r="B103" s="47" t="s">
        <v>439</v>
      </c>
      <c r="C103" s="47" t="s">
        <v>67</v>
      </c>
      <c r="D103" s="47">
        <v>0.1</v>
      </c>
      <c r="E103" s="11">
        <v>100</v>
      </c>
      <c r="F103" s="47">
        <v>100</v>
      </c>
      <c r="G103" s="47">
        <v>100</v>
      </c>
      <c r="H103" s="47" t="s">
        <v>440</v>
      </c>
      <c r="I103" s="11">
        <v>100</v>
      </c>
      <c r="J103" s="47" t="s">
        <v>440</v>
      </c>
      <c r="K103" s="11">
        <v>100</v>
      </c>
      <c r="L103" s="47" t="s">
        <v>440</v>
      </c>
      <c r="M103" s="11">
        <v>100</v>
      </c>
      <c r="N103" s="47">
        <v>100</v>
      </c>
      <c r="O103" s="11">
        <v>100</v>
      </c>
      <c r="P103" s="47" t="s">
        <v>440</v>
      </c>
      <c r="Q103" s="11" t="s">
        <v>440</v>
      </c>
      <c r="R103" s="11"/>
    </row>
    <row r="104" spans="1:18" s="1" customFormat="1" ht="36" customHeight="1">
      <c r="A104" s="49"/>
      <c r="B104" s="47" t="s">
        <v>441</v>
      </c>
      <c r="C104" s="47" t="s">
        <v>67</v>
      </c>
      <c r="D104" s="47">
        <v>0</v>
      </c>
      <c r="E104" s="11">
        <v>0</v>
      </c>
      <c r="F104" s="47">
        <v>0</v>
      </c>
      <c r="G104" s="47">
        <v>0</v>
      </c>
      <c r="H104" s="47" t="s">
        <v>442</v>
      </c>
      <c r="I104" s="11">
        <v>0</v>
      </c>
      <c r="J104" s="47" t="s">
        <v>442</v>
      </c>
      <c r="K104" s="11">
        <v>0</v>
      </c>
      <c r="L104" s="47" t="s">
        <v>442</v>
      </c>
      <c r="M104" s="11">
        <v>0</v>
      </c>
      <c r="N104" s="47">
        <v>0</v>
      </c>
      <c r="O104" s="11">
        <v>0</v>
      </c>
      <c r="P104" s="47" t="s">
        <v>442</v>
      </c>
      <c r="Q104" s="11" t="s">
        <v>442</v>
      </c>
      <c r="R104" s="11"/>
    </row>
    <row r="105" spans="1:18" s="1" customFormat="1" ht="22.5" customHeight="1">
      <c r="A105" s="49"/>
      <c r="B105" s="47" t="s">
        <v>443</v>
      </c>
      <c r="C105" s="47"/>
      <c r="D105" s="47"/>
      <c r="E105" s="47"/>
      <c r="F105" s="47"/>
      <c r="G105" s="47"/>
      <c r="H105" s="11"/>
      <c r="I105" s="11"/>
      <c r="J105" s="11"/>
      <c r="K105" s="11"/>
      <c r="L105" s="11"/>
      <c r="M105" s="11"/>
      <c r="N105" s="11"/>
      <c r="O105" s="11"/>
      <c r="P105" s="11"/>
      <c r="Q105" s="11"/>
      <c r="R105" s="11"/>
    </row>
    <row r="106" spans="1:18" s="1" customFormat="1" ht="41.25" customHeight="1">
      <c r="A106" s="49"/>
      <c r="B106" s="47" t="s">
        <v>444</v>
      </c>
      <c r="C106" s="47" t="s">
        <v>67</v>
      </c>
      <c r="D106" s="47" t="s">
        <v>445</v>
      </c>
      <c r="E106" s="47">
        <v>99.8</v>
      </c>
      <c r="F106" s="47">
        <v>99.8</v>
      </c>
      <c r="G106" s="47">
        <v>99.8</v>
      </c>
      <c r="H106" s="11">
        <v>99.8</v>
      </c>
      <c r="I106" s="11">
        <v>68.3</v>
      </c>
      <c r="J106" s="11">
        <v>99.8</v>
      </c>
      <c r="K106" s="11">
        <v>69.6</v>
      </c>
      <c r="L106" s="11">
        <v>99.8</v>
      </c>
      <c r="M106" s="11">
        <v>71.2</v>
      </c>
      <c r="N106" s="11">
        <v>100</v>
      </c>
      <c r="O106" s="11">
        <v>100</v>
      </c>
      <c r="P106" s="11">
        <v>100</v>
      </c>
      <c r="Q106" s="11">
        <v>100</v>
      </c>
      <c r="R106" s="11"/>
    </row>
    <row r="107" spans="1:18" s="1" customFormat="1" ht="42.75" customHeight="1">
      <c r="A107" s="49"/>
      <c r="B107" s="47" t="s">
        <v>446</v>
      </c>
      <c r="C107" s="47" t="s">
        <v>447</v>
      </c>
      <c r="D107" s="47" t="s">
        <v>445</v>
      </c>
      <c r="E107" s="47">
        <v>23424.7</v>
      </c>
      <c r="F107" s="47">
        <v>12614</v>
      </c>
      <c r="G107" s="47">
        <v>20947.5</v>
      </c>
      <c r="H107" s="11">
        <v>13370.8</v>
      </c>
      <c r="I107" s="11">
        <v>16314.8</v>
      </c>
      <c r="J107" s="11">
        <v>13370.8</v>
      </c>
      <c r="K107" s="11">
        <v>19514</v>
      </c>
      <c r="L107" s="11">
        <v>13370.8</v>
      </c>
      <c r="M107" s="11">
        <v>17957.1</v>
      </c>
      <c r="N107" s="11">
        <v>20175.4</v>
      </c>
      <c r="O107" s="11">
        <v>20175.4</v>
      </c>
      <c r="P107" s="11">
        <v>24458.3</v>
      </c>
      <c r="Q107" s="11">
        <v>24458.3</v>
      </c>
      <c r="R107" s="11"/>
    </row>
    <row r="108" spans="1:18" s="1" customFormat="1" ht="37.5" customHeight="1">
      <c r="A108" s="49"/>
      <c r="B108" s="47" t="s">
        <v>448</v>
      </c>
      <c r="C108" s="47"/>
      <c r="D108" s="47"/>
      <c r="E108" s="47"/>
      <c r="F108" s="47"/>
      <c r="G108" s="47"/>
      <c r="H108" s="11"/>
      <c r="I108" s="11"/>
      <c r="J108" s="11"/>
      <c r="K108" s="11"/>
      <c r="L108" s="11"/>
      <c r="M108" s="11"/>
      <c r="N108" s="11"/>
      <c r="O108" s="11"/>
      <c r="P108" s="11"/>
      <c r="Q108" s="11"/>
      <c r="R108" s="11"/>
    </row>
    <row r="109" spans="1:18" s="1" customFormat="1" ht="22.5" customHeight="1">
      <c r="A109" s="49"/>
      <c r="B109" s="47" t="s">
        <v>449</v>
      </c>
      <c r="C109" s="47"/>
      <c r="D109" s="47"/>
      <c r="E109" s="47"/>
      <c r="F109" s="47"/>
      <c r="G109" s="47"/>
      <c r="H109" s="11"/>
      <c r="I109" s="11"/>
      <c r="J109" s="11"/>
      <c r="K109" s="11"/>
      <c r="L109" s="11"/>
      <c r="M109" s="11"/>
      <c r="N109" s="11"/>
      <c r="O109" s="11"/>
      <c r="P109" s="11"/>
      <c r="Q109" s="11"/>
      <c r="R109" s="11"/>
    </row>
    <row r="110" spans="1:18" s="1" customFormat="1" ht="33.75" customHeight="1">
      <c r="A110" s="49"/>
      <c r="B110" s="47" t="s">
        <v>450</v>
      </c>
      <c r="C110" s="47" t="s">
        <v>451</v>
      </c>
      <c r="D110" s="47">
        <v>0</v>
      </c>
      <c r="E110" s="47">
        <v>9.6</v>
      </c>
      <c r="F110" s="47">
        <v>10.3</v>
      </c>
      <c r="G110" s="47">
        <v>10.3</v>
      </c>
      <c r="H110" s="11">
        <v>10.3</v>
      </c>
      <c r="I110" s="11">
        <v>5.1</v>
      </c>
      <c r="J110" s="11">
        <v>10.3</v>
      </c>
      <c r="K110" s="11">
        <v>5.2</v>
      </c>
      <c r="L110" s="11">
        <v>10.3</v>
      </c>
      <c r="M110" s="11">
        <v>6.3</v>
      </c>
      <c r="N110" s="11">
        <v>10.3</v>
      </c>
      <c r="O110" s="11">
        <v>10.3</v>
      </c>
      <c r="P110" s="11">
        <v>10.3</v>
      </c>
      <c r="Q110" s="11">
        <v>10.3</v>
      </c>
      <c r="R110" s="11"/>
    </row>
    <row r="111" spans="1:18" s="1" customFormat="1" ht="48" customHeight="1">
      <c r="A111" s="49"/>
      <c r="B111" s="47" t="s">
        <v>452</v>
      </c>
      <c r="C111" s="47" t="s">
        <v>67</v>
      </c>
      <c r="D111" s="47">
        <v>0</v>
      </c>
      <c r="E111" s="47">
        <v>0</v>
      </c>
      <c r="F111" s="47">
        <v>0</v>
      </c>
      <c r="G111" s="47">
        <v>0</v>
      </c>
      <c r="H111" s="11" t="s">
        <v>442</v>
      </c>
      <c r="I111" s="11">
        <v>0</v>
      </c>
      <c r="J111" s="11" t="s">
        <v>442</v>
      </c>
      <c r="K111" s="11">
        <v>0</v>
      </c>
      <c r="L111" s="11" t="s">
        <v>442</v>
      </c>
      <c r="M111" s="11">
        <v>0</v>
      </c>
      <c r="N111" s="11">
        <v>0</v>
      </c>
      <c r="O111" s="11">
        <v>0</v>
      </c>
      <c r="P111" s="11" t="s">
        <v>442</v>
      </c>
      <c r="Q111" s="11" t="s">
        <v>442</v>
      </c>
      <c r="R111" s="11"/>
    </row>
    <row r="112" spans="1:18" s="1" customFormat="1" ht="36.75" customHeight="1">
      <c r="A112" s="49"/>
      <c r="B112" s="47" t="s">
        <v>453</v>
      </c>
      <c r="C112" s="47" t="s">
        <v>67</v>
      </c>
      <c r="D112" s="47">
        <v>0</v>
      </c>
      <c r="E112" s="47">
        <v>100</v>
      </c>
      <c r="F112" s="47" t="s">
        <v>440</v>
      </c>
      <c r="G112" s="47">
        <v>100</v>
      </c>
      <c r="H112" s="11" t="s">
        <v>440</v>
      </c>
      <c r="I112" s="11">
        <v>100</v>
      </c>
      <c r="J112" s="11" t="s">
        <v>440</v>
      </c>
      <c r="K112" s="11">
        <v>100</v>
      </c>
      <c r="L112" s="11" t="s">
        <v>440</v>
      </c>
      <c r="M112" s="11">
        <v>100</v>
      </c>
      <c r="N112" s="11">
        <v>100</v>
      </c>
      <c r="O112" s="11">
        <v>100</v>
      </c>
      <c r="P112" s="11" t="s">
        <v>440</v>
      </c>
      <c r="Q112" s="11" t="s">
        <v>440</v>
      </c>
      <c r="R112" s="11"/>
    </row>
    <row r="113" spans="1:18" s="1" customFormat="1" ht="18" customHeight="1">
      <c r="A113" s="49"/>
      <c r="B113" s="286" t="s">
        <v>477</v>
      </c>
      <c r="C113" s="287"/>
      <c r="D113" s="288"/>
      <c r="E113" s="47"/>
      <c r="F113" s="47"/>
      <c r="G113" s="47"/>
      <c r="H113" s="11"/>
      <c r="I113" s="11"/>
      <c r="J113" s="11"/>
      <c r="K113" s="11"/>
      <c r="L113" s="11"/>
      <c r="M113" s="11"/>
      <c r="N113" s="11"/>
      <c r="O113" s="11"/>
      <c r="P113" s="11"/>
      <c r="Q113" s="11"/>
      <c r="R113" s="11"/>
    </row>
    <row r="114" spans="1:18" s="1" customFormat="1" ht="19.5" customHeight="1">
      <c r="A114" s="49"/>
      <c r="B114" s="286" t="s">
        <v>454</v>
      </c>
      <c r="C114" s="287"/>
      <c r="D114" s="287"/>
      <c r="E114" s="287"/>
      <c r="F114" s="287"/>
      <c r="G114" s="287"/>
      <c r="H114" s="287"/>
      <c r="I114" s="287"/>
      <c r="J114" s="287"/>
      <c r="K114" s="287"/>
      <c r="L114" s="287"/>
      <c r="M114" s="287"/>
      <c r="N114" s="287"/>
      <c r="O114" s="287"/>
      <c r="P114" s="287"/>
      <c r="Q114" s="287"/>
      <c r="R114" s="288"/>
    </row>
    <row r="115" spans="1:18" s="1" customFormat="1" ht="15.75" customHeight="1">
      <c r="A115" s="49"/>
      <c r="B115" s="47" t="s">
        <v>455</v>
      </c>
      <c r="C115" s="47"/>
      <c r="D115" s="47"/>
      <c r="E115" s="47"/>
      <c r="F115" s="47"/>
      <c r="G115" s="47"/>
      <c r="H115" s="11"/>
      <c r="I115" s="11"/>
      <c r="J115" s="11"/>
      <c r="K115" s="11"/>
      <c r="L115" s="11"/>
      <c r="M115" s="11"/>
      <c r="N115" s="11"/>
      <c r="O115" s="11"/>
      <c r="P115" s="11"/>
      <c r="Q115" s="11"/>
      <c r="R115" s="11"/>
    </row>
    <row r="116" spans="1:18" s="1" customFormat="1" ht="24" customHeight="1">
      <c r="A116" s="49"/>
      <c r="B116" s="47" t="s">
        <v>456</v>
      </c>
      <c r="C116" s="47" t="s">
        <v>447</v>
      </c>
      <c r="D116" s="47"/>
      <c r="E116" s="47">
        <v>5010</v>
      </c>
      <c r="F116" s="47">
        <v>5227</v>
      </c>
      <c r="G116" s="58">
        <v>5227</v>
      </c>
      <c r="H116" s="47">
        <v>5227</v>
      </c>
      <c r="I116" s="11">
        <v>5384</v>
      </c>
      <c r="J116" s="11">
        <v>5384</v>
      </c>
      <c r="K116" s="11">
        <v>5384</v>
      </c>
      <c r="L116" s="11">
        <v>5384</v>
      </c>
      <c r="M116" s="11">
        <v>5384</v>
      </c>
      <c r="N116" s="11">
        <v>5384</v>
      </c>
      <c r="O116" s="11">
        <v>5384</v>
      </c>
      <c r="P116" s="11">
        <v>2908</v>
      </c>
      <c r="Q116" s="11">
        <v>2474</v>
      </c>
      <c r="R116" s="11"/>
    </row>
    <row r="117" spans="1:18" s="1" customFormat="1" ht="15" customHeight="1">
      <c r="A117" s="49"/>
      <c r="B117" s="47" t="s">
        <v>457</v>
      </c>
      <c r="C117" s="47"/>
      <c r="D117" s="47"/>
      <c r="E117" s="47"/>
      <c r="F117" s="47"/>
      <c r="G117" s="47"/>
      <c r="H117" s="11"/>
      <c r="I117" s="11"/>
      <c r="J117" s="11"/>
      <c r="K117" s="11"/>
      <c r="L117" s="11"/>
      <c r="M117" s="11"/>
      <c r="N117" s="11"/>
      <c r="O117" s="11"/>
      <c r="P117" s="11"/>
      <c r="Q117" s="11"/>
      <c r="R117" s="11"/>
    </row>
    <row r="118" spans="1:18" s="1" customFormat="1" ht="57.75" customHeight="1">
      <c r="A118" s="49"/>
      <c r="B118" s="47" t="s">
        <v>458</v>
      </c>
      <c r="C118" s="47" t="s">
        <v>67</v>
      </c>
      <c r="D118" s="47"/>
      <c r="E118" s="47">
        <v>0.03</v>
      </c>
      <c r="F118" s="47" t="s">
        <v>459</v>
      </c>
      <c r="G118" s="47">
        <v>0</v>
      </c>
      <c r="H118" s="11" t="s">
        <v>459</v>
      </c>
      <c r="I118" s="11">
        <v>0</v>
      </c>
      <c r="J118" s="11" t="s">
        <v>459</v>
      </c>
      <c r="K118" s="11">
        <v>0</v>
      </c>
      <c r="L118" s="11" t="s">
        <v>459</v>
      </c>
      <c r="M118" s="11">
        <v>0</v>
      </c>
      <c r="N118" s="11" t="s">
        <v>459</v>
      </c>
      <c r="O118" s="11">
        <v>0</v>
      </c>
      <c r="P118" s="11" t="s">
        <v>459</v>
      </c>
      <c r="Q118" s="11" t="s">
        <v>459</v>
      </c>
      <c r="R118" s="11"/>
    </row>
    <row r="119" spans="1:18" s="1" customFormat="1" ht="25.5" customHeight="1">
      <c r="A119" s="49"/>
      <c r="B119" s="47" t="s">
        <v>460</v>
      </c>
      <c r="C119" s="47" t="s">
        <v>67</v>
      </c>
      <c r="D119" s="47"/>
      <c r="E119" s="47">
        <v>93.5</v>
      </c>
      <c r="F119" s="47" t="s">
        <v>472</v>
      </c>
      <c r="G119" s="47">
        <v>91.5</v>
      </c>
      <c r="H119" s="11" t="s">
        <v>440</v>
      </c>
      <c r="I119" s="11">
        <v>95.4</v>
      </c>
      <c r="J119" s="11" t="s">
        <v>440</v>
      </c>
      <c r="K119" s="11">
        <v>94.8</v>
      </c>
      <c r="L119" s="11" t="s">
        <v>440</v>
      </c>
      <c r="M119" s="11">
        <v>92.5</v>
      </c>
      <c r="N119" s="11" t="s">
        <v>440</v>
      </c>
      <c r="O119" s="11">
        <v>90.4</v>
      </c>
      <c r="P119" s="11" t="s">
        <v>440</v>
      </c>
      <c r="Q119" s="11" t="s">
        <v>440</v>
      </c>
      <c r="R119" s="11"/>
    </row>
    <row r="120" spans="1:18" s="1" customFormat="1" ht="24" customHeight="1">
      <c r="A120" s="49"/>
      <c r="B120" s="286" t="s">
        <v>461</v>
      </c>
      <c r="C120" s="287"/>
      <c r="D120" s="287"/>
      <c r="E120" s="287"/>
      <c r="F120" s="287"/>
      <c r="G120" s="287"/>
      <c r="H120" s="287"/>
      <c r="I120" s="287"/>
      <c r="J120" s="287"/>
      <c r="K120" s="287"/>
      <c r="L120" s="287"/>
      <c r="M120" s="287"/>
      <c r="N120" s="287"/>
      <c r="O120" s="287"/>
      <c r="P120" s="287"/>
      <c r="Q120" s="287"/>
      <c r="R120" s="288"/>
    </row>
    <row r="121" spans="1:18" s="1" customFormat="1" ht="17.25" customHeight="1">
      <c r="A121" s="49"/>
      <c r="B121" s="289" t="s">
        <v>462</v>
      </c>
      <c r="C121" s="290"/>
      <c r="D121" s="290"/>
      <c r="E121" s="290"/>
      <c r="F121" s="290"/>
      <c r="G121" s="290"/>
      <c r="H121" s="290"/>
      <c r="I121" s="290"/>
      <c r="J121" s="290"/>
      <c r="K121" s="290"/>
      <c r="L121" s="290"/>
      <c r="M121" s="290"/>
      <c r="N121" s="290"/>
      <c r="O121" s="290"/>
      <c r="P121" s="290"/>
      <c r="Q121" s="290"/>
      <c r="R121" s="291"/>
    </row>
    <row r="122" spans="1:18" s="1" customFormat="1" ht="10.5" customHeight="1">
      <c r="A122" s="49"/>
      <c r="B122" s="47" t="s">
        <v>30</v>
      </c>
      <c r="C122" s="47"/>
      <c r="D122" s="47"/>
      <c r="E122" s="47"/>
      <c r="F122" s="47"/>
      <c r="G122" s="47"/>
      <c r="H122" s="11"/>
      <c r="I122" s="11"/>
      <c r="J122" s="11"/>
      <c r="K122" s="11"/>
      <c r="L122" s="11"/>
      <c r="M122" s="11"/>
      <c r="N122" s="11"/>
      <c r="O122" s="11"/>
      <c r="P122" s="11"/>
      <c r="Q122" s="11"/>
      <c r="R122" s="11"/>
    </row>
    <row r="123" spans="1:18" s="1" customFormat="1" ht="24.75" customHeight="1">
      <c r="A123" s="49"/>
      <c r="B123" s="47" t="s">
        <v>456</v>
      </c>
      <c r="C123" s="47" t="s">
        <v>447</v>
      </c>
      <c r="D123" s="47">
        <v>0.28</v>
      </c>
      <c r="E123" s="47">
        <v>5010</v>
      </c>
      <c r="F123" s="47">
        <v>5227</v>
      </c>
      <c r="G123" s="47">
        <v>5227</v>
      </c>
      <c r="H123" s="11">
        <v>5384</v>
      </c>
      <c r="I123" s="11">
        <v>5384</v>
      </c>
      <c r="J123" s="11">
        <v>5384</v>
      </c>
      <c r="K123" s="58">
        <v>5384</v>
      </c>
      <c r="L123" s="11">
        <v>5384</v>
      </c>
      <c r="M123" s="58">
        <v>5384</v>
      </c>
      <c r="N123" s="11">
        <v>5384</v>
      </c>
      <c r="O123" s="11">
        <v>5384</v>
      </c>
      <c r="P123" s="11">
        <v>2908</v>
      </c>
      <c r="Q123" s="11">
        <v>2474</v>
      </c>
      <c r="R123" s="11"/>
    </row>
    <row r="124" spans="1:18" s="1" customFormat="1" ht="49.5" customHeight="1">
      <c r="A124" s="49"/>
      <c r="B124" s="47" t="s">
        <v>463</v>
      </c>
      <c r="C124" s="47" t="s">
        <v>464</v>
      </c>
      <c r="D124" s="47">
        <v>0.1</v>
      </c>
      <c r="E124" s="47">
        <v>0</v>
      </c>
      <c r="F124" s="47">
        <v>0</v>
      </c>
      <c r="G124" s="47">
        <v>0</v>
      </c>
      <c r="H124" s="11">
        <v>0</v>
      </c>
      <c r="I124" s="11">
        <v>0</v>
      </c>
      <c r="J124" s="11">
        <v>0</v>
      </c>
      <c r="K124" s="11">
        <v>0</v>
      </c>
      <c r="L124" s="11">
        <v>0</v>
      </c>
      <c r="M124" s="11">
        <v>0</v>
      </c>
      <c r="N124" s="11">
        <v>0</v>
      </c>
      <c r="O124" s="11">
        <v>0</v>
      </c>
      <c r="P124" s="11">
        <v>0</v>
      </c>
      <c r="Q124" s="11">
        <v>0</v>
      </c>
      <c r="R124" s="11"/>
    </row>
    <row r="125" spans="1:18" s="1" customFormat="1" ht="17.25" customHeight="1">
      <c r="A125" s="49"/>
      <c r="B125" s="286" t="s">
        <v>465</v>
      </c>
      <c r="C125" s="287"/>
      <c r="D125" s="287"/>
      <c r="E125" s="287"/>
      <c r="F125" s="287"/>
      <c r="G125" s="287"/>
      <c r="H125" s="287"/>
      <c r="I125" s="287"/>
      <c r="J125" s="287"/>
      <c r="K125" s="287"/>
      <c r="L125" s="287"/>
      <c r="M125" s="287"/>
      <c r="N125" s="287"/>
      <c r="O125" s="287"/>
      <c r="P125" s="287"/>
      <c r="Q125" s="287"/>
      <c r="R125" s="288"/>
    </row>
    <row r="126" spans="1:18" s="1" customFormat="1" ht="18" customHeight="1">
      <c r="A126" s="49"/>
      <c r="B126" s="47" t="s">
        <v>466</v>
      </c>
      <c r="C126" s="47"/>
      <c r="D126" s="47"/>
      <c r="E126" s="47"/>
      <c r="F126" s="47"/>
      <c r="G126" s="47"/>
      <c r="H126" s="11"/>
      <c r="I126" s="11"/>
      <c r="J126" s="11"/>
      <c r="K126" s="11"/>
      <c r="L126" s="11"/>
      <c r="M126" s="11"/>
      <c r="N126" s="11"/>
      <c r="O126" s="11"/>
      <c r="P126" s="11"/>
      <c r="Q126" s="11"/>
      <c r="R126" s="11"/>
    </row>
    <row r="127" spans="1:18" s="1" customFormat="1" ht="12.75" customHeight="1">
      <c r="A127" s="49"/>
      <c r="B127" s="47" t="s">
        <v>30</v>
      </c>
      <c r="C127" s="47"/>
      <c r="D127" s="47"/>
      <c r="E127" s="47"/>
      <c r="F127" s="47"/>
      <c r="G127" s="47"/>
      <c r="H127" s="11"/>
      <c r="I127" s="11"/>
      <c r="J127" s="11"/>
      <c r="K127" s="11"/>
      <c r="L127" s="11"/>
      <c r="M127" s="11"/>
      <c r="N127" s="11"/>
      <c r="O127" s="11"/>
      <c r="P127" s="11"/>
      <c r="Q127" s="11"/>
      <c r="R127" s="11"/>
    </row>
    <row r="128" spans="1:18" s="1" customFormat="1" ht="36.75" customHeight="1">
      <c r="A128" s="49"/>
      <c r="B128" s="47" t="s">
        <v>467</v>
      </c>
      <c r="C128" s="47" t="s">
        <v>67</v>
      </c>
      <c r="D128" s="58">
        <v>0.06</v>
      </c>
      <c r="E128" s="47">
        <v>1.2</v>
      </c>
      <c r="F128" s="47" t="s">
        <v>468</v>
      </c>
      <c r="G128" s="47">
        <v>4.3</v>
      </c>
      <c r="H128" s="47" t="s">
        <v>468</v>
      </c>
      <c r="I128" s="11">
        <v>0</v>
      </c>
      <c r="J128" s="47" t="s">
        <v>468</v>
      </c>
      <c r="K128" s="11">
        <v>0</v>
      </c>
      <c r="L128" s="47" t="s">
        <v>468</v>
      </c>
      <c r="M128" s="11">
        <v>0</v>
      </c>
      <c r="N128" s="11">
        <v>0</v>
      </c>
      <c r="O128" s="11">
        <v>0</v>
      </c>
      <c r="P128" s="47" t="s">
        <v>468</v>
      </c>
      <c r="Q128" s="47" t="s">
        <v>468</v>
      </c>
      <c r="R128" s="11"/>
    </row>
    <row r="129" spans="1:18" s="1" customFormat="1" ht="60.75" customHeight="1">
      <c r="A129" s="49"/>
      <c r="B129" s="47" t="s">
        <v>458</v>
      </c>
      <c r="C129" s="47" t="s">
        <v>67</v>
      </c>
      <c r="D129" s="47">
        <v>0.06</v>
      </c>
      <c r="E129" s="47">
        <v>0.02</v>
      </c>
      <c r="F129" s="47" t="s">
        <v>459</v>
      </c>
      <c r="G129" s="47">
        <v>0</v>
      </c>
      <c r="H129" s="11" t="s">
        <v>459</v>
      </c>
      <c r="I129" s="11">
        <v>0</v>
      </c>
      <c r="J129" s="11" t="s">
        <v>459</v>
      </c>
      <c r="K129" s="11">
        <v>0</v>
      </c>
      <c r="L129" s="11" t="s">
        <v>459</v>
      </c>
      <c r="M129" s="11">
        <v>0</v>
      </c>
      <c r="N129" s="11" t="s">
        <v>459</v>
      </c>
      <c r="O129" s="11">
        <v>0</v>
      </c>
      <c r="P129" s="11" t="s">
        <v>459</v>
      </c>
      <c r="Q129" s="11" t="s">
        <v>459</v>
      </c>
      <c r="R129" s="11"/>
    </row>
    <row r="130" spans="1:18" s="1" customFormat="1" ht="30.75" customHeight="1">
      <c r="A130" s="49"/>
      <c r="B130" s="47" t="s">
        <v>469</v>
      </c>
      <c r="C130" s="47" t="s">
        <v>464</v>
      </c>
      <c r="D130" s="47">
        <v>0.1</v>
      </c>
      <c r="E130" s="47">
        <v>0</v>
      </c>
      <c r="F130" s="47">
        <v>0</v>
      </c>
      <c r="G130" s="47">
        <v>0</v>
      </c>
      <c r="H130" s="11">
        <v>0</v>
      </c>
      <c r="I130" s="11">
        <v>0</v>
      </c>
      <c r="J130" s="11">
        <v>0</v>
      </c>
      <c r="K130" s="11">
        <v>0</v>
      </c>
      <c r="L130" s="11">
        <v>0</v>
      </c>
      <c r="M130" s="11">
        <v>0</v>
      </c>
      <c r="N130" s="11">
        <v>0</v>
      </c>
      <c r="O130" s="11">
        <v>0</v>
      </c>
      <c r="P130" s="11">
        <v>0</v>
      </c>
      <c r="Q130" s="11">
        <v>0</v>
      </c>
      <c r="R130" s="11"/>
    </row>
    <row r="131" spans="1:18" s="1" customFormat="1" ht="23.25" customHeight="1">
      <c r="A131" s="49"/>
      <c r="B131" s="286" t="s">
        <v>470</v>
      </c>
      <c r="C131" s="287"/>
      <c r="D131" s="287"/>
      <c r="E131" s="287"/>
      <c r="F131" s="287"/>
      <c r="G131" s="287"/>
      <c r="H131" s="287"/>
      <c r="I131" s="287"/>
      <c r="J131" s="287"/>
      <c r="K131" s="287"/>
      <c r="L131" s="287"/>
      <c r="M131" s="287"/>
      <c r="N131" s="287"/>
      <c r="O131" s="287"/>
      <c r="P131" s="287"/>
      <c r="Q131" s="287"/>
      <c r="R131" s="288"/>
    </row>
    <row r="132" spans="1:18" s="1" customFormat="1" ht="17.25" customHeight="1">
      <c r="A132" s="49"/>
      <c r="B132" s="289" t="s">
        <v>471</v>
      </c>
      <c r="C132" s="290"/>
      <c r="D132" s="290"/>
      <c r="E132" s="290"/>
      <c r="F132" s="290"/>
      <c r="G132" s="290"/>
      <c r="H132" s="290"/>
      <c r="I132" s="290"/>
      <c r="J132" s="290"/>
      <c r="K132" s="290"/>
      <c r="L132" s="290"/>
      <c r="M132" s="290"/>
      <c r="N132" s="290"/>
      <c r="O132" s="290"/>
      <c r="P132" s="290"/>
      <c r="Q132" s="290"/>
      <c r="R132" s="291"/>
    </row>
    <row r="133" spans="1:18" s="1" customFormat="1" ht="12" customHeight="1">
      <c r="A133" s="49"/>
      <c r="B133" s="47" t="s">
        <v>30</v>
      </c>
      <c r="C133" s="47"/>
      <c r="D133" s="47"/>
      <c r="E133" s="47"/>
      <c r="F133" s="47"/>
      <c r="G133" s="47"/>
      <c r="H133" s="11"/>
      <c r="I133" s="11"/>
      <c r="J133" s="11"/>
      <c r="K133" s="11"/>
      <c r="L133" s="11"/>
      <c r="M133" s="11"/>
      <c r="N133" s="11"/>
      <c r="O133" s="11"/>
      <c r="P133" s="11"/>
      <c r="Q133" s="11"/>
      <c r="R133" s="11"/>
    </row>
    <row r="134" spans="1:18" s="1" customFormat="1" ht="22.5" customHeight="1">
      <c r="A134" s="49"/>
      <c r="B134" s="47" t="s">
        <v>460</v>
      </c>
      <c r="C134" s="47" t="s">
        <v>67</v>
      </c>
      <c r="D134" s="47">
        <v>0.2</v>
      </c>
      <c r="E134" s="47">
        <v>87.5</v>
      </c>
      <c r="F134" s="47" t="s">
        <v>472</v>
      </c>
      <c r="G134" s="47">
        <v>91.5</v>
      </c>
      <c r="H134" s="11" t="s">
        <v>440</v>
      </c>
      <c r="I134" s="11">
        <v>95.4</v>
      </c>
      <c r="J134" s="11" t="s">
        <v>440</v>
      </c>
      <c r="K134" s="11">
        <v>94.8</v>
      </c>
      <c r="L134" s="11" t="s">
        <v>440</v>
      </c>
      <c r="M134" s="11">
        <v>92.5</v>
      </c>
      <c r="N134" s="11" t="s">
        <v>440</v>
      </c>
      <c r="O134" s="11">
        <v>90.4</v>
      </c>
      <c r="P134" s="11" t="s">
        <v>440</v>
      </c>
      <c r="Q134" s="11" t="s">
        <v>440</v>
      </c>
      <c r="R134" s="11"/>
    </row>
    <row r="135" spans="1:18" s="1" customFormat="1" ht="83.25" customHeight="1">
      <c r="A135" s="49"/>
      <c r="B135" s="47" t="s">
        <v>473</v>
      </c>
      <c r="C135" s="47" t="s">
        <v>67</v>
      </c>
      <c r="D135" s="47">
        <v>0.1</v>
      </c>
      <c r="E135" s="47">
        <v>100</v>
      </c>
      <c r="F135" s="47">
        <v>100</v>
      </c>
      <c r="G135" s="47">
        <v>100</v>
      </c>
      <c r="H135" s="11">
        <v>100</v>
      </c>
      <c r="I135" s="11">
        <v>100</v>
      </c>
      <c r="J135" s="11">
        <v>100</v>
      </c>
      <c r="K135" s="11">
        <v>100</v>
      </c>
      <c r="L135" s="11">
        <v>100</v>
      </c>
      <c r="M135" s="11">
        <v>100</v>
      </c>
      <c r="N135" s="11">
        <v>100</v>
      </c>
      <c r="O135" s="11"/>
      <c r="P135" s="11">
        <v>100</v>
      </c>
      <c r="Q135" s="11">
        <v>100</v>
      </c>
      <c r="R135" s="11"/>
    </row>
    <row r="136" spans="1:18" s="1" customFormat="1" ht="52.5" customHeight="1">
      <c r="A136" s="49"/>
      <c r="B136" s="47" t="s">
        <v>474</v>
      </c>
      <c r="C136" s="47"/>
      <c r="D136" s="47">
        <v>0.1</v>
      </c>
      <c r="E136" s="47">
        <v>100</v>
      </c>
      <c r="F136" s="47">
        <v>100</v>
      </c>
      <c r="G136" s="47">
        <v>100</v>
      </c>
      <c r="H136" s="11">
        <v>100</v>
      </c>
      <c r="I136" s="11">
        <v>100</v>
      </c>
      <c r="J136" s="11">
        <v>100</v>
      </c>
      <c r="K136" s="11">
        <v>100</v>
      </c>
      <c r="L136" s="11">
        <v>100</v>
      </c>
      <c r="M136" s="11">
        <v>100</v>
      </c>
      <c r="N136" s="11">
        <v>100</v>
      </c>
      <c r="O136" s="11"/>
      <c r="P136" s="11">
        <v>100</v>
      </c>
      <c r="Q136" s="11">
        <v>100</v>
      </c>
      <c r="R136" s="11"/>
    </row>
    <row r="137" spans="1:18" s="1" customFormat="1" ht="32.25" customHeight="1">
      <c r="A137" s="49"/>
      <c r="B137" s="276" t="s">
        <v>97</v>
      </c>
      <c r="C137" s="277"/>
      <c r="D137" s="277"/>
      <c r="E137" s="136"/>
      <c r="F137" s="136"/>
      <c r="G137" s="136"/>
      <c r="H137" s="203">
        <v>810</v>
      </c>
      <c r="I137" s="203">
        <v>185.625</v>
      </c>
      <c r="J137" s="203">
        <v>810</v>
      </c>
      <c r="K137" s="203">
        <v>238.425</v>
      </c>
      <c r="L137" s="136">
        <v>810</v>
      </c>
      <c r="M137" s="136">
        <v>238.425</v>
      </c>
      <c r="N137" s="136">
        <v>755.625</v>
      </c>
      <c r="O137" s="136">
        <v>738.425</v>
      </c>
      <c r="P137" s="136">
        <v>963</v>
      </c>
      <c r="Q137" s="136">
        <v>750</v>
      </c>
      <c r="R137" s="10"/>
    </row>
    <row r="138" spans="1:18" ht="51.75" customHeight="1">
      <c r="A138" s="50"/>
      <c r="B138" s="27" t="s">
        <v>230</v>
      </c>
      <c r="C138" s="27"/>
      <c r="D138" s="27"/>
      <c r="E138" s="27"/>
      <c r="F138" s="27"/>
      <c r="G138" s="27"/>
      <c r="H138" s="8"/>
      <c r="I138" s="8"/>
      <c r="J138" s="8"/>
      <c r="K138" s="8"/>
      <c r="L138" s="8"/>
      <c r="M138" s="8"/>
      <c r="N138" s="8"/>
      <c r="O138" s="8"/>
      <c r="P138" s="8"/>
      <c r="Q138" s="8"/>
      <c r="R138" s="8"/>
    </row>
    <row r="139" spans="1:18" ht="39" customHeight="1">
      <c r="A139" s="50"/>
      <c r="B139" s="27" t="s">
        <v>231</v>
      </c>
      <c r="C139" s="27"/>
      <c r="D139" s="27"/>
      <c r="E139" s="27"/>
      <c r="F139" s="27"/>
      <c r="G139" s="27"/>
      <c r="H139" s="16"/>
      <c r="I139" s="8"/>
      <c r="J139" s="8"/>
      <c r="K139" s="8"/>
      <c r="L139" s="8"/>
      <c r="M139" s="8"/>
      <c r="N139" s="8"/>
      <c r="O139" s="8"/>
      <c r="P139" s="8"/>
      <c r="Q139" s="8"/>
      <c r="R139" s="8"/>
    </row>
    <row r="140" spans="1:18" ht="31.5" customHeight="1">
      <c r="A140" s="50"/>
      <c r="B140" s="52" t="s">
        <v>232</v>
      </c>
      <c r="C140" s="52"/>
      <c r="D140" s="52"/>
      <c r="E140" s="52"/>
      <c r="F140" s="10"/>
      <c r="G140" s="10"/>
      <c r="H140" s="204">
        <v>800</v>
      </c>
      <c r="I140" s="204">
        <v>185.625</v>
      </c>
      <c r="J140" s="204">
        <v>800</v>
      </c>
      <c r="K140" s="204">
        <v>238.425</v>
      </c>
      <c r="L140" s="10">
        <v>800</v>
      </c>
      <c r="M140" s="10">
        <v>238.425</v>
      </c>
      <c r="N140" s="10">
        <v>745.625</v>
      </c>
      <c r="O140" s="10">
        <v>738.425</v>
      </c>
      <c r="P140" s="10">
        <v>953</v>
      </c>
      <c r="Q140" s="10">
        <v>740</v>
      </c>
      <c r="R140" s="8"/>
    </row>
    <row r="141" spans="1:18" ht="12">
      <c r="A141" s="50"/>
      <c r="B141" s="53" t="s">
        <v>45</v>
      </c>
      <c r="C141" s="27"/>
      <c r="D141" s="27"/>
      <c r="E141" s="27"/>
      <c r="F141" s="27"/>
      <c r="G141" s="27"/>
      <c r="H141" s="8"/>
      <c r="I141" s="8"/>
      <c r="J141" s="8"/>
      <c r="K141" s="8"/>
      <c r="L141" s="8"/>
      <c r="M141" s="8"/>
      <c r="N141" s="8"/>
      <c r="O141" s="8"/>
      <c r="P141" s="8"/>
      <c r="Q141" s="8"/>
      <c r="R141" s="8"/>
    </row>
    <row r="142" spans="1:18" ht="22.5">
      <c r="A142" s="51"/>
      <c r="B142" s="48" t="s">
        <v>55</v>
      </c>
      <c r="C142" s="27"/>
      <c r="D142" s="27"/>
      <c r="E142" s="27"/>
      <c r="F142" s="27"/>
      <c r="G142" s="27"/>
      <c r="H142" s="30">
        <v>0</v>
      </c>
      <c r="I142" s="8">
        <v>0</v>
      </c>
      <c r="J142" s="30">
        <v>0</v>
      </c>
      <c r="K142" s="8">
        <v>0</v>
      </c>
      <c r="L142" s="8">
        <v>0</v>
      </c>
      <c r="M142" s="8">
        <v>0</v>
      </c>
      <c r="N142" s="18">
        <v>0</v>
      </c>
      <c r="O142" s="18">
        <v>0</v>
      </c>
      <c r="P142" s="18">
        <v>0</v>
      </c>
      <c r="Q142" s="18">
        <v>0</v>
      </c>
      <c r="R142" s="8"/>
    </row>
    <row r="143" spans="1:18" ht="33.75">
      <c r="A143" s="51"/>
      <c r="B143" s="48" t="s">
        <v>56</v>
      </c>
      <c r="C143" s="27"/>
      <c r="D143" s="27"/>
      <c r="E143" s="27"/>
      <c r="F143" s="27"/>
      <c r="G143" s="27"/>
      <c r="H143" s="8">
        <v>0</v>
      </c>
      <c r="I143" s="8">
        <v>0</v>
      </c>
      <c r="J143" s="8">
        <v>0</v>
      </c>
      <c r="K143" s="8">
        <v>0</v>
      </c>
      <c r="L143" s="8">
        <v>0</v>
      </c>
      <c r="M143" s="8">
        <v>0</v>
      </c>
      <c r="N143" s="8">
        <v>0</v>
      </c>
      <c r="O143" s="8">
        <v>0</v>
      </c>
      <c r="P143" s="8">
        <v>0</v>
      </c>
      <c r="Q143" s="8">
        <v>0</v>
      </c>
      <c r="R143" s="8"/>
    </row>
    <row r="144" spans="1:18" ht="28.5" customHeight="1">
      <c r="A144" s="51"/>
      <c r="B144" s="27" t="s">
        <v>57</v>
      </c>
      <c r="C144" s="27"/>
      <c r="D144" s="27"/>
      <c r="E144" s="27"/>
      <c r="F144" s="27"/>
      <c r="G144" s="27"/>
      <c r="H144" s="8">
        <v>40</v>
      </c>
      <c r="I144" s="8">
        <v>0</v>
      </c>
      <c r="J144" s="8">
        <v>40</v>
      </c>
      <c r="K144" s="8">
        <v>0</v>
      </c>
      <c r="L144" s="8">
        <v>40</v>
      </c>
      <c r="M144" s="8">
        <v>0</v>
      </c>
      <c r="N144" s="8">
        <v>0</v>
      </c>
      <c r="O144" s="8">
        <v>0</v>
      </c>
      <c r="P144" s="8">
        <v>0</v>
      </c>
      <c r="Q144" s="8">
        <v>40</v>
      </c>
      <c r="R144" s="8"/>
    </row>
    <row r="145" spans="1:18" ht="33.75">
      <c r="A145" s="51"/>
      <c r="B145" s="17" t="s">
        <v>99</v>
      </c>
      <c r="C145" s="8"/>
      <c r="D145" s="8"/>
      <c r="E145" s="8"/>
      <c r="F145" s="8"/>
      <c r="G145" s="8"/>
      <c r="H145" s="8">
        <v>0</v>
      </c>
      <c r="I145" s="8">
        <v>0</v>
      </c>
      <c r="J145" s="8">
        <v>0</v>
      </c>
      <c r="K145" s="8">
        <v>0</v>
      </c>
      <c r="L145" s="8">
        <v>0</v>
      </c>
      <c r="M145" s="8">
        <v>0</v>
      </c>
      <c r="N145" s="8">
        <v>0</v>
      </c>
      <c r="O145" s="8">
        <v>0</v>
      </c>
      <c r="P145" s="8">
        <v>0</v>
      </c>
      <c r="Q145" s="8">
        <v>0</v>
      </c>
      <c r="R145" s="8"/>
    </row>
    <row r="146" spans="1:18" ht="33.75">
      <c r="A146" s="29"/>
      <c r="B146" s="32" t="s">
        <v>58</v>
      </c>
      <c r="C146" s="8"/>
      <c r="D146" s="8"/>
      <c r="E146" s="8"/>
      <c r="F146" s="8"/>
      <c r="G146" s="8"/>
      <c r="H146" s="18">
        <v>0</v>
      </c>
      <c r="I146" s="8">
        <v>0</v>
      </c>
      <c r="J146" s="8">
        <v>0</v>
      </c>
      <c r="K146" s="8">
        <v>0</v>
      </c>
      <c r="L146" s="8">
        <v>0</v>
      </c>
      <c r="M146" s="8">
        <v>0</v>
      </c>
      <c r="N146" s="8">
        <v>0</v>
      </c>
      <c r="O146" s="8">
        <v>0</v>
      </c>
      <c r="P146" s="8">
        <v>0</v>
      </c>
      <c r="Q146" s="8">
        <v>0</v>
      </c>
      <c r="R146" s="8"/>
    </row>
    <row r="147" spans="1:18" ht="33.75">
      <c r="A147" s="29"/>
      <c r="B147" s="8" t="s">
        <v>59</v>
      </c>
      <c r="C147" s="8"/>
      <c r="D147" s="8"/>
      <c r="E147" s="8"/>
      <c r="F147" s="8"/>
      <c r="G147" s="8"/>
      <c r="H147" s="8">
        <v>0</v>
      </c>
      <c r="I147" s="8">
        <v>0</v>
      </c>
      <c r="J147" s="8">
        <v>0</v>
      </c>
      <c r="K147" s="8">
        <v>0</v>
      </c>
      <c r="L147" s="8">
        <v>0</v>
      </c>
      <c r="M147" s="8">
        <v>0</v>
      </c>
      <c r="N147" s="8">
        <v>0</v>
      </c>
      <c r="O147" s="8">
        <v>0</v>
      </c>
      <c r="P147" s="8">
        <v>0</v>
      </c>
      <c r="Q147" s="8">
        <v>0</v>
      </c>
      <c r="R147" s="8"/>
    </row>
    <row r="148" spans="1:18" ht="33.75">
      <c r="A148" s="29"/>
      <c r="B148" s="8" t="s">
        <v>60</v>
      </c>
      <c r="C148" s="8"/>
      <c r="D148" s="8"/>
      <c r="E148" s="8"/>
      <c r="F148" s="8"/>
      <c r="G148" s="8"/>
      <c r="H148" s="8">
        <v>0</v>
      </c>
      <c r="I148" s="8">
        <v>0</v>
      </c>
      <c r="J148" s="8">
        <v>0</v>
      </c>
      <c r="K148" s="8">
        <v>0</v>
      </c>
      <c r="L148" s="8">
        <v>0</v>
      </c>
      <c r="M148" s="8">
        <v>0</v>
      </c>
      <c r="N148" s="8">
        <v>0</v>
      </c>
      <c r="O148" s="8">
        <v>0</v>
      </c>
      <c r="P148" s="8">
        <v>0</v>
      </c>
      <c r="Q148" s="8">
        <v>0</v>
      </c>
      <c r="R148" s="8"/>
    </row>
    <row r="149" spans="1:18" ht="35.25" customHeight="1">
      <c r="A149" s="29"/>
      <c r="B149" s="8" t="s">
        <v>475</v>
      </c>
      <c r="C149" s="8"/>
      <c r="D149" s="8"/>
      <c r="E149" s="8"/>
      <c r="F149" s="8"/>
      <c r="G149" s="8"/>
      <c r="H149" s="8">
        <v>0</v>
      </c>
      <c r="I149" s="8">
        <v>0</v>
      </c>
      <c r="J149" s="8">
        <v>0</v>
      </c>
      <c r="K149" s="8">
        <v>0</v>
      </c>
      <c r="L149" s="8">
        <v>0</v>
      </c>
      <c r="M149" s="8">
        <v>0</v>
      </c>
      <c r="N149" s="8">
        <v>0</v>
      </c>
      <c r="O149" s="8">
        <v>0</v>
      </c>
      <c r="P149" s="8">
        <v>0</v>
      </c>
      <c r="Q149" s="8">
        <v>0</v>
      </c>
      <c r="R149" s="8"/>
    </row>
    <row r="150" spans="1:18" ht="38.25" customHeight="1">
      <c r="A150" s="29"/>
      <c r="B150" s="8" t="s">
        <v>61</v>
      </c>
      <c r="C150" s="8"/>
      <c r="D150" s="8"/>
      <c r="E150" s="8"/>
      <c r="F150" s="8"/>
      <c r="G150" s="8"/>
      <c r="H150" s="8">
        <v>60</v>
      </c>
      <c r="I150" s="8">
        <v>0</v>
      </c>
      <c r="J150" s="8">
        <v>60</v>
      </c>
      <c r="K150" s="8">
        <v>52.8</v>
      </c>
      <c r="L150" s="8">
        <v>60</v>
      </c>
      <c r="M150" s="8">
        <v>52.8</v>
      </c>
      <c r="N150" s="8">
        <v>60</v>
      </c>
      <c r="O150" s="8">
        <v>52.8</v>
      </c>
      <c r="P150" s="8">
        <v>53</v>
      </c>
      <c r="Q150" s="8">
        <v>0</v>
      </c>
      <c r="R150" s="8"/>
    </row>
    <row r="151" spans="1:18" ht="37.5" customHeight="1">
      <c r="A151" s="29"/>
      <c r="B151" s="8" t="s">
        <v>62</v>
      </c>
      <c r="C151" s="8"/>
      <c r="D151" s="8"/>
      <c r="E151" s="8"/>
      <c r="F151" s="8"/>
      <c r="G151" s="8"/>
      <c r="H151" s="8">
        <v>700</v>
      </c>
      <c r="I151" s="8">
        <v>185.625</v>
      </c>
      <c r="J151" s="8">
        <v>700</v>
      </c>
      <c r="K151" s="8">
        <v>185.625</v>
      </c>
      <c r="L151" s="8">
        <v>700</v>
      </c>
      <c r="M151" s="8">
        <v>185.625</v>
      </c>
      <c r="N151" s="8">
        <v>685.625</v>
      </c>
      <c r="O151" s="8">
        <v>685.625</v>
      </c>
      <c r="P151" s="8">
        <v>900</v>
      </c>
      <c r="Q151" s="8">
        <v>700</v>
      </c>
      <c r="R151" s="8"/>
    </row>
    <row r="152" spans="1:18" ht="33.75">
      <c r="A152" s="29"/>
      <c r="B152" s="21" t="s">
        <v>98</v>
      </c>
      <c r="C152" s="21"/>
      <c r="D152" s="21"/>
      <c r="E152" s="21"/>
      <c r="F152" s="21"/>
      <c r="G152" s="21"/>
      <c r="H152" s="21">
        <v>10</v>
      </c>
      <c r="I152" s="21">
        <v>0</v>
      </c>
      <c r="J152" s="21">
        <v>10</v>
      </c>
      <c r="K152" s="21">
        <v>0</v>
      </c>
      <c r="L152" s="21">
        <v>10</v>
      </c>
      <c r="M152" s="21">
        <v>0</v>
      </c>
      <c r="N152" s="21">
        <v>10</v>
      </c>
      <c r="O152" s="21">
        <v>0</v>
      </c>
      <c r="P152" s="21">
        <v>10</v>
      </c>
      <c r="Q152" s="21">
        <v>10</v>
      </c>
      <c r="R152" s="8"/>
    </row>
    <row r="153" spans="1:18" ht="22.5">
      <c r="A153" s="29"/>
      <c r="B153" s="8" t="s">
        <v>233</v>
      </c>
      <c r="C153" s="8"/>
      <c r="D153" s="8"/>
      <c r="E153" s="8"/>
      <c r="F153" s="8"/>
      <c r="G153" s="8"/>
      <c r="H153" s="8"/>
      <c r="I153" s="8"/>
      <c r="J153" s="8"/>
      <c r="K153" s="8"/>
      <c r="L153" s="8"/>
      <c r="M153" s="8"/>
      <c r="N153" s="8"/>
      <c r="O153" s="8"/>
      <c r="P153" s="8"/>
      <c r="Q153" s="8"/>
      <c r="R153" s="8"/>
    </row>
    <row r="154" spans="1:18" ht="33.75">
      <c r="A154" s="29"/>
      <c r="B154" s="8" t="s">
        <v>234</v>
      </c>
      <c r="C154" s="8"/>
      <c r="D154" s="8"/>
      <c r="E154" s="8"/>
      <c r="F154" s="8"/>
      <c r="G154" s="8"/>
      <c r="H154" s="8"/>
      <c r="I154" s="8"/>
      <c r="J154" s="8"/>
      <c r="K154" s="8"/>
      <c r="L154" s="8"/>
      <c r="M154" s="8"/>
      <c r="N154" s="8"/>
      <c r="O154" s="8"/>
      <c r="P154" s="8"/>
      <c r="Q154" s="8"/>
      <c r="R154" s="8"/>
    </row>
    <row r="155" spans="1:18" ht="12">
      <c r="A155" s="29"/>
      <c r="B155" s="12" t="s">
        <v>45</v>
      </c>
      <c r="C155" s="8"/>
      <c r="D155" s="8"/>
      <c r="E155" s="8"/>
      <c r="F155" s="8"/>
      <c r="G155" s="8"/>
      <c r="H155" s="8"/>
      <c r="I155" s="8"/>
      <c r="J155" s="8"/>
      <c r="K155" s="8"/>
      <c r="L155" s="8"/>
      <c r="M155" s="8"/>
      <c r="N155" s="8"/>
      <c r="O155" s="8"/>
      <c r="P155" s="8"/>
      <c r="Q155" s="8"/>
      <c r="R155" s="8"/>
    </row>
    <row r="156" spans="1:18" ht="32.25" customHeight="1">
      <c r="A156" s="29"/>
      <c r="B156" s="8" t="s">
        <v>63</v>
      </c>
      <c r="C156" s="8"/>
      <c r="D156" s="8"/>
      <c r="E156" s="8"/>
      <c r="F156" s="8"/>
      <c r="G156" s="8"/>
      <c r="H156" s="8">
        <v>10</v>
      </c>
      <c r="I156" s="8">
        <v>0</v>
      </c>
      <c r="J156" s="8">
        <v>10</v>
      </c>
      <c r="K156" s="8">
        <v>0</v>
      </c>
      <c r="L156" s="8">
        <v>10</v>
      </c>
      <c r="M156" s="8">
        <v>0</v>
      </c>
      <c r="N156" s="8">
        <v>10</v>
      </c>
      <c r="O156" s="8">
        <v>0</v>
      </c>
      <c r="P156" s="8">
        <v>10</v>
      </c>
      <c r="Q156" s="8">
        <v>10</v>
      </c>
      <c r="R156" s="8"/>
    </row>
    <row r="157" spans="1:18" ht="24.75" customHeight="1">
      <c r="A157" s="29"/>
      <c r="B157" s="278" t="s">
        <v>113</v>
      </c>
      <c r="C157" s="279"/>
      <c r="D157" s="279"/>
      <c r="E157" s="12"/>
      <c r="F157" s="12"/>
      <c r="G157" s="12"/>
      <c r="H157" s="33">
        <v>809.1</v>
      </c>
      <c r="I157" s="19">
        <v>118.931</v>
      </c>
      <c r="J157" s="19">
        <v>809.1</v>
      </c>
      <c r="K157" s="19">
        <v>164.261</v>
      </c>
      <c r="L157" s="12">
        <v>809.1</v>
      </c>
      <c r="M157" s="12">
        <v>307.308</v>
      </c>
      <c r="N157" s="12">
        <v>929.1</v>
      </c>
      <c r="O157" s="12">
        <v>673.456</v>
      </c>
      <c r="P157" s="12">
        <v>880</v>
      </c>
      <c r="Q157" s="12">
        <v>880</v>
      </c>
      <c r="R157" s="8"/>
    </row>
    <row r="158" spans="1:18" ht="30.75" customHeight="1">
      <c r="A158" s="29"/>
      <c r="B158" s="273" t="s">
        <v>235</v>
      </c>
      <c r="C158" s="274"/>
      <c r="D158" s="274"/>
      <c r="E158" s="274"/>
      <c r="F158" s="274"/>
      <c r="G158" s="274"/>
      <c r="H158" s="274"/>
      <c r="I158" s="274"/>
      <c r="J158" s="274"/>
      <c r="K158" s="274"/>
      <c r="L158" s="274"/>
      <c r="M158" s="274"/>
      <c r="N158" s="274"/>
      <c r="O158" s="274"/>
      <c r="P158" s="274"/>
      <c r="Q158" s="274"/>
      <c r="R158" s="275"/>
    </row>
    <row r="159" spans="1:18" ht="18.75" customHeight="1">
      <c r="A159" s="29"/>
      <c r="B159" s="273" t="s">
        <v>236</v>
      </c>
      <c r="C159" s="274"/>
      <c r="D159" s="274"/>
      <c r="E159" s="274"/>
      <c r="F159" s="274"/>
      <c r="G159" s="274"/>
      <c r="H159" s="274"/>
      <c r="I159" s="274"/>
      <c r="J159" s="274"/>
      <c r="K159" s="274"/>
      <c r="L159" s="274"/>
      <c r="M159" s="274"/>
      <c r="N159" s="274"/>
      <c r="O159" s="274"/>
      <c r="P159" s="274"/>
      <c r="Q159" s="274"/>
      <c r="R159" s="275"/>
    </row>
    <row r="160" spans="1:18" ht="18.75" customHeight="1">
      <c r="A160" s="29"/>
      <c r="B160" s="273" t="s">
        <v>237</v>
      </c>
      <c r="C160" s="274"/>
      <c r="D160" s="274"/>
      <c r="E160" s="274"/>
      <c r="F160" s="274"/>
      <c r="G160" s="274"/>
      <c r="H160" s="274"/>
      <c r="I160" s="274"/>
      <c r="J160" s="274"/>
      <c r="K160" s="274"/>
      <c r="L160" s="274"/>
      <c r="M160" s="274"/>
      <c r="N160" s="274"/>
      <c r="O160" s="274"/>
      <c r="P160" s="274"/>
      <c r="Q160" s="274"/>
      <c r="R160" s="275"/>
    </row>
    <row r="161" spans="1:18" ht="15" customHeight="1">
      <c r="A161" s="29"/>
      <c r="B161" s="12" t="s">
        <v>45</v>
      </c>
      <c r="C161" s="8"/>
      <c r="D161" s="8"/>
      <c r="E161" s="8"/>
      <c r="F161" s="8"/>
      <c r="G161" s="8"/>
      <c r="H161" s="8"/>
      <c r="I161" s="8"/>
      <c r="J161" s="8"/>
      <c r="K161" s="8"/>
      <c r="L161" s="8"/>
      <c r="M161" s="8"/>
      <c r="N161" s="8"/>
      <c r="O161" s="8"/>
      <c r="P161" s="8"/>
      <c r="Q161" s="8"/>
      <c r="R161" s="8"/>
    </row>
    <row r="162" spans="1:18" ht="36.75" customHeight="1">
      <c r="A162" s="29"/>
      <c r="B162" s="8" t="s">
        <v>48</v>
      </c>
      <c r="C162" s="8" t="s">
        <v>49</v>
      </c>
      <c r="D162" s="8"/>
      <c r="E162" s="8"/>
      <c r="F162" s="8"/>
      <c r="G162" s="8"/>
      <c r="H162" s="34">
        <v>87.2</v>
      </c>
      <c r="I162" s="8">
        <v>0</v>
      </c>
      <c r="J162" s="8">
        <v>87.2</v>
      </c>
      <c r="K162" s="8">
        <v>15</v>
      </c>
      <c r="L162" s="8">
        <v>48.758</v>
      </c>
      <c r="M162" s="8">
        <v>15</v>
      </c>
      <c r="N162" s="8">
        <v>48.758</v>
      </c>
      <c r="O162" s="8">
        <v>30.9</v>
      </c>
      <c r="P162" s="8">
        <v>50</v>
      </c>
      <c r="Q162" s="8">
        <v>50</v>
      </c>
      <c r="R162" s="8"/>
    </row>
    <row r="163" spans="1:18" ht="36" customHeight="1">
      <c r="A163" s="29"/>
      <c r="B163" s="8" t="s">
        <v>64</v>
      </c>
      <c r="C163" s="8" t="s">
        <v>50</v>
      </c>
      <c r="D163" s="8"/>
      <c r="E163" s="8"/>
      <c r="F163" s="8"/>
      <c r="G163" s="8"/>
      <c r="H163" s="8">
        <v>611.9</v>
      </c>
      <c r="I163" s="8">
        <v>118.931</v>
      </c>
      <c r="J163" s="8">
        <v>611.9</v>
      </c>
      <c r="K163" s="8">
        <v>149.261</v>
      </c>
      <c r="L163" s="18">
        <v>713.897</v>
      </c>
      <c r="M163" s="18">
        <v>276.633</v>
      </c>
      <c r="N163" s="8">
        <v>833.897</v>
      </c>
      <c r="O163" s="8">
        <v>611.496</v>
      </c>
      <c r="P163" s="8">
        <v>700</v>
      </c>
      <c r="Q163" s="8">
        <v>700</v>
      </c>
      <c r="R163" s="8"/>
    </row>
    <row r="164" spans="1:18" ht="27.75" customHeight="1">
      <c r="A164" s="29"/>
      <c r="B164" s="8" t="s">
        <v>51</v>
      </c>
      <c r="C164" s="8" t="s">
        <v>52</v>
      </c>
      <c r="D164" s="8"/>
      <c r="E164" s="8"/>
      <c r="F164" s="8"/>
      <c r="G164" s="8"/>
      <c r="H164" s="8">
        <v>30</v>
      </c>
      <c r="I164" s="8">
        <v>0</v>
      </c>
      <c r="J164" s="8">
        <v>30</v>
      </c>
      <c r="K164" s="8">
        <v>0</v>
      </c>
      <c r="L164" s="8">
        <v>0</v>
      </c>
      <c r="M164" s="8">
        <v>0</v>
      </c>
      <c r="N164" s="8">
        <v>0</v>
      </c>
      <c r="O164" s="8">
        <v>0</v>
      </c>
      <c r="P164" s="8">
        <v>0</v>
      </c>
      <c r="Q164" s="8">
        <v>0</v>
      </c>
      <c r="R164" s="8"/>
    </row>
    <row r="165" spans="1:18" ht="30" customHeight="1">
      <c r="A165" s="29"/>
      <c r="B165" s="8" t="s">
        <v>53</v>
      </c>
      <c r="C165" s="8" t="s">
        <v>54</v>
      </c>
      <c r="D165" s="8"/>
      <c r="E165" s="8"/>
      <c r="F165" s="8"/>
      <c r="G165" s="8"/>
      <c r="H165" s="8">
        <v>60</v>
      </c>
      <c r="I165" s="8">
        <v>0</v>
      </c>
      <c r="J165" s="8">
        <v>60</v>
      </c>
      <c r="K165" s="8">
        <v>0</v>
      </c>
      <c r="L165" s="18">
        <v>46.445</v>
      </c>
      <c r="M165" s="18">
        <v>15.675</v>
      </c>
      <c r="N165" s="8">
        <v>46.445</v>
      </c>
      <c r="O165" s="8">
        <v>31.06</v>
      </c>
      <c r="P165" s="8">
        <v>30</v>
      </c>
      <c r="Q165" s="8">
        <v>30</v>
      </c>
      <c r="R165" s="8"/>
    </row>
    <row r="166" spans="1:18" ht="47.25" customHeight="1">
      <c r="A166" s="29"/>
      <c r="B166" s="8" t="s">
        <v>88</v>
      </c>
      <c r="C166" s="8" t="s">
        <v>54</v>
      </c>
      <c r="D166" s="8"/>
      <c r="E166" s="8"/>
      <c r="F166" s="8"/>
      <c r="G166" s="8"/>
      <c r="H166" s="8">
        <v>0</v>
      </c>
      <c r="I166" s="8">
        <v>0</v>
      </c>
      <c r="J166" s="8">
        <v>0</v>
      </c>
      <c r="K166" s="8">
        <v>0</v>
      </c>
      <c r="L166" s="8">
        <v>0</v>
      </c>
      <c r="M166" s="8">
        <v>0</v>
      </c>
      <c r="N166" s="8">
        <v>0</v>
      </c>
      <c r="O166" s="8">
        <v>0</v>
      </c>
      <c r="P166" s="8">
        <v>0</v>
      </c>
      <c r="Q166" s="8">
        <v>0</v>
      </c>
      <c r="R166" s="8"/>
    </row>
    <row r="167" spans="1:18" ht="30.75" customHeight="1">
      <c r="A167" s="29"/>
      <c r="B167" s="8" t="s">
        <v>134</v>
      </c>
      <c r="C167" s="8"/>
      <c r="D167" s="8"/>
      <c r="E167" s="8"/>
      <c r="F167" s="8"/>
      <c r="G167" s="8"/>
      <c r="H167" s="8">
        <v>20</v>
      </c>
      <c r="I167" s="8">
        <v>0</v>
      </c>
      <c r="J167" s="8">
        <v>20</v>
      </c>
      <c r="K167" s="8">
        <v>0</v>
      </c>
      <c r="L167" s="8">
        <v>0</v>
      </c>
      <c r="M167" s="8">
        <v>0</v>
      </c>
      <c r="N167" s="8">
        <v>0</v>
      </c>
      <c r="O167" s="8">
        <v>0</v>
      </c>
      <c r="P167" s="8">
        <v>100</v>
      </c>
      <c r="Q167" s="8">
        <v>100</v>
      </c>
      <c r="R167" s="8"/>
    </row>
    <row r="168" spans="1:18" ht="17.25" customHeight="1">
      <c r="A168" s="29"/>
      <c r="B168" s="202" t="s">
        <v>100</v>
      </c>
      <c r="C168" s="12"/>
      <c r="D168" s="12"/>
      <c r="E168" s="12"/>
      <c r="F168" s="12"/>
      <c r="G168" s="12"/>
      <c r="H168" s="12">
        <v>14374.9</v>
      </c>
      <c r="I168" s="12">
        <v>1125.245</v>
      </c>
      <c r="J168" s="14">
        <v>14374.9</v>
      </c>
      <c r="K168" s="12">
        <v>3097.701</v>
      </c>
      <c r="L168" s="12">
        <v>14374.9</v>
      </c>
      <c r="M168" s="12">
        <v>6752.738</v>
      </c>
      <c r="N168" s="12">
        <v>14374.9</v>
      </c>
      <c r="O168" s="12">
        <v>11857.6</v>
      </c>
      <c r="P168" s="12">
        <v>8642.6</v>
      </c>
      <c r="Q168" s="12">
        <v>8642.6</v>
      </c>
      <c r="R168" s="8"/>
    </row>
    <row r="169" spans="1:18" ht="32.25" customHeight="1">
      <c r="A169" s="29"/>
      <c r="B169" s="8" t="s">
        <v>238</v>
      </c>
      <c r="C169" s="8"/>
      <c r="D169" s="8"/>
      <c r="E169" s="8"/>
      <c r="F169" s="8"/>
      <c r="G169" s="8"/>
      <c r="H169" s="8"/>
      <c r="I169" s="8"/>
      <c r="J169" s="8"/>
      <c r="K169" s="8"/>
      <c r="L169" s="8"/>
      <c r="M169" s="8"/>
      <c r="N169" s="8"/>
      <c r="O169" s="8"/>
      <c r="P169" s="8"/>
      <c r="Q169" s="8"/>
      <c r="R169" s="8"/>
    </row>
    <row r="170" spans="1:18" ht="39" customHeight="1">
      <c r="A170" s="29"/>
      <c r="B170" s="8" t="s">
        <v>239</v>
      </c>
      <c r="C170" s="8"/>
      <c r="D170" s="8"/>
      <c r="E170" s="8"/>
      <c r="F170" s="8"/>
      <c r="G170" s="8"/>
      <c r="H170" s="8"/>
      <c r="I170" s="8"/>
      <c r="J170" s="8"/>
      <c r="K170" s="8"/>
      <c r="L170" s="8"/>
      <c r="M170" s="8"/>
      <c r="N170" s="8"/>
      <c r="O170" s="8"/>
      <c r="P170" s="8"/>
      <c r="Q170" s="8"/>
      <c r="R170" s="8"/>
    </row>
    <row r="171" spans="1:18" ht="12.75" customHeight="1">
      <c r="A171" s="29"/>
      <c r="B171" s="12" t="s">
        <v>45</v>
      </c>
      <c r="C171" s="8"/>
      <c r="D171" s="8"/>
      <c r="E171" s="8"/>
      <c r="F171" s="8"/>
      <c r="G171" s="8"/>
      <c r="H171" s="8"/>
      <c r="I171" s="8"/>
      <c r="J171" s="8"/>
      <c r="K171" s="8"/>
      <c r="L171" s="8"/>
      <c r="M171" s="8"/>
      <c r="N171" s="8"/>
      <c r="O171" s="8"/>
      <c r="P171" s="8"/>
      <c r="Q171" s="8"/>
      <c r="R171" s="8"/>
    </row>
    <row r="172" spans="1:18" ht="67.5">
      <c r="A172" s="29"/>
      <c r="B172" s="12" t="s">
        <v>240</v>
      </c>
      <c r="C172" s="8"/>
      <c r="D172" s="8"/>
      <c r="E172" s="8"/>
      <c r="F172" s="8"/>
      <c r="G172" s="8"/>
      <c r="H172" s="8">
        <v>14374.9</v>
      </c>
      <c r="I172" s="8">
        <v>1125.245</v>
      </c>
      <c r="J172" s="16">
        <v>14374.9</v>
      </c>
      <c r="K172" s="8">
        <v>3097.701</v>
      </c>
      <c r="L172" s="8">
        <v>14374.9</v>
      </c>
      <c r="M172" s="8">
        <v>6752.738</v>
      </c>
      <c r="N172" s="8">
        <v>14374.9</v>
      </c>
      <c r="O172" s="8">
        <v>11857.6</v>
      </c>
      <c r="P172" s="8">
        <v>8642.6</v>
      </c>
      <c r="Q172" s="8">
        <v>8642.6</v>
      </c>
      <c r="R172" s="8"/>
    </row>
    <row r="173" spans="1:18" ht="27" customHeight="1">
      <c r="A173" s="29"/>
      <c r="B173" s="8" t="s">
        <v>241</v>
      </c>
      <c r="C173" s="8"/>
      <c r="D173" s="8"/>
      <c r="E173" s="8"/>
      <c r="F173" s="8"/>
      <c r="G173" s="8"/>
      <c r="H173" s="8"/>
      <c r="I173" s="8"/>
      <c r="J173" s="8"/>
      <c r="K173" s="8"/>
      <c r="L173" s="8"/>
      <c r="M173" s="8"/>
      <c r="N173" s="8"/>
      <c r="O173" s="8"/>
      <c r="P173" s="8"/>
      <c r="Q173" s="8"/>
      <c r="R173" s="8"/>
    </row>
    <row r="174" spans="1:18" ht="18.75" customHeight="1">
      <c r="A174" s="29"/>
      <c r="B174" s="202" t="s">
        <v>101</v>
      </c>
      <c r="C174" s="12"/>
      <c r="D174" s="12"/>
      <c r="E174" s="12"/>
      <c r="F174" s="12"/>
      <c r="G174" s="12"/>
      <c r="H174" s="19">
        <v>5302.491</v>
      </c>
      <c r="I174" s="19">
        <v>591.792</v>
      </c>
      <c r="J174" s="35">
        <v>11450.96</v>
      </c>
      <c r="K174" s="35">
        <v>1777.15</v>
      </c>
      <c r="L174" s="12">
        <v>11463.199</v>
      </c>
      <c r="M174" s="12">
        <v>3124.508</v>
      </c>
      <c r="N174" s="12">
        <v>11529</v>
      </c>
      <c r="O174" s="12">
        <v>11528</v>
      </c>
      <c r="P174" s="12">
        <v>4725.42</v>
      </c>
      <c r="Q174" s="12">
        <v>4989.7</v>
      </c>
      <c r="R174" s="8"/>
    </row>
    <row r="175" spans="1:18" ht="29.25" customHeight="1">
      <c r="A175" s="29"/>
      <c r="B175" s="8" t="s">
        <v>242</v>
      </c>
      <c r="C175" s="8" t="s">
        <v>67</v>
      </c>
      <c r="D175" s="8"/>
      <c r="E175" s="8"/>
      <c r="F175" s="8"/>
      <c r="G175" s="8"/>
      <c r="H175" s="8"/>
      <c r="I175" s="8"/>
      <c r="J175" s="8"/>
      <c r="K175" s="8"/>
      <c r="L175" s="8"/>
      <c r="M175" s="8"/>
      <c r="N175" s="8"/>
      <c r="O175" s="8"/>
      <c r="P175" s="8"/>
      <c r="Q175" s="8"/>
      <c r="R175" s="8"/>
    </row>
    <row r="176" spans="1:18" ht="36" customHeight="1">
      <c r="A176" s="29"/>
      <c r="B176" s="8" t="s">
        <v>243</v>
      </c>
      <c r="C176" s="8"/>
      <c r="D176" s="8"/>
      <c r="E176" s="8"/>
      <c r="F176" s="8"/>
      <c r="G176" s="8"/>
      <c r="H176" s="8"/>
      <c r="I176" s="8"/>
      <c r="J176" s="8"/>
      <c r="K176" s="8"/>
      <c r="L176" s="8"/>
      <c r="M176" s="8"/>
      <c r="N176" s="8"/>
      <c r="O176" s="8"/>
      <c r="P176" s="8"/>
      <c r="Q176" s="8"/>
      <c r="R176" s="31"/>
    </row>
    <row r="177" spans="1:18" ht="20.25" customHeight="1">
      <c r="A177" s="29"/>
      <c r="B177" s="36" t="s">
        <v>244</v>
      </c>
      <c r="C177" s="21"/>
      <c r="D177" s="21"/>
      <c r="E177" s="21"/>
      <c r="F177" s="21"/>
      <c r="G177" s="21"/>
      <c r="H177" s="37">
        <v>461.761</v>
      </c>
      <c r="I177" s="37">
        <f>SUM(I179)</f>
        <v>0</v>
      </c>
      <c r="J177" s="21">
        <v>545.761</v>
      </c>
      <c r="K177" s="21">
        <v>46.64</v>
      </c>
      <c r="L177" s="21">
        <v>558</v>
      </c>
      <c r="M177" s="21">
        <v>409.618</v>
      </c>
      <c r="N177" s="21">
        <v>626.5</v>
      </c>
      <c r="O177" s="21">
        <v>626.5</v>
      </c>
      <c r="P177" s="21">
        <v>330.7</v>
      </c>
      <c r="Q177" s="21">
        <v>120</v>
      </c>
      <c r="R177" s="31"/>
    </row>
    <row r="178" spans="1:18" ht="13.5" customHeight="1">
      <c r="A178" s="29"/>
      <c r="B178" s="12" t="s">
        <v>45</v>
      </c>
      <c r="C178" s="8"/>
      <c r="D178" s="8"/>
      <c r="E178" s="8"/>
      <c r="F178" s="8"/>
      <c r="G178" s="8"/>
      <c r="H178" s="8"/>
      <c r="I178" s="8"/>
      <c r="J178" s="8"/>
      <c r="K178" s="8"/>
      <c r="L178" s="8"/>
      <c r="M178" s="8"/>
      <c r="N178" s="8"/>
      <c r="O178" s="8"/>
      <c r="P178" s="8"/>
      <c r="Q178" s="8"/>
      <c r="R178" s="31"/>
    </row>
    <row r="179" spans="1:18" ht="58.5" customHeight="1">
      <c r="A179" s="29"/>
      <c r="B179" s="8" t="s">
        <v>71</v>
      </c>
      <c r="C179" s="8"/>
      <c r="D179" s="8"/>
      <c r="E179" s="8"/>
      <c r="F179" s="8"/>
      <c r="G179" s="8"/>
      <c r="H179" s="8">
        <v>115</v>
      </c>
      <c r="I179" s="8">
        <v>0</v>
      </c>
      <c r="J179" s="18">
        <v>115</v>
      </c>
      <c r="K179" s="18">
        <v>13.844</v>
      </c>
      <c r="L179" s="8">
        <v>115</v>
      </c>
      <c r="M179" s="8">
        <v>90.21</v>
      </c>
      <c r="N179" s="16">
        <v>183.5</v>
      </c>
      <c r="O179" s="16">
        <v>183.5</v>
      </c>
      <c r="P179" s="18">
        <v>330.7</v>
      </c>
      <c r="Q179" s="18">
        <v>120</v>
      </c>
      <c r="R179" s="31"/>
    </row>
    <row r="180" spans="1:18" ht="0.75" customHeight="1">
      <c r="A180" s="29"/>
      <c r="B180" s="9"/>
      <c r="C180" s="8"/>
      <c r="D180" s="8"/>
      <c r="E180" s="8"/>
      <c r="F180" s="8"/>
      <c r="G180" s="8"/>
      <c r="H180" s="8"/>
      <c r="I180" s="8"/>
      <c r="J180" s="8"/>
      <c r="K180" s="8"/>
      <c r="L180" s="8"/>
      <c r="M180" s="8"/>
      <c r="N180" s="8"/>
      <c r="O180" s="8"/>
      <c r="P180" s="8"/>
      <c r="Q180" s="8"/>
      <c r="R180" s="31"/>
    </row>
    <row r="181" spans="1:18" ht="59.25" customHeight="1">
      <c r="A181" s="29"/>
      <c r="B181" s="28" t="s">
        <v>77</v>
      </c>
      <c r="C181" s="8"/>
      <c r="D181" s="8"/>
      <c r="E181" s="8"/>
      <c r="F181" s="8"/>
      <c r="G181" s="8"/>
      <c r="H181" s="8">
        <v>346.761</v>
      </c>
      <c r="I181" s="8">
        <v>0</v>
      </c>
      <c r="J181" s="18">
        <v>430.761</v>
      </c>
      <c r="K181" s="18">
        <v>32.796</v>
      </c>
      <c r="L181" s="18">
        <v>443</v>
      </c>
      <c r="M181" s="8">
        <v>319.408</v>
      </c>
      <c r="N181" s="18">
        <v>443</v>
      </c>
      <c r="O181" s="18">
        <v>443</v>
      </c>
      <c r="P181" s="8">
        <v>0</v>
      </c>
      <c r="Q181" s="8">
        <v>0</v>
      </c>
      <c r="R181" s="31"/>
    </row>
    <row r="182" spans="1:18" ht="20.25" customHeight="1">
      <c r="A182" s="29"/>
      <c r="B182" s="38" t="s">
        <v>245</v>
      </c>
      <c r="C182" s="8"/>
      <c r="D182" s="8"/>
      <c r="E182" s="8"/>
      <c r="F182" s="8"/>
      <c r="G182" s="8"/>
      <c r="H182" s="8"/>
      <c r="I182" s="8"/>
      <c r="J182" s="8"/>
      <c r="K182" s="8"/>
      <c r="L182" s="8"/>
      <c r="M182" s="8"/>
      <c r="N182" s="8"/>
      <c r="O182" s="8"/>
      <c r="P182" s="8"/>
      <c r="Q182" s="8"/>
      <c r="R182" s="31"/>
    </row>
    <row r="183" spans="1:18" ht="21" customHeight="1">
      <c r="A183" s="29"/>
      <c r="B183" s="36" t="s">
        <v>246</v>
      </c>
      <c r="C183" s="21"/>
      <c r="D183" s="21"/>
      <c r="E183" s="21"/>
      <c r="F183" s="21"/>
      <c r="G183" s="21"/>
      <c r="H183" s="39">
        <v>1280.73</v>
      </c>
      <c r="I183" s="37">
        <v>0</v>
      </c>
      <c r="J183" s="37">
        <v>7345.2</v>
      </c>
      <c r="K183" s="37">
        <v>0</v>
      </c>
      <c r="L183" s="21">
        <v>7345.199</v>
      </c>
      <c r="M183" s="21">
        <f>SUM(M185+M186+M187)</f>
        <v>0</v>
      </c>
      <c r="N183" s="40">
        <v>7342.5</v>
      </c>
      <c r="O183" s="40">
        <v>7341.5</v>
      </c>
      <c r="P183" s="40">
        <v>794.82</v>
      </c>
      <c r="Q183" s="40">
        <v>1260.7</v>
      </c>
      <c r="R183" s="31"/>
    </row>
    <row r="184" spans="1:18" ht="14.25" customHeight="1">
      <c r="A184" s="29"/>
      <c r="B184" s="12" t="s">
        <v>45</v>
      </c>
      <c r="C184" s="8"/>
      <c r="D184" s="8"/>
      <c r="E184" s="8"/>
      <c r="F184" s="8"/>
      <c r="G184" s="8"/>
      <c r="H184" s="8"/>
      <c r="I184" s="8"/>
      <c r="J184" s="8"/>
      <c r="K184" s="8"/>
      <c r="L184" s="8"/>
      <c r="M184" s="8"/>
      <c r="N184" s="8"/>
      <c r="O184" s="8"/>
      <c r="P184" s="8"/>
      <c r="Q184" s="8"/>
      <c r="R184" s="31"/>
    </row>
    <row r="185" spans="1:18" ht="26.25" customHeight="1">
      <c r="A185" s="29"/>
      <c r="B185" s="8" t="s">
        <v>78</v>
      </c>
      <c r="C185" s="8"/>
      <c r="D185" s="8"/>
      <c r="E185" s="8"/>
      <c r="F185" s="8"/>
      <c r="G185" s="8"/>
      <c r="H185" s="8">
        <v>2.7</v>
      </c>
      <c r="I185" s="8">
        <v>0</v>
      </c>
      <c r="J185" s="8">
        <v>2.7</v>
      </c>
      <c r="K185" s="8">
        <v>0</v>
      </c>
      <c r="L185" s="8">
        <v>2.7</v>
      </c>
      <c r="M185" s="18">
        <v>0</v>
      </c>
      <c r="N185" s="18">
        <v>0</v>
      </c>
      <c r="O185" s="18">
        <v>0</v>
      </c>
      <c r="P185" s="18">
        <v>0</v>
      </c>
      <c r="Q185" s="18">
        <v>0</v>
      </c>
      <c r="R185" s="31"/>
    </row>
    <row r="186" spans="1:18" ht="27.75" customHeight="1">
      <c r="A186" s="29"/>
      <c r="B186" s="8" t="s">
        <v>68</v>
      </c>
      <c r="C186" s="8"/>
      <c r="D186" s="8"/>
      <c r="E186" s="8"/>
      <c r="F186" s="8"/>
      <c r="G186" s="8"/>
      <c r="H186" s="8">
        <v>0</v>
      </c>
      <c r="I186" s="8">
        <v>0</v>
      </c>
      <c r="J186" s="8">
        <v>0</v>
      </c>
      <c r="K186" s="8">
        <v>0</v>
      </c>
      <c r="L186" s="8">
        <v>0</v>
      </c>
      <c r="M186" s="8">
        <v>0</v>
      </c>
      <c r="N186" s="22">
        <v>0</v>
      </c>
      <c r="O186" s="22">
        <v>0</v>
      </c>
      <c r="P186" s="22">
        <v>0</v>
      </c>
      <c r="Q186" s="22">
        <v>0</v>
      </c>
      <c r="R186" s="31"/>
    </row>
    <row r="187" spans="1:18" ht="47.25" customHeight="1">
      <c r="A187" s="29"/>
      <c r="B187" s="8" t="s">
        <v>69</v>
      </c>
      <c r="C187" s="8"/>
      <c r="D187" s="8"/>
      <c r="E187" s="8"/>
      <c r="F187" s="8"/>
      <c r="G187" s="8"/>
      <c r="H187" s="8">
        <v>604.2</v>
      </c>
      <c r="I187" s="8">
        <v>0</v>
      </c>
      <c r="J187" s="8">
        <v>604.2</v>
      </c>
      <c r="K187" s="8">
        <v>0</v>
      </c>
      <c r="L187" s="8">
        <v>604.2</v>
      </c>
      <c r="M187" s="8">
        <v>0</v>
      </c>
      <c r="N187" s="22">
        <v>604.2</v>
      </c>
      <c r="O187" s="22">
        <v>603.2</v>
      </c>
      <c r="P187" s="22">
        <v>590.7</v>
      </c>
      <c r="Q187" s="22">
        <v>590.7</v>
      </c>
      <c r="R187" s="31"/>
    </row>
    <row r="188" spans="1:18" ht="34.5" customHeight="1">
      <c r="A188" s="29"/>
      <c r="B188" s="8" t="s">
        <v>127</v>
      </c>
      <c r="C188" s="8"/>
      <c r="D188" s="8"/>
      <c r="E188" s="8"/>
      <c r="F188" s="8"/>
      <c r="G188" s="8"/>
      <c r="H188" s="8">
        <v>0</v>
      </c>
      <c r="I188" s="8">
        <v>0</v>
      </c>
      <c r="J188" s="8">
        <v>0</v>
      </c>
      <c r="K188" s="8">
        <v>0</v>
      </c>
      <c r="L188" s="8">
        <v>0</v>
      </c>
      <c r="M188" s="8">
        <v>0</v>
      </c>
      <c r="N188" s="22">
        <v>0</v>
      </c>
      <c r="O188" s="22">
        <v>0</v>
      </c>
      <c r="P188" s="22">
        <v>0</v>
      </c>
      <c r="Q188" s="22">
        <v>0</v>
      </c>
      <c r="R188" s="31"/>
    </row>
    <row r="189" spans="1:18" ht="36.75" customHeight="1">
      <c r="A189" s="29"/>
      <c r="B189" s="8" t="s">
        <v>128</v>
      </c>
      <c r="C189" s="8"/>
      <c r="D189" s="8"/>
      <c r="E189" s="8"/>
      <c r="F189" s="8"/>
      <c r="G189" s="8"/>
      <c r="H189" s="8">
        <v>0</v>
      </c>
      <c r="I189" s="8">
        <v>0</v>
      </c>
      <c r="J189" s="8">
        <v>6064.469</v>
      </c>
      <c r="K189" s="8">
        <v>0</v>
      </c>
      <c r="L189" s="8">
        <v>6064.469</v>
      </c>
      <c r="M189" s="8">
        <v>0</v>
      </c>
      <c r="N189" s="22">
        <v>6064.47</v>
      </c>
      <c r="O189" s="22">
        <v>6064.47</v>
      </c>
      <c r="P189" s="22">
        <v>0</v>
      </c>
      <c r="Q189" s="22">
        <v>0</v>
      </c>
      <c r="R189" s="31"/>
    </row>
    <row r="190" spans="1:18" ht="47.25" customHeight="1">
      <c r="A190" s="29"/>
      <c r="B190" s="8" t="s">
        <v>94</v>
      </c>
      <c r="C190" s="8"/>
      <c r="D190" s="8"/>
      <c r="E190" s="8"/>
      <c r="F190" s="8"/>
      <c r="G190" s="8"/>
      <c r="H190" s="16">
        <v>673.83</v>
      </c>
      <c r="I190" s="8">
        <v>0</v>
      </c>
      <c r="J190" s="8">
        <v>673.83</v>
      </c>
      <c r="K190" s="8">
        <v>0</v>
      </c>
      <c r="L190" s="8">
        <v>673.83</v>
      </c>
      <c r="M190" s="8">
        <v>0</v>
      </c>
      <c r="N190" s="22">
        <v>673.83</v>
      </c>
      <c r="O190" s="22">
        <v>673.83</v>
      </c>
      <c r="P190" s="22">
        <v>204.12</v>
      </c>
      <c r="Q190" s="22">
        <v>670</v>
      </c>
      <c r="R190" s="31"/>
    </row>
    <row r="191" spans="1:18" ht="24.75" customHeight="1">
      <c r="A191" s="29"/>
      <c r="B191" s="8" t="s">
        <v>95</v>
      </c>
      <c r="C191" s="8"/>
      <c r="D191" s="8"/>
      <c r="E191" s="8"/>
      <c r="F191" s="8"/>
      <c r="G191" s="8"/>
      <c r="H191" s="8">
        <v>0</v>
      </c>
      <c r="I191" s="8">
        <v>0</v>
      </c>
      <c r="J191" s="8">
        <v>0</v>
      </c>
      <c r="K191" s="8">
        <v>0</v>
      </c>
      <c r="L191" s="8">
        <v>0</v>
      </c>
      <c r="M191" s="8">
        <v>0</v>
      </c>
      <c r="N191" s="22">
        <v>0</v>
      </c>
      <c r="O191" s="22">
        <v>0</v>
      </c>
      <c r="P191" s="22">
        <v>0</v>
      </c>
      <c r="Q191" s="22">
        <v>0</v>
      </c>
      <c r="R191" s="31"/>
    </row>
    <row r="192" spans="1:18" ht="45" customHeight="1">
      <c r="A192" s="29"/>
      <c r="B192" s="8" t="s">
        <v>247</v>
      </c>
      <c r="C192" s="8"/>
      <c r="D192" s="8"/>
      <c r="E192" s="8"/>
      <c r="F192" s="8"/>
      <c r="G192" s="8"/>
      <c r="H192" s="8"/>
      <c r="I192" s="8"/>
      <c r="J192" s="8"/>
      <c r="K192" s="8"/>
      <c r="L192" s="8"/>
      <c r="M192" s="8"/>
      <c r="N192" s="8"/>
      <c r="O192" s="8"/>
      <c r="P192" s="8"/>
      <c r="Q192" s="8"/>
      <c r="R192" s="31"/>
    </row>
    <row r="193" spans="1:18" ht="24.75" customHeight="1">
      <c r="A193" s="29"/>
      <c r="B193" s="8" t="s">
        <v>248</v>
      </c>
      <c r="C193" s="8"/>
      <c r="D193" s="8"/>
      <c r="E193" s="8"/>
      <c r="F193" s="21"/>
      <c r="G193" s="21"/>
      <c r="H193" s="23">
        <v>3560</v>
      </c>
      <c r="I193" s="37">
        <v>591.792</v>
      </c>
      <c r="J193" s="23">
        <v>3560</v>
      </c>
      <c r="K193" s="23">
        <v>1730.51</v>
      </c>
      <c r="L193" s="21">
        <v>3560</v>
      </c>
      <c r="M193" s="21">
        <v>2714.89</v>
      </c>
      <c r="N193" s="21">
        <v>3560</v>
      </c>
      <c r="O193" s="21">
        <v>3560</v>
      </c>
      <c r="P193" s="21">
        <v>3599.9</v>
      </c>
      <c r="Q193" s="21">
        <v>3609</v>
      </c>
      <c r="R193" s="31"/>
    </row>
    <row r="194" spans="1:18" ht="12" customHeight="1">
      <c r="A194" s="29"/>
      <c r="B194" s="12" t="s">
        <v>45</v>
      </c>
      <c r="C194" s="8"/>
      <c r="D194" s="8"/>
      <c r="E194" s="8"/>
      <c r="F194" s="8"/>
      <c r="G194" s="8"/>
      <c r="H194" s="8"/>
      <c r="I194" s="8"/>
      <c r="J194" s="8"/>
      <c r="K194" s="8"/>
      <c r="L194" s="8"/>
      <c r="M194" s="8"/>
      <c r="N194" s="8"/>
      <c r="O194" s="8"/>
      <c r="P194" s="8"/>
      <c r="Q194" s="8"/>
      <c r="R194" s="31"/>
    </row>
    <row r="195" spans="1:18" ht="33" customHeight="1">
      <c r="A195" s="29"/>
      <c r="B195" s="8" t="s">
        <v>70</v>
      </c>
      <c r="C195" s="8"/>
      <c r="D195" s="8"/>
      <c r="E195" s="8"/>
      <c r="F195" s="21"/>
      <c r="G195" s="21"/>
      <c r="H195" s="23">
        <v>3560</v>
      </c>
      <c r="I195" s="37">
        <v>591.792</v>
      </c>
      <c r="J195" s="23">
        <v>3560</v>
      </c>
      <c r="K195" s="23">
        <v>1730.51</v>
      </c>
      <c r="L195" s="21">
        <v>3560</v>
      </c>
      <c r="M195" s="21">
        <v>2714.89</v>
      </c>
      <c r="N195" s="21">
        <v>3560</v>
      </c>
      <c r="O195" s="21">
        <v>3560</v>
      </c>
      <c r="P195" s="21">
        <v>3547.7</v>
      </c>
      <c r="Q195" s="21">
        <v>3547.7</v>
      </c>
      <c r="R195" s="31"/>
    </row>
    <row r="196" spans="1:18" ht="27.75" customHeight="1">
      <c r="A196" s="29"/>
      <c r="B196" s="270" t="s">
        <v>102</v>
      </c>
      <c r="C196" s="271"/>
      <c r="D196" s="271"/>
      <c r="E196" s="12"/>
      <c r="F196" s="12"/>
      <c r="G196" s="12"/>
      <c r="H196" s="19">
        <v>70</v>
      </c>
      <c r="I196" s="19">
        <f>SUM(I199+I205)</f>
        <v>0</v>
      </c>
      <c r="J196" s="12">
        <v>100</v>
      </c>
      <c r="K196" s="12">
        <v>0</v>
      </c>
      <c r="L196" s="12">
        <v>130</v>
      </c>
      <c r="M196" s="12">
        <v>0</v>
      </c>
      <c r="N196" s="12">
        <v>33</v>
      </c>
      <c r="O196" s="12">
        <v>0</v>
      </c>
      <c r="P196" s="12">
        <v>60</v>
      </c>
      <c r="Q196" s="12">
        <v>60</v>
      </c>
      <c r="R196" s="31"/>
    </row>
    <row r="197" spans="1:18" ht="22.5">
      <c r="A197" s="29"/>
      <c r="B197" s="8" t="s">
        <v>249</v>
      </c>
      <c r="C197" s="8"/>
      <c r="D197" s="8"/>
      <c r="E197" s="8"/>
      <c r="F197" s="8"/>
      <c r="G197" s="8"/>
      <c r="H197" s="8"/>
      <c r="I197" s="8"/>
      <c r="J197" s="8"/>
      <c r="K197" s="8"/>
      <c r="L197" s="8"/>
      <c r="M197" s="8"/>
      <c r="N197" s="8"/>
      <c r="O197" s="8"/>
      <c r="P197" s="8"/>
      <c r="Q197" s="8"/>
      <c r="R197" s="31"/>
    </row>
    <row r="198" spans="1:18" ht="22.5">
      <c r="A198" s="29"/>
      <c r="B198" s="8" t="s">
        <v>250</v>
      </c>
      <c r="C198" s="8"/>
      <c r="D198" s="8"/>
      <c r="E198" s="8"/>
      <c r="F198" s="8"/>
      <c r="G198" s="8"/>
      <c r="H198" s="8"/>
      <c r="I198" s="8"/>
      <c r="J198" s="8"/>
      <c r="K198" s="8"/>
      <c r="L198" s="8"/>
      <c r="M198" s="8"/>
      <c r="N198" s="8"/>
      <c r="O198" s="8"/>
      <c r="P198" s="8"/>
      <c r="Q198" s="8"/>
      <c r="R198" s="31"/>
    </row>
    <row r="199" spans="1:18" ht="27.75" customHeight="1">
      <c r="A199" s="29"/>
      <c r="B199" s="36" t="s">
        <v>251</v>
      </c>
      <c r="C199" s="21"/>
      <c r="D199" s="21"/>
      <c r="E199" s="21"/>
      <c r="F199" s="21"/>
      <c r="G199" s="21"/>
      <c r="H199" s="21">
        <v>70</v>
      </c>
      <c r="I199" s="21">
        <v>0</v>
      </c>
      <c r="J199" s="21">
        <v>70</v>
      </c>
      <c r="K199" s="21">
        <f>SUM(K201+K202)</f>
        <v>0</v>
      </c>
      <c r="L199" s="21">
        <v>70</v>
      </c>
      <c r="M199" s="21">
        <v>0</v>
      </c>
      <c r="N199" s="21">
        <v>33</v>
      </c>
      <c r="O199" s="21">
        <v>0</v>
      </c>
      <c r="P199" s="21">
        <v>30</v>
      </c>
      <c r="Q199" s="21">
        <v>30</v>
      </c>
      <c r="R199" s="41"/>
    </row>
    <row r="200" spans="1:18" ht="12">
      <c r="A200" s="29"/>
      <c r="B200" s="12" t="s">
        <v>45</v>
      </c>
      <c r="C200" s="8"/>
      <c r="D200" s="8"/>
      <c r="E200" s="8"/>
      <c r="F200" s="8"/>
      <c r="G200" s="8"/>
      <c r="H200" s="8"/>
      <c r="I200" s="8"/>
      <c r="J200" s="8"/>
      <c r="K200" s="8"/>
      <c r="L200" s="8"/>
      <c r="M200" s="8"/>
      <c r="N200" s="8"/>
      <c r="O200" s="8"/>
      <c r="P200" s="8"/>
      <c r="Q200" s="8"/>
      <c r="R200" s="31"/>
    </row>
    <row r="201" spans="1:18" ht="22.5">
      <c r="A201" s="29"/>
      <c r="B201" s="8" t="s">
        <v>153</v>
      </c>
      <c r="C201" s="8"/>
      <c r="D201" s="8"/>
      <c r="E201" s="8"/>
      <c r="F201" s="8"/>
      <c r="G201" s="8"/>
      <c r="H201" s="8">
        <v>0</v>
      </c>
      <c r="I201" s="8">
        <v>0</v>
      </c>
      <c r="J201" s="8">
        <v>0</v>
      </c>
      <c r="K201" s="8">
        <v>0</v>
      </c>
      <c r="L201" s="8">
        <v>0</v>
      </c>
      <c r="M201" s="8">
        <v>0</v>
      </c>
      <c r="N201" s="8">
        <v>0</v>
      </c>
      <c r="O201" s="8">
        <v>0</v>
      </c>
      <c r="P201" s="8">
        <v>0</v>
      </c>
      <c r="Q201" s="8">
        <v>0</v>
      </c>
      <c r="R201" s="31"/>
    </row>
    <row r="202" spans="1:18" ht="27.75" customHeight="1">
      <c r="A202" s="29"/>
      <c r="B202" s="8" t="s">
        <v>154</v>
      </c>
      <c r="C202" s="8"/>
      <c r="D202" s="8"/>
      <c r="E202" s="8"/>
      <c r="F202" s="8"/>
      <c r="G202" s="8"/>
      <c r="H202" s="8">
        <v>0</v>
      </c>
      <c r="I202" s="8">
        <v>0</v>
      </c>
      <c r="J202" s="8">
        <v>0</v>
      </c>
      <c r="K202" s="8">
        <v>0</v>
      </c>
      <c r="L202" s="8">
        <v>0</v>
      </c>
      <c r="M202" s="8">
        <v>0</v>
      </c>
      <c r="N202" s="8">
        <v>0</v>
      </c>
      <c r="O202" s="8">
        <v>0</v>
      </c>
      <c r="P202" s="8">
        <v>0</v>
      </c>
      <c r="Q202" s="8">
        <v>0</v>
      </c>
      <c r="R202" s="31"/>
    </row>
    <row r="203" spans="1:18" ht="27.75" customHeight="1">
      <c r="A203" s="29"/>
      <c r="B203" s="8" t="s">
        <v>1088</v>
      </c>
      <c r="C203" s="8"/>
      <c r="D203" s="8"/>
      <c r="E203" s="8"/>
      <c r="F203" s="8"/>
      <c r="G203" s="8"/>
      <c r="H203" s="8">
        <v>70</v>
      </c>
      <c r="I203" s="8">
        <v>0</v>
      </c>
      <c r="J203" s="8">
        <v>40</v>
      </c>
      <c r="K203" s="8">
        <v>0</v>
      </c>
      <c r="L203" s="8">
        <v>40</v>
      </c>
      <c r="M203" s="8">
        <v>0</v>
      </c>
      <c r="N203" s="8">
        <v>33</v>
      </c>
      <c r="O203" s="8">
        <v>0</v>
      </c>
      <c r="P203" s="8">
        <v>30</v>
      </c>
      <c r="Q203" s="8">
        <v>30</v>
      </c>
      <c r="R203" s="31"/>
    </row>
    <row r="204" spans="1:18" ht="16.5" customHeight="1">
      <c r="A204" s="29"/>
      <c r="B204" s="12" t="s">
        <v>252</v>
      </c>
      <c r="C204" s="8"/>
      <c r="D204" s="8"/>
      <c r="E204" s="8"/>
      <c r="F204" s="8"/>
      <c r="G204" s="8"/>
      <c r="H204" s="8"/>
      <c r="I204" s="8"/>
      <c r="J204" s="8"/>
      <c r="K204" s="8"/>
      <c r="L204" s="8"/>
      <c r="M204" s="8"/>
      <c r="N204" s="8"/>
      <c r="O204" s="8"/>
      <c r="P204" s="8"/>
      <c r="Q204" s="8"/>
      <c r="R204" s="31"/>
    </row>
    <row r="205" spans="1:18" ht="33.75">
      <c r="A205" s="29"/>
      <c r="B205" s="12" t="s">
        <v>253</v>
      </c>
      <c r="C205" s="8"/>
      <c r="D205" s="8"/>
      <c r="E205" s="8"/>
      <c r="F205" s="8"/>
      <c r="G205" s="8"/>
      <c r="H205" s="21">
        <v>0</v>
      </c>
      <c r="I205" s="21">
        <f>SUM(I208)</f>
        <v>0</v>
      </c>
      <c r="J205" s="21">
        <v>30</v>
      </c>
      <c r="K205" s="21">
        <v>0</v>
      </c>
      <c r="L205" s="21">
        <v>30</v>
      </c>
      <c r="M205" s="21">
        <v>0</v>
      </c>
      <c r="N205" s="21">
        <v>0</v>
      </c>
      <c r="O205" s="21">
        <v>0</v>
      </c>
      <c r="P205" s="21">
        <v>0</v>
      </c>
      <c r="Q205" s="21">
        <v>0</v>
      </c>
      <c r="R205" s="31"/>
    </row>
    <row r="206" spans="1:18" ht="15" customHeight="1">
      <c r="A206" s="29"/>
      <c r="B206" s="8" t="s">
        <v>129</v>
      </c>
      <c r="C206" s="8"/>
      <c r="D206" s="8"/>
      <c r="E206" s="8"/>
      <c r="F206" s="8"/>
      <c r="G206" s="8"/>
      <c r="H206" s="8">
        <v>0</v>
      </c>
      <c r="I206" s="8">
        <v>0</v>
      </c>
      <c r="J206" s="8">
        <v>0</v>
      </c>
      <c r="K206" s="8">
        <v>0</v>
      </c>
      <c r="L206" s="8">
        <v>0</v>
      </c>
      <c r="M206" s="8">
        <v>0</v>
      </c>
      <c r="N206" s="21">
        <v>0</v>
      </c>
      <c r="O206" s="21">
        <v>0</v>
      </c>
      <c r="P206" s="8">
        <v>0</v>
      </c>
      <c r="Q206" s="8">
        <v>0</v>
      </c>
      <c r="R206" s="31"/>
    </row>
    <row r="207" spans="1:18" ht="12">
      <c r="A207" s="29"/>
      <c r="B207" s="12" t="s">
        <v>254</v>
      </c>
      <c r="C207" s="8"/>
      <c r="D207" s="8"/>
      <c r="E207" s="8"/>
      <c r="F207" s="8"/>
      <c r="G207" s="8"/>
      <c r="H207" s="8">
        <v>0</v>
      </c>
      <c r="I207" s="8">
        <v>0</v>
      </c>
      <c r="J207" s="8">
        <v>0</v>
      </c>
      <c r="K207" s="8">
        <v>0</v>
      </c>
      <c r="L207" s="8">
        <v>0</v>
      </c>
      <c r="M207" s="8">
        <v>0</v>
      </c>
      <c r="N207" s="8">
        <v>0</v>
      </c>
      <c r="O207" s="8">
        <v>0</v>
      </c>
      <c r="P207" s="8">
        <v>0</v>
      </c>
      <c r="Q207" s="8">
        <v>0</v>
      </c>
      <c r="R207" s="31"/>
    </row>
    <row r="208" spans="1:18" ht="12">
      <c r="A208" s="29"/>
      <c r="B208" s="8" t="s">
        <v>255</v>
      </c>
      <c r="C208" s="8"/>
      <c r="D208" s="8"/>
      <c r="E208" s="8"/>
      <c r="F208" s="8"/>
      <c r="G208" s="8"/>
      <c r="H208" s="8">
        <v>0</v>
      </c>
      <c r="I208" s="8">
        <v>0</v>
      </c>
      <c r="J208" s="8">
        <v>0</v>
      </c>
      <c r="K208" s="8">
        <v>0</v>
      </c>
      <c r="L208" s="8">
        <v>0</v>
      </c>
      <c r="M208" s="8">
        <v>0</v>
      </c>
      <c r="N208" s="8">
        <v>0</v>
      </c>
      <c r="O208" s="8">
        <v>0</v>
      </c>
      <c r="P208" s="8">
        <v>0</v>
      </c>
      <c r="Q208" s="8">
        <v>0</v>
      </c>
      <c r="R208" s="31"/>
    </row>
    <row r="209" spans="1:18" ht="30" customHeight="1">
      <c r="A209" s="29"/>
      <c r="B209" s="8" t="s">
        <v>478</v>
      </c>
      <c r="C209" s="8"/>
      <c r="D209" s="8"/>
      <c r="E209" s="8"/>
      <c r="F209" s="8"/>
      <c r="G209" s="8"/>
      <c r="H209" s="8">
        <v>0</v>
      </c>
      <c r="I209" s="8">
        <v>0</v>
      </c>
      <c r="J209" s="3">
        <v>0</v>
      </c>
      <c r="K209" s="3">
        <v>0</v>
      </c>
      <c r="L209" s="3">
        <v>0</v>
      </c>
      <c r="M209" s="8">
        <v>0</v>
      </c>
      <c r="N209" s="8">
        <v>0</v>
      </c>
      <c r="O209" s="8">
        <v>0</v>
      </c>
      <c r="P209" s="8"/>
      <c r="Q209" s="8"/>
      <c r="R209" s="31"/>
    </row>
    <row r="210" spans="1:18" ht="22.5" customHeight="1">
      <c r="A210" s="29"/>
      <c r="B210" s="8" t="s">
        <v>256</v>
      </c>
      <c r="C210" s="8"/>
      <c r="D210" s="8"/>
      <c r="E210" s="8"/>
      <c r="F210" s="8"/>
      <c r="G210" s="8"/>
      <c r="H210" s="8">
        <v>0</v>
      </c>
      <c r="I210" s="8">
        <v>0</v>
      </c>
      <c r="J210" s="8">
        <v>30</v>
      </c>
      <c r="K210" s="8">
        <v>0</v>
      </c>
      <c r="L210" s="8">
        <v>30</v>
      </c>
      <c r="M210" s="8">
        <v>0</v>
      </c>
      <c r="N210" s="8">
        <v>0</v>
      </c>
      <c r="O210" s="8">
        <v>0</v>
      </c>
      <c r="P210" s="8">
        <v>0</v>
      </c>
      <c r="Q210" s="8">
        <v>0</v>
      </c>
      <c r="R210" s="31"/>
    </row>
    <row r="211" spans="1:18" ht="24" customHeight="1">
      <c r="A211" s="29"/>
      <c r="B211" s="12" t="s">
        <v>257</v>
      </c>
      <c r="C211" s="8"/>
      <c r="D211" s="8"/>
      <c r="E211" s="8"/>
      <c r="F211" s="8"/>
      <c r="G211" s="8"/>
      <c r="H211" s="8"/>
      <c r="I211" s="8"/>
      <c r="J211" s="8"/>
      <c r="K211" s="8"/>
      <c r="L211" s="8"/>
      <c r="M211" s="8"/>
      <c r="N211" s="8"/>
      <c r="O211" s="8"/>
      <c r="P211" s="8"/>
      <c r="Q211" s="8"/>
      <c r="R211" s="31"/>
    </row>
    <row r="212" spans="1:18" ht="39.75" customHeight="1">
      <c r="A212" s="29"/>
      <c r="B212" s="12" t="s">
        <v>258</v>
      </c>
      <c r="C212" s="8"/>
      <c r="D212" s="8"/>
      <c r="E212" s="8"/>
      <c r="F212" s="8"/>
      <c r="G212" s="8"/>
      <c r="H212" s="8"/>
      <c r="I212" s="8"/>
      <c r="J212" s="8"/>
      <c r="K212" s="8"/>
      <c r="L212" s="8"/>
      <c r="M212" s="8"/>
      <c r="N212" s="8"/>
      <c r="O212" s="8"/>
      <c r="P212" s="8"/>
      <c r="Q212" s="8"/>
      <c r="R212" s="31"/>
    </row>
    <row r="213" spans="1:18" ht="20.25" customHeight="1">
      <c r="A213" s="29"/>
      <c r="B213" s="205" t="s">
        <v>496</v>
      </c>
      <c r="C213" s="12"/>
      <c r="D213" s="12"/>
      <c r="E213" s="12"/>
      <c r="F213" s="12"/>
      <c r="G213" s="12"/>
      <c r="H213" s="12">
        <v>30</v>
      </c>
      <c r="I213" s="12">
        <v>0</v>
      </c>
      <c r="J213" s="12">
        <v>30</v>
      </c>
      <c r="K213" s="12">
        <f>SUM(K215+K216+K217+K218+K219)</f>
        <v>0</v>
      </c>
      <c r="L213" s="12">
        <v>30</v>
      </c>
      <c r="M213" s="12">
        <f>SUM(M215+M216+M217+M219)</f>
        <v>0</v>
      </c>
      <c r="N213" s="12">
        <v>30</v>
      </c>
      <c r="O213" s="12">
        <f>O217</f>
        <v>0</v>
      </c>
      <c r="P213" s="12">
        <v>25</v>
      </c>
      <c r="Q213" s="12">
        <v>25</v>
      </c>
      <c r="R213" s="31"/>
    </row>
    <row r="214" spans="1:18" ht="22.5">
      <c r="A214" s="29"/>
      <c r="B214" s="12" t="s">
        <v>259</v>
      </c>
      <c r="C214" s="8"/>
      <c r="D214" s="8"/>
      <c r="E214" s="8"/>
      <c r="F214" s="8"/>
      <c r="G214" s="8"/>
      <c r="H214" s="8"/>
      <c r="I214" s="8"/>
      <c r="J214" s="8"/>
      <c r="K214" s="8"/>
      <c r="L214" s="8"/>
      <c r="M214" s="8"/>
      <c r="N214" s="8"/>
      <c r="O214" s="8"/>
      <c r="P214" s="8"/>
      <c r="Q214" s="8"/>
      <c r="R214" s="31"/>
    </row>
    <row r="215" spans="1:18" ht="33.75">
      <c r="A215" s="29"/>
      <c r="B215" s="12" t="s">
        <v>260</v>
      </c>
      <c r="C215" s="8"/>
      <c r="D215" s="8"/>
      <c r="E215" s="8"/>
      <c r="F215" s="8"/>
      <c r="G215" s="8"/>
      <c r="H215" s="8">
        <v>0</v>
      </c>
      <c r="I215" s="8">
        <v>0</v>
      </c>
      <c r="J215" s="8">
        <v>0</v>
      </c>
      <c r="K215" s="8">
        <v>0</v>
      </c>
      <c r="L215" s="8">
        <v>0</v>
      </c>
      <c r="M215" s="8">
        <v>0</v>
      </c>
      <c r="N215" s="8">
        <v>0</v>
      </c>
      <c r="O215" s="8">
        <v>0</v>
      </c>
      <c r="P215" s="18">
        <v>0</v>
      </c>
      <c r="Q215" s="18">
        <v>0</v>
      </c>
      <c r="R215" s="31"/>
    </row>
    <row r="216" spans="1:18" ht="58.5" customHeight="1">
      <c r="A216" s="29"/>
      <c r="B216" s="12" t="s">
        <v>1089</v>
      </c>
      <c r="C216" s="8"/>
      <c r="D216" s="8"/>
      <c r="E216" s="8"/>
      <c r="F216" s="8"/>
      <c r="G216" s="8"/>
      <c r="H216" s="8">
        <v>0</v>
      </c>
      <c r="I216" s="8">
        <v>0</v>
      </c>
      <c r="J216" s="8">
        <v>0</v>
      </c>
      <c r="K216" s="8">
        <v>0</v>
      </c>
      <c r="L216" s="8">
        <v>0</v>
      </c>
      <c r="M216" s="8">
        <v>0</v>
      </c>
      <c r="N216" s="8">
        <v>0</v>
      </c>
      <c r="O216" s="8">
        <v>0</v>
      </c>
      <c r="P216" s="18">
        <v>0</v>
      </c>
      <c r="Q216" s="18">
        <v>0</v>
      </c>
      <c r="R216" s="31"/>
    </row>
    <row r="217" spans="1:18" ht="27.75" customHeight="1">
      <c r="A217" s="29"/>
      <c r="B217" s="12" t="s">
        <v>261</v>
      </c>
      <c r="C217" s="8"/>
      <c r="D217" s="8"/>
      <c r="E217" s="8"/>
      <c r="F217" s="8"/>
      <c r="G217" s="8"/>
      <c r="H217" s="8">
        <v>0</v>
      </c>
      <c r="I217" s="8">
        <v>0</v>
      </c>
      <c r="J217" s="8">
        <v>0</v>
      </c>
      <c r="K217" s="8">
        <v>0</v>
      </c>
      <c r="L217" s="8">
        <v>0</v>
      </c>
      <c r="M217" s="8">
        <v>0</v>
      </c>
      <c r="N217" s="8">
        <v>0</v>
      </c>
      <c r="O217" s="8">
        <v>0</v>
      </c>
      <c r="P217" s="18">
        <v>0</v>
      </c>
      <c r="Q217" s="18">
        <v>0</v>
      </c>
      <c r="R217" s="31"/>
    </row>
    <row r="218" spans="1:18" ht="33.75">
      <c r="A218" s="29"/>
      <c r="B218" s="12" t="s">
        <v>262</v>
      </c>
      <c r="C218" s="8"/>
      <c r="D218" s="8"/>
      <c r="E218" s="8"/>
      <c r="F218" s="8"/>
      <c r="G218" s="8"/>
      <c r="H218" s="8">
        <v>0</v>
      </c>
      <c r="I218" s="8">
        <v>0</v>
      </c>
      <c r="J218" s="8">
        <v>0</v>
      </c>
      <c r="K218" s="8">
        <v>0</v>
      </c>
      <c r="L218" s="8">
        <v>0</v>
      </c>
      <c r="M218" s="8">
        <v>0</v>
      </c>
      <c r="N218" s="8">
        <v>0</v>
      </c>
      <c r="O218" s="8">
        <v>0</v>
      </c>
      <c r="P218" s="18">
        <v>0</v>
      </c>
      <c r="Q218" s="18">
        <v>0</v>
      </c>
      <c r="R218" s="31"/>
    </row>
    <row r="219" spans="1:18" ht="26.25" customHeight="1">
      <c r="A219" s="29"/>
      <c r="B219" s="8" t="s">
        <v>263</v>
      </c>
      <c r="C219" s="8"/>
      <c r="D219" s="8"/>
      <c r="E219" s="8"/>
      <c r="F219" s="8"/>
      <c r="G219" s="8"/>
      <c r="H219" s="8">
        <v>0</v>
      </c>
      <c r="I219" s="8">
        <v>0</v>
      </c>
      <c r="J219" s="8">
        <v>0</v>
      </c>
      <c r="K219" s="8">
        <v>0</v>
      </c>
      <c r="L219" s="8">
        <v>0</v>
      </c>
      <c r="M219" s="8">
        <v>0</v>
      </c>
      <c r="N219" s="8">
        <v>0</v>
      </c>
      <c r="O219" s="8">
        <v>0</v>
      </c>
      <c r="P219" s="18">
        <v>0</v>
      </c>
      <c r="Q219" s="18">
        <v>0</v>
      </c>
      <c r="R219" s="31"/>
    </row>
    <row r="220" spans="1:18" ht="12">
      <c r="A220" s="29"/>
      <c r="B220" s="12" t="s">
        <v>264</v>
      </c>
      <c r="C220" s="8"/>
      <c r="D220" s="8"/>
      <c r="E220" s="8"/>
      <c r="F220" s="8"/>
      <c r="G220" s="8"/>
      <c r="H220" s="8"/>
      <c r="I220" s="8"/>
      <c r="J220" s="8"/>
      <c r="K220" s="8"/>
      <c r="L220" s="8"/>
      <c r="M220" s="8"/>
      <c r="N220" s="8"/>
      <c r="O220" s="8"/>
      <c r="P220" s="8"/>
      <c r="Q220" s="8"/>
      <c r="R220" s="31"/>
    </row>
    <row r="221" spans="1:18" ht="12">
      <c r="A221" s="29"/>
      <c r="B221" s="12" t="s">
        <v>265</v>
      </c>
      <c r="C221" s="8"/>
      <c r="D221" s="8"/>
      <c r="E221" s="8"/>
      <c r="F221" s="8"/>
      <c r="G221" s="8"/>
      <c r="H221" s="8" t="s">
        <v>46</v>
      </c>
      <c r="I221" s="8"/>
      <c r="J221" s="8"/>
      <c r="K221" s="8"/>
      <c r="L221" s="8"/>
      <c r="M221" s="8"/>
      <c r="N221" s="8"/>
      <c r="O221" s="8"/>
      <c r="P221" s="8"/>
      <c r="Q221" s="8"/>
      <c r="R221" s="31"/>
    </row>
    <row r="222" spans="1:18" ht="22.5">
      <c r="A222" s="29"/>
      <c r="B222" s="12" t="s">
        <v>266</v>
      </c>
      <c r="C222" s="8"/>
      <c r="D222" s="8"/>
      <c r="E222" s="8"/>
      <c r="F222" s="8"/>
      <c r="G222" s="8"/>
      <c r="H222" s="8"/>
      <c r="I222" s="8"/>
      <c r="J222" s="8"/>
      <c r="K222" s="8"/>
      <c r="L222" s="8"/>
      <c r="M222" s="8"/>
      <c r="N222" s="8"/>
      <c r="O222" s="8"/>
      <c r="P222" s="8"/>
      <c r="Q222" s="8"/>
      <c r="R222" s="31"/>
    </row>
    <row r="223" spans="1:18" ht="22.5">
      <c r="A223" s="29"/>
      <c r="B223" s="12" t="s">
        <v>267</v>
      </c>
      <c r="C223" s="8"/>
      <c r="D223" s="8"/>
      <c r="E223" s="8"/>
      <c r="F223" s="8"/>
      <c r="G223" s="8"/>
      <c r="H223" s="8">
        <v>0</v>
      </c>
      <c r="I223" s="8">
        <v>0</v>
      </c>
      <c r="J223" s="8">
        <v>0</v>
      </c>
      <c r="K223" s="8">
        <v>0</v>
      </c>
      <c r="L223" s="8">
        <v>0</v>
      </c>
      <c r="M223" s="8">
        <v>0</v>
      </c>
      <c r="N223" s="8">
        <v>0</v>
      </c>
      <c r="O223" s="8">
        <v>0</v>
      </c>
      <c r="P223" s="8">
        <v>0</v>
      </c>
      <c r="Q223" s="8">
        <v>0</v>
      </c>
      <c r="R223" s="31"/>
    </row>
    <row r="224" spans="1:18" ht="22.5">
      <c r="A224" s="29"/>
      <c r="B224" s="8" t="s">
        <v>268</v>
      </c>
      <c r="C224" s="8"/>
      <c r="D224" s="8"/>
      <c r="E224" s="8"/>
      <c r="F224" s="8"/>
      <c r="G224" s="8"/>
      <c r="H224" s="8">
        <v>0</v>
      </c>
      <c r="I224" s="8">
        <v>0</v>
      </c>
      <c r="J224" s="8">
        <v>0</v>
      </c>
      <c r="K224" s="8">
        <v>0</v>
      </c>
      <c r="L224" s="8">
        <v>0</v>
      </c>
      <c r="M224" s="8">
        <v>0</v>
      </c>
      <c r="N224" s="8">
        <v>0</v>
      </c>
      <c r="O224" s="8">
        <v>0</v>
      </c>
      <c r="P224" s="8">
        <v>0</v>
      </c>
      <c r="Q224" s="8">
        <v>0</v>
      </c>
      <c r="R224" s="31"/>
    </row>
    <row r="225" spans="1:18" ht="12">
      <c r="A225" s="29"/>
      <c r="B225" s="8" t="s">
        <v>269</v>
      </c>
      <c r="C225" s="8"/>
      <c r="D225" s="8"/>
      <c r="E225" s="8"/>
      <c r="F225" s="8"/>
      <c r="G225" s="8"/>
      <c r="H225" s="8">
        <v>30</v>
      </c>
      <c r="I225" s="8">
        <v>0</v>
      </c>
      <c r="J225" s="8">
        <v>30</v>
      </c>
      <c r="K225" s="8">
        <v>0</v>
      </c>
      <c r="L225" s="8">
        <v>30</v>
      </c>
      <c r="M225" s="8">
        <v>0</v>
      </c>
      <c r="N225" s="8">
        <v>30</v>
      </c>
      <c r="O225" s="8">
        <v>0</v>
      </c>
      <c r="P225" s="8">
        <v>25</v>
      </c>
      <c r="Q225" s="8">
        <v>25</v>
      </c>
      <c r="R225" s="31"/>
    </row>
    <row r="226" spans="1:18" ht="41.25" customHeight="1">
      <c r="A226" s="29"/>
      <c r="B226" s="202" t="s">
        <v>72</v>
      </c>
      <c r="C226" s="12"/>
      <c r="D226" s="12"/>
      <c r="E226" s="12"/>
      <c r="F226" s="12"/>
      <c r="G226" s="12"/>
      <c r="H226" s="12">
        <v>50</v>
      </c>
      <c r="I226" s="12">
        <v>0</v>
      </c>
      <c r="J226" s="12">
        <v>50</v>
      </c>
      <c r="K226" s="12">
        <v>0</v>
      </c>
      <c r="L226" s="12">
        <v>50</v>
      </c>
      <c r="M226" s="12">
        <v>0</v>
      </c>
      <c r="N226" s="12">
        <v>0</v>
      </c>
      <c r="O226" s="12">
        <v>0</v>
      </c>
      <c r="P226" s="12">
        <v>50</v>
      </c>
      <c r="Q226" s="12">
        <v>50</v>
      </c>
      <c r="R226" s="31"/>
    </row>
    <row r="227" spans="1:18" ht="37.5" customHeight="1">
      <c r="A227" s="29"/>
      <c r="B227" s="12" t="s">
        <v>270</v>
      </c>
      <c r="C227" s="8"/>
      <c r="D227" s="8"/>
      <c r="E227" s="8"/>
      <c r="F227" s="8"/>
      <c r="G227" s="8"/>
      <c r="H227" s="8"/>
      <c r="I227" s="8"/>
      <c r="J227" s="8"/>
      <c r="K227" s="8"/>
      <c r="L227" s="8"/>
      <c r="M227" s="8"/>
      <c r="N227" s="8"/>
      <c r="O227" s="8"/>
      <c r="P227" s="8"/>
      <c r="Q227" s="8"/>
      <c r="R227" s="31"/>
    </row>
    <row r="228" spans="1:18" ht="126" customHeight="1">
      <c r="A228" s="29"/>
      <c r="B228" s="12" t="s">
        <v>271</v>
      </c>
      <c r="C228" s="8"/>
      <c r="D228" s="8"/>
      <c r="E228" s="8"/>
      <c r="F228" s="8"/>
      <c r="G228" s="8"/>
      <c r="H228" s="8"/>
      <c r="I228" s="8"/>
      <c r="J228" s="8"/>
      <c r="K228" s="8"/>
      <c r="L228" s="8"/>
      <c r="M228" s="8"/>
      <c r="N228" s="8"/>
      <c r="O228" s="8"/>
      <c r="P228" s="8"/>
      <c r="Q228" s="8"/>
      <c r="R228" s="31"/>
    </row>
    <row r="229" spans="1:18" ht="48" customHeight="1">
      <c r="A229" s="29"/>
      <c r="B229" s="12" t="s">
        <v>272</v>
      </c>
      <c r="C229" s="8"/>
      <c r="D229" s="8"/>
      <c r="E229" s="8"/>
      <c r="F229" s="8"/>
      <c r="G229" s="8"/>
      <c r="H229" s="8">
        <v>20</v>
      </c>
      <c r="I229" s="8">
        <v>0</v>
      </c>
      <c r="J229" s="8">
        <v>20</v>
      </c>
      <c r="K229" s="8">
        <v>0</v>
      </c>
      <c r="L229" s="8">
        <v>20</v>
      </c>
      <c r="M229" s="8">
        <v>0</v>
      </c>
      <c r="N229" s="18">
        <v>0</v>
      </c>
      <c r="O229" s="18">
        <v>0</v>
      </c>
      <c r="P229" s="18">
        <v>20</v>
      </c>
      <c r="Q229" s="18">
        <v>20</v>
      </c>
      <c r="R229" s="31"/>
    </row>
    <row r="230" spans="1:18" ht="38.25" customHeight="1">
      <c r="A230" s="29"/>
      <c r="B230" s="12" t="s">
        <v>273</v>
      </c>
      <c r="C230" s="8"/>
      <c r="D230" s="8"/>
      <c r="E230" s="8"/>
      <c r="F230" s="8"/>
      <c r="G230" s="8"/>
      <c r="H230" s="8">
        <v>10</v>
      </c>
      <c r="I230" s="8">
        <v>0</v>
      </c>
      <c r="J230" s="8">
        <v>10</v>
      </c>
      <c r="K230" s="8">
        <v>0</v>
      </c>
      <c r="L230" s="8">
        <v>10</v>
      </c>
      <c r="M230" s="8">
        <v>0</v>
      </c>
      <c r="N230" s="18">
        <v>0</v>
      </c>
      <c r="O230" s="18">
        <v>0</v>
      </c>
      <c r="P230" s="18">
        <v>10</v>
      </c>
      <c r="Q230" s="18">
        <v>10</v>
      </c>
      <c r="R230" s="31"/>
    </row>
    <row r="231" spans="1:18" ht="45">
      <c r="A231" s="29"/>
      <c r="B231" s="8" t="s">
        <v>130</v>
      </c>
      <c r="C231" s="8"/>
      <c r="D231" s="8"/>
      <c r="E231" s="8"/>
      <c r="F231" s="8"/>
      <c r="G231" s="8"/>
      <c r="H231" s="8">
        <v>20</v>
      </c>
      <c r="I231" s="8">
        <v>0</v>
      </c>
      <c r="J231" s="8">
        <v>20</v>
      </c>
      <c r="K231" s="8">
        <v>0</v>
      </c>
      <c r="L231" s="8">
        <v>20</v>
      </c>
      <c r="M231" s="8">
        <v>0</v>
      </c>
      <c r="N231" s="8">
        <v>0</v>
      </c>
      <c r="O231" s="8">
        <v>0</v>
      </c>
      <c r="P231" s="8">
        <v>0</v>
      </c>
      <c r="Q231" s="8">
        <v>0</v>
      </c>
      <c r="R231" s="31"/>
    </row>
    <row r="232" spans="1:18" ht="22.5">
      <c r="A232" s="29"/>
      <c r="B232" s="8" t="s">
        <v>89</v>
      </c>
      <c r="C232" s="8"/>
      <c r="D232" s="8"/>
      <c r="E232" s="8"/>
      <c r="F232" s="8"/>
      <c r="G232" s="8"/>
      <c r="H232" s="8">
        <v>0</v>
      </c>
      <c r="I232" s="8">
        <v>0</v>
      </c>
      <c r="J232" s="8">
        <v>0</v>
      </c>
      <c r="K232" s="8">
        <v>0</v>
      </c>
      <c r="L232" s="8">
        <v>0</v>
      </c>
      <c r="M232" s="8">
        <v>0</v>
      </c>
      <c r="N232" s="8">
        <v>0</v>
      </c>
      <c r="O232" s="8">
        <v>0</v>
      </c>
      <c r="P232" s="8">
        <v>0</v>
      </c>
      <c r="Q232" s="8">
        <v>0</v>
      </c>
      <c r="R232" s="31"/>
    </row>
    <row r="233" spans="1:18" ht="33.75">
      <c r="A233" s="29"/>
      <c r="B233" s="8" t="s">
        <v>90</v>
      </c>
      <c r="C233" s="8"/>
      <c r="D233" s="8"/>
      <c r="E233" s="8"/>
      <c r="F233" s="8"/>
      <c r="G233" s="8"/>
      <c r="H233" s="8">
        <v>0</v>
      </c>
      <c r="I233" s="8">
        <v>0</v>
      </c>
      <c r="J233" s="8">
        <v>0</v>
      </c>
      <c r="K233" s="8">
        <v>0</v>
      </c>
      <c r="L233" s="8">
        <v>0</v>
      </c>
      <c r="M233" s="8">
        <v>0</v>
      </c>
      <c r="N233" s="8">
        <v>0</v>
      </c>
      <c r="O233" s="8">
        <v>0</v>
      </c>
      <c r="P233" s="8">
        <v>0</v>
      </c>
      <c r="Q233" s="8">
        <v>0</v>
      </c>
      <c r="R233" s="31"/>
    </row>
    <row r="234" spans="1:18" ht="20.25" customHeight="1">
      <c r="A234" s="29"/>
      <c r="B234" s="205" t="s">
        <v>103</v>
      </c>
      <c r="C234" s="12"/>
      <c r="D234" s="12"/>
      <c r="E234" s="12"/>
      <c r="F234" s="12"/>
      <c r="G234" s="12"/>
      <c r="H234" s="19">
        <v>120</v>
      </c>
      <c r="I234" s="19">
        <v>20.5</v>
      </c>
      <c r="J234" s="19">
        <v>120</v>
      </c>
      <c r="K234" s="19">
        <v>35</v>
      </c>
      <c r="L234" s="12">
        <v>120</v>
      </c>
      <c r="M234" s="12">
        <v>35</v>
      </c>
      <c r="N234" s="12">
        <v>120</v>
      </c>
      <c r="O234" s="12">
        <v>66.5</v>
      </c>
      <c r="P234" s="14">
        <v>120</v>
      </c>
      <c r="Q234" s="14">
        <v>120</v>
      </c>
      <c r="R234" s="31"/>
    </row>
    <row r="235" spans="1:18" ht="72.75" customHeight="1">
      <c r="A235" s="29"/>
      <c r="B235" s="12" t="s">
        <v>274</v>
      </c>
      <c r="C235" s="8"/>
      <c r="D235" s="8"/>
      <c r="E235" s="8"/>
      <c r="F235" s="8"/>
      <c r="G235" s="8"/>
      <c r="H235" s="8"/>
      <c r="I235" s="8"/>
      <c r="J235" s="8"/>
      <c r="K235" s="8"/>
      <c r="L235" s="8"/>
      <c r="M235" s="8"/>
      <c r="N235" s="8"/>
      <c r="O235" s="8"/>
      <c r="P235" s="8"/>
      <c r="Q235" s="8"/>
      <c r="R235" s="31"/>
    </row>
    <row r="236" spans="1:18" ht="30" customHeight="1">
      <c r="A236" s="29"/>
      <c r="B236" s="12" t="s">
        <v>275</v>
      </c>
      <c r="C236" s="8"/>
      <c r="D236" s="8"/>
      <c r="E236" s="8"/>
      <c r="F236" s="8"/>
      <c r="G236" s="8"/>
      <c r="H236" s="8"/>
      <c r="I236" s="18"/>
      <c r="J236" s="8"/>
      <c r="K236" s="18"/>
      <c r="L236" s="8"/>
      <c r="M236" s="8"/>
      <c r="N236" s="8"/>
      <c r="O236" s="8"/>
      <c r="P236" s="8"/>
      <c r="Q236" s="8"/>
      <c r="R236" s="31"/>
    </row>
    <row r="237" spans="1:18" ht="33.75">
      <c r="A237" s="29"/>
      <c r="B237" s="12" t="s">
        <v>276</v>
      </c>
      <c r="C237" s="8"/>
      <c r="D237" s="8"/>
      <c r="E237" s="8"/>
      <c r="F237" s="8"/>
      <c r="G237" s="8"/>
      <c r="H237" s="18">
        <v>0</v>
      </c>
      <c r="I237" s="18">
        <v>0</v>
      </c>
      <c r="J237" s="18">
        <v>0</v>
      </c>
      <c r="K237" s="18">
        <v>0</v>
      </c>
      <c r="L237" s="18">
        <v>0</v>
      </c>
      <c r="M237" s="18">
        <v>0</v>
      </c>
      <c r="N237" s="22">
        <v>0</v>
      </c>
      <c r="O237" s="22">
        <v>0</v>
      </c>
      <c r="P237" s="22">
        <v>0</v>
      </c>
      <c r="Q237" s="22">
        <v>0</v>
      </c>
      <c r="R237" s="31"/>
    </row>
    <row r="238" spans="1:18" ht="22.5">
      <c r="A238" s="29"/>
      <c r="B238" s="12" t="s">
        <v>277</v>
      </c>
      <c r="C238" s="8"/>
      <c r="D238" s="8"/>
      <c r="E238" s="8"/>
      <c r="F238" s="8"/>
      <c r="G238" s="8"/>
      <c r="H238" s="18">
        <v>0</v>
      </c>
      <c r="I238" s="18">
        <v>0</v>
      </c>
      <c r="J238" s="18">
        <v>0</v>
      </c>
      <c r="K238" s="18">
        <v>0</v>
      </c>
      <c r="L238" s="18">
        <v>0</v>
      </c>
      <c r="M238" s="18">
        <v>0</v>
      </c>
      <c r="N238" s="18">
        <v>0</v>
      </c>
      <c r="O238" s="18">
        <v>0</v>
      </c>
      <c r="P238" s="18">
        <v>0</v>
      </c>
      <c r="Q238" s="18">
        <v>0</v>
      </c>
      <c r="R238" s="31"/>
    </row>
    <row r="239" spans="1:18" ht="30" customHeight="1">
      <c r="A239" s="29"/>
      <c r="B239" s="12" t="s">
        <v>278</v>
      </c>
      <c r="C239" s="8"/>
      <c r="D239" s="8"/>
      <c r="E239" s="8"/>
      <c r="F239" s="8"/>
      <c r="G239" s="8"/>
      <c r="H239" s="18"/>
      <c r="I239" s="18"/>
      <c r="J239" s="18"/>
      <c r="K239" s="18"/>
      <c r="L239" s="18"/>
      <c r="M239" s="18"/>
      <c r="N239" s="18"/>
      <c r="O239" s="18"/>
      <c r="P239" s="8"/>
      <c r="Q239" s="8"/>
      <c r="R239" s="31"/>
    </row>
    <row r="240" spans="1:18" ht="12">
      <c r="A240" s="29"/>
      <c r="B240" s="12" t="s">
        <v>279</v>
      </c>
      <c r="C240" s="8"/>
      <c r="D240" s="8"/>
      <c r="E240" s="8"/>
      <c r="F240" s="8"/>
      <c r="G240" s="8"/>
      <c r="H240" s="18">
        <v>10</v>
      </c>
      <c r="I240" s="18">
        <v>0</v>
      </c>
      <c r="J240" s="18">
        <v>10</v>
      </c>
      <c r="K240" s="18">
        <v>0</v>
      </c>
      <c r="L240" s="18">
        <v>10</v>
      </c>
      <c r="M240" s="18">
        <v>0</v>
      </c>
      <c r="N240" s="18">
        <v>0</v>
      </c>
      <c r="O240" s="18">
        <v>0</v>
      </c>
      <c r="P240" s="18">
        <v>10</v>
      </c>
      <c r="Q240" s="18">
        <v>10</v>
      </c>
      <c r="R240" s="31"/>
    </row>
    <row r="241" spans="1:18" ht="22.5">
      <c r="A241" s="29"/>
      <c r="B241" s="12" t="s">
        <v>280</v>
      </c>
      <c r="C241" s="8"/>
      <c r="D241" s="8"/>
      <c r="E241" s="8"/>
      <c r="F241" s="8"/>
      <c r="G241" s="8"/>
      <c r="H241" s="8"/>
      <c r="I241" s="8"/>
      <c r="J241" s="8"/>
      <c r="K241" s="8"/>
      <c r="L241" s="8"/>
      <c r="M241" s="8"/>
      <c r="N241" s="8"/>
      <c r="O241" s="8"/>
      <c r="P241" s="8"/>
      <c r="Q241" s="8"/>
      <c r="R241" s="31"/>
    </row>
    <row r="242" spans="1:18" ht="33.75">
      <c r="A242" s="29"/>
      <c r="B242" s="12" t="s">
        <v>281</v>
      </c>
      <c r="C242" s="8"/>
      <c r="D242" s="8"/>
      <c r="E242" s="8"/>
      <c r="F242" s="8"/>
      <c r="G242" s="8"/>
      <c r="H242" s="18">
        <v>0</v>
      </c>
      <c r="I242" s="18">
        <v>0</v>
      </c>
      <c r="J242" s="18">
        <v>0</v>
      </c>
      <c r="K242" s="18">
        <v>0</v>
      </c>
      <c r="L242" s="18">
        <v>0</v>
      </c>
      <c r="M242" s="18">
        <v>0</v>
      </c>
      <c r="N242" s="18">
        <v>0</v>
      </c>
      <c r="O242" s="18">
        <v>0</v>
      </c>
      <c r="P242" s="18">
        <v>0</v>
      </c>
      <c r="Q242" s="18">
        <v>0</v>
      </c>
      <c r="R242" s="31"/>
    </row>
    <row r="243" spans="1:18" ht="47.25" customHeight="1">
      <c r="A243" s="29"/>
      <c r="B243" s="8" t="s">
        <v>282</v>
      </c>
      <c r="C243" s="8"/>
      <c r="D243" s="8"/>
      <c r="E243" s="8"/>
      <c r="F243" s="8"/>
      <c r="G243" s="8"/>
      <c r="H243" s="18">
        <v>0</v>
      </c>
      <c r="I243" s="18">
        <v>0</v>
      </c>
      <c r="J243" s="18">
        <v>0</v>
      </c>
      <c r="K243" s="18">
        <v>0</v>
      </c>
      <c r="L243" s="18">
        <v>0</v>
      </c>
      <c r="M243" s="18">
        <v>0</v>
      </c>
      <c r="N243" s="18">
        <v>0</v>
      </c>
      <c r="O243" s="18">
        <v>0</v>
      </c>
      <c r="P243" s="18">
        <v>0</v>
      </c>
      <c r="Q243" s="18">
        <v>0</v>
      </c>
      <c r="R243" s="31"/>
    </row>
    <row r="244" spans="1:18" ht="27" customHeight="1">
      <c r="A244" s="29"/>
      <c r="B244" s="8" t="s">
        <v>283</v>
      </c>
      <c r="C244" s="8"/>
      <c r="D244" s="8"/>
      <c r="E244" s="8"/>
      <c r="F244" s="8"/>
      <c r="G244" s="8"/>
      <c r="H244" s="18">
        <v>110</v>
      </c>
      <c r="I244" s="18">
        <v>20.5</v>
      </c>
      <c r="J244" s="18">
        <v>110</v>
      </c>
      <c r="K244" s="18">
        <v>35</v>
      </c>
      <c r="L244" s="18">
        <v>110</v>
      </c>
      <c r="M244" s="18">
        <v>35</v>
      </c>
      <c r="N244" s="18">
        <v>120</v>
      </c>
      <c r="O244" s="18">
        <v>66.5</v>
      </c>
      <c r="P244" s="18">
        <v>110</v>
      </c>
      <c r="Q244" s="18">
        <v>110</v>
      </c>
      <c r="R244" s="31"/>
    </row>
    <row r="245" spans="1:18" ht="21.75">
      <c r="A245" s="29"/>
      <c r="B245" s="12" t="s">
        <v>104</v>
      </c>
      <c r="C245" s="8"/>
      <c r="D245" s="8"/>
      <c r="E245" s="8"/>
      <c r="F245" s="12"/>
      <c r="G245" s="12"/>
      <c r="H245" s="12">
        <v>860</v>
      </c>
      <c r="I245" s="12">
        <v>316.05</v>
      </c>
      <c r="J245" s="12">
        <v>860</v>
      </c>
      <c r="K245" s="12">
        <v>533.194</v>
      </c>
      <c r="L245" s="12">
        <v>860</v>
      </c>
      <c r="M245" s="12">
        <v>607.153</v>
      </c>
      <c r="N245" s="12">
        <v>860</v>
      </c>
      <c r="O245" s="12">
        <v>847.807</v>
      </c>
      <c r="P245" s="12">
        <v>860</v>
      </c>
      <c r="Q245" s="12">
        <v>860</v>
      </c>
      <c r="R245" s="31"/>
    </row>
    <row r="246" spans="1:18" ht="33.75">
      <c r="A246" s="29"/>
      <c r="B246" s="12" t="s">
        <v>284</v>
      </c>
      <c r="C246" s="8"/>
      <c r="D246" s="8"/>
      <c r="E246" s="8"/>
      <c r="F246" s="8"/>
      <c r="G246" s="8"/>
      <c r="H246" s="8"/>
      <c r="I246" s="8"/>
      <c r="J246" s="8"/>
      <c r="K246" s="8"/>
      <c r="L246" s="8"/>
      <c r="M246" s="8"/>
      <c r="N246" s="8"/>
      <c r="O246" s="8"/>
      <c r="P246" s="8"/>
      <c r="Q246" s="8"/>
      <c r="R246" s="31"/>
    </row>
    <row r="247" spans="1:18" ht="22.5">
      <c r="A247" s="29"/>
      <c r="B247" s="12" t="s">
        <v>285</v>
      </c>
      <c r="C247" s="8"/>
      <c r="D247" s="8"/>
      <c r="E247" s="8"/>
      <c r="F247" s="8"/>
      <c r="G247" s="8"/>
      <c r="H247" s="8">
        <v>860</v>
      </c>
      <c r="I247" s="8">
        <v>316.05</v>
      </c>
      <c r="J247" s="8">
        <v>860</v>
      </c>
      <c r="K247" s="8">
        <v>533.194</v>
      </c>
      <c r="L247" s="8">
        <v>860</v>
      </c>
      <c r="M247" s="8">
        <v>607.153</v>
      </c>
      <c r="N247" s="8">
        <v>860</v>
      </c>
      <c r="O247" s="8">
        <v>847.807</v>
      </c>
      <c r="P247" s="8">
        <v>860</v>
      </c>
      <c r="Q247" s="8">
        <v>860</v>
      </c>
      <c r="R247" s="31"/>
    </row>
    <row r="248" spans="1:18" ht="45" customHeight="1">
      <c r="A248" s="29"/>
      <c r="B248" s="12" t="s">
        <v>286</v>
      </c>
      <c r="C248" s="8"/>
      <c r="D248" s="8"/>
      <c r="E248" s="8"/>
      <c r="F248" s="8"/>
      <c r="G248" s="8"/>
      <c r="H248" s="8">
        <v>860</v>
      </c>
      <c r="I248" s="8">
        <v>316.05</v>
      </c>
      <c r="J248" s="8">
        <v>860</v>
      </c>
      <c r="K248" s="8">
        <v>533.194</v>
      </c>
      <c r="L248" s="8">
        <v>860</v>
      </c>
      <c r="M248" s="8">
        <v>607.153</v>
      </c>
      <c r="N248" s="8">
        <v>860</v>
      </c>
      <c r="O248" s="8">
        <v>847.807</v>
      </c>
      <c r="P248" s="8">
        <v>860</v>
      </c>
      <c r="Q248" s="8">
        <v>860</v>
      </c>
      <c r="R248" s="31"/>
    </row>
    <row r="249" spans="1:18" ht="47.25" customHeight="1">
      <c r="A249" s="29"/>
      <c r="B249" s="8" t="s">
        <v>92</v>
      </c>
      <c r="C249" s="8"/>
      <c r="D249" s="8"/>
      <c r="E249" s="8"/>
      <c r="F249" s="8"/>
      <c r="G249" s="8"/>
      <c r="H249" s="8">
        <v>0</v>
      </c>
      <c r="I249" s="8">
        <v>0</v>
      </c>
      <c r="J249" s="18">
        <v>0</v>
      </c>
      <c r="K249" s="18">
        <v>0</v>
      </c>
      <c r="L249" s="18">
        <v>0</v>
      </c>
      <c r="M249" s="18">
        <v>0</v>
      </c>
      <c r="N249" s="18">
        <v>0</v>
      </c>
      <c r="O249" s="18">
        <v>0</v>
      </c>
      <c r="P249" s="8">
        <v>0</v>
      </c>
      <c r="Q249" s="8">
        <v>0</v>
      </c>
      <c r="R249" s="31"/>
    </row>
    <row r="250" spans="1:18" ht="27.75" customHeight="1">
      <c r="A250" s="29"/>
      <c r="B250" s="8" t="s">
        <v>93</v>
      </c>
      <c r="C250" s="8"/>
      <c r="D250" s="8"/>
      <c r="E250" s="8"/>
      <c r="F250" s="8"/>
      <c r="G250" s="8"/>
      <c r="H250" s="18">
        <v>0</v>
      </c>
      <c r="I250" s="8">
        <v>0</v>
      </c>
      <c r="J250" s="8">
        <v>0</v>
      </c>
      <c r="K250" s="18">
        <v>0</v>
      </c>
      <c r="L250" s="18">
        <v>0</v>
      </c>
      <c r="M250" s="18">
        <v>0</v>
      </c>
      <c r="N250" s="18">
        <v>0</v>
      </c>
      <c r="O250" s="18">
        <v>0</v>
      </c>
      <c r="P250" s="18">
        <v>0</v>
      </c>
      <c r="Q250" s="8">
        <v>0</v>
      </c>
      <c r="R250" s="31"/>
    </row>
    <row r="251" spans="1:18" ht="28.5" customHeight="1">
      <c r="A251" s="29"/>
      <c r="B251" s="8" t="s">
        <v>93</v>
      </c>
      <c r="C251" s="8"/>
      <c r="D251" s="8"/>
      <c r="E251" s="8"/>
      <c r="F251" s="8"/>
      <c r="G251" s="8"/>
      <c r="H251" s="8">
        <v>0</v>
      </c>
      <c r="I251" s="8">
        <v>0</v>
      </c>
      <c r="J251" s="18">
        <v>0</v>
      </c>
      <c r="K251" s="18">
        <v>0</v>
      </c>
      <c r="L251" s="18">
        <v>0</v>
      </c>
      <c r="M251" s="18">
        <v>0</v>
      </c>
      <c r="N251" s="18">
        <v>0</v>
      </c>
      <c r="O251" s="18">
        <v>0</v>
      </c>
      <c r="P251" s="8">
        <v>0</v>
      </c>
      <c r="Q251" s="8">
        <v>0</v>
      </c>
      <c r="R251" s="31"/>
    </row>
    <row r="252" spans="1:18" ht="20.25" customHeight="1">
      <c r="A252" s="29"/>
      <c r="B252" s="205" t="s">
        <v>105</v>
      </c>
      <c r="C252" s="12"/>
      <c r="D252" s="12"/>
      <c r="E252" s="12"/>
      <c r="F252" s="12"/>
      <c r="G252" s="12"/>
      <c r="H252" s="12">
        <v>28639.9</v>
      </c>
      <c r="I252" s="12">
        <v>6525.346</v>
      </c>
      <c r="J252" s="14">
        <v>28845.6</v>
      </c>
      <c r="K252" s="12">
        <v>14357.162</v>
      </c>
      <c r="L252" s="12">
        <v>55996.247</v>
      </c>
      <c r="M252" s="12">
        <v>23020.209</v>
      </c>
      <c r="N252" s="12">
        <v>60010.72</v>
      </c>
      <c r="O252" s="14">
        <v>50642.389</v>
      </c>
      <c r="P252" s="14">
        <v>94980.7</v>
      </c>
      <c r="Q252" s="14">
        <v>91915.6</v>
      </c>
      <c r="R252" s="31"/>
    </row>
    <row r="253" spans="1:18" ht="36" customHeight="1">
      <c r="A253" s="29"/>
      <c r="B253" s="207" t="s">
        <v>287</v>
      </c>
      <c r="C253" s="8"/>
      <c r="D253" s="8"/>
      <c r="E253" s="8"/>
      <c r="F253" s="8"/>
      <c r="G253" s="8"/>
      <c r="H253" s="8"/>
      <c r="I253" s="8"/>
      <c r="J253" s="8"/>
      <c r="K253" s="8"/>
      <c r="L253" s="8"/>
      <c r="M253" s="8"/>
      <c r="N253" s="8"/>
      <c r="O253" s="8"/>
      <c r="P253" s="8"/>
      <c r="Q253" s="8"/>
      <c r="R253" s="31"/>
    </row>
    <row r="254" spans="1:18" ht="12">
      <c r="A254" s="29"/>
      <c r="B254" s="207" t="s">
        <v>288</v>
      </c>
      <c r="C254" s="8"/>
      <c r="D254" s="8"/>
      <c r="E254" s="8"/>
      <c r="F254" s="8"/>
      <c r="G254" s="8"/>
      <c r="H254" s="21">
        <v>680.4</v>
      </c>
      <c r="I254" s="21">
        <v>0</v>
      </c>
      <c r="J254" s="21">
        <v>683.7</v>
      </c>
      <c r="K254" s="21">
        <v>683.7</v>
      </c>
      <c r="L254" s="21">
        <v>683.7</v>
      </c>
      <c r="M254" s="21">
        <v>683.7</v>
      </c>
      <c r="N254" s="21">
        <v>683.7</v>
      </c>
      <c r="O254" s="21">
        <v>683.7</v>
      </c>
      <c r="P254" s="21">
        <v>133.8</v>
      </c>
      <c r="Q254" s="21">
        <v>133.8</v>
      </c>
      <c r="R254" s="31"/>
    </row>
    <row r="255" spans="1:18" ht="22.5">
      <c r="A255" s="29"/>
      <c r="B255" s="17" t="s">
        <v>106</v>
      </c>
      <c r="C255" s="8"/>
      <c r="D255" s="8"/>
      <c r="E255" s="8"/>
      <c r="F255" s="8"/>
      <c r="G255" s="8"/>
      <c r="H255" s="21">
        <v>0.4</v>
      </c>
      <c r="I255" s="21">
        <v>0</v>
      </c>
      <c r="J255" s="21">
        <v>0</v>
      </c>
      <c r="K255" s="21">
        <v>0</v>
      </c>
      <c r="L255" s="21">
        <v>0</v>
      </c>
      <c r="M255" s="21">
        <v>0</v>
      </c>
      <c r="N255" s="21">
        <v>26.7</v>
      </c>
      <c r="O255" s="21">
        <v>26.7</v>
      </c>
      <c r="P255" s="21">
        <v>0</v>
      </c>
      <c r="Q255" s="21">
        <v>0</v>
      </c>
      <c r="R255" s="31"/>
    </row>
    <row r="256" spans="1:18" ht="12">
      <c r="A256" s="29"/>
      <c r="B256" s="17" t="s">
        <v>120</v>
      </c>
      <c r="C256" s="8"/>
      <c r="D256" s="8"/>
      <c r="E256" s="8"/>
      <c r="F256" s="8"/>
      <c r="G256" s="8"/>
      <c r="H256" s="21">
        <v>0</v>
      </c>
      <c r="I256" s="21">
        <v>0</v>
      </c>
      <c r="J256" s="21">
        <v>0</v>
      </c>
      <c r="K256" s="21">
        <v>0</v>
      </c>
      <c r="L256" s="21">
        <v>0</v>
      </c>
      <c r="M256" s="21">
        <v>0</v>
      </c>
      <c r="N256" s="21">
        <v>0</v>
      </c>
      <c r="O256" s="21">
        <v>0</v>
      </c>
      <c r="P256" s="21">
        <v>0</v>
      </c>
      <c r="Q256" s="21">
        <v>0</v>
      </c>
      <c r="R256" s="31"/>
    </row>
    <row r="257" spans="1:18" ht="33.75">
      <c r="A257" s="29"/>
      <c r="B257" s="17" t="s">
        <v>1042</v>
      </c>
      <c r="C257" s="8"/>
      <c r="D257" s="8"/>
      <c r="E257" s="8"/>
      <c r="F257" s="8"/>
      <c r="G257" s="8"/>
      <c r="H257" s="21">
        <v>3</v>
      </c>
      <c r="I257" s="21">
        <v>3</v>
      </c>
      <c r="J257" s="21"/>
      <c r="K257" s="21"/>
      <c r="L257" s="21"/>
      <c r="M257" s="21"/>
      <c r="N257" s="21"/>
      <c r="O257" s="21"/>
      <c r="P257" s="21">
        <v>520.5</v>
      </c>
      <c r="Q257" s="21">
        <v>520.5</v>
      </c>
      <c r="R257" s="31"/>
    </row>
    <row r="258" spans="1:18" ht="33.75">
      <c r="A258" s="29"/>
      <c r="B258" s="17" t="s">
        <v>1043</v>
      </c>
      <c r="C258" s="8"/>
      <c r="D258" s="8"/>
      <c r="E258" s="8"/>
      <c r="F258" s="8"/>
      <c r="G258" s="8"/>
      <c r="H258" s="21">
        <v>0</v>
      </c>
      <c r="I258" s="21">
        <v>0</v>
      </c>
      <c r="J258" s="21">
        <v>3</v>
      </c>
      <c r="K258" s="21">
        <v>3</v>
      </c>
      <c r="L258" s="21">
        <v>3</v>
      </c>
      <c r="M258" s="21">
        <v>3</v>
      </c>
      <c r="N258" s="21">
        <v>3</v>
      </c>
      <c r="O258" s="21">
        <v>3</v>
      </c>
      <c r="P258" s="21">
        <v>3</v>
      </c>
      <c r="Q258" s="21">
        <v>3</v>
      </c>
      <c r="R258" s="31"/>
    </row>
    <row r="259" spans="1:18" ht="33.75">
      <c r="A259" s="29"/>
      <c r="B259" s="17" t="s">
        <v>1043</v>
      </c>
      <c r="C259" s="8"/>
      <c r="D259" s="8"/>
      <c r="E259" s="8"/>
      <c r="F259" s="8"/>
      <c r="G259" s="8"/>
      <c r="H259" s="21">
        <v>130.1</v>
      </c>
      <c r="I259" s="21">
        <v>0</v>
      </c>
      <c r="J259" s="21">
        <v>130.8</v>
      </c>
      <c r="K259" s="21">
        <v>130.8</v>
      </c>
      <c r="L259" s="21">
        <v>130.8</v>
      </c>
      <c r="M259" s="21">
        <v>130.8</v>
      </c>
      <c r="N259" s="21">
        <v>130.8</v>
      </c>
      <c r="O259" s="21">
        <v>130.8</v>
      </c>
      <c r="P259" s="21">
        <v>130.8</v>
      </c>
      <c r="Q259" s="21">
        <v>130.8</v>
      </c>
      <c r="R259" s="31"/>
    </row>
    <row r="260" spans="1:18" ht="12">
      <c r="A260" s="29"/>
      <c r="B260" s="17" t="s">
        <v>712</v>
      </c>
      <c r="C260" s="8"/>
      <c r="D260" s="8"/>
      <c r="E260" s="8"/>
      <c r="F260" s="8"/>
      <c r="G260" s="8"/>
      <c r="H260" s="21">
        <v>549.9</v>
      </c>
      <c r="I260" s="21">
        <v>0</v>
      </c>
      <c r="J260" s="21">
        <v>549.9</v>
      </c>
      <c r="K260" s="21">
        <v>549.9</v>
      </c>
      <c r="L260" s="21">
        <v>549.9</v>
      </c>
      <c r="M260" s="21">
        <v>549.9</v>
      </c>
      <c r="N260" s="21">
        <v>523.2</v>
      </c>
      <c r="O260" s="21">
        <v>523.2</v>
      </c>
      <c r="P260" s="21">
        <v>0</v>
      </c>
      <c r="Q260" s="21">
        <v>0</v>
      </c>
      <c r="R260" s="31"/>
    </row>
    <row r="261" spans="1:18" ht="23.25" customHeight="1">
      <c r="A261" s="29"/>
      <c r="B261" s="207" t="s">
        <v>289</v>
      </c>
      <c r="C261" s="8"/>
      <c r="D261" s="8"/>
      <c r="E261" s="8"/>
      <c r="F261" s="8"/>
      <c r="G261" s="8"/>
      <c r="H261" s="21">
        <v>1550</v>
      </c>
      <c r="I261" s="21">
        <v>116.4</v>
      </c>
      <c r="J261" s="37">
        <v>1413.98</v>
      </c>
      <c r="K261" s="37">
        <v>341.4</v>
      </c>
      <c r="L261" s="37">
        <v>1381.331</v>
      </c>
      <c r="M261" s="37">
        <v>918.495</v>
      </c>
      <c r="N261" s="37">
        <v>1400</v>
      </c>
      <c r="O261" s="37">
        <v>1274.87</v>
      </c>
      <c r="P261" s="37">
        <v>1300</v>
      </c>
      <c r="Q261" s="37">
        <v>1300</v>
      </c>
      <c r="R261" s="31"/>
    </row>
    <row r="262" spans="1:18" ht="17.25" customHeight="1">
      <c r="A262" s="29"/>
      <c r="B262" s="17" t="s">
        <v>1028</v>
      </c>
      <c r="C262" s="8"/>
      <c r="D262" s="8"/>
      <c r="E262" s="8"/>
      <c r="F262" s="8"/>
      <c r="G262" s="8"/>
      <c r="H262" s="21">
        <v>1550</v>
      </c>
      <c r="I262" s="21">
        <v>116.4</v>
      </c>
      <c r="J262" s="37">
        <v>1413.98</v>
      </c>
      <c r="K262" s="37">
        <v>341.4</v>
      </c>
      <c r="L262" s="37">
        <v>1381.331</v>
      </c>
      <c r="M262" s="37">
        <v>918.495</v>
      </c>
      <c r="N262" s="37">
        <v>1400</v>
      </c>
      <c r="O262" s="37">
        <v>1274.87</v>
      </c>
      <c r="P262" s="37">
        <v>1300</v>
      </c>
      <c r="Q262" s="37">
        <v>1300</v>
      </c>
      <c r="R262" s="31"/>
    </row>
    <row r="263" spans="1:18" ht="22.5">
      <c r="A263" s="29"/>
      <c r="B263" s="207" t="s">
        <v>290</v>
      </c>
      <c r="C263" s="8"/>
      <c r="D263" s="8"/>
      <c r="E263" s="8"/>
      <c r="F263" s="8"/>
      <c r="G263" s="8"/>
      <c r="H263" s="21">
        <v>26409.5</v>
      </c>
      <c r="I263" s="21">
        <v>6408.946</v>
      </c>
      <c r="J263" s="40">
        <v>26747.918</v>
      </c>
      <c r="K263" s="21">
        <v>13332.062</v>
      </c>
      <c r="L263" s="37">
        <v>53931.216</v>
      </c>
      <c r="M263" s="37">
        <v>21418.014</v>
      </c>
      <c r="N263" s="37">
        <v>57927.02</v>
      </c>
      <c r="O263" s="39">
        <v>48683.819</v>
      </c>
      <c r="P263" s="21">
        <v>74099.3</v>
      </c>
      <c r="Q263" s="21">
        <v>73034.2</v>
      </c>
      <c r="R263" s="31"/>
    </row>
    <row r="264" spans="1:18" ht="22.5">
      <c r="A264" s="29"/>
      <c r="B264" s="17" t="s">
        <v>711</v>
      </c>
      <c r="C264" s="8"/>
      <c r="D264" s="8"/>
      <c r="E264" s="8"/>
      <c r="F264" s="8"/>
      <c r="G264" s="8"/>
      <c r="H264" s="21">
        <v>788</v>
      </c>
      <c r="I264" s="21">
        <v>0</v>
      </c>
      <c r="J264" s="40">
        <v>788</v>
      </c>
      <c r="K264" s="21">
        <v>394</v>
      </c>
      <c r="L264" s="37">
        <v>788</v>
      </c>
      <c r="M264" s="37">
        <v>394</v>
      </c>
      <c r="N264" s="37">
        <v>788</v>
      </c>
      <c r="O264" s="39">
        <v>788</v>
      </c>
      <c r="P264" s="21">
        <v>0</v>
      </c>
      <c r="Q264" s="21">
        <v>0</v>
      </c>
      <c r="R264" s="31"/>
    </row>
    <row r="265" spans="1:18" ht="33.75">
      <c r="A265" s="29"/>
      <c r="B265" s="17" t="s">
        <v>1044</v>
      </c>
      <c r="C265" s="8"/>
      <c r="D265" s="8"/>
      <c r="E265" s="8"/>
      <c r="F265" s="8"/>
      <c r="G265" s="8"/>
      <c r="H265" s="21">
        <v>0</v>
      </c>
      <c r="I265" s="21">
        <v>0</v>
      </c>
      <c r="J265" s="40">
        <v>86.018</v>
      </c>
      <c r="K265" s="21">
        <v>0</v>
      </c>
      <c r="L265" s="37">
        <v>168.668</v>
      </c>
      <c r="M265" s="37">
        <v>114.334</v>
      </c>
      <c r="N265" s="37">
        <v>168.669</v>
      </c>
      <c r="O265" s="39">
        <v>114.334</v>
      </c>
      <c r="P265" s="21">
        <v>160</v>
      </c>
      <c r="Q265" s="21">
        <v>160</v>
      </c>
      <c r="R265" s="31"/>
    </row>
    <row r="266" spans="1:18" ht="45">
      <c r="A266" s="29"/>
      <c r="B266" s="17" t="s">
        <v>92</v>
      </c>
      <c r="C266" s="8"/>
      <c r="D266" s="8"/>
      <c r="E266" s="8"/>
      <c r="F266" s="8"/>
      <c r="G266" s="8"/>
      <c r="H266" s="8">
        <v>0</v>
      </c>
      <c r="I266" s="8">
        <v>0</v>
      </c>
      <c r="J266" s="18">
        <v>142.5</v>
      </c>
      <c r="K266" s="18">
        <v>0</v>
      </c>
      <c r="L266" s="18">
        <v>142.5</v>
      </c>
      <c r="M266" s="18">
        <v>142.5</v>
      </c>
      <c r="N266" s="18">
        <v>142.5</v>
      </c>
      <c r="O266" s="18">
        <v>142.5</v>
      </c>
      <c r="P266" s="8">
        <v>0</v>
      </c>
      <c r="Q266" s="8">
        <v>0</v>
      </c>
      <c r="R266" s="31"/>
    </row>
    <row r="267" spans="1:18" ht="56.25">
      <c r="A267" s="29"/>
      <c r="B267" s="17" t="s">
        <v>1090</v>
      </c>
      <c r="C267" s="8"/>
      <c r="D267" s="8"/>
      <c r="E267" s="8"/>
      <c r="F267" s="8"/>
      <c r="G267" s="8"/>
      <c r="H267" s="8">
        <v>0</v>
      </c>
      <c r="I267" s="8">
        <v>0</v>
      </c>
      <c r="J267" s="18">
        <v>109.9</v>
      </c>
      <c r="K267" s="18">
        <v>0</v>
      </c>
      <c r="L267" s="18">
        <v>109.9</v>
      </c>
      <c r="M267" s="18">
        <v>73.3</v>
      </c>
      <c r="N267" s="18">
        <v>184.6</v>
      </c>
      <c r="O267" s="18">
        <v>184.6</v>
      </c>
      <c r="P267" s="8">
        <v>0</v>
      </c>
      <c r="Q267" s="8">
        <v>0</v>
      </c>
      <c r="R267" s="31"/>
    </row>
    <row r="268" spans="1:18" ht="56.25">
      <c r="A268" s="29"/>
      <c r="B268" s="17" t="s">
        <v>1091</v>
      </c>
      <c r="C268" s="8"/>
      <c r="D268" s="8"/>
      <c r="E268" s="8"/>
      <c r="F268" s="8"/>
      <c r="G268" s="8"/>
      <c r="H268" s="8">
        <v>0</v>
      </c>
      <c r="I268" s="8">
        <v>0</v>
      </c>
      <c r="J268" s="18">
        <v>0</v>
      </c>
      <c r="K268" s="18">
        <v>0</v>
      </c>
      <c r="L268" s="18">
        <v>11249.448</v>
      </c>
      <c r="M268" s="18">
        <v>649.284</v>
      </c>
      <c r="N268" s="18">
        <v>14453.048</v>
      </c>
      <c r="O268" s="18">
        <v>14453.048</v>
      </c>
      <c r="P268" s="8">
        <v>0</v>
      </c>
      <c r="Q268" s="8">
        <v>0</v>
      </c>
      <c r="R268" s="31"/>
    </row>
    <row r="269" spans="1:18" ht="22.5">
      <c r="A269" s="29"/>
      <c r="B269" s="17" t="s">
        <v>1076</v>
      </c>
      <c r="C269" s="8"/>
      <c r="D269" s="8"/>
      <c r="E269" s="8"/>
      <c r="F269" s="8"/>
      <c r="G269" s="8"/>
      <c r="H269" s="8">
        <v>0</v>
      </c>
      <c r="I269" s="8">
        <v>0</v>
      </c>
      <c r="J269" s="18">
        <v>0</v>
      </c>
      <c r="K269" s="18">
        <v>0</v>
      </c>
      <c r="L269" s="18">
        <v>3889</v>
      </c>
      <c r="M269" s="18">
        <v>0</v>
      </c>
      <c r="N269" s="18">
        <v>3889</v>
      </c>
      <c r="O269" s="18">
        <v>0</v>
      </c>
      <c r="P269" s="8">
        <v>0</v>
      </c>
      <c r="Q269" s="8">
        <v>0</v>
      </c>
      <c r="R269" s="31"/>
    </row>
    <row r="270" spans="1:18" ht="45">
      <c r="A270" s="29"/>
      <c r="B270" s="17" t="s">
        <v>1092</v>
      </c>
      <c r="C270" s="8"/>
      <c r="D270" s="8"/>
      <c r="E270" s="8"/>
      <c r="F270" s="8"/>
      <c r="G270" s="8"/>
      <c r="H270" s="8">
        <v>0</v>
      </c>
      <c r="I270" s="8">
        <v>0</v>
      </c>
      <c r="J270" s="18">
        <v>0</v>
      </c>
      <c r="K270" s="18">
        <v>0</v>
      </c>
      <c r="L270" s="18">
        <v>50</v>
      </c>
      <c r="M270" s="18">
        <v>0</v>
      </c>
      <c r="N270" s="18">
        <v>50</v>
      </c>
      <c r="O270" s="18">
        <v>50</v>
      </c>
      <c r="P270" s="8">
        <v>0</v>
      </c>
      <c r="Q270" s="8">
        <v>0</v>
      </c>
      <c r="R270" s="31"/>
    </row>
    <row r="271" spans="1:18" ht="67.5">
      <c r="A271" s="29"/>
      <c r="B271" s="17" t="s">
        <v>137</v>
      </c>
      <c r="C271" s="8"/>
      <c r="D271" s="8"/>
      <c r="E271" s="8"/>
      <c r="F271" s="8"/>
      <c r="G271" s="8"/>
      <c r="H271" s="8">
        <v>0</v>
      </c>
      <c r="I271" s="8">
        <v>0</v>
      </c>
      <c r="J271" s="18">
        <v>0</v>
      </c>
      <c r="K271" s="18">
        <v>0</v>
      </c>
      <c r="L271" s="18">
        <v>0</v>
      </c>
      <c r="M271" s="18">
        <v>0</v>
      </c>
      <c r="N271" s="18">
        <v>1600</v>
      </c>
      <c r="O271" s="18">
        <v>699.826</v>
      </c>
      <c r="P271" s="8">
        <v>1600</v>
      </c>
      <c r="Q271" s="8">
        <v>0</v>
      </c>
      <c r="R271" s="31"/>
    </row>
    <row r="272" spans="1:18" ht="22.5">
      <c r="A272" s="29"/>
      <c r="B272" s="17" t="s">
        <v>109</v>
      </c>
      <c r="C272" s="8"/>
      <c r="D272" s="8"/>
      <c r="E272" s="8"/>
      <c r="F272" s="8"/>
      <c r="G272" s="8"/>
      <c r="H272" s="8">
        <v>2000</v>
      </c>
      <c r="I272" s="8">
        <v>0</v>
      </c>
      <c r="J272" s="18">
        <v>2000</v>
      </c>
      <c r="K272" s="18">
        <v>0</v>
      </c>
      <c r="L272" s="18">
        <v>2000</v>
      </c>
      <c r="M272" s="18">
        <v>0</v>
      </c>
      <c r="N272" s="18">
        <v>400</v>
      </c>
      <c r="O272" s="18">
        <v>121.875</v>
      </c>
      <c r="P272" s="8">
        <v>400</v>
      </c>
      <c r="Q272" s="8">
        <v>0</v>
      </c>
      <c r="R272" s="31"/>
    </row>
    <row r="273" spans="1:18" ht="22.5">
      <c r="A273" s="29"/>
      <c r="B273" s="17" t="s">
        <v>138</v>
      </c>
      <c r="C273" s="8"/>
      <c r="D273" s="8"/>
      <c r="E273" s="8"/>
      <c r="F273" s="8"/>
      <c r="G273" s="8"/>
      <c r="H273" s="8">
        <v>7082.3</v>
      </c>
      <c r="I273" s="8">
        <v>1879.963</v>
      </c>
      <c r="J273" s="18">
        <v>7082.3</v>
      </c>
      <c r="K273" s="18">
        <v>3804.206</v>
      </c>
      <c r="L273" s="18">
        <v>14728.3</v>
      </c>
      <c r="M273" s="18">
        <v>7035.104</v>
      </c>
      <c r="N273" s="18">
        <v>8591.065</v>
      </c>
      <c r="O273" s="18">
        <v>7297.299</v>
      </c>
      <c r="P273" s="8">
        <v>24007.1</v>
      </c>
      <c r="Q273" s="8">
        <v>28937.1</v>
      </c>
      <c r="R273" s="31"/>
    </row>
    <row r="274" spans="1:18" ht="33.75">
      <c r="A274" s="29"/>
      <c r="B274" s="17" t="s">
        <v>140</v>
      </c>
      <c r="C274" s="8"/>
      <c r="D274" s="8"/>
      <c r="E274" s="8"/>
      <c r="F274" s="8"/>
      <c r="G274" s="8"/>
      <c r="H274" s="8">
        <v>1800</v>
      </c>
      <c r="I274" s="8">
        <v>529.682</v>
      </c>
      <c r="J274" s="18">
        <v>1800</v>
      </c>
      <c r="K274" s="18">
        <v>991.249</v>
      </c>
      <c r="L274" s="18">
        <v>7210.7</v>
      </c>
      <c r="M274" s="18">
        <v>1058.303</v>
      </c>
      <c r="N274" s="18">
        <v>1800</v>
      </c>
      <c r="O274" s="18">
        <v>1356.997</v>
      </c>
      <c r="P274" s="8">
        <v>28086</v>
      </c>
      <c r="Q274" s="8">
        <v>28086</v>
      </c>
      <c r="R274" s="31"/>
    </row>
    <row r="275" spans="1:18" ht="33.75">
      <c r="A275" s="29"/>
      <c r="B275" s="17" t="s">
        <v>140</v>
      </c>
      <c r="C275" s="8"/>
      <c r="D275" s="8"/>
      <c r="E275" s="8"/>
      <c r="F275" s="8"/>
      <c r="G275" s="8"/>
      <c r="H275" s="8">
        <v>0</v>
      </c>
      <c r="I275" s="8">
        <v>0</v>
      </c>
      <c r="J275" s="18">
        <v>0</v>
      </c>
      <c r="K275" s="18">
        <v>0</v>
      </c>
      <c r="L275" s="18">
        <v>0</v>
      </c>
      <c r="M275" s="18">
        <v>0</v>
      </c>
      <c r="N275" s="18">
        <v>0</v>
      </c>
      <c r="O275" s="18">
        <v>0</v>
      </c>
      <c r="P275" s="8">
        <v>0</v>
      </c>
      <c r="Q275" s="8">
        <v>0</v>
      </c>
      <c r="R275" s="31"/>
    </row>
    <row r="276" spans="1:18" ht="33.75">
      <c r="A276" s="29"/>
      <c r="B276" s="17" t="s">
        <v>1045</v>
      </c>
      <c r="C276" s="8"/>
      <c r="D276" s="8"/>
      <c r="E276" s="8"/>
      <c r="F276" s="8"/>
      <c r="G276" s="8"/>
      <c r="H276" s="8">
        <v>14739.2</v>
      </c>
      <c r="I276" s="8">
        <v>3999.301</v>
      </c>
      <c r="J276" s="18">
        <v>14739.2</v>
      </c>
      <c r="K276" s="18">
        <v>8142.607</v>
      </c>
      <c r="L276" s="18">
        <v>13594.7</v>
      </c>
      <c r="M276" s="18">
        <v>11951.189</v>
      </c>
      <c r="N276" s="18">
        <v>13594.7</v>
      </c>
      <c r="O276" s="18">
        <v>13009.798</v>
      </c>
      <c r="P276" s="8">
        <v>13404.4</v>
      </c>
      <c r="Q276" s="8">
        <v>14099.3</v>
      </c>
      <c r="R276" s="31"/>
    </row>
    <row r="277" spans="1:18" ht="38.25" customHeight="1">
      <c r="A277" s="29"/>
      <c r="B277" s="17" t="s">
        <v>142</v>
      </c>
      <c r="C277" s="8"/>
      <c r="D277" s="8"/>
      <c r="E277" s="8"/>
      <c r="F277" s="8"/>
      <c r="G277" s="8"/>
      <c r="H277" s="8">
        <v>1751.8</v>
      </c>
      <c r="I277" s="8">
        <v>482.998</v>
      </c>
      <c r="J277" s="18">
        <v>1748.5</v>
      </c>
      <c r="K277" s="18">
        <v>724.802</v>
      </c>
      <c r="L277" s="18">
        <v>1748.5</v>
      </c>
      <c r="M277" s="18">
        <v>980.197</v>
      </c>
      <c r="N277" s="18">
        <v>1748.5</v>
      </c>
      <c r="O277" s="18">
        <v>1571.031</v>
      </c>
      <c r="P277" s="8">
        <v>1751.8</v>
      </c>
      <c r="Q277" s="8">
        <v>1751.8</v>
      </c>
      <c r="R277" s="31"/>
    </row>
    <row r="278" spans="1:18" ht="38.25" customHeight="1">
      <c r="A278" s="29"/>
      <c r="B278" s="17" t="s">
        <v>1093</v>
      </c>
      <c r="C278" s="8"/>
      <c r="D278" s="8"/>
      <c r="E278" s="8"/>
      <c r="F278" s="8"/>
      <c r="G278" s="8"/>
      <c r="H278" s="8"/>
      <c r="I278" s="8"/>
      <c r="J278" s="18"/>
      <c r="K278" s="18"/>
      <c r="L278" s="18"/>
      <c r="M278" s="18"/>
      <c r="N278" s="18">
        <v>2937.235</v>
      </c>
      <c r="O278" s="18">
        <v>1965.837</v>
      </c>
      <c r="P278" s="8">
        <v>4690</v>
      </c>
      <c r="Q278" s="8"/>
      <c r="R278" s="31"/>
    </row>
    <row r="279" spans="1:18" ht="67.5" hidden="1">
      <c r="A279" s="29"/>
      <c r="B279" s="8" t="s">
        <v>137</v>
      </c>
      <c r="C279" s="8"/>
      <c r="D279" s="8"/>
      <c r="E279" s="8"/>
      <c r="F279" s="8"/>
      <c r="G279" s="8"/>
      <c r="H279" s="8"/>
      <c r="I279" s="18"/>
      <c r="J279" s="18"/>
      <c r="K279" s="18"/>
      <c r="L279" s="18"/>
      <c r="M279" s="18"/>
      <c r="N279" s="18"/>
      <c r="O279" s="18"/>
      <c r="P279" s="18"/>
      <c r="Q279" s="18"/>
      <c r="R279" s="31"/>
    </row>
    <row r="280" spans="1:18" ht="68.25" customHeight="1" hidden="1">
      <c r="A280" s="29"/>
      <c r="B280" s="8" t="s">
        <v>137</v>
      </c>
      <c r="C280" s="8"/>
      <c r="D280" s="8"/>
      <c r="E280" s="8"/>
      <c r="F280" s="8"/>
      <c r="G280" s="8"/>
      <c r="H280" s="8"/>
      <c r="I280" s="18"/>
      <c r="J280" s="18"/>
      <c r="K280" s="18"/>
      <c r="L280" s="18"/>
      <c r="M280" s="18"/>
      <c r="N280" s="18"/>
      <c r="O280" s="18"/>
      <c r="P280" s="18"/>
      <c r="Q280" s="18"/>
      <c r="R280" s="31"/>
    </row>
    <row r="281" spans="1:18" ht="45" hidden="1">
      <c r="A281" s="29"/>
      <c r="B281" s="8" t="s">
        <v>110</v>
      </c>
      <c r="C281" s="8"/>
      <c r="D281" s="8"/>
      <c r="E281" s="8"/>
      <c r="F281" s="8"/>
      <c r="G281" s="8"/>
      <c r="H281" s="8"/>
      <c r="I281" s="18"/>
      <c r="J281" s="18"/>
      <c r="K281" s="18"/>
      <c r="L281" s="18"/>
      <c r="M281" s="18"/>
      <c r="N281" s="18"/>
      <c r="O281" s="18"/>
      <c r="P281" s="18"/>
      <c r="Q281" s="18"/>
      <c r="R281" s="31"/>
    </row>
    <row r="282" spans="1:18" ht="29.25" customHeight="1" hidden="1">
      <c r="A282" s="29"/>
      <c r="B282" s="8" t="s">
        <v>138</v>
      </c>
      <c r="C282" s="8"/>
      <c r="D282" s="8"/>
      <c r="E282" s="8"/>
      <c r="F282" s="8"/>
      <c r="G282" s="8"/>
      <c r="H282" s="18"/>
      <c r="I282" s="18"/>
      <c r="J282" s="18"/>
      <c r="K282" s="18"/>
      <c r="L282" s="18"/>
      <c r="M282" s="18"/>
      <c r="N282" s="18"/>
      <c r="O282" s="18"/>
      <c r="P282" s="18"/>
      <c r="Q282" s="18"/>
      <c r="R282" s="31"/>
    </row>
    <row r="283" spans="1:18" ht="36" customHeight="1" hidden="1">
      <c r="A283" s="29"/>
      <c r="B283" s="8" t="s">
        <v>139</v>
      </c>
      <c r="C283" s="8"/>
      <c r="D283" s="8"/>
      <c r="E283" s="8"/>
      <c r="F283" s="8"/>
      <c r="G283" s="8"/>
      <c r="H283" s="18"/>
      <c r="I283" s="18"/>
      <c r="J283" s="18"/>
      <c r="K283" s="18"/>
      <c r="L283" s="18"/>
      <c r="M283" s="18"/>
      <c r="N283" s="18"/>
      <c r="O283" s="18"/>
      <c r="P283" s="18"/>
      <c r="Q283" s="18"/>
      <c r="R283" s="31"/>
    </row>
    <row r="284" spans="1:18" ht="43.5" customHeight="1">
      <c r="A284" s="29"/>
      <c r="B284" s="8" t="s">
        <v>140</v>
      </c>
      <c r="C284" s="8"/>
      <c r="D284" s="8"/>
      <c r="E284" s="8"/>
      <c r="F284" s="8"/>
      <c r="G284" s="8"/>
      <c r="H284" s="18"/>
      <c r="I284" s="18"/>
      <c r="J284" s="18"/>
      <c r="K284" s="18"/>
      <c r="L284" s="18"/>
      <c r="M284" s="18"/>
      <c r="N284" s="18">
        <v>6880.53</v>
      </c>
      <c r="O284" s="18">
        <v>6229.501</v>
      </c>
      <c r="P284" s="18"/>
      <c r="Q284" s="18"/>
      <c r="R284" s="31"/>
    </row>
    <row r="285" spans="1:18" ht="27.75" customHeight="1" hidden="1">
      <c r="A285" s="29"/>
      <c r="B285" s="8" t="s">
        <v>141</v>
      </c>
      <c r="C285" s="8"/>
      <c r="D285" s="8"/>
      <c r="E285" s="8"/>
      <c r="F285" s="8"/>
      <c r="G285" s="8"/>
      <c r="H285" s="18"/>
      <c r="I285" s="18"/>
      <c r="J285" s="18"/>
      <c r="K285" s="18"/>
      <c r="L285" s="18"/>
      <c r="M285" s="18"/>
      <c r="N285" s="18"/>
      <c r="O285" s="18"/>
      <c r="P285" s="18"/>
      <c r="Q285" s="18"/>
      <c r="R285" s="31"/>
    </row>
    <row r="286" spans="1:18" ht="38.25" customHeight="1" hidden="1">
      <c r="A286" s="29"/>
      <c r="B286" s="8" t="s">
        <v>142</v>
      </c>
      <c r="C286" s="8"/>
      <c r="D286" s="8"/>
      <c r="E286" s="8"/>
      <c r="F286" s="8"/>
      <c r="G286" s="8"/>
      <c r="H286" s="18"/>
      <c r="I286" s="18"/>
      <c r="J286" s="18"/>
      <c r="K286" s="18"/>
      <c r="L286" s="18"/>
      <c r="M286" s="18"/>
      <c r="N286" s="18"/>
      <c r="O286" s="18"/>
      <c r="P286" s="18"/>
      <c r="Q286" s="18"/>
      <c r="R286" s="31"/>
    </row>
    <row r="287" spans="1:18" ht="12">
      <c r="A287" s="29"/>
      <c r="B287" s="44" t="s">
        <v>1094</v>
      </c>
      <c r="C287" s="8"/>
      <c r="D287" s="8"/>
      <c r="E287" s="8"/>
      <c r="F287" s="8"/>
      <c r="G287" s="8"/>
      <c r="H287" s="18"/>
      <c r="I287" s="18"/>
      <c r="J287" s="18"/>
      <c r="K287" s="18"/>
      <c r="L287" s="18"/>
      <c r="M287" s="18"/>
      <c r="N287" s="18"/>
      <c r="O287" s="18"/>
      <c r="P287" s="18">
        <v>19447.6</v>
      </c>
      <c r="Q287" s="18">
        <v>17447.6</v>
      </c>
      <c r="R287" s="31"/>
    </row>
    <row r="288" spans="1:18" ht="22.5">
      <c r="A288" s="29"/>
      <c r="B288" s="44" t="s">
        <v>1095</v>
      </c>
      <c r="C288" s="8"/>
      <c r="D288" s="8"/>
      <c r="E288" s="8"/>
      <c r="F288" s="8"/>
      <c r="G288" s="8"/>
      <c r="H288" s="18"/>
      <c r="I288" s="18"/>
      <c r="J288" s="18"/>
      <c r="K288" s="18"/>
      <c r="L288" s="18"/>
      <c r="M288" s="18"/>
      <c r="N288" s="18">
        <v>699.173</v>
      </c>
      <c r="O288" s="18">
        <v>699.173</v>
      </c>
      <c r="P288" s="18">
        <v>19447.6</v>
      </c>
      <c r="Q288" s="18">
        <v>17447.6</v>
      </c>
      <c r="R288" s="31"/>
    </row>
    <row r="289" spans="1:18" ht="21" customHeight="1">
      <c r="A289" s="29"/>
      <c r="B289" s="205" t="s">
        <v>112</v>
      </c>
      <c r="C289" s="12"/>
      <c r="D289" s="12"/>
      <c r="E289" s="12"/>
      <c r="F289" s="12"/>
      <c r="G289" s="12"/>
      <c r="H289" s="12">
        <v>5100.071</v>
      </c>
      <c r="I289" s="19">
        <v>888.974</v>
      </c>
      <c r="J289" s="19">
        <v>6304.101</v>
      </c>
      <c r="K289" s="19">
        <v>3268.655</v>
      </c>
      <c r="L289" s="12">
        <v>6406.398</v>
      </c>
      <c r="M289" s="12">
        <v>4934.116</v>
      </c>
      <c r="N289" s="12">
        <v>6589.411</v>
      </c>
      <c r="O289" s="12">
        <v>6510.537</v>
      </c>
      <c r="P289" s="12">
        <v>5689.5</v>
      </c>
      <c r="Q289" s="12">
        <v>4734.1</v>
      </c>
      <c r="R289" s="31"/>
    </row>
    <row r="290" spans="1:18" ht="27" customHeight="1">
      <c r="A290" s="29"/>
      <c r="B290" s="12" t="s">
        <v>291</v>
      </c>
      <c r="C290" s="8"/>
      <c r="D290" s="8"/>
      <c r="E290" s="8"/>
      <c r="F290" s="8"/>
      <c r="G290" s="8"/>
      <c r="H290" s="8"/>
      <c r="I290" s="8"/>
      <c r="J290" s="8"/>
      <c r="K290" s="8"/>
      <c r="L290" s="8"/>
      <c r="M290" s="8"/>
      <c r="N290" s="8"/>
      <c r="O290" s="8"/>
      <c r="P290" s="8"/>
      <c r="Q290" s="8"/>
      <c r="R290" s="31"/>
    </row>
    <row r="291" spans="1:18" ht="81.75" customHeight="1">
      <c r="A291" s="29"/>
      <c r="B291" s="12" t="s">
        <v>292</v>
      </c>
      <c r="C291" s="8"/>
      <c r="D291" s="8"/>
      <c r="E291" s="8"/>
      <c r="F291" s="8"/>
      <c r="G291" s="8"/>
      <c r="H291" s="8"/>
      <c r="I291" s="8"/>
      <c r="J291" s="8"/>
      <c r="K291" s="8"/>
      <c r="L291" s="8"/>
      <c r="M291" s="8"/>
      <c r="N291" s="8"/>
      <c r="O291" s="8"/>
      <c r="P291" s="8"/>
      <c r="Q291" s="8"/>
      <c r="R291" s="31"/>
    </row>
    <row r="292" spans="1:18" ht="12">
      <c r="A292" s="29"/>
      <c r="B292" s="36" t="s">
        <v>293</v>
      </c>
      <c r="C292" s="8"/>
      <c r="D292" s="8"/>
      <c r="E292" s="8"/>
      <c r="F292" s="8"/>
      <c r="G292" s="8"/>
      <c r="H292" s="42">
        <v>3982.2</v>
      </c>
      <c r="I292" s="42">
        <v>856.679</v>
      </c>
      <c r="J292" s="42">
        <v>3982.2</v>
      </c>
      <c r="K292" s="42">
        <v>1798.7</v>
      </c>
      <c r="L292" s="24">
        <v>3987.2</v>
      </c>
      <c r="M292" s="24">
        <v>3243.69</v>
      </c>
      <c r="N292" s="24">
        <v>4075.215</v>
      </c>
      <c r="O292" s="24">
        <v>4071.122</v>
      </c>
      <c r="P292" s="24">
        <v>4371</v>
      </c>
      <c r="Q292" s="24">
        <v>4371</v>
      </c>
      <c r="R292" s="31"/>
    </row>
    <row r="293" spans="1:18" ht="45">
      <c r="A293" s="29"/>
      <c r="B293" s="8" t="s">
        <v>92</v>
      </c>
      <c r="C293" s="8"/>
      <c r="D293" s="8"/>
      <c r="E293" s="8"/>
      <c r="F293" s="8"/>
      <c r="G293" s="8"/>
      <c r="H293" s="18">
        <v>0</v>
      </c>
      <c r="I293" s="18">
        <v>0</v>
      </c>
      <c r="J293" s="18">
        <v>0</v>
      </c>
      <c r="K293" s="18">
        <v>0</v>
      </c>
      <c r="L293" s="18">
        <v>5</v>
      </c>
      <c r="M293" s="18">
        <v>5</v>
      </c>
      <c r="N293" s="18">
        <v>5</v>
      </c>
      <c r="O293" s="18">
        <v>5</v>
      </c>
      <c r="P293" s="18">
        <v>0</v>
      </c>
      <c r="Q293" s="18">
        <v>0</v>
      </c>
      <c r="R293" s="31"/>
    </row>
    <row r="294" spans="1:18" ht="33.75">
      <c r="A294" s="29"/>
      <c r="B294" s="8" t="s">
        <v>716</v>
      </c>
      <c r="C294" s="8"/>
      <c r="D294" s="8"/>
      <c r="E294" s="8"/>
      <c r="F294" s="8"/>
      <c r="G294" s="8"/>
      <c r="H294" s="18">
        <v>707.1</v>
      </c>
      <c r="I294" s="18">
        <v>176.775</v>
      </c>
      <c r="J294" s="18">
        <v>707.1</v>
      </c>
      <c r="K294" s="18">
        <v>353.55</v>
      </c>
      <c r="L294" s="18">
        <v>707.1</v>
      </c>
      <c r="M294" s="18">
        <v>473.817</v>
      </c>
      <c r="N294" s="18">
        <v>707.1</v>
      </c>
      <c r="O294" s="18">
        <v>707.1</v>
      </c>
      <c r="P294" s="18">
        <v>0</v>
      </c>
      <c r="Q294" s="18">
        <v>0</v>
      </c>
      <c r="R294" s="31"/>
    </row>
    <row r="295" spans="1:18" ht="22.5">
      <c r="A295" s="29"/>
      <c r="B295" s="12" t="s">
        <v>294</v>
      </c>
      <c r="C295" s="8"/>
      <c r="D295" s="8"/>
      <c r="E295" s="8"/>
      <c r="F295" s="8"/>
      <c r="G295" s="8"/>
      <c r="H295" s="8">
        <v>0</v>
      </c>
      <c r="I295" s="18">
        <v>0</v>
      </c>
      <c r="J295" s="18">
        <v>0</v>
      </c>
      <c r="K295" s="18">
        <v>0</v>
      </c>
      <c r="L295" s="18">
        <v>0</v>
      </c>
      <c r="M295" s="18">
        <v>0</v>
      </c>
      <c r="N295" s="18">
        <v>0</v>
      </c>
      <c r="O295" s="18">
        <v>0</v>
      </c>
      <c r="P295" s="18">
        <v>0</v>
      </c>
      <c r="Q295" s="18">
        <v>0</v>
      </c>
      <c r="R295" s="31"/>
    </row>
    <row r="296" spans="1:18" ht="22.5">
      <c r="A296" s="29"/>
      <c r="B296" s="12" t="s">
        <v>295</v>
      </c>
      <c r="C296" s="8"/>
      <c r="D296" s="8"/>
      <c r="E296" s="8"/>
      <c r="F296" s="8"/>
      <c r="G296" s="8"/>
      <c r="H296" s="8">
        <v>452.3</v>
      </c>
      <c r="I296" s="18">
        <v>0</v>
      </c>
      <c r="J296" s="18">
        <v>452.3</v>
      </c>
      <c r="K296" s="18">
        <v>0</v>
      </c>
      <c r="L296" s="18">
        <v>452.3</v>
      </c>
      <c r="M296" s="18">
        <v>452.3</v>
      </c>
      <c r="N296" s="18">
        <v>452.3</v>
      </c>
      <c r="O296" s="18">
        <v>452.3</v>
      </c>
      <c r="P296" s="18">
        <v>748.2</v>
      </c>
      <c r="Q296" s="18">
        <v>748.2</v>
      </c>
      <c r="R296" s="31"/>
    </row>
    <row r="297" spans="1:18" ht="22.5">
      <c r="A297" s="29"/>
      <c r="B297" s="12" t="s">
        <v>296</v>
      </c>
      <c r="C297" s="8"/>
      <c r="D297" s="8"/>
      <c r="E297" s="8"/>
      <c r="F297" s="8"/>
      <c r="G297" s="8"/>
      <c r="H297" s="8">
        <v>0</v>
      </c>
      <c r="I297" s="18">
        <v>0</v>
      </c>
      <c r="J297" s="18">
        <v>0</v>
      </c>
      <c r="K297" s="18">
        <v>0</v>
      </c>
      <c r="L297" s="18">
        <v>0</v>
      </c>
      <c r="M297" s="18">
        <v>0</v>
      </c>
      <c r="N297" s="18">
        <v>0</v>
      </c>
      <c r="O297" s="18">
        <v>0</v>
      </c>
      <c r="P297" s="18">
        <v>0</v>
      </c>
      <c r="Q297" s="18">
        <v>0</v>
      </c>
      <c r="R297" s="31"/>
    </row>
    <row r="298" spans="1:18" ht="22.5">
      <c r="A298" s="29"/>
      <c r="B298" s="8" t="s">
        <v>143</v>
      </c>
      <c r="C298" s="8"/>
      <c r="D298" s="8"/>
      <c r="E298" s="8"/>
      <c r="F298" s="8"/>
      <c r="G298" s="8"/>
      <c r="H298" s="18">
        <v>2745</v>
      </c>
      <c r="I298" s="18">
        <v>679.904</v>
      </c>
      <c r="J298" s="18">
        <v>2745</v>
      </c>
      <c r="K298" s="18">
        <v>1445.15</v>
      </c>
      <c r="L298" s="18">
        <v>2745</v>
      </c>
      <c r="M298" s="18">
        <v>2267.273</v>
      </c>
      <c r="N298" s="18">
        <v>2854.531</v>
      </c>
      <c r="O298" s="18">
        <v>2850.508</v>
      </c>
      <c r="P298" s="18">
        <v>3622.8</v>
      </c>
      <c r="Q298" s="18">
        <v>3622.8</v>
      </c>
      <c r="R298" s="31"/>
    </row>
    <row r="299" spans="1:18" ht="26.25" customHeight="1">
      <c r="A299" s="29"/>
      <c r="B299" s="8" t="s">
        <v>207</v>
      </c>
      <c r="C299" s="8"/>
      <c r="D299" s="8"/>
      <c r="E299" s="8"/>
      <c r="F299" s="8"/>
      <c r="G299" s="8"/>
      <c r="H299" s="18">
        <v>32.5</v>
      </c>
      <c r="I299" s="18">
        <v>0</v>
      </c>
      <c r="J299" s="18">
        <v>32.5</v>
      </c>
      <c r="K299" s="18">
        <v>0</v>
      </c>
      <c r="L299" s="18">
        <v>32.5</v>
      </c>
      <c r="M299" s="18">
        <v>0</v>
      </c>
      <c r="N299" s="18">
        <v>10.984</v>
      </c>
      <c r="O299" s="18">
        <v>10.984</v>
      </c>
      <c r="P299" s="18">
        <v>0</v>
      </c>
      <c r="Q299" s="18">
        <v>0</v>
      </c>
      <c r="R299" s="31"/>
    </row>
    <row r="300" spans="1:18" ht="37.5" customHeight="1">
      <c r="A300" s="29"/>
      <c r="B300" s="8" t="s">
        <v>145</v>
      </c>
      <c r="C300" s="8"/>
      <c r="D300" s="8"/>
      <c r="E300" s="8"/>
      <c r="F300" s="8"/>
      <c r="G300" s="8"/>
      <c r="H300" s="18">
        <v>45.3</v>
      </c>
      <c r="I300" s="18">
        <v>0</v>
      </c>
      <c r="J300" s="18">
        <v>45.3</v>
      </c>
      <c r="K300" s="18">
        <v>0</v>
      </c>
      <c r="L300" s="18">
        <v>45.3</v>
      </c>
      <c r="M300" s="18">
        <v>45.3</v>
      </c>
      <c r="N300" s="18">
        <v>45.3</v>
      </c>
      <c r="O300" s="18">
        <v>45.23</v>
      </c>
      <c r="P300" s="18">
        <v>0</v>
      </c>
      <c r="Q300" s="18">
        <v>0</v>
      </c>
      <c r="R300" s="31"/>
    </row>
    <row r="301" spans="1:18" ht="33.75">
      <c r="A301" s="29"/>
      <c r="B301" s="36" t="s">
        <v>297</v>
      </c>
      <c r="C301" s="8"/>
      <c r="D301" s="8"/>
      <c r="E301" s="8"/>
      <c r="F301" s="8"/>
      <c r="G301" s="8"/>
      <c r="H301" s="21">
        <v>268.071</v>
      </c>
      <c r="I301" s="37">
        <v>32.295</v>
      </c>
      <c r="J301" s="37">
        <v>268.071</v>
      </c>
      <c r="K301" s="37">
        <v>32.295</v>
      </c>
      <c r="L301" s="21">
        <v>365.368</v>
      </c>
      <c r="M301" s="21">
        <v>252.766</v>
      </c>
      <c r="N301" s="21">
        <v>365.368</v>
      </c>
      <c r="O301" s="21">
        <v>365.368</v>
      </c>
      <c r="P301" s="21">
        <v>375</v>
      </c>
      <c r="Q301" s="21">
        <v>268.1</v>
      </c>
      <c r="R301" s="31"/>
    </row>
    <row r="302" spans="1:18" ht="22.5">
      <c r="A302" s="29"/>
      <c r="B302" s="12" t="s">
        <v>298</v>
      </c>
      <c r="C302" s="8"/>
      <c r="D302" s="8"/>
      <c r="E302" s="8"/>
      <c r="F302" s="8"/>
      <c r="G302" s="8"/>
      <c r="H302" s="18">
        <v>75</v>
      </c>
      <c r="I302" s="18">
        <v>32.295</v>
      </c>
      <c r="J302" s="18">
        <v>75</v>
      </c>
      <c r="K302" s="18">
        <v>32.295</v>
      </c>
      <c r="L302" s="18">
        <v>75</v>
      </c>
      <c r="M302" s="18">
        <v>59.695</v>
      </c>
      <c r="N302" s="18">
        <v>65.417</v>
      </c>
      <c r="O302" s="18">
        <v>65.417</v>
      </c>
      <c r="P302" s="18">
        <v>75</v>
      </c>
      <c r="Q302" s="18">
        <v>75</v>
      </c>
      <c r="R302" s="31"/>
    </row>
    <row r="303" spans="1:18" ht="22.5">
      <c r="A303" s="29"/>
      <c r="B303" s="12" t="s">
        <v>299</v>
      </c>
      <c r="C303" s="8"/>
      <c r="D303" s="8"/>
      <c r="E303" s="8"/>
      <c r="F303" s="8"/>
      <c r="G303" s="8"/>
      <c r="H303" s="18">
        <v>193.071</v>
      </c>
      <c r="I303" s="18">
        <v>0</v>
      </c>
      <c r="J303" s="18">
        <v>193.071</v>
      </c>
      <c r="K303" s="18">
        <v>0</v>
      </c>
      <c r="L303" s="18">
        <v>193.071</v>
      </c>
      <c r="M303" s="18">
        <v>193.071</v>
      </c>
      <c r="N303" s="18">
        <v>193.071</v>
      </c>
      <c r="O303" s="18">
        <v>193.071</v>
      </c>
      <c r="P303" s="18">
        <v>300</v>
      </c>
      <c r="Q303" s="18">
        <v>193.1</v>
      </c>
      <c r="R303" s="31"/>
    </row>
    <row r="304" spans="1:18" ht="33.75">
      <c r="A304" s="29"/>
      <c r="B304" s="8" t="s">
        <v>1096</v>
      </c>
      <c r="C304" s="8"/>
      <c r="D304" s="8"/>
      <c r="E304" s="8"/>
      <c r="F304" s="8"/>
      <c r="G304" s="8"/>
      <c r="H304" s="18">
        <v>0</v>
      </c>
      <c r="I304" s="18">
        <v>0</v>
      </c>
      <c r="J304" s="18">
        <v>0</v>
      </c>
      <c r="K304" s="18">
        <v>0</v>
      </c>
      <c r="L304" s="18">
        <v>97.297</v>
      </c>
      <c r="M304" s="18">
        <v>0</v>
      </c>
      <c r="N304" s="18">
        <v>97.297</v>
      </c>
      <c r="O304" s="18">
        <v>97.297</v>
      </c>
      <c r="P304" s="18">
        <v>0</v>
      </c>
      <c r="Q304" s="18">
        <v>0</v>
      </c>
      <c r="R304" s="31"/>
    </row>
    <row r="305" spans="1:18" ht="33.75">
      <c r="A305" s="29"/>
      <c r="B305" s="8" t="s">
        <v>497</v>
      </c>
      <c r="C305" s="8"/>
      <c r="D305" s="8"/>
      <c r="E305" s="8"/>
      <c r="F305" s="8"/>
      <c r="G305" s="8"/>
      <c r="H305" s="18"/>
      <c r="I305" s="18"/>
      <c r="J305" s="18"/>
      <c r="K305" s="18"/>
      <c r="L305" s="18"/>
      <c r="M305" s="18"/>
      <c r="N305" s="18">
        <v>9.583</v>
      </c>
      <c r="O305" s="18">
        <v>9.583</v>
      </c>
      <c r="P305" s="18"/>
      <c r="Q305" s="18"/>
      <c r="R305" s="31"/>
    </row>
    <row r="306" spans="1:18" ht="22.5">
      <c r="A306" s="29"/>
      <c r="B306" s="36" t="s">
        <v>300</v>
      </c>
      <c r="C306" s="8"/>
      <c r="D306" s="8"/>
      <c r="E306" s="8"/>
      <c r="F306" s="8"/>
      <c r="G306" s="8"/>
      <c r="H306" s="37">
        <v>754.8</v>
      </c>
      <c r="I306" s="37">
        <f>SUM(I309)</f>
        <v>0</v>
      </c>
      <c r="J306" s="37">
        <v>2053.83</v>
      </c>
      <c r="K306" s="37">
        <v>1437.66</v>
      </c>
      <c r="L306" s="21">
        <v>2053.83</v>
      </c>
      <c r="M306" s="21">
        <v>1437.66</v>
      </c>
      <c r="N306" s="21">
        <v>2053.828</v>
      </c>
      <c r="O306" s="21">
        <v>2053.8</v>
      </c>
      <c r="P306" s="21">
        <v>848.5</v>
      </c>
      <c r="Q306" s="21">
        <v>0</v>
      </c>
      <c r="R306" s="31"/>
    </row>
    <row r="307" spans="1:18" ht="32.25" customHeight="1">
      <c r="A307" s="29"/>
      <c r="B307" s="12" t="s">
        <v>301</v>
      </c>
      <c r="C307" s="8"/>
      <c r="D307" s="8"/>
      <c r="E307" s="8"/>
      <c r="F307" s="8"/>
      <c r="G307" s="8"/>
      <c r="H307" s="18">
        <v>0</v>
      </c>
      <c r="I307" s="18">
        <v>0</v>
      </c>
      <c r="J307" s="18">
        <v>0</v>
      </c>
      <c r="K307" s="18">
        <v>0</v>
      </c>
      <c r="L307" s="18">
        <v>0</v>
      </c>
      <c r="M307" s="18">
        <v>0</v>
      </c>
      <c r="N307" s="18">
        <v>0</v>
      </c>
      <c r="O307" s="18">
        <v>0</v>
      </c>
      <c r="P307" s="18">
        <v>0</v>
      </c>
      <c r="Q307" s="18">
        <v>0</v>
      </c>
      <c r="R307" s="31"/>
    </row>
    <row r="308" spans="1:18" ht="22.5">
      <c r="A308" s="29"/>
      <c r="B308" s="8" t="s">
        <v>122</v>
      </c>
      <c r="C308" s="8"/>
      <c r="D308" s="8"/>
      <c r="E308" s="8"/>
      <c r="F308" s="8"/>
      <c r="G308" s="8"/>
      <c r="H308" s="18">
        <v>0</v>
      </c>
      <c r="I308" s="18">
        <v>0</v>
      </c>
      <c r="J308" s="18">
        <v>0</v>
      </c>
      <c r="K308" s="18">
        <v>0</v>
      </c>
      <c r="L308" s="18">
        <v>0</v>
      </c>
      <c r="M308" s="18">
        <v>0</v>
      </c>
      <c r="N308" s="18">
        <v>0</v>
      </c>
      <c r="O308" s="18">
        <v>0</v>
      </c>
      <c r="P308" s="18">
        <v>0</v>
      </c>
      <c r="Q308" s="18">
        <v>0</v>
      </c>
      <c r="R308" s="31"/>
    </row>
    <row r="309" spans="1:18" ht="39" customHeight="1">
      <c r="A309" s="29"/>
      <c r="B309" s="8" t="s">
        <v>121</v>
      </c>
      <c r="C309" s="8"/>
      <c r="D309" s="8"/>
      <c r="E309" s="8"/>
      <c r="F309" s="8"/>
      <c r="G309" s="8"/>
      <c r="H309" s="18">
        <v>0</v>
      </c>
      <c r="I309" s="18">
        <v>0</v>
      </c>
      <c r="J309" s="18">
        <v>1299.03</v>
      </c>
      <c r="K309" s="18">
        <v>910.86</v>
      </c>
      <c r="L309" s="18">
        <v>1299.03</v>
      </c>
      <c r="M309" s="18">
        <v>910.86</v>
      </c>
      <c r="N309" s="18">
        <v>1299.028</v>
      </c>
      <c r="O309" s="18">
        <v>1299.028</v>
      </c>
      <c r="P309" s="18">
        <v>0</v>
      </c>
      <c r="Q309" s="18">
        <v>0</v>
      </c>
      <c r="R309" s="31"/>
    </row>
    <row r="310" spans="1:18" ht="48.75" customHeight="1">
      <c r="A310" s="43"/>
      <c r="B310" s="8" t="s">
        <v>1097</v>
      </c>
      <c r="C310" s="8"/>
      <c r="D310" s="8"/>
      <c r="E310" s="8"/>
      <c r="F310" s="8"/>
      <c r="G310" s="8"/>
      <c r="H310" s="18">
        <v>754.8</v>
      </c>
      <c r="I310" s="18">
        <v>0</v>
      </c>
      <c r="J310" s="18">
        <v>754.8</v>
      </c>
      <c r="K310" s="18">
        <v>526.8</v>
      </c>
      <c r="L310" s="18">
        <v>754.8</v>
      </c>
      <c r="M310" s="18">
        <v>526.8</v>
      </c>
      <c r="N310" s="18">
        <v>754.8</v>
      </c>
      <c r="O310" s="18">
        <v>754.772</v>
      </c>
      <c r="P310" s="18">
        <v>848.5</v>
      </c>
      <c r="Q310" s="18">
        <v>0</v>
      </c>
      <c r="R310" s="44"/>
    </row>
    <row r="311" spans="1:18" ht="25.5" customHeight="1">
      <c r="A311" s="43"/>
      <c r="B311" s="21" t="s">
        <v>725</v>
      </c>
      <c r="C311" s="21"/>
      <c r="D311" s="21"/>
      <c r="E311" s="21"/>
      <c r="F311" s="21"/>
      <c r="G311" s="21"/>
      <c r="H311" s="37">
        <v>95</v>
      </c>
      <c r="I311" s="37">
        <v>0</v>
      </c>
      <c r="J311" s="37">
        <v>95</v>
      </c>
      <c r="K311" s="37">
        <v>0</v>
      </c>
      <c r="L311" s="37">
        <v>95</v>
      </c>
      <c r="M311" s="37">
        <v>0</v>
      </c>
      <c r="N311" s="37">
        <v>95</v>
      </c>
      <c r="O311" s="37">
        <v>20.247</v>
      </c>
      <c r="P311" s="37">
        <v>95</v>
      </c>
      <c r="Q311" s="37">
        <v>95</v>
      </c>
      <c r="R311" s="44"/>
    </row>
    <row r="312" spans="1:18" ht="31.5" customHeight="1">
      <c r="A312" s="43"/>
      <c r="B312" s="44" t="s">
        <v>726</v>
      </c>
      <c r="C312" s="21"/>
      <c r="D312" s="21"/>
      <c r="E312" s="21"/>
      <c r="F312" s="21"/>
      <c r="G312" s="21"/>
      <c r="H312" s="18">
        <v>95</v>
      </c>
      <c r="I312" s="18">
        <v>0</v>
      </c>
      <c r="J312" s="18">
        <v>95</v>
      </c>
      <c r="K312" s="18">
        <v>0</v>
      </c>
      <c r="L312" s="18">
        <v>95</v>
      </c>
      <c r="M312" s="18">
        <v>0</v>
      </c>
      <c r="N312" s="18">
        <v>95</v>
      </c>
      <c r="O312" s="18">
        <v>20.247</v>
      </c>
      <c r="P312" s="18">
        <v>95</v>
      </c>
      <c r="Q312" s="18">
        <v>95</v>
      </c>
      <c r="R312" s="44"/>
    </row>
    <row r="313" spans="1:18" ht="29.25" customHeight="1">
      <c r="A313" s="8"/>
      <c r="B313" s="205" t="s">
        <v>87</v>
      </c>
      <c r="C313" s="12"/>
      <c r="D313" s="12"/>
      <c r="E313" s="12"/>
      <c r="F313" s="12"/>
      <c r="G313" s="12"/>
      <c r="H313" s="19">
        <v>17239.75</v>
      </c>
      <c r="I313" s="19">
        <v>1450.769</v>
      </c>
      <c r="J313" s="20">
        <v>34265.49</v>
      </c>
      <c r="K313" s="19">
        <v>7289.56</v>
      </c>
      <c r="L313" s="20">
        <v>34212.79</v>
      </c>
      <c r="M313" s="19">
        <v>17758.032</v>
      </c>
      <c r="N313" s="19">
        <v>35522.948</v>
      </c>
      <c r="O313" s="19">
        <v>33954.402</v>
      </c>
      <c r="P313" s="19">
        <v>26989.9</v>
      </c>
      <c r="Q313" s="19">
        <v>26179.8</v>
      </c>
      <c r="R313" s="8"/>
    </row>
    <row r="314" spans="1:18" ht="27.75" customHeight="1">
      <c r="A314" s="8"/>
      <c r="B314" s="36" t="s">
        <v>302</v>
      </c>
      <c r="C314" s="21"/>
      <c r="D314" s="21"/>
      <c r="E314" s="21"/>
      <c r="F314" s="21"/>
      <c r="G314" s="21"/>
      <c r="H314" s="37">
        <f>SUM(H316+H318+H319+H320+H321+H317)</f>
        <v>1500</v>
      </c>
      <c r="I314" s="37">
        <v>425</v>
      </c>
      <c r="J314" s="39">
        <v>9483.47</v>
      </c>
      <c r="K314" s="37">
        <v>425</v>
      </c>
      <c r="L314" s="21">
        <v>9469.12</v>
      </c>
      <c r="M314" s="21">
        <v>795</v>
      </c>
      <c r="N314" s="21">
        <v>8945.94</v>
      </c>
      <c r="O314" s="21">
        <v>8671.96</v>
      </c>
      <c r="P314" s="21">
        <v>1520</v>
      </c>
      <c r="Q314" s="21">
        <v>1100</v>
      </c>
      <c r="R314" s="21"/>
    </row>
    <row r="315" spans="1:18" ht="106.5" customHeight="1">
      <c r="A315" s="8"/>
      <c r="B315" s="8" t="s">
        <v>123</v>
      </c>
      <c r="C315" s="21"/>
      <c r="D315" s="21"/>
      <c r="E315" s="21"/>
      <c r="F315" s="21"/>
      <c r="G315" s="21"/>
      <c r="H315" s="18">
        <v>0</v>
      </c>
      <c r="I315" s="18">
        <v>0</v>
      </c>
      <c r="J315" s="22">
        <v>8352.8</v>
      </c>
      <c r="K315" s="18">
        <v>0</v>
      </c>
      <c r="L315" s="15">
        <v>8300</v>
      </c>
      <c r="M315" s="15">
        <v>0</v>
      </c>
      <c r="N315" s="18">
        <v>7791.255</v>
      </c>
      <c r="O315" s="18">
        <v>7791.255</v>
      </c>
      <c r="P315" s="18">
        <v>0</v>
      </c>
      <c r="Q315" s="18">
        <v>0</v>
      </c>
      <c r="R315" s="21"/>
    </row>
    <row r="316" spans="1:18" ht="16.5" customHeight="1">
      <c r="A316" s="8"/>
      <c r="B316" s="8" t="s">
        <v>118</v>
      </c>
      <c r="C316" s="8"/>
      <c r="D316" s="8"/>
      <c r="E316" s="8"/>
      <c r="F316" s="8"/>
      <c r="G316" s="8"/>
      <c r="H316" s="18">
        <v>0</v>
      </c>
      <c r="I316" s="18">
        <v>0</v>
      </c>
      <c r="J316" s="18">
        <v>0</v>
      </c>
      <c r="K316" s="18">
        <v>0</v>
      </c>
      <c r="L316" s="18">
        <v>0</v>
      </c>
      <c r="M316" s="18">
        <v>0</v>
      </c>
      <c r="N316" s="18">
        <v>0</v>
      </c>
      <c r="O316" s="18">
        <v>0</v>
      </c>
      <c r="P316" s="18">
        <v>0</v>
      </c>
      <c r="Q316" s="18">
        <v>0</v>
      </c>
      <c r="R316" s="8"/>
    </row>
    <row r="317" spans="1:18" ht="35.25" customHeight="1">
      <c r="A317" s="8"/>
      <c r="B317" s="8" t="s">
        <v>1098</v>
      </c>
      <c r="C317" s="8"/>
      <c r="D317" s="8"/>
      <c r="E317" s="8"/>
      <c r="F317" s="8"/>
      <c r="G317" s="8"/>
      <c r="H317" s="18">
        <v>700</v>
      </c>
      <c r="I317" s="18">
        <v>425</v>
      </c>
      <c r="J317" s="18">
        <v>427.29</v>
      </c>
      <c r="K317" s="18">
        <v>425</v>
      </c>
      <c r="L317" s="18">
        <v>427.29</v>
      </c>
      <c r="M317" s="18">
        <v>425</v>
      </c>
      <c r="N317" s="18">
        <v>427.292</v>
      </c>
      <c r="O317" s="18">
        <v>425</v>
      </c>
      <c r="P317" s="18">
        <v>700</v>
      </c>
      <c r="Q317" s="18">
        <v>430</v>
      </c>
      <c r="R317" s="8"/>
    </row>
    <row r="318" spans="1:18" ht="28.5" customHeight="1">
      <c r="A318" s="8"/>
      <c r="B318" s="8" t="s">
        <v>79</v>
      </c>
      <c r="C318" s="8"/>
      <c r="D318" s="8"/>
      <c r="E318" s="8"/>
      <c r="F318" s="8"/>
      <c r="G318" s="8"/>
      <c r="H318" s="18">
        <v>800</v>
      </c>
      <c r="I318" s="18">
        <v>0</v>
      </c>
      <c r="J318" s="18">
        <v>650.58</v>
      </c>
      <c r="K318" s="18">
        <v>0</v>
      </c>
      <c r="L318" s="18">
        <v>650.53</v>
      </c>
      <c r="M318" s="18">
        <v>370</v>
      </c>
      <c r="N318" s="18">
        <v>636.093</v>
      </c>
      <c r="O318" s="18">
        <v>370</v>
      </c>
      <c r="P318" s="18">
        <v>800</v>
      </c>
      <c r="Q318" s="18">
        <v>650</v>
      </c>
      <c r="R318" s="8"/>
    </row>
    <row r="319" spans="1:18" ht="19.5" customHeight="1">
      <c r="A319" s="8"/>
      <c r="B319" s="8" t="s">
        <v>96</v>
      </c>
      <c r="C319" s="8"/>
      <c r="D319" s="8"/>
      <c r="E319" s="8"/>
      <c r="F319" s="8"/>
      <c r="G319" s="8"/>
      <c r="H319" s="15">
        <v>0</v>
      </c>
      <c r="I319" s="18">
        <v>0</v>
      </c>
      <c r="J319" s="15">
        <v>0</v>
      </c>
      <c r="K319" s="18">
        <v>0</v>
      </c>
      <c r="L319" s="18">
        <v>0</v>
      </c>
      <c r="M319" s="18">
        <v>0</v>
      </c>
      <c r="N319" s="18">
        <v>0</v>
      </c>
      <c r="O319" s="18">
        <v>0</v>
      </c>
      <c r="P319" s="18">
        <v>0</v>
      </c>
      <c r="Q319" s="18">
        <v>0</v>
      </c>
      <c r="R319" s="8"/>
    </row>
    <row r="320" spans="1:18" ht="24" customHeight="1">
      <c r="A320" s="8"/>
      <c r="B320" s="8" t="s">
        <v>119</v>
      </c>
      <c r="C320" s="8"/>
      <c r="D320" s="8"/>
      <c r="E320" s="8"/>
      <c r="F320" s="8"/>
      <c r="G320" s="8"/>
      <c r="H320" s="15">
        <v>0</v>
      </c>
      <c r="I320" s="18">
        <v>0</v>
      </c>
      <c r="J320" s="15">
        <v>0</v>
      </c>
      <c r="K320" s="18">
        <v>0</v>
      </c>
      <c r="L320" s="18">
        <v>0</v>
      </c>
      <c r="M320" s="18">
        <v>0</v>
      </c>
      <c r="N320" s="18">
        <v>0</v>
      </c>
      <c r="O320" s="18">
        <v>0</v>
      </c>
      <c r="P320" s="18">
        <v>0</v>
      </c>
      <c r="Q320" s="18">
        <v>0</v>
      </c>
      <c r="R320" s="8"/>
    </row>
    <row r="321" spans="1:18" ht="113.25" customHeight="1">
      <c r="A321" s="8"/>
      <c r="B321" s="8" t="s">
        <v>81</v>
      </c>
      <c r="C321" s="8"/>
      <c r="D321" s="8"/>
      <c r="E321" s="8"/>
      <c r="F321" s="8"/>
      <c r="G321" s="8"/>
      <c r="H321" s="15">
        <v>0</v>
      </c>
      <c r="I321" s="18">
        <v>0</v>
      </c>
      <c r="J321" s="18">
        <v>52.8</v>
      </c>
      <c r="K321" s="18">
        <v>0</v>
      </c>
      <c r="L321" s="18">
        <v>91.3</v>
      </c>
      <c r="M321" s="18">
        <v>0</v>
      </c>
      <c r="N321" s="18">
        <v>91.3</v>
      </c>
      <c r="O321" s="18">
        <v>85.705</v>
      </c>
      <c r="P321" s="18">
        <v>20</v>
      </c>
      <c r="Q321" s="18">
        <v>20</v>
      </c>
      <c r="R321" s="8"/>
    </row>
    <row r="322" spans="1:18" ht="27.75" customHeight="1">
      <c r="A322" s="8"/>
      <c r="B322" s="21" t="s">
        <v>303</v>
      </c>
      <c r="C322" s="21"/>
      <c r="D322" s="21"/>
      <c r="E322" s="21"/>
      <c r="F322" s="21"/>
      <c r="G322" s="21"/>
      <c r="H322" s="37">
        <v>250</v>
      </c>
      <c r="I322" s="37">
        <v>0</v>
      </c>
      <c r="J322" s="37">
        <v>250</v>
      </c>
      <c r="K322" s="37">
        <v>0</v>
      </c>
      <c r="L322" s="21">
        <v>176.894</v>
      </c>
      <c r="M322" s="21">
        <f>M326</f>
        <v>0</v>
      </c>
      <c r="N322" s="21">
        <v>125.037</v>
      </c>
      <c r="O322" s="21">
        <f>O326</f>
        <v>0</v>
      </c>
      <c r="P322" s="21">
        <v>200</v>
      </c>
      <c r="Q322" s="21">
        <v>200</v>
      </c>
      <c r="R322" s="8"/>
    </row>
    <row r="323" spans="1:18" ht="33" customHeight="1">
      <c r="A323" s="8"/>
      <c r="B323" s="8" t="s">
        <v>82</v>
      </c>
      <c r="C323" s="21"/>
      <c r="D323" s="21"/>
      <c r="E323" s="21"/>
      <c r="F323" s="21"/>
      <c r="G323" s="21"/>
      <c r="H323" s="18">
        <v>0</v>
      </c>
      <c r="I323" s="18">
        <v>0</v>
      </c>
      <c r="J323" s="18">
        <v>0</v>
      </c>
      <c r="K323" s="18">
        <v>0</v>
      </c>
      <c r="L323" s="18">
        <v>0</v>
      </c>
      <c r="M323" s="15">
        <v>0</v>
      </c>
      <c r="N323" s="18">
        <v>0</v>
      </c>
      <c r="O323" s="18">
        <v>0</v>
      </c>
      <c r="P323" s="18">
        <v>0</v>
      </c>
      <c r="Q323" s="18">
        <v>0</v>
      </c>
      <c r="R323" s="8"/>
    </row>
    <row r="324" spans="1:18" ht="48.75" customHeight="1">
      <c r="A324" s="8"/>
      <c r="B324" s="8" t="s">
        <v>80</v>
      </c>
      <c r="C324" s="8"/>
      <c r="D324" s="8"/>
      <c r="E324" s="8"/>
      <c r="F324" s="8"/>
      <c r="G324" s="8"/>
      <c r="H324" s="18">
        <v>0</v>
      </c>
      <c r="I324" s="18">
        <v>0</v>
      </c>
      <c r="J324" s="18">
        <v>0</v>
      </c>
      <c r="K324" s="18">
        <v>0</v>
      </c>
      <c r="L324" s="18">
        <v>0</v>
      </c>
      <c r="M324" s="15">
        <v>0</v>
      </c>
      <c r="N324" s="18">
        <v>0</v>
      </c>
      <c r="O324" s="18">
        <v>0</v>
      </c>
      <c r="P324" s="18">
        <v>0</v>
      </c>
      <c r="Q324" s="18">
        <v>0</v>
      </c>
      <c r="R324" s="8"/>
    </row>
    <row r="325" spans="1:18" ht="24" customHeight="1">
      <c r="A325" s="8"/>
      <c r="B325" s="8" t="s">
        <v>83</v>
      </c>
      <c r="C325" s="8"/>
      <c r="D325" s="8"/>
      <c r="E325" s="8"/>
      <c r="F325" s="8"/>
      <c r="G325" s="8"/>
      <c r="H325" s="18">
        <v>0</v>
      </c>
      <c r="I325" s="18">
        <v>0</v>
      </c>
      <c r="J325" s="18">
        <v>0</v>
      </c>
      <c r="K325" s="18">
        <v>0</v>
      </c>
      <c r="L325" s="18">
        <v>0</v>
      </c>
      <c r="M325" s="15">
        <v>0</v>
      </c>
      <c r="N325" s="18">
        <v>0</v>
      </c>
      <c r="O325" s="18">
        <v>0</v>
      </c>
      <c r="P325" s="18">
        <v>0</v>
      </c>
      <c r="Q325" s="18">
        <v>0</v>
      </c>
      <c r="R325" s="8"/>
    </row>
    <row r="326" spans="1:18" ht="17.25" customHeight="1">
      <c r="A326" s="8"/>
      <c r="B326" s="8" t="s">
        <v>1099</v>
      </c>
      <c r="C326" s="8"/>
      <c r="D326" s="8"/>
      <c r="E326" s="8"/>
      <c r="F326" s="8"/>
      <c r="G326" s="8"/>
      <c r="H326" s="18">
        <v>250</v>
      </c>
      <c r="I326" s="18">
        <v>0</v>
      </c>
      <c r="J326" s="37">
        <v>250</v>
      </c>
      <c r="K326" s="37">
        <v>0</v>
      </c>
      <c r="L326" s="21">
        <v>176.894</v>
      </c>
      <c r="M326" s="18">
        <v>0</v>
      </c>
      <c r="N326" s="18">
        <v>125.037</v>
      </c>
      <c r="O326" s="18">
        <v>0</v>
      </c>
      <c r="P326" s="18">
        <v>200</v>
      </c>
      <c r="Q326" s="18">
        <v>200</v>
      </c>
      <c r="R326" s="8"/>
    </row>
    <row r="327" spans="1:18" ht="24.75" customHeight="1">
      <c r="A327" s="8"/>
      <c r="B327" s="21" t="s">
        <v>1100</v>
      </c>
      <c r="C327" s="21"/>
      <c r="D327" s="21"/>
      <c r="E327" s="21"/>
      <c r="F327" s="21"/>
      <c r="G327" s="21"/>
      <c r="H327" s="37">
        <v>15489.75</v>
      </c>
      <c r="I327" s="37">
        <v>1025.77</v>
      </c>
      <c r="J327" s="37">
        <v>24532.02</v>
      </c>
      <c r="K327" s="37">
        <v>6864.56</v>
      </c>
      <c r="L327" s="40">
        <v>24566.77</v>
      </c>
      <c r="M327" s="21">
        <v>16963.032</v>
      </c>
      <c r="N327" s="21">
        <v>26451.971</v>
      </c>
      <c r="O327" s="21">
        <v>25282.442</v>
      </c>
      <c r="P327" s="21">
        <v>25269.9</v>
      </c>
      <c r="Q327" s="21">
        <v>24879.8</v>
      </c>
      <c r="R327" s="21"/>
    </row>
    <row r="328" spans="1:18" ht="33.75" customHeight="1">
      <c r="A328" s="8"/>
      <c r="B328" s="8" t="s">
        <v>147</v>
      </c>
      <c r="C328" s="21"/>
      <c r="D328" s="21"/>
      <c r="E328" s="21"/>
      <c r="F328" s="21"/>
      <c r="G328" s="21"/>
      <c r="H328" s="18">
        <v>700.5464</v>
      </c>
      <c r="I328" s="18">
        <v>63.268</v>
      </c>
      <c r="J328" s="18">
        <v>752.123</v>
      </c>
      <c r="K328" s="18">
        <v>127.55</v>
      </c>
      <c r="L328" s="18">
        <v>752.123</v>
      </c>
      <c r="M328" s="18">
        <v>306.566</v>
      </c>
      <c r="N328" s="18">
        <v>1223.424</v>
      </c>
      <c r="O328" s="18">
        <v>778.516</v>
      </c>
      <c r="P328" s="8">
        <v>500</v>
      </c>
      <c r="Q328" s="8">
        <v>200</v>
      </c>
      <c r="R328" s="21"/>
    </row>
    <row r="329" spans="1:18" ht="24" customHeight="1">
      <c r="A329" s="8"/>
      <c r="B329" s="8" t="s">
        <v>148</v>
      </c>
      <c r="C329" s="21"/>
      <c r="D329" s="21"/>
      <c r="E329" s="21"/>
      <c r="F329" s="21"/>
      <c r="G329" s="21"/>
      <c r="H329" s="18">
        <v>0</v>
      </c>
      <c r="I329" s="18">
        <v>0</v>
      </c>
      <c r="J329" s="18">
        <v>30</v>
      </c>
      <c r="K329" s="18">
        <v>30</v>
      </c>
      <c r="L329" s="18">
        <v>30</v>
      </c>
      <c r="M329" s="18">
        <v>30</v>
      </c>
      <c r="N329" s="18">
        <v>90</v>
      </c>
      <c r="O329" s="18">
        <v>60</v>
      </c>
      <c r="P329" s="8">
        <v>30</v>
      </c>
      <c r="Q329" s="8">
        <v>30</v>
      </c>
      <c r="R329" s="21"/>
    </row>
    <row r="330" spans="1:18" ht="27" customHeight="1">
      <c r="A330" s="8"/>
      <c r="B330" s="8" t="s">
        <v>84</v>
      </c>
      <c r="C330" s="8"/>
      <c r="D330" s="8"/>
      <c r="E330" s="8"/>
      <c r="F330" s="8"/>
      <c r="G330" s="8"/>
      <c r="H330" s="18">
        <v>11578.3</v>
      </c>
      <c r="I330" s="18">
        <v>0</v>
      </c>
      <c r="J330" s="18">
        <v>20251.8</v>
      </c>
      <c r="K330" s="18">
        <v>4824.26</v>
      </c>
      <c r="L330" s="18">
        <v>20251.8</v>
      </c>
      <c r="M330" s="18">
        <v>13501.17</v>
      </c>
      <c r="N330" s="18">
        <v>20251.8</v>
      </c>
      <c r="O330" s="18">
        <v>20216.11</v>
      </c>
      <c r="P330" s="18">
        <v>21171.2</v>
      </c>
      <c r="Q330" s="18">
        <v>21171.2</v>
      </c>
      <c r="R330" s="8"/>
    </row>
    <row r="331" spans="1:18" ht="107.25" customHeight="1">
      <c r="A331" s="8"/>
      <c r="B331" s="8" t="s">
        <v>480</v>
      </c>
      <c r="C331" s="8"/>
      <c r="D331" s="8"/>
      <c r="E331" s="8"/>
      <c r="F331" s="8"/>
      <c r="G331" s="8"/>
      <c r="H331" s="18"/>
      <c r="I331" s="18"/>
      <c r="J331" s="18"/>
      <c r="K331" s="18"/>
      <c r="L331" s="18"/>
      <c r="M331" s="18"/>
      <c r="N331" s="18"/>
      <c r="O331" s="18"/>
      <c r="P331" s="18"/>
      <c r="Q331" s="18"/>
      <c r="R331" s="8"/>
    </row>
    <row r="332" spans="1:18" ht="27.75" customHeight="1">
      <c r="A332" s="8"/>
      <c r="B332" s="8" t="s">
        <v>85</v>
      </c>
      <c r="C332" s="8"/>
      <c r="D332" s="8"/>
      <c r="E332" s="8"/>
      <c r="F332" s="8"/>
      <c r="G332" s="8"/>
      <c r="H332" s="18">
        <v>3210.9</v>
      </c>
      <c r="I332" s="18">
        <v>962.501</v>
      </c>
      <c r="J332" s="18">
        <v>3210.9</v>
      </c>
      <c r="K332" s="18">
        <v>1695.55</v>
      </c>
      <c r="L332" s="18">
        <v>3210.9</v>
      </c>
      <c r="M332" s="18">
        <v>2903.445</v>
      </c>
      <c r="N332" s="18">
        <v>4378.222</v>
      </c>
      <c r="O332" s="18">
        <v>4049.545</v>
      </c>
      <c r="P332" s="18">
        <v>3418.7</v>
      </c>
      <c r="Q332" s="18">
        <v>3328.6</v>
      </c>
      <c r="R332" s="8"/>
    </row>
    <row r="333" spans="1:18" ht="37.5" customHeight="1">
      <c r="A333" s="8"/>
      <c r="B333" s="8" t="s">
        <v>906</v>
      </c>
      <c r="C333" s="8"/>
      <c r="D333" s="8"/>
      <c r="E333" s="8"/>
      <c r="F333" s="8"/>
      <c r="G333" s="8"/>
      <c r="H333" s="18">
        <v>0</v>
      </c>
      <c r="I333" s="18">
        <v>0</v>
      </c>
      <c r="J333" s="18">
        <v>0</v>
      </c>
      <c r="K333" s="18">
        <v>0</v>
      </c>
      <c r="L333" s="18">
        <v>0</v>
      </c>
      <c r="M333" s="18">
        <v>0</v>
      </c>
      <c r="N333" s="18">
        <v>0</v>
      </c>
      <c r="O333" s="18">
        <v>0</v>
      </c>
      <c r="P333" s="18">
        <v>0</v>
      </c>
      <c r="Q333" s="18">
        <v>0</v>
      </c>
      <c r="R333" s="8"/>
    </row>
    <row r="334" spans="1:18" ht="27.75" customHeight="1">
      <c r="A334" s="8"/>
      <c r="B334" s="8" t="s">
        <v>115</v>
      </c>
      <c r="C334" s="8"/>
      <c r="D334" s="8"/>
      <c r="E334" s="8"/>
      <c r="F334" s="8"/>
      <c r="G334" s="8"/>
      <c r="H334" s="18">
        <v>0</v>
      </c>
      <c r="I334" s="18">
        <v>0</v>
      </c>
      <c r="J334" s="18">
        <v>0</v>
      </c>
      <c r="K334" s="18">
        <v>0</v>
      </c>
      <c r="L334" s="18">
        <v>0</v>
      </c>
      <c r="M334" s="18">
        <v>0</v>
      </c>
      <c r="N334" s="18">
        <v>0</v>
      </c>
      <c r="O334" s="18">
        <v>0</v>
      </c>
      <c r="P334" s="18">
        <v>0</v>
      </c>
      <c r="Q334" s="18">
        <v>0</v>
      </c>
      <c r="R334" s="8"/>
    </row>
    <row r="335" spans="1:18" ht="31.5" customHeight="1">
      <c r="A335" s="8"/>
      <c r="B335" s="8" t="s">
        <v>86</v>
      </c>
      <c r="C335" s="8"/>
      <c r="D335" s="8"/>
      <c r="E335" s="8"/>
      <c r="F335" s="8"/>
      <c r="G335" s="8"/>
      <c r="H335" s="18">
        <v>0</v>
      </c>
      <c r="I335" s="18">
        <v>0</v>
      </c>
      <c r="J335" s="18">
        <v>0</v>
      </c>
      <c r="K335" s="18">
        <v>0</v>
      </c>
      <c r="L335" s="18">
        <v>0</v>
      </c>
      <c r="M335" s="18">
        <v>0</v>
      </c>
      <c r="N335" s="18">
        <v>0</v>
      </c>
      <c r="O335" s="18">
        <v>0</v>
      </c>
      <c r="P335" s="18">
        <v>0</v>
      </c>
      <c r="Q335" s="18">
        <v>0</v>
      </c>
      <c r="R335" s="8"/>
    </row>
    <row r="336" spans="1:18" ht="44.25" customHeight="1">
      <c r="A336" s="8"/>
      <c r="B336" s="8" t="s">
        <v>116</v>
      </c>
      <c r="C336" s="8"/>
      <c r="D336" s="8"/>
      <c r="E336" s="8"/>
      <c r="F336" s="18"/>
      <c r="G336" s="18"/>
      <c r="H336" s="18">
        <v>0</v>
      </c>
      <c r="I336" s="18">
        <v>0</v>
      </c>
      <c r="J336" s="18">
        <v>0</v>
      </c>
      <c r="K336" s="18">
        <v>0</v>
      </c>
      <c r="L336" s="18">
        <v>0</v>
      </c>
      <c r="M336" s="18">
        <v>0</v>
      </c>
      <c r="N336" s="18">
        <v>0</v>
      </c>
      <c r="O336" s="18">
        <v>0</v>
      </c>
      <c r="P336" s="18">
        <v>0</v>
      </c>
      <c r="Q336" s="18">
        <v>0</v>
      </c>
      <c r="R336" s="8"/>
    </row>
    <row r="337" spans="1:18" ht="48.75" customHeight="1">
      <c r="A337" s="8"/>
      <c r="B337" s="8" t="s">
        <v>117</v>
      </c>
      <c r="C337" s="8"/>
      <c r="D337" s="8"/>
      <c r="E337" s="8"/>
      <c r="F337" s="18"/>
      <c r="G337" s="18"/>
      <c r="H337" s="18">
        <v>0</v>
      </c>
      <c r="I337" s="18">
        <v>0</v>
      </c>
      <c r="J337" s="18">
        <v>0</v>
      </c>
      <c r="K337" s="18">
        <v>0</v>
      </c>
      <c r="L337" s="18">
        <v>0</v>
      </c>
      <c r="M337" s="18">
        <v>0</v>
      </c>
      <c r="N337" s="18">
        <v>0</v>
      </c>
      <c r="O337" s="18">
        <v>0</v>
      </c>
      <c r="P337" s="18">
        <v>0</v>
      </c>
      <c r="Q337" s="18">
        <v>0</v>
      </c>
      <c r="R337" s="8"/>
    </row>
    <row r="338" spans="1:18" ht="36.75" customHeight="1">
      <c r="A338" s="9"/>
      <c r="B338" s="8" t="s">
        <v>125</v>
      </c>
      <c r="C338" s="8"/>
      <c r="D338" s="8"/>
      <c r="E338" s="8"/>
      <c r="F338" s="18"/>
      <c r="G338" s="18"/>
      <c r="H338" s="18">
        <v>0</v>
      </c>
      <c r="I338" s="18">
        <v>0</v>
      </c>
      <c r="J338" s="18">
        <v>0</v>
      </c>
      <c r="K338" s="18">
        <v>0</v>
      </c>
      <c r="L338" s="18">
        <v>0</v>
      </c>
      <c r="M338" s="18">
        <v>0</v>
      </c>
      <c r="N338" s="18">
        <v>0</v>
      </c>
      <c r="O338" s="18">
        <v>0</v>
      </c>
      <c r="P338" s="18">
        <v>0</v>
      </c>
      <c r="Q338" s="18">
        <v>0</v>
      </c>
      <c r="R338" s="9"/>
    </row>
    <row r="339" spans="1:18" ht="27" customHeight="1">
      <c r="A339" s="45"/>
      <c r="B339" s="8" t="s">
        <v>1101</v>
      </c>
      <c r="C339" s="8"/>
      <c r="D339" s="8"/>
      <c r="E339" s="8"/>
      <c r="F339" s="18"/>
      <c r="G339" s="18"/>
      <c r="H339" s="18">
        <v>0</v>
      </c>
      <c r="I339" s="18">
        <v>0</v>
      </c>
      <c r="J339" s="8">
        <v>0</v>
      </c>
      <c r="K339" s="8">
        <v>0</v>
      </c>
      <c r="L339" s="8">
        <v>0</v>
      </c>
      <c r="M339" s="8">
        <v>0</v>
      </c>
      <c r="N339" s="8">
        <v>0</v>
      </c>
      <c r="O339" s="8">
        <v>0</v>
      </c>
      <c r="P339" s="18">
        <v>0</v>
      </c>
      <c r="Q339" s="18">
        <v>0</v>
      </c>
      <c r="R339" s="8"/>
    </row>
    <row r="340" spans="1:18" ht="23.25" customHeight="1">
      <c r="A340" s="45"/>
      <c r="B340" s="8" t="s">
        <v>1044</v>
      </c>
      <c r="C340" s="8"/>
      <c r="D340" s="8"/>
      <c r="E340" s="8"/>
      <c r="F340" s="18"/>
      <c r="G340" s="18"/>
      <c r="H340" s="18">
        <v>0</v>
      </c>
      <c r="I340" s="18">
        <v>0</v>
      </c>
      <c r="J340" s="18">
        <v>287.2</v>
      </c>
      <c r="K340" s="18">
        <v>187.2</v>
      </c>
      <c r="L340" s="18">
        <v>321.951</v>
      </c>
      <c r="M340" s="18">
        <v>221.851</v>
      </c>
      <c r="N340" s="18">
        <v>598.525</v>
      </c>
      <c r="O340" s="18">
        <v>238.271</v>
      </c>
      <c r="P340" s="18">
        <v>150</v>
      </c>
      <c r="Q340" s="18">
        <v>150</v>
      </c>
      <c r="R340" s="8"/>
    </row>
    <row r="341" spans="1:18" ht="15.75" customHeight="1">
      <c r="A341" s="45"/>
      <c r="B341" s="270" t="s">
        <v>150</v>
      </c>
      <c r="C341" s="271"/>
      <c r="D341" s="271"/>
      <c r="E341" s="272"/>
      <c r="F341" s="19"/>
      <c r="G341" s="19"/>
      <c r="H341" s="19">
        <v>0</v>
      </c>
      <c r="I341" s="19">
        <v>0</v>
      </c>
      <c r="J341" s="19">
        <v>2644.37</v>
      </c>
      <c r="K341" s="19"/>
      <c r="L341" s="19">
        <v>3800.449</v>
      </c>
      <c r="M341" s="19">
        <v>751.001</v>
      </c>
      <c r="N341" s="19">
        <v>3876.816</v>
      </c>
      <c r="O341" s="19">
        <v>3806.182</v>
      </c>
      <c r="P341" s="19">
        <v>0</v>
      </c>
      <c r="Q341" s="19">
        <v>0</v>
      </c>
      <c r="R341" s="8"/>
    </row>
    <row r="342" spans="1:18" ht="25.5" customHeight="1">
      <c r="A342" s="45"/>
      <c r="B342" s="21" t="s">
        <v>905</v>
      </c>
      <c r="C342" s="8"/>
      <c r="D342" s="8"/>
      <c r="E342" s="8"/>
      <c r="F342" s="18"/>
      <c r="G342" s="18"/>
      <c r="H342" s="18"/>
      <c r="I342" s="18"/>
      <c r="J342" s="18">
        <v>2644.37</v>
      </c>
      <c r="K342" s="18"/>
      <c r="L342" s="18">
        <v>2644.37</v>
      </c>
      <c r="M342" s="18">
        <v>711.622</v>
      </c>
      <c r="N342" s="37">
        <v>2785.116</v>
      </c>
      <c r="O342" s="37">
        <v>2785.116</v>
      </c>
      <c r="P342" s="18">
        <v>0</v>
      </c>
      <c r="Q342" s="18">
        <v>0</v>
      </c>
      <c r="R342" s="8"/>
    </row>
    <row r="343" spans="1:18" ht="22.5">
      <c r="A343" s="45"/>
      <c r="B343" s="46" t="s">
        <v>1102</v>
      </c>
      <c r="C343" s="46"/>
      <c r="D343" s="46"/>
      <c r="E343" s="46"/>
      <c r="F343" s="46"/>
      <c r="G343" s="46"/>
      <c r="H343" s="46"/>
      <c r="I343" s="46"/>
      <c r="J343" s="8"/>
      <c r="K343" s="8"/>
      <c r="L343" s="8"/>
      <c r="M343" s="8"/>
      <c r="N343" s="8">
        <v>26.445</v>
      </c>
      <c r="O343" s="8">
        <v>26.445</v>
      </c>
      <c r="P343" s="8">
        <v>0</v>
      </c>
      <c r="Q343" s="8">
        <v>0</v>
      </c>
      <c r="R343" s="8"/>
    </row>
    <row r="344" spans="1:18" ht="45">
      <c r="A344" s="45"/>
      <c r="B344" s="46" t="s">
        <v>1103</v>
      </c>
      <c r="C344" s="46"/>
      <c r="D344" s="46"/>
      <c r="E344" s="46"/>
      <c r="F344" s="46"/>
      <c r="G344" s="46"/>
      <c r="H344" s="46"/>
      <c r="I344" s="46"/>
      <c r="J344" s="8">
        <v>2644.37</v>
      </c>
      <c r="K344" s="8"/>
      <c r="L344" s="8">
        <v>2644.37</v>
      </c>
      <c r="M344" s="8">
        <v>711.622</v>
      </c>
      <c r="N344" s="8">
        <v>2617.917</v>
      </c>
      <c r="O344" s="8">
        <v>2617.917</v>
      </c>
      <c r="P344" s="8">
        <v>0</v>
      </c>
      <c r="Q344" s="8">
        <v>0</v>
      </c>
      <c r="R344" s="8"/>
    </row>
    <row r="345" spans="1:18" ht="33.75">
      <c r="A345" s="45"/>
      <c r="B345" s="46" t="s">
        <v>1044</v>
      </c>
      <c r="C345" s="46"/>
      <c r="D345" s="46"/>
      <c r="E345" s="46"/>
      <c r="F345" s="46"/>
      <c r="G345" s="46"/>
      <c r="H345" s="46"/>
      <c r="I345" s="46"/>
      <c r="J345" s="8"/>
      <c r="K345" s="8"/>
      <c r="L345" s="8">
        <v>64.379</v>
      </c>
      <c r="M345" s="8">
        <v>39.379</v>
      </c>
      <c r="N345" s="8">
        <v>140.754</v>
      </c>
      <c r="O345" s="8">
        <v>140.754</v>
      </c>
      <c r="P345" s="8">
        <v>0</v>
      </c>
      <c r="Q345" s="8">
        <v>0</v>
      </c>
      <c r="R345" s="8"/>
    </row>
    <row r="346" spans="1:18" ht="33.75" customHeight="1">
      <c r="A346" s="45"/>
      <c r="B346" s="229" t="s">
        <v>1104</v>
      </c>
      <c r="C346" s="46"/>
      <c r="D346" s="46"/>
      <c r="E346" s="46"/>
      <c r="F346" s="46"/>
      <c r="G346" s="46"/>
      <c r="H346" s="46"/>
      <c r="I346" s="46"/>
      <c r="J346" s="8"/>
      <c r="K346" s="8"/>
      <c r="L346" s="8">
        <v>1091.7</v>
      </c>
      <c r="M346" s="8">
        <v>0</v>
      </c>
      <c r="N346" s="8">
        <v>1091.7</v>
      </c>
      <c r="O346" s="8">
        <v>1021.066</v>
      </c>
      <c r="P346" s="8">
        <v>0</v>
      </c>
      <c r="Q346" s="8">
        <v>0</v>
      </c>
      <c r="R346" s="8"/>
    </row>
    <row r="347" spans="1:18" ht="56.25">
      <c r="A347" s="45"/>
      <c r="B347" s="111" t="s">
        <v>1085</v>
      </c>
      <c r="C347" s="111"/>
      <c r="D347" s="111"/>
      <c r="E347" s="46"/>
      <c r="F347" s="46"/>
      <c r="G347" s="46"/>
      <c r="H347" s="46"/>
      <c r="I347" s="46"/>
      <c r="J347" s="8"/>
      <c r="K347" s="8"/>
      <c r="L347" s="8">
        <v>10.9</v>
      </c>
      <c r="M347" s="8">
        <v>0</v>
      </c>
      <c r="N347" s="8">
        <v>10.9</v>
      </c>
      <c r="O347" s="8">
        <v>10.211</v>
      </c>
      <c r="P347" s="8">
        <v>0</v>
      </c>
      <c r="Q347" s="8">
        <v>0</v>
      </c>
      <c r="R347" s="8"/>
    </row>
    <row r="348" spans="1:18" ht="56.25">
      <c r="A348" s="45"/>
      <c r="B348" s="111" t="s">
        <v>1105</v>
      </c>
      <c r="C348" s="111"/>
      <c r="D348" s="111"/>
      <c r="E348" s="46"/>
      <c r="F348" s="46"/>
      <c r="G348" s="46"/>
      <c r="H348" s="46"/>
      <c r="I348" s="46"/>
      <c r="J348" s="8"/>
      <c r="K348" s="8"/>
      <c r="L348" s="8">
        <v>1080.8</v>
      </c>
      <c r="M348" s="8">
        <v>0</v>
      </c>
      <c r="N348" s="8">
        <v>1080.8</v>
      </c>
      <c r="O348" s="8">
        <v>1010.855</v>
      </c>
      <c r="P348" s="8">
        <v>0</v>
      </c>
      <c r="Q348" s="8">
        <v>0</v>
      </c>
      <c r="R348" s="8"/>
    </row>
    <row r="349" spans="1:18" ht="37.5" customHeight="1" hidden="1">
      <c r="A349" s="8"/>
      <c r="B349" s="112" t="s">
        <v>97</v>
      </c>
      <c r="C349" s="113"/>
      <c r="D349" s="10"/>
      <c r="E349" s="10"/>
      <c r="F349" s="10"/>
      <c r="G349" s="10"/>
      <c r="H349" s="13">
        <f>SUM(H352+H364)</f>
        <v>810</v>
      </c>
      <c r="I349" s="13">
        <f>SUM(I352+I364)</f>
        <v>185.625</v>
      </c>
      <c r="J349" s="13">
        <f>SUM(J352+J364)</f>
        <v>10</v>
      </c>
      <c r="K349" s="13">
        <f>SUM(K352+K364)</f>
        <v>0</v>
      </c>
      <c r="L349" s="12">
        <f>SUM(L352+L364)</f>
        <v>0</v>
      </c>
      <c r="M349" s="12">
        <f>SUM(M352+M368)</f>
        <v>0</v>
      </c>
      <c r="N349" s="12">
        <f>SUM(N352+N364)</f>
        <v>0</v>
      </c>
      <c r="O349" s="12">
        <f>SUM(O352+O364)</f>
        <v>0</v>
      </c>
      <c r="P349" s="12">
        <f>P352+P364</f>
        <v>980</v>
      </c>
      <c r="Q349" s="12">
        <f>Q352+Q364</f>
        <v>980</v>
      </c>
      <c r="R349" s="10"/>
    </row>
    <row r="350" spans="1:18" s="4" customFormat="1" ht="15.75" customHeight="1" hidden="1">
      <c r="A350" s="17"/>
      <c r="B350" s="115" t="s">
        <v>645</v>
      </c>
      <c r="C350" s="115"/>
      <c r="D350" s="28"/>
      <c r="E350" s="28"/>
      <c r="F350" s="28"/>
      <c r="G350" s="28"/>
      <c r="H350" s="28"/>
      <c r="I350" s="28"/>
      <c r="J350" s="28"/>
      <c r="K350" s="28"/>
      <c r="L350" s="28"/>
      <c r="M350" s="28"/>
      <c r="N350" s="28"/>
      <c r="O350" s="28"/>
      <c r="P350" s="28"/>
      <c r="Q350" s="28"/>
      <c r="R350" s="150"/>
    </row>
    <row r="351" spans="1:18" s="4" customFormat="1" ht="12" customHeight="1" hidden="1">
      <c r="A351" s="17"/>
      <c r="B351" s="3" t="s">
        <v>646</v>
      </c>
      <c r="C351" s="115"/>
      <c r="D351" s="28"/>
      <c r="E351" s="28"/>
      <c r="F351" s="28"/>
      <c r="G351" s="28"/>
      <c r="H351" s="151"/>
      <c r="I351" s="28"/>
      <c r="J351" s="28"/>
      <c r="K351" s="28"/>
      <c r="L351" s="28"/>
      <c r="M351" s="28"/>
      <c r="N351" s="28"/>
      <c r="O351" s="28"/>
      <c r="P351" s="28"/>
      <c r="Q351" s="28"/>
      <c r="R351" s="150"/>
    </row>
    <row r="352" spans="1:18" ht="36" hidden="1">
      <c r="A352" s="45"/>
      <c r="B352" s="116" t="s">
        <v>647</v>
      </c>
      <c r="C352" s="116"/>
      <c r="D352" s="152"/>
      <c r="E352" s="152"/>
      <c r="F352" s="152"/>
      <c r="G352" s="152"/>
      <c r="H352" s="152">
        <f aca="true" t="shared" si="0" ref="H352:O352">SUM(H354+H355+H356+H357+H358+H359+H360+H361+H362+H363)</f>
        <v>800</v>
      </c>
      <c r="I352" s="152">
        <f t="shared" si="0"/>
        <v>185.625</v>
      </c>
      <c r="J352" s="152">
        <f>SUM(J354+J355+J356+J357+J358+J359+J360+J361+J362+J363)</f>
        <v>0</v>
      </c>
      <c r="K352" s="152">
        <f t="shared" si="0"/>
        <v>0</v>
      </c>
      <c r="L352" s="152">
        <f t="shared" si="0"/>
        <v>0</v>
      </c>
      <c r="M352" s="152">
        <f t="shared" si="0"/>
        <v>0</v>
      </c>
      <c r="N352" s="152">
        <f t="shared" si="0"/>
        <v>0</v>
      </c>
      <c r="O352" s="152">
        <f t="shared" si="0"/>
        <v>0</v>
      </c>
      <c r="P352" s="152">
        <f>P356+P358+P362+P363</f>
        <v>970</v>
      </c>
      <c r="Q352" s="152">
        <f>Q356+Q358+Q362+Q363</f>
        <v>970</v>
      </c>
      <c r="R352" s="150"/>
    </row>
    <row r="353" spans="1:18" ht="12" hidden="1">
      <c r="A353" s="45"/>
      <c r="B353" s="117" t="s">
        <v>45</v>
      </c>
      <c r="C353" s="115"/>
      <c r="D353" s="28"/>
      <c r="E353" s="28"/>
      <c r="F353" s="28"/>
      <c r="G353" s="28"/>
      <c r="H353" s="28"/>
      <c r="I353" s="28"/>
      <c r="J353" s="28"/>
      <c r="K353" s="28"/>
      <c r="L353" s="28"/>
      <c r="M353" s="28"/>
      <c r="N353" s="28"/>
      <c r="O353" s="28"/>
      <c r="P353" s="28"/>
      <c r="Q353" s="28"/>
      <c r="R353" s="150"/>
    </row>
    <row r="354" spans="2:18" ht="24" hidden="1">
      <c r="B354" s="118" t="s">
        <v>55</v>
      </c>
      <c r="C354" s="3"/>
      <c r="D354" s="8"/>
      <c r="E354" s="8"/>
      <c r="F354" s="8"/>
      <c r="G354" s="8"/>
      <c r="H354" s="30">
        <v>0</v>
      </c>
      <c r="I354" s="8">
        <v>0</v>
      </c>
      <c r="J354" s="30">
        <v>0</v>
      </c>
      <c r="K354" s="8">
        <v>0</v>
      </c>
      <c r="L354" s="8">
        <v>0</v>
      </c>
      <c r="M354" s="8">
        <v>0</v>
      </c>
      <c r="N354" s="18">
        <v>0</v>
      </c>
      <c r="O354" s="18">
        <v>0</v>
      </c>
      <c r="P354" s="18">
        <v>0</v>
      </c>
      <c r="Q354" s="18">
        <v>0</v>
      </c>
      <c r="R354" s="31"/>
    </row>
    <row r="355" spans="2:18" ht="36" hidden="1">
      <c r="B355" s="118" t="s">
        <v>56</v>
      </c>
      <c r="C355" s="3"/>
      <c r="D355" s="8"/>
      <c r="E355" s="8"/>
      <c r="F355" s="8"/>
      <c r="G355" s="8"/>
      <c r="H355" s="8">
        <v>0</v>
      </c>
      <c r="I355" s="8">
        <v>0</v>
      </c>
      <c r="J355" s="8">
        <v>0</v>
      </c>
      <c r="K355" s="8">
        <v>0</v>
      </c>
      <c r="L355" s="8">
        <v>0</v>
      </c>
      <c r="M355" s="8">
        <v>0</v>
      </c>
      <c r="N355" s="8">
        <v>0</v>
      </c>
      <c r="O355" s="8">
        <v>0</v>
      </c>
      <c r="P355" s="8">
        <v>0</v>
      </c>
      <c r="Q355" s="8">
        <v>0</v>
      </c>
      <c r="R355" s="31"/>
    </row>
    <row r="356" spans="2:18" ht="24" hidden="1">
      <c r="B356" s="3" t="s">
        <v>57</v>
      </c>
      <c r="C356" s="3"/>
      <c r="D356" s="8"/>
      <c r="E356" s="8"/>
      <c r="F356" s="8"/>
      <c r="G356" s="8"/>
      <c r="H356" s="8">
        <v>40</v>
      </c>
      <c r="I356" s="8">
        <v>0</v>
      </c>
      <c r="J356" s="8">
        <v>0</v>
      </c>
      <c r="K356" s="8">
        <v>0</v>
      </c>
      <c r="L356" s="8">
        <v>0</v>
      </c>
      <c r="M356" s="8">
        <v>0</v>
      </c>
      <c r="N356" s="8">
        <v>0</v>
      </c>
      <c r="O356" s="8">
        <v>0</v>
      </c>
      <c r="P356" s="8">
        <v>40</v>
      </c>
      <c r="Q356" s="8">
        <v>40</v>
      </c>
      <c r="R356" s="31"/>
    </row>
    <row r="357" spans="2:18" ht="36" hidden="1">
      <c r="B357" s="118" t="s">
        <v>99</v>
      </c>
      <c r="C357" s="3"/>
      <c r="D357" s="8"/>
      <c r="E357" s="8"/>
      <c r="F357" s="8"/>
      <c r="G357" s="8"/>
      <c r="H357" s="8">
        <v>0</v>
      </c>
      <c r="I357" s="8">
        <v>0</v>
      </c>
      <c r="J357" s="8">
        <v>0</v>
      </c>
      <c r="K357" s="8">
        <v>0</v>
      </c>
      <c r="L357" s="8">
        <v>0</v>
      </c>
      <c r="M357" s="8">
        <v>0</v>
      </c>
      <c r="N357" s="8">
        <v>0</v>
      </c>
      <c r="O357" s="8">
        <v>0</v>
      </c>
      <c r="P357" s="8">
        <v>0</v>
      </c>
      <c r="Q357" s="8">
        <v>0</v>
      </c>
      <c r="R357" s="31"/>
    </row>
    <row r="358" spans="2:18" ht="36" hidden="1">
      <c r="B358" s="119" t="s">
        <v>58</v>
      </c>
      <c r="C358" s="3"/>
      <c r="D358" s="8"/>
      <c r="E358" s="8"/>
      <c r="F358" s="8"/>
      <c r="G358" s="8"/>
      <c r="H358" s="18">
        <v>0</v>
      </c>
      <c r="I358" s="8">
        <v>0</v>
      </c>
      <c r="J358" s="8">
        <v>0</v>
      </c>
      <c r="K358" s="8">
        <v>0</v>
      </c>
      <c r="L358" s="8">
        <v>0</v>
      </c>
      <c r="M358" s="8">
        <v>0</v>
      </c>
      <c r="N358" s="8">
        <v>0</v>
      </c>
      <c r="O358" s="8">
        <v>0</v>
      </c>
      <c r="P358" s="8">
        <v>450</v>
      </c>
      <c r="Q358" s="8">
        <v>450</v>
      </c>
      <c r="R358" s="31"/>
    </row>
    <row r="359" spans="2:18" ht="36" hidden="1">
      <c r="B359" s="3" t="s">
        <v>59</v>
      </c>
      <c r="C359" s="3"/>
      <c r="D359" s="8"/>
      <c r="E359" s="8"/>
      <c r="F359" s="8"/>
      <c r="G359" s="8"/>
      <c r="H359" s="8">
        <v>0</v>
      </c>
      <c r="I359" s="8">
        <v>0</v>
      </c>
      <c r="J359" s="8">
        <v>0</v>
      </c>
      <c r="K359" s="8">
        <v>0</v>
      </c>
      <c r="L359" s="8">
        <v>0</v>
      </c>
      <c r="M359" s="8">
        <v>0</v>
      </c>
      <c r="N359" s="8">
        <v>0</v>
      </c>
      <c r="O359" s="8">
        <v>0</v>
      </c>
      <c r="P359" s="8">
        <v>0</v>
      </c>
      <c r="Q359" s="8">
        <v>0</v>
      </c>
      <c r="R359" s="31"/>
    </row>
    <row r="360" spans="2:18" ht="36" hidden="1">
      <c r="B360" s="3" t="s">
        <v>60</v>
      </c>
      <c r="C360" s="3"/>
      <c r="D360" s="8"/>
      <c r="E360" s="8"/>
      <c r="F360" s="8"/>
      <c r="G360" s="8"/>
      <c r="H360" s="8">
        <v>0</v>
      </c>
      <c r="I360" s="8">
        <v>0</v>
      </c>
      <c r="J360" s="8">
        <v>0</v>
      </c>
      <c r="K360" s="8">
        <v>0</v>
      </c>
      <c r="L360" s="8">
        <v>0</v>
      </c>
      <c r="M360" s="8">
        <v>0</v>
      </c>
      <c r="N360" s="8">
        <v>0</v>
      </c>
      <c r="O360" s="8">
        <v>0</v>
      </c>
      <c r="P360" s="8">
        <v>0</v>
      </c>
      <c r="Q360" s="8">
        <v>0</v>
      </c>
      <c r="R360" s="31"/>
    </row>
    <row r="361" spans="2:18" ht="36" hidden="1">
      <c r="B361" s="3" t="s">
        <v>648</v>
      </c>
      <c r="C361" s="3"/>
      <c r="D361" s="8"/>
      <c r="E361" s="8"/>
      <c r="F361" s="8"/>
      <c r="G361" s="8"/>
      <c r="H361" s="8">
        <v>0</v>
      </c>
      <c r="I361" s="8">
        <v>0</v>
      </c>
      <c r="J361" s="8">
        <v>0</v>
      </c>
      <c r="K361" s="8">
        <v>0</v>
      </c>
      <c r="L361" s="8">
        <v>0</v>
      </c>
      <c r="M361" s="8">
        <v>0</v>
      </c>
      <c r="N361" s="8">
        <v>0</v>
      </c>
      <c r="O361" s="8">
        <v>0</v>
      </c>
      <c r="P361" s="8">
        <v>0</v>
      </c>
      <c r="Q361" s="8">
        <v>0</v>
      </c>
      <c r="R361" s="31"/>
    </row>
    <row r="362" spans="2:18" ht="48" hidden="1">
      <c r="B362" s="3" t="s">
        <v>61</v>
      </c>
      <c r="C362" s="3"/>
      <c r="D362" s="8"/>
      <c r="E362" s="8"/>
      <c r="F362" s="8"/>
      <c r="G362" s="8"/>
      <c r="H362" s="8">
        <v>60</v>
      </c>
      <c r="I362" s="8">
        <v>0</v>
      </c>
      <c r="J362" s="8">
        <v>0</v>
      </c>
      <c r="K362" s="8">
        <v>0</v>
      </c>
      <c r="L362" s="8">
        <v>0</v>
      </c>
      <c r="M362" s="8">
        <v>0</v>
      </c>
      <c r="N362" s="8">
        <v>0</v>
      </c>
      <c r="O362" s="8">
        <v>0</v>
      </c>
      <c r="P362" s="8">
        <v>30</v>
      </c>
      <c r="Q362" s="8">
        <v>30</v>
      </c>
      <c r="R362" s="31"/>
    </row>
    <row r="363" spans="2:18" ht="36" hidden="1">
      <c r="B363" s="3" t="s">
        <v>62</v>
      </c>
      <c r="C363" s="3"/>
      <c r="D363" s="8"/>
      <c r="E363" s="8"/>
      <c r="F363" s="8"/>
      <c r="G363" s="8"/>
      <c r="H363" s="8">
        <v>700</v>
      </c>
      <c r="I363" s="8">
        <v>185.625</v>
      </c>
      <c r="J363" s="8">
        <v>0</v>
      </c>
      <c r="K363" s="8">
        <v>0</v>
      </c>
      <c r="L363" s="8">
        <v>0</v>
      </c>
      <c r="M363" s="8">
        <v>0</v>
      </c>
      <c r="N363" s="8">
        <v>0</v>
      </c>
      <c r="O363" s="8">
        <v>0</v>
      </c>
      <c r="P363" s="8">
        <v>450</v>
      </c>
      <c r="Q363" s="8">
        <v>450</v>
      </c>
      <c r="R363" s="31"/>
    </row>
    <row r="364" spans="2:18" ht="36" hidden="1">
      <c r="B364" s="120" t="s">
        <v>98</v>
      </c>
      <c r="C364" s="120"/>
      <c r="D364" s="21"/>
      <c r="E364" s="21"/>
      <c r="F364" s="21"/>
      <c r="G364" s="21"/>
      <c r="H364" s="21">
        <v>10</v>
      </c>
      <c r="I364" s="21">
        <v>0</v>
      </c>
      <c r="J364" s="21">
        <v>10</v>
      </c>
      <c r="K364" s="21">
        <v>0</v>
      </c>
      <c r="L364" s="21">
        <f>SUM(L368)</f>
        <v>0</v>
      </c>
      <c r="M364" s="21">
        <f>SUM(M368)</f>
        <v>0</v>
      </c>
      <c r="N364" s="21">
        <f>SUM(N368)</f>
        <v>0</v>
      </c>
      <c r="O364" s="21">
        <f>SUM(O368)</f>
        <v>0</v>
      </c>
      <c r="P364" s="21">
        <v>10</v>
      </c>
      <c r="Q364" s="21">
        <v>10</v>
      </c>
      <c r="R364" s="31"/>
    </row>
    <row r="365" spans="2:18" ht="24" hidden="1">
      <c r="B365" s="3" t="s">
        <v>649</v>
      </c>
      <c r="C365" s="3"/>
      <c r="D365" s="8"/>
      <c r="E365" s="8"/>
      <c r="F365" s="8"/>
      <c r="G365" s="8"/>
      <c r="H365" s="8"/>
      <c r="I365" s="8"/>
      <c r="J365" s="8"/>
      <c r="K365" s="8"/>
      <c r="L365" s="8"/>
      <c r="M365" s="8"/>
      <c r="N365" s="8"/>
      <c r="O365" s="8"/>
      <c r="P365" s="8"/>
      <c r="Q365" s="8"/>
      <c r="R365" s="31"/>
    </row>
    <row r="366" spans="2:18" ht="36" hidden="1">
      <c r="B366" s="3" t="s">
        <v>650</v>
      </c>
      <c r="C366" s="3"/>
      <c r="D366" s="8"/>
      <c r="E366" s="8"/>
      <c r="F366" s="8"/>
      <c r="G366" s="8"/>
      <c r="H366" s="8"/>
      <c r="I366" s="8"/>
      <c r="J366" s="8"/>
      <c r="K366" s="8"/>
      <c r="L366" s="8"/>
      <c r="M366" s="8"/>
      <c r="N366" s="8"/>
      <c r="O366" s="8"/>
      <c r="P366" s="8"/>
      <c r="Q366" s="8"/>
      <c r="R366" s="31"/>
    </row>
    <row r="367" spans="2:18" ht="12" hidden="1">
      <c r="B367" s="114" t="s">
        <v>45</v>
      </c>
      <c r="C367" s="3"/>
      <c r="D367" s="8"/>
      <c r="E367" s="8"/>
      <c r="F367" s="8"/>
      <c r="G367" s="8"/>
      <c r="H367" s="8"/>
      <c r="I367" s="8"/>
      <c r="J367" s="8"/>
      <c r="K367" s="8"/>
      <c r="L367" s="8"/>
      <c r="M367" s="8"/>
      <c r="N367" s="8"/>
      <c r="O367" s="8"/>
      <c r="P367" s="8"/>
      <c r="Q367" s="8"/>
      <c r="R367" s="31"/>
    </row>
    <row r="368" spans="2:18" ht="24" hidden="1">
      <c r="B368" s="3" t="s">
        <v>63</v>
      </c>
      <c r="C368" s="3"/>
      <c r="D368" s="8"/>
      <c r="E368" s="8"/>
      <c r="F368" s="8"/>
      <c r="G368" s="8"/>
      <c r="H368" s="8">
        <v>10</v>
      </c>
      <c r="I368" s="8">
        <v>0</v>
      </c>
      <c r="J368" s="8">
        <v>10</v>
      </c>
      <c r="K368" s="8">
        <v>0</v>
      </c>
      <c r="L368" s="8">
        <v>0</v>
      </c>
      <c r="M368" s="8">
        <v>0</v>
      </c>
      <c r="N368" s="8">
        <v>0</v>
      </c>
      <c r="O368" s="8">
        <v>0</v>
      </c>
      <c r="P368" s="8">
        <v>10</v>
      </c>
      <c r="Q368" s="8">
        <v>10</v>
      </c>
      <c r="R368" s="31"/>
    </row>
    <row r="369" spans="2:18" ht="36" hidden="1">
      <c r="B369" s="114" t="s">
        <v>113</v>
      </c>
      <c r="C369" s="3"/>
      <c r="D369" s="8"/>
      <c r="E369" s="8"/>
      <c r="F369" s="8"/>
      <c r="G369" s="8"/>
      <c r="H369" s="33">
        <f>H374+H377+H375+H376+H378+H379</f>
        <v>809.0999999999999</v>
      </c>
      <c r="I369" s="19">
        <f>I374+I375+I376+I377+I378+I379</f>
        <v>118.931</v>
      </c>
      <c r="J369" s="19">
        <f>J374+J375+J376+J377+J379</f>
        <v>0</v>
      </c>
      <c r="K369" s="19">
        <f>K374+K375+K376+K377</f>
        <v>0</v>
      </c>
      <c r="L369" s="12">
        <f>SUM(L374+L375+L376+L377+L378+L379)</f>
        <v>0</v>
      </c>
      <c r="M369" s="12">
        <f>SUM(M374+M375+M376+M377+M378)</f>
        <v>0</v>
      </c>
      <c r="N369" s="12">
        <f>N375+N377+N379</f>
        <v>0</v>
      </c>
      <c r="O369" s="12">
        <f>O375+O377+O379</f>
        <v>0</v>
      </c>
      <c r="P369" s="12">
        <f>SUM(P374+P375+P376+P377+P378)</f>
        <v>963.1</v>
      </c>
      <c r="Q369" s="12">
        <f>SUM(Q374+Q375+Q376+Q377+Q378)</f>
        <v>963.1</v>
      </c>
      <c r="R369" s="31"/>
    </row>
    <row r="370" spans="2:18" ht="96" hidden="1">
      <c r="B370" s="3" t="s">
        <v>651</v>
      </c>
      <c r="C370" s="3"/>
      <c r="D370" s="8"/>
      <c r="E370" s="8"/>
      <c r="F370" s="8"/>
      <c r="G370" s="8"/>
      <c r="H370" s="8"/>
      <c r="I370" s="8"/>
      <c r="J370" s="8"/>
      <c r="K370" s="8"/>
      <c r="L370" s="8"/>
      <c r="M370" s="8"/>
      <c r="N370" s="8"/>
      <c r="O370" s="8"/>
      <c r="P370" s="8"/>
      <c r="Q370" s="8"/>
      <c r="R370" s="31"/>
    </row>
    <row r="371" spans="2:18" ht="48" hidden="1">
      <c r="B371" s="3" t="s">
        <v>652</v>
      </c>
      <c r="C371" s="3"/>
      <c r="D371" s="8"/>
      <c r="E371" s="8"/>
      <c r="F371" s="8"/>
      <c r="G371" s="8"/>
      <c r="H371" s="8"/>
      <c r="I371" s="8"/>
      <c r="J371" s="8"/>
      <c r="K371" s="8"/>
      <c r="L371" s="8"/>
      <c r="M371" s="8"/>
      <c r="N371" s="8"/>
      <c r="O371" s="8"/>
      <c r="P371" s="8"/>
      <c r="Q371" s="8"/>
      <c r="R371" s="31"/>
    </row>
    <row r="372" spans="2:18" ht="48" hidden="1">
      <c r="B372" s="3" t="s">
        <v>653</v>
      </c>
      <c r="C372" s="3"/>
      <c r="D372" s="8"/>
      <c r="E372" s="8"/>
      <c r="F372" s="8"/>
      <c r="G372" s="8"/>
      <c r="H372" s="8"/>
      <c r="I372" s="8"/>
      <c r="J372" s="8"/>
      <c r="K372" s="8"/>
      <c r="L372" s="8"/>
      <c r="M372" s="8"/>
      <c r="N372" s="8"/>
      <c r="O372" s="8"/>
      <c r="P372" s="8"/>
      <c r="Q372" s="8"/>
      <c r="R372" s="31"/>
    </row>
    <row r="373" spans="2:18" ht="12" hidden="1">
      <c r="B373" s="114" t="s">
        <v>45</v>
      </c>
      <c r="C373" s="3"/>
      <c r="D373" s="8"/>
      <c r="E373" s="8"/>
      <c r="F373" s="8"/>
      <c r="G373" s="8"/>
      <c r="H373" s="8"/>
      <c r="I373" s="8"/>
      <c r="J373" s="8"/>
      <c r="K373" s="8"/>
      <c r="L373" s="8"/>
      <c r="M373" s="8"/>
      <c r="N373" s="8"/>
      <c r="O373" s="8"/>
      <c r="P373" s="8"/>
      <c r="Q373" s="8"/>
      <c r="R373" s="31"/>
    </row>
    <row r="374" spans="2:18" ht="36" hidden="1">
      <c r="B374" s="3" t="s">
        <v>48</v>
      </c>
      <c r="C374" s="3" t="s">
        <v>49</v>
      </c>
      <c r="D374" s="8"/>
      <c r="E374" s="8"/>
      <c r="F374" s="8"/>
      <c r="G374" s="8"/>
      <c r="H374" s="34">
        <v>87.2</v>
      </c>
      <c r="I374" s="8">
        <v>0</v>
      </c>
      <c r="J374" s="8">
        <v>0</v>
      </c>
      <c r="K374" s="8">
        <v>0</v>
      </c>
      <c r="L374" s="8">
        <v>0</v>
      </c>
      <c r="M374" s="8">
        <v>0</v>
      </c>
      <c r="N374" s="8">
        <v>0</v>
      </c>
      <c r="O374" s="8">
        <v>0</v>
      </c>
      <c r="P374" s="8">
        <v>87.2</v>
      </c>
      <c r="Q374" s="8">
        <v>87.2</v>
      </c>
      <c r="R374" s="31"/>
    </row>
    <row r="375" spans="2:18" ht="36" hidden="1">
      <c r="B375" s="3" t="s">
        <v>64</v>
      </c>
      <c r="C375" s="3" t="s">
        <v>50</v>
      </c>
      <c r="D375" s="8"/>
      <c r="E375" s="8"/>
      <c r="F375" s="8"/>
      <c r="G375" s="8"/>
      <c r="H375" s="8">
        <v>611.9</v>
      </c>
      <c r="I375" s="8">
        <v>118.931</v>
      </c>
      <c r="J375" s="8">
        <v>0</v>
      </c>
      <c r="K375" s="8">
        <v>0</v>
      </c>
      <c r="L375" s="18">
        <v>0</v>
      </c>
      <c r="M375" s="18">
        <v>0</v>
      </c>
      <c r="N375" s="8">
        <v>0</v>
      </c>
      <c r="O375" s="8">
        <v>0</v>
      </c>
      <c r="P375" s="8">
        <v>661.9</v>
      </c>
      <c r="Q375" s="8">
        <v>661.9</v>
      </c>
      <c r="R375" s="31"/>
    </row>
    <row r="376" spans="2:18" ht="36" hidden="1">
      <c r="B376" s="3" t="s">
        <v>51</v>
      </c>
      <c r="C376" s="3" t="s">
        <v>52</v>
      </c>
      <c r="D376" s="8"/>
      <c r="E376" s="8"/>
      <c r="F376" s="8"/>
      <c r="G376" s="8"/>
      <c r="H376" s="8">
        <v>30</v>
      </c>
      <c r="I376" s="8">
        <v>0</v>
      </c>
      <c r="J376" s="8">
        <v>0</v>
      </c>
      <c r="K376" s="8">
        <v>0</v>
      </c>
      <c r="L376" s="8">
        <v>0</v>
      </c>
      <c r="M376" s="8">
        <v>0</v>
      </c>
      <c r="N376" s="8">
        <v>0</v>
      </c>
      <c r="O376" s="8">
        <v>0</v>
      </c>
      <c r="P376" s="8">
        <v>50</v>
      </c>
      <c r="Q376" s="8">
        <v>50</v>
      </c>
      <c r="R376" s="31"/>
    </row>
    <row r="377" spans="2:18" ht="36" hidden="1">
      <c r="B377" s="3" t="s">
        <v>53</v>
      </c>
      <c r="C377" s="3" t="s">
        <v>54</v>
      </c>
      <c r="D377" s="8"/>
      <c r="E377" s="8"/>
      <c r="F377" s="8"/>
      <c r="G377" s="8"/>
      <c r="H377" s="8">
        <v>60</v>
      </c>
      <c r="I377" s="8">
        <v>0</v>
      </c>
      <c r="J377" s="8">
        <v>0</v>
      </c>
      <c r="K377" s="8">
        <v>0</v>
      </c>
      <c r="L377" s="8">
        <v>0</v>
      </c>
      <c r="M377" s="8">
        <v>0</v>
      </c>
      <c r="N377" s="8">
        <v>0</v>
      </c>
      <c r="O377" s="8">
        <v>0</v>
      </c>
      <c r="P377" s="8">
        <v>164</v>
      </c>
      <c r="Q377" s="8">
        <v>164</v>
      </c>
      <c r="R377" s="31"/>
    </row>
    <row r="378" spans="2:18" ht="48" hidden="1">
      <c r="B378" s="3" t="s">
        <v>88</v>
      </c>
      <c r="C378" s="3" t="s">
        <v>54</v>
      </c>
      <c r="D378" s="8"/>
      <c r="E378" s="8"/>
      <c r="F378" s="8"/>
      <c r="G378" s="8"/>
      <c r="H378" s="8">
        <v>0</v>
      </c>
      <c r="I378" s="8">
        <v>0</v>
      </c>
      <c r="J378" s="8">
        <v>0</v>
      </c>
      <c r="K378" s="8">
        <v>0</v>
      </c>
      <c r="L378" s="8">
        <v>0</v>
      </c>
      <c r="M378" s="8">
        <v>0</v>
      </c>
      <c r="N378" s="8">
        <v>0</v>
      </c>
      <c r="O378" s="8">
        <v>0</v>
      </c>
      <c r="P378" s="8">
        <v>0</v>
      </c>
      <c r="Q378" s="8">
        <v>0</v>
      </c>
      <c r="R378" s="31"/>
    </row>
    <row r="379" spans="2:18" ht="36" hidden="1">
      <c r="B379" s="3" t="s">
        <v>134</v>
      </c>
      <c r="C379" s="3"/>
      <c r="D379" s="8"/>
      <c r="E379" s="8"/>
      <c r="F379" s="8"/>
      <c r="G379" s="8"/>
      <c r="H379" s="8">
        <v>20</v>
      </c>
      <c r="I379" s="8">
        <v>0</v>
      </c>
      <c r="J379" s="8">
        <v>0</v>
      </c>
      <c r="K379" s="8">
        <v>0</v>
      </c>
      <c r="L379" s="8">
        <v>0</v>
      </c>
      <c r="M379" s="8">
        <v>0</v>
      </c>
      <c r="N379" s="8">
        <v>0</v>
      </c>
      <c r="O379" s="8">
        <v>0</v>
      </c>
      <c r="P379" s="8">
        <v>100</v>
      </c>
      <c r="Q379" s="8">
        <v>100</v>
      </c>
      <c r="R379" s="31"/>
    </row>
    <row r="380" spans="2:18" ht="12" hidden="1">
      <c r="B380" s="114" t="s">
        <v>100</v>
      </c>
      <c r="C380" s="3"/>
      <c r="D380" s="8"/>
      <c r="E380" s="8"/>
      <c r="F380" s="8"/>
      <c r="G380" s="8"/>
      <c r="H380" s="12">
        <f>H384</f>
        <v>14374.9</v>
      </c>
      <c r="I380" s="12">
        <f>I384</f>
        <v>1125.245</v>
      </c>
      <c r="J380" s="14">
        <f>SUM(J384)</f>
        <v>0</v>
      </c>
      <c r="K380" s="12">
        <f>SUM(K384)</f>
        <v>0</v>
      </c>
      <c r="L380" s="12">
        <f>SUM(L384)</f>
        <v>0</v>
      </c>
      <c r="M380" s="12">
        <f>SUM(M384)</f>
        <v>0</v>
      </c>
      <c r="N380" s="12">
        <f>N384</f>
        <v>0</v>
      </c>
      <c r="O380" s="12">
        <f>O384</f>
        <v>0</v>
      </c>
      <c r="P380" s="12">
        <f>P384</f>
        <v>131364.8</v>
      </c>
      <c r="Q380" s="12">
        <f>Q384</f>
        <v>13164.8</v>
      </c>
      <c r="R380" s="31"/>
    </row>
    <row r="381" spans="2:18" ht="36" hidden="1">
      <c r="B381" s="3" t="s">
        <v>654</v>
      </c>
      <c r="C381" s="3"/>
      <c r="D381" s="8"/>
      <c r="E381" s="8"/>
      <c r="F381" s="8"/>
      <c r="G381" s="8"/>
      <c r="H381" s="8"/>
      <c r="I381" s="8"/>
      <c r="J381" s="8"/>
      <c r="K381" s="8"/>
      <c r="L381" s="8"/>
      <c r="M381" s="8"/>
      <c r="N381" s="8"/>
      <c r="O381" s="8"/>
      <c r="P381" s="8"/>
      <c r="Q381" s="8"/>
      <c r="R381" s="31"/>
    </row>
    <row r="382" spans="2:18" ht="48" hidden="1">
      <c r="B382" s="3" t="s">
        <v>655</v>
      </c>
      <c r="C382" s="3"/>
      <c r="D382" s="8"/>
      <c r="E382" s="8"/>
      <c r="F382" s="8"/>
      <c r="G382" s="8"/>
      <c r="H382" s="8"/>
      <c r="I382" s="8"/>
      <c r="J382" s="8"/>
      <c r="K382" s="8"/>
      <c r="L382" s="8"/>
      <c r="M382" s="8"/>
      <c r="N382" s="8"/>
      <c r="O382" s="8"/>
      <c r="P382" s="8"/>
      <c r="Q382" s="8"/>
      <c r="R382" s="31"/>
    </row>
    <row r="383" spans="2:18" ht="12" hidden="1">
      <c r="B383" s="114" t="s">
        <v>45</v>
      </c>
      <c r="C383" s="3"/>
      <c r="D383" s="8"/>
      <c r="E383" s="8"/>
      <c r="F383" s="8"/>
      <c r="G383" s="8"/>
      <c r="H383" s="8"/>
      <c r="I383" s="8"/>
      <c r="J383" s="8"/>
      <c r="K383" s="8"/>
      <c r="L383" s="8"/>
      <c r="M383" s="8"/>
      <c r="N383" s="8"/>
      <c r="O383" s="8"/>
      <c r="P383" s="8"/>
      <c r="Q383" s="8"/>
      <c r="R383" s="31"/>
    </row>
    <row r="384" spans="2:18" ht="78.75" customHeight="1" hidden="1">
      <c r="B384" s="114" t="s">
        <v>656</v>
      </c>
      <c r="C384" s="3"/>
      <c r="D384" s="8"/>
      <c r="E384" s="8"/>
      <c r="F384" s="8"/>
      <c r="G384" s="8"/>
      <c r="H384" s="8">
        <v>14374.9</v>
      </c>
      <c r="I384" s="8">
        <v>1125.245</v>
      </c>
      <c r="J384" s="8">
        <v>0</v>
      </c>
      <c r="K384" s="8">
        <v>0</v>
      </c>
      <c r="L384" s="8">
        <v>0</v>
      </c>
      <c r="M384" s="8">
        <v>0</v>
      </c>
      <c r="N384" s="8">
        <v>0</v>
      </c>
      <c r="O384" s="8">
        <v>0</v>
      </c>
      <c r="P384" s="8">
        <v>131364.8</v>
      </c>
      <c r="Q384" s="8">
        <v>13164.8</v>
      </c>
      <c r="R384" s="31"/>
    </row>
    <row r="385" spans="2:18" ht="24" hidden="1">
      <c r="B385" s="3" t="s">
        <v>657</v>
      </c>
      <c r="C385" s="3"/>
      <c r="D385" s="8"/>
      <c r="E385" s="8"/>
      <c r="F385" s="8"/>
      <c r="G385" s="8"/>
      <c r="H385" s="8">
        <v>0</v>
      </c>
      <c r="I385" s="8"/>
      <c r="J385" s="8"/>
      <c r="K385" s="8"/>
      <c r="L385" s="8"/>
      <c r="M385" s="8"/>
      <c r="N385" s="8"/>
      <c r="O385" s="8"/>
      <c r="P385" s="8"/>
      <c r="Q385" s="8"/>
      <c r="R385" s="31"/>
    </row>
    <row r="386" spans="2:18" ht="24" hidden="1">
      <c r="B386" s="114" t="s">
        <v>101</v>
      </c>
      <c r="C386" s="3"/>
      <c r="D386" s="8"/>
      <c r="E386" s="8"/>
      <c r="F386" s="8"/>
      <c r="G386" s="8"/>
      <c r="H386" s="19">
        <f>SUM(H389+H394+H404)</f>
        <v>5302.491</v>
      </c>
      <c r="I386" s="19">
        <f>SUM(I389+I394+I404)</f>
        <v>591.792</v>
      </c>
      <c r="J386" s="35">
        <f>J389+J394+J404</f>
        <v>604.2</v>
      </c>
      <c r="K386" s="35">
        <f aca="true" t="shared" si="1" ref="K386:Q386">SUM(K389+K394+K404)</f>
        <v>0</v>
      </c>
      <c r="L386" s="12">
        <f t="shared" si="1"/>
        <v>604.2</v>
      </c>
      <c r="M386" s="12">
        <f t="shared" si="1"/>
        <v>0</v>
      </c>
      <c r="N386" s="12">
        <f t="shared" si="1"/>
        <v>0</v>
      </c>
      <c r="O386" s="12">
        <f t="shared" si="1"/>
        <v>0</v>
      </c>
      <c r="P386" s="12">
        <f t="shared" si="1"/>
        <v>5696.5</v>
      </c>
      <c r="Q386" s="12">
        <f t="shared" si="1"/>
        <v>5696.5</v>
      </c>
      <c r="R386" s="31"/>
    </row>
    <row r="387" spans="2:18" ht="24" hidden="1">
      <c r="B387" s="3" t="s">
        <v>658</v>
      </c>
      <c r="C387" s="3" t="s">
        <v>67</v>
      </c>
      <c r="D387" s="8"/>
      <c r="E387" s="8"/>
      <c r="F387" s="8"/>
      <c r="G387" s="8"/>
      <c r="H387" s="8"/>
      <c r="I387" s="8"/>
      <c r="J387" s="8"/>
      <c r="K387" s="8"/>
      <c r="L387" s="8"/>
      <c r="M387" s="8"/>
      <c r="N387" s="8"/>
      <c r="O387" s="8"/>
      <c r="P387" s="8"/>
      <c r="Q387" s="8"/>
      <c r="R387" s="31"/>
    </row>
    <row r="388" spans="2:18" ht="36" hidden="1">
      <c r="B388" s="3" t="s">
        <v>659</v>
      </c>
      <c r="C388" s="3"/>
      <c r="D388" s="8"/>
      <c r="E388" s="8"/>
      <c r="F388" s="8"/>
      <c r="G388" s="8"/>
      <c r="H388" s="8"/>
      <c r="I388" s="8"/>
      <c r="J388" s="8"/>
      <c r="K388" s="8"/>
      <c r="L388" s="8"/>
      <c r="M388" s="8"/>
      <c r="N388" s="8"/>
      <c r="O388" s="8"/>
      <c r="P388" s="8"/>
      <c r="Q388" s="8"/>
      <c r="R388" s="31"/>
    </row>
    <row r="389" spans="2:18" ht="24" hidden="1">
      <c r="B389" s="121" t="s">
        <v>660</v>
      </c>
      <c r="C389" s="120"/>
      <c r="D389" s="21"/>
      <c r="E389" s="21"/>
      <c r="F389" s="21"/>
      <c r="G389" s="21"/>
      <c r="H389" s="37">
        <f>H391+H392</f>
        <v>461.761</v>
      </c>
      <c r="I389" s="37">
        <f>SUM(I391)</f>
        <v>0</v>
      </c>
      <c r="J389" s="21">
        <f aca="true" t="shared" si="2" ref="J389:O389">SUM(J391+J392)</f>
        <v>0</v>
      </c>
      <c r="K389" s="21">
        <f t="shared" si="2"/>
        <v>0</v>
      </c>
      <c r="L389" s="21">
        <f t="shared" si="2"/>
        <v>0</v>
      </c>
      <c r="M389" s="21">
        <f t="shared" si="2"/>
        <v>0</v>
      </c>
      <c r="N389" s="21">
        <f t="shared" si="2"/>
        <v>0</v>
      </c>
      <c r="O389" s="21">
        <f t="shared" si="2"/>
        <v>0</v>
      </c>
      <c r="P389" s="21">
        <f>P391+P392</f>
        <v>37.8</v>
      </c>
      <c r="Q389" s="21">
        <f>Q391+Q392</f>
        <v>37.8</v>
      </c>
      <c r="R389" s="31"/>
    </row>
    <row r="390" spans="2:18" ht="12" hidden="1">
      <c r="B390" s="114" t="s">
        <v>45</v>
      </c>
      <c r="C390" s="3"/>
      <c r="D390" s="8"/>
      <c r="E390" s="8"/>
      <c r="F390" s="8"/>
      <c r="G390" s="8"/>
      <c r="H390" s="8"/>
      <c r="I390" s="8"/>
      <c r="J390" s="8"/>
      <c r="K390" s="8"/>
      <c r="L390" s="8"/>
      <c r="M390" s="8"/>
      <c r="N390" s="8"/>
      <c r="O390" s="8"/>
      <c r="P390" s="8"/>
      <c r="Q390" s="8"/>
      <c r="R390" s="31"/>
    </row>
    <row r="391" spans="2:18" ht="63" customHeight="1" hidden="1">
      <c r="B391" s="3" t="s">
        <v>71</v>
      </c>
      <c r="C391" s="3"/>
      <c r="D391" s="8"/>
      <c r="E391" s="8"/>
      <c r="F391" s="8"/>
      <c r="G391" s="8"/>
      <c r="H391" s="8">
        <v>115</v>
      </c>
      <c r="I391" s="8">
        <v>0</v>
      </c>
      <c r="J391" s="18">
        <v>0</v>
      </c>
      <c r="K391" s="18">
        <v>0</v>
      </c>
      <c r="L391" s="8">
        <v>0</v>
      </c>
      <c r="M391" s="8">
        <v>0</v>
      </c>
      <c r="N391" s="16">
        <v>0</v>
      </c>
      <c r="O391" s="16">
        <v>0</v>
      </c>
      <c r="P391" s="18">
        <v>37.8</v>
      </c>
      <c r="Q391" s="18">
        <v>37.8</v>
      </c>
      <c r="R391" s="31"/>
    </row>
    <row r="392" spans="2:18" ht="72" hidden="1">
      <c r="B392" s="115" t="s">
        <v>77</v>
      </c>
      <c r="C392" s="3"/>
      <c r="D392" s="8"/>
      <c r="E392" s="8"/>
      <c r="F392" s="8"/>
      <c r="G392" s="8"/>
      <c r="H392" s="8">
        <v>346.761</v>
      </c>
      <c r="I392" s="8">
        <v>0</v>
      </c>
      <c r="J392" s="8">
        <v>0</v>
      </c>
      <c r="K392" s="18">
        <v>0</v>
      </c>
      <c r="L392" s="18">
        <v>0</v>
      </c>
      <c r="M392" s="8">
        <v>0</v>
      </c>
      <c r="N392" s="18">
        <v>0</v>
      </c>
      <c r="O392" s="18">
        <v>0</v>
      </c>
      <c r="P392" s="8">
        <v>0</v>
      </c>
      <c r="Q392" s="8">
        <v>0</v>
      </c>
      <c r="R392" s="31"/>
    </row>
    <row r="393" spans="2:18" ht="24" hidden="1">
      <c r="B393" s="122" t="s">
        <v>661</v>
      </c>
      <c r="C393" s="3"/>
      <c r="D393" s="8"/>
      <c r="E393" s="8"/>
      <c r="F393" s="8"/>
      <c r="G393" s="8"/>
      <c r="H393" s="8"/>
      <c r="I393" s="8"/>
      <c r="J393" s="8"/>
      <c r="K393" s="8"/>
      <c r="L393" s="8"/>
      <c r="M393" s="8"/>
      <c r="N393" s="8"/>
      <c r="O393" s="8"/>
      <c r="P393" s="8"/>
      <c r="Q393" s="8"/>
      <c r="R393" s="31"/>
    </row>
    <row r="394" spans="2:18" ht="24" hidden="1">
      <c r="B394" s="121" t="s">
        <v>662</v>
      </c>
      <c r="C394" s="120"/>
      <c r="D394" s="21"/>
      <c r="E394" s="21"/>
      <c r="F394" s="21"/>
      <c r="G394" s="21"/>
      <c r="H394" s="39">
        <f>SUM(H398+H401+H402+H396+H397)</f>
        <v>1280.7300000000002</v>
      </c>
      <c r="I394" s="37">
        <f>SUM(I396+I397+I398+I401+I402)</f>
        <v>0</v>
      </c>
      <c r="J394" s="37">
        <f>SUM(J396+J397+J398+J401+J402)</f>
        <v>604.2</v>
      </c>
      <c r="K394" s="37">
        <v>0</v>
      </c>
      <c r="L394" s="21">
        <f>SUM(L396+L397+L398+L399+L400+L401+L402)</f>
        <v>604.2</v>
      </c>
      <c r="M394" s="21">
        <f>SUM(M396+M397+M398)</f>
        <v>0</v>
      </c>
      <c r="N394" s="40">
        <f>N396+N397+N398+N399+N400+N401+N402</f>
        <v>0</v>
      </c>
      <c r="O394" s="40">
        <f>O396+O397+O398+O399+O400+O401+O402</f>
        <v>0</v>
      </c>
      <c r="P394" s="40">
        <f>SUM(P396+P398+P401+P402)</f>
        <v>2111</v>
      </c>
      <c r="Q394" s="40">
        <f>SUM(Q396+Q398+Q401+Q402)</f>
        <v>2111</v>
      </c>
      <c r="R394" s="31"/>
    </row>
    <row r="395" spans="2:18" ht="12" hidden="1">
      <c r="B395" s="114" t="s">
        <v>45</v>
      </c>
      <c r="C395" s="3"/>
      <c r="D395" s="8"/>
      <c r="E395" s="8"/>
      <c r="F395" s="8"/>
      <c r="G395" s="8"/>
      <c r="H395" s="8"/>
      <c r="I395" s="8"/>
      <c r="J395" s="8"/>
      <c r="K395" s="8"/>
      <c r="L395" s="8"/>
      <c r="M395" s="8"/>
      <c r="N395" s="8"/>
      <c r="O395" s="8"/>
      <c r="P395" s="8"/>
      <c r="Q395" s="8"/>
      <c r="R395" s="31"/>
    </row>
    <row r="396" spans="2:18" ht="24" hidden="1">
      <c r="B396" s="3" t="s">
        <v>78</v>
      </c>
      <c r="C396" s="3"/>
      <c r="D396" s="8"/>
      <c r="E396" s="8"/>
      <c r="F396" s="8"/>
      <c r="G396" s="8"/>
      <c r="H396" s="8">
        <v>2.7</v>
      </c>
      <c r="I396" s="8">
        <v>0</v>
      </c>
      <c r="J396" s="8">
        <v>0</v>
      </c>
      <c r="K396" s="8">
        <v>0</v>
      </c>
      <c r="L396" s="8">
        <v>0</v>
      </c>
      <c r="M396" s="18">
        <v>0</v>
      </c>
      <c r="N396" s="18">
        <v>0</v>
      </c>
      <c r="O396" s="18">
        <v>0</v>
      </c>
      <c r="P396" s="18">
        <v>2.4</v>
      </c>
      <c r="Q396" s="18">
        <v>2.4</v>
      </c>
      <c r="R396" s="31"/>
    </row>
    <row r="397" spans="2:18" ht="24" hidden="1">
      <c r="B397" s="3" t="s">
        <v>68</v>
      </c>
      <c r="C397" s="3"/>
      <c r="D397" s="8"/>
      <c r="E397" s="8"/>
      <c r="F397" s="8"/>
      <c r="G397" s="8"/>
      <c r="H397" s="8">
        <v>0</v>
      </c>
      <c r="I397" s="8">
        <v>0</v>
      </c>
      <c r="J397" s="8">
        <v>0</v>
      </c>
      <c r="K397" s="8">
        <v>0</v>
      </c>
      <c r="L397" s="8">
        <v>0</v>
      </c>
      <c r="M397" s="8">
        <v>0</v>
      </c>
      <c r="N397" s="22">
        <v>0</v>
      </c>
      <c r="O397" s="22">
        <v>0</v>
      </c>
      <c r="P397" s="22">
        <v>0</v>
      </c>
      <c r="Q397" s="22">
        <v>0</v>
      </c>
      <c r="R397" s="31"/>
    </row>
    <row r="398" spans="2:18" ht="48" hidden="1">
      <c r="B398" s="3" t="s">
        <v>69</v>
      </c>
      <c r="C398" s="3"/>
      <c r="D398" s="8"/>
      <c r="E398" s="8"/>
      <c r="F398" s="8"/>
      <c r="G398" s="8"/>
      <c r="H398" s="8">
        <v>604.2</v>
      </c>
      <c r="I398" s="8">
        <v>0</v>
      </c>
      <c r="J398" s="8">
        <v>604.2</v>
      </c>
      <c r="K398" s="8">
        <v>0</v>
      </c>
      <c r="L398" s="8">
        <v>604.2</v>
      </c>
      <c r="M398" s="8">
        <v>0</v>
      </c>
      <c r="N398" s="22">
        <v>0</v>
      </c>
      <c r="O398" s="22">
        <v>0</v>
      </c>
      <c r="P398" s="22">
        <v>604.2</v>
      </c>
      <c r="Q398" s="22">
        <v>604.2</v>
      </c>
      <c r="R398" s="31"/>
    </row>
    <row r="399" spans="2:18" ht="36" hidden="1">
      <c r="B399" s="3" t="s">
        <v>127</v>
      </c>
      <c r="C399" s="3"/>
      <c r="D399" s="8"/>
      <c r="E399" s="8"/>
      <c r="F399" s="8"/>
      <c r="G399" s="8"/>
      <c r="H399" s="8">
        <v>0</v>
      </c>
      <c r="I399" s="8">
        <v>0</v>
      </c>
      <c r="J399" s="8">
        <v>0</v>
      </c>
      <c r="K399" s="8">
        <v>0</v>
      </c>
      <c r="L399" s="8">
        <v>0</v>
      </c>
      <c r="M399" s="8">
        <v>0</v>
      </c>
      <c r="N399" s="22">
        <v>0</v>
      </c>
      <c r="O399" s="22">
        <v>0</v>
      </c>
      <c r="P399" s="22">
        <v>0</v>
      </c>
      <c r="Q399" s="22">
        <v>0</v>
      </c>
      <c r="R399" s="31"/>
    </row>
    <row r="400" spans="2:18" ht="48" hidden="1">
      <c r="B400" s="3" t="s">
        <v>128</v>
      </c>
      <c r="C400" s="3"/>
      <c r="D400" s="8"/>
      <c r="E400" s="8"/>
      <c r="F400" s="8"/>
      <c r="G400" s="8"/>
      <c r="H400" s="8">
        <v>0</v>
      </c>
      <c r="I400" s="8">
        <v>0</v>
      </c>
      <c r="J400" s="8">
        <v>0</v>
      </c>
      <c r="K400" s="8">
        <v>0</v>
      </c>
      <c r="L400" s="8">
        <v>0</v>
      </c>
      <c r="M400" s="8">
        <v>0</v>
      </c>
      <c r="N400" s="22">
        <v>0</v>
      </c>
      <c r="O400" s="22">
        <v>0</v>
      </c>
      <c r="P400" s="22">
        <v>0</v>
      </c>
      <c r="Q400" s="22">
        <v>0</v>
      </c>
      <c r="R400" s="31"/>
    </row>
    <row r="401" spans="2:18" ht="51" customHeight="1" hidden="1">
      <c r="B401" s="3" t="s">
        <v>94</v>
      </c>
      <c r="C401" s="3"/>
      <c r="D401" s="8"/>
      <c r="E401" s="8"/>
      <c r="F401" s="8"/>
      <c r="G401" s="8"/>
      <c r="H401" s="16">
        <v>673.83</v>
      </c>
      <c r="I401" s="8">
        <v>0</v>
      </c>
      <c r="J401" s="16">
        <v>0</v>
      </c>
      <c r="K401" s="8">
        <v>0</v>
      </c>
      <c r="L401" s="16">
        <v>0</v>
      </c>
      <c r="M401" s="8">
        <v>0</v>
      </c>
      <c r="N401" s="22">
        <v>0</v>
      </c>
      <c r="O401" s="22">
        <v>0</v>
      </c>
      <c r="P401" s="22">
        <v>800</v>
      </c>
      <c r="Q401" s="22">
        <v>800</v>
      </c>
      <c r="R401" s="31"/>
    </row>
    <row r="402" spans="2:18" ht="24" hidden="1">
      <c r="B402" s="3" t="s">
        <v>95</v>
      </c>
      <c r="C402" s="3"/>
      <c r="D402" s="8"/>
      <c r="E402" s="8"/>
      <c r="F402" s="8"/>
      <c r="G402" s="8"/>
      <c r="H402" s="8">
        <v>0</v>
      </c>
      <c r="I402" s="8">
        <v>0</v>
      </c>
      <c r="J402" s="8">
        <v>0</v>
      </c>
      <c r="K402" s="8">
        <v>0</v>
      </c>
      <c r="L402" s="8">
        <v>0</v>
      </c>
      <c r="M402" s="8">
        <v>0</v>
      </c>
      <c r="N402" s="22">
        <v>0</v>
      </c>
      <c r="O402" s="22">
        <v>0</v>
      </c>
      <c r="P402" s="22">
        <v>704.4</v>
      </c>
      <c r="Q402" s="22">
        <v>704.4</v>
      </c>
      <c r="R402" s="31"/>
    </row>
    <row r="403" spans="2:18" ht="48" hidden="1">
      <c r="B403" s="3" t="s">
        <v>663</v>
      </c>
      <c r="C403" s="3"/>
      <c r="D403" s="8"/>
      <c r="E403" s="8"/>
      <c r="F403" s="8"/>
      <c r="G403" s="8"/>
      <c r="H403" s="8"/>
      <c r="I403" s="8"/>
      <c r="J403" s="8"/>
      <c r="K403" s="8"/>
      <c r="L403" s="8"/>
      <c r="M403" s="8"/>
      <c r="N403" s="8"/>
      <c r="O403" s="8"/>
      <c r="P403" s="8"/>
      <c r="Q403" s="8"/>
      <c r="R403" s="31"/>
    </row>
    <row r="404" spans="2:18" ht="24" hidden="1">
      <c r="B404" s="3" t="s">
        <v>664</v>
      </c>
      <c r="C404" s="3"/>
      <c r="D404" s="8"/>
      <c r="E404" s="8"/>
      <c r="F404" s="8"/>
      <c r="G404" s="8"/>
      <c r="H404" s="23">
        <f aca="true" t="shared" si="3" ref="H404:Q404">SUM(H406)</f>
        <v>3560</v>
      </c>
      <c r="I404" s="37">
        <f t="shared" si="3"/>
        <v>591.792</v>
      </c>
      <c r="J404" s="23">
        <f>SUM(J406)</f>
        <v>0</v>
      </c>
      <c r="K404" s="23">
        <f t="shared" si="3"/>
        <v>0</v>
      </c>
      <c r="L404" s="21">
        <f t="shared" si="3"/>
        <v>0</v>
      </c>
      <c r="M404" s="21">
        <f t="shared" si="3"/>
        <v>0</v>
      </c>
      <c r="N404" s="21">
        <f t="shared" si="3"/>
        <v>0</v>
      </c>
      <c r="O404" s="21">
        <f t="shared" si="3"/>
        <v>0</v>
      </c>
      <c r="P404" s="21">
        <f t="shared" si="3"/>
        <v>3547.7</v>
      </c>
      <c r="Q404" s="21">
        <f t="shared" si="3"/>
        <v>3547.7</v>
      </c>
      <c r="R404" s="31"/>
    </row>
    <row r="405" spans="2:18" ht="12" hidden="1">
      <c r="B405" s="114" t="s">
        <v>45</v>
      </c>
      <c r="C405" s="3"/>
      <c r="D405" s="8"/>
      <c r="E405" s="8"/>
      <c r="F405" s="8"/>
      <c r="G405" s="8"/>
      <c r="H405" s="8"/>
      <c r="I405" s="8"/>
      <c r="J405" s="8"/>
      <c r="K405" s="8"/>
      <c r="L405" s="8"/>
      <c r="M405" s="8"/>
      <c r="N405" s="8"/>
      <c r="O405" s="8"/>
      <c r="P405" s="8"/>
      <c r="Q405" s="8"/>
      <c r="R405" s="31"/>
    </row>
    <row r="406" spans="2:18" ht="36" hidden="1">
      <c r="B406" s="3" t="s">
        <v>70</v>
      </c>
      <c r="C406" s="3"/>
      <c r="D406" s="8"/>
      <c r="E406" s="8"/>
      <c r="F406" s="8"/>
      <c r="G406" s="8"/>
      <c r="H406" s="8">
        <v>3560</v>
      </c>
      <c r="I406" s="8">
        <v>591.792</v>
      </c>
      <c r="J406" s="8">
        <v>0</v>
      </c>
      <c r="K406" s="15">
        <v>0</v>
      </c>
      <c r="L406" s="8">
        <v>0</v>
      </c>
      <c r="M406" s="8">
        <v>0</v>
      </c>
      <c r="N406" s="8">
        <v>0</v>
      </c>
      <c r="O406" s="8">
        <v>0</v>
      </c>
      <c r="P406" s="8">
        <v>3547.7</v>
      </c>
      <c r="Q406" s="8">
        <v>3547.7</v>
      </c>
      <c r="R406" s="31"/>
    </row>
    <row r="407" spans="2:18" ht="24" hidden="1">
      <c r="B407" s="114" t="s">
        <v>102</v>
      </c>
      <c r="C407" s="3"/>
      <c r="D407" s="8"/>
      <c r="E407" s="8"/>
      <c r="F407" s="8"/>
      <c r="G407" s="8"/>
      <c r="H407" s="19">
        <f>SUM(H410+H416)</f>
        <v>70</v>
      </c>
      <c r="I407" s="19">
        <f>SUM(I410+I416)</f>
        <v>0</v>
      </c>
      <c r="J407" s="12">
        <f>SUM(J410+J416)</f>
        <v>9</v>
      </c>
      <c r="K407" s="12">
        <f>SUM(K410+K416+K421)</f>
        <v>9</v>
      </c>
      <c r="L407" s="12">
        <f>L410+L416+L421</f>
        <v>9</v>
      </c>
      <c r="M407" s="12">
        <f>SUM(M410+M416+M421)</f>
        <v>9</v>
      </c>
      <c r="N407" s="12">
        <f>N410+N416</f>
        <v>0</v>
      </c>
      <c r="O407" s="12">
        <f>O410+O416</f>
        <v>0</v>
      </c>
      <c r="P407" s="12">
        <f>P410+P416</f>
        <v>2100</v>
      </c>
      <c r="Q407" s="12">
        <f>Q410+Q416</f>
        <v>100</v>
      </c>
      <c r="R407" s="31"/>
    </row>
    <row r="408" spans="2:18" ht="24" hidden="1">
      <c r="B408" s="3" t="s">
        <v>665</v>
      </c>
      <c r="C408" s="3"/>
      <c r="D408" s="8"/>
      <c r="E408" s="8"/>
      <c r="F408" s="8"/>
      <c r="G408" s="8"/>
      <c r="H408" s="8"/>
      <c r="I408" s="8"/>
      <c r="J408" s="8"/>
      <c r="K408" s="8"/>
      <c r="L408" s="8"/>
      <c r="M408" s="8"/>
      <c r="N408" s="8"/>
      <c r="O408" s="8"/>
      <c r="P408" s="8"/>
      <c r="Q408" s="8"/>
      <c r="R408" s="31"/>
    </row>
    <row r="409" spans="2:18" ht="24" hidden="1">
      <c r="B409" s="3" t="s">
        <v>666</v>
      </c>
      <c r="C409" s="3"/>
      <c r="D409" s="8"/>
      <c r="E409" s="8"/>
      <c r="F409" s="8"/>
      <c r="G409" s="8"/>
      <c r="H409" s="8"/>
      <c r="I409" s="8"/>
      <c r="J409" s="8"/>
      <c r="K409" s="8"/>
      <c r="L409" s="8"/>
      <c r="M409" s="8"/>
      <c r="N409" s="8"/>
      <c r="O409" s="8"/>
      <c r="P409" s="8"/>
      <c r="Q409" s="8"/>
      <c r="R409" s="31"/>
    </row>
    <row r="410" spans="2:18" ht="36" hidden="1">
      <c r="B410" s="121" t="s">
        <v>667</v>
      </c>
      <c r="C410" s="120"/>
      <c r="D410" s="21"/>
      <c r="E410" s="21"/>
      <c r="F410" s="21"/>
      <c r="G410" s="21"/>
      <c r="H410" s="21">
        <f>H414</f>
        <v>70</v>
      </c>
      <c r="I410" s="21">
        <v>0</v>
      </c>
      <c r="J410" s="21">
        <f>SUM(J412+J413)</f>
        <v>0</v>
      </c>
      <c r="K410" s="21">
        <f>SUM(K412+K413)</f>
        <v>0</v>
      </c>
      <c r="L410" s="21">
        <f>L412+L413</f>
        <v>0</v>
      </c>
      <c r="M410" s="21">
        <v>0</v>
      </c>
      <c r="N410" s="21">
        <v>0</v>
      </c>
      <c r="O410" s="21">
        <v>0</v>
      </c>
      <c r="P410" s="21">
        <v>100</v>
      </c>
      <c r="Q410" s="21">
        <v>100</v>
      </c>
      <c r="R410" s="41"/>
    </row>
    <row r="411" spans="2:18" ht="12" hidden="1">
      <c r="B411" s="114" t="s">
        <v>45</v>
      </c>
      <c r="C411" s="3"/>
      <c r="D411" s="8"/>
      <c r="E411" s="8"/>
      <c r="F411" s="8"/>
      <c r="G411" s="8"/>
      <c r="H411" s="8"/>
      <c r="I411" s="8"/>
      <c r="J411" s="8"/>
      <c r="K411" s="8"/>
      <c r="L411" s="8"/>
      <c r="M411" s="8"/>
      <c r="N411" s="8"/>
      <c r="O411" s="8"/>
      <c r="P411" s="8"/>
      <c r="Q411" s="8"/>
      <c r="R411" s="31"/>
    </row>
    <row r="412" spans="2:18" ht="24" hidden="1">
      <c r="B412" s="3" t="s">
        <v>153</v>
      </c>
      <c r="C412" s="3"/>
      <c r="D412" s="8"/>
      <c r="E412" s="8"/>
      <c r="F412" s="8"/>
      <c r="G412" s="8"/>
      <c r="H412" s="8">
        <v>0</v>
      </c>
      <c r="I412" s="8">
        <v>0</v>
      </c>
      <c r="J412" s="8">
        <v>0</v>
      </c>
      <c r="K412" s="8">
        <v>0</v>
      </c>
      <c r="L412" s="8">
        <v>0</v>
      </c>
      <c r="M412" s="8">
        <v>0</v>
      </c>
      <c r="N412" s="8">
        <v>0</v>
      </c>
      <c r="O412" s="8">
        <v>0</v>
      </c>
      <c r="P412" s="8">
        <v>50</v>
      </c>
      <c r="Q412" s="8">
        <v>50</v>
      </c>
      <c r="R412" s="31"/>
    </row>
    <row r="413" spans="2:18" ht="24" hidden="1">
      <c r="B413" s="3" t="s">
        <v>154</v>
      </c>
      <c r="C413" s="3"/>
      <c r="D413" s="8"/>
      <c r="E413" s="8"/>
      <c r="F413" s="8"/>
      <c r="G413" s="8"/>
      <c r="H413" s="8">
        <v>0</v>
      </c>
      <c r="I413" s="8">
        <v>0</v>
      </c>
      <c r="J413" s="8">
        <v>0</v>
      </c>
      <c r="K413" s="8">
        <v>0</v>
      </c>
      <c r="L413" s="8">
        <v>0</v>
      </c>
      <c r="M413" s="8">
        <v>0</v>
      </c>
      <c r="N413" s="8">
        <v>0</v>
      </c>
      <c r="O413" s="8">
        <v>0</v>
      </c>
      <c r="P413" s="8">
        <v>50</v>
      </c>
      <c r="Q413" s="8">
        <v>50</v>
      </c>
      <c r="R413" s="31"/>
    </row>
    <row r="414" spans="2:18" ht="24" hidden="1">
      <c r="B414" s="3" t="s">
        <v>668</v>
      </c>
      <c r="C414" s="3"/>
      <c r="D414" s="8"/>
      <c r="E414" s="8"/>
      <c r="F414" s="8"/>
      <c r="G414" s="8"/>
      <c r="H414" s="8">
        <v>70</v>
      </c>
      <c r="I414" s="8">
        <v>0</v>
      </c>
      <c r="J414" s="8">
        <v>0</v>
      </c>
      <c r="K414" s="8">
        <v>0</v>
      </c>
      <c r="L414" s="8">
        <v>0</v>
      </c>
      <c r="M414" s="8">
        <v>0</v>
      </c>
      <c r="N414" s="8">
        <v>0</v>
      </c>
      <c r="O414" s="8">
        <v>0</v>
      </c>
      <c r="P414" s="8"/>
      <c r="Q414" s="8"/>
      <c r="R414" s="31"/>
    </row>
    <row r="415" spans="2:18" ht="24" hidden="1">
      <c r="B415" s="114" t="s">
        <v>669</v>
      </c>
      <c r="C415" s="3"/>
      <c r="D415" s="8"/>
      <c r="E415" s="8"/>
      <c r="F415" s="8"/>
      <c r="G415" s="8"/>
      <c r="H415" s="8"/>
      <c r="I415" s="8"/>
      <c r="J415" s="8"/>
      <c r="K415" s="8"/>
      <c r="L415" s="8"/>
      <c r="M415" s="8"/>
      <c r="N415" s="8"/>
      <c r="O415" s="8"/>
      <c r="P415" s="8"/>
      <c r="Q415" s="8"/>
      <c r="R415" s="31"/>
    </row>
    <row r="416" spans="2:18" ht="36" hidden="1">
      <c r="B416" s="114" t="s">
        <v>670</v>
      </c>
      <c r="C416" s="3"/>
      <c r="D416" s="8"/>
      <c r="E416" s="8"/>
      <c r="F416" s="8"/>
      <c r="G416" s="8"/>
      <c r="H416" s="21">
        <f>SUM(H419)</f>
        <v>0</v>
      </c>
      <c r="I416" s="21">
        <f>SUM(I419)</f>
        <v>0</v>
      </c>
      <c r="J416" s="21">
        <f>J417+J419+J420</f>
        <v>9</v>
      </c>
      <c r="K416" s="21">
        <f>K417+K419</f>
        <v>9</v>
      </c>
      <c r="L416" s="21">
        <f>SUM(L417+L418+L419+L420)</f>
        <v>9</v>
      </c>
      <c r="M416" s="21">
        <f>M417+M418+M419</f>
        <v>9</v>
      </c>
      <c r="N416" s="21">
        <f>N419+N421</f>
        <v>0</v>
      </c>
      <c r="O416" s="21">
        <f>O419</f>
        <v>0</v>
      </c>
      <c r="P416" s="21">
        <v>2000</v>
      </c>
      <c r="Q416" s="21">
        <v>0</v>
      </c>
      <c r="R416" s="31"/>
    </row>
    <row r="417" spans="2:18" ht="24" hidden="1">
      <c r="B417" s="3" t="s">
        <v>129</v>
      </c>
      <c r="C417" s="3"/>
      <c r="D417" s="8"/>
      <c r="E417" s="8"/>
      <c r="F417" s="8"/>
      <c r="G417" s="8"/>
      <c r="H417" s="8">
        <v>0</v>
      </c>
      <c r="I417" s="8">
        <v>0</v>
      </c>
      <c r="J417" s="8">
        <v>9</v>
      </c>
      <c r="K417" s="8">
        <v>9</v>
      </c>
      <c r="L417" s="8">
        <v>9</v>
      </c>
      <c r="M417" s="8">
        <v>9</v>
      </c>
      <c r="N417" s="8">
        <v>0</v>
      </c>
      <c r="O417" s="8">
        <v>0</v>
      </c>
      <c r="P417" s="8">
        <v>0</v>
      </c>
      <c r="Q417" s="8">
        <v>0</v>
      </c>
      <c r="R417" s="31"/>
    </row>
    <row r="418" spans="2:18" ht="24" hidden="1">
      <c r="B418" s="114" t="s">
        <v>671</v>
      </c>
      <c r="C418" s="3"/>
      <c r="D418" s="8"/>
      <c r="E418" s="8"/>
      <c r="F418" s="8"/>
      <c r="G418" s="8"/>
      <c r="H418" s="8">
        <v>0</v>
      </c>
      <c r="I418" s="8">
        <v>0</v>
      </c>
      <c r="J418" s="8">
        <v>0</v>
      </c>
      <c r="K418" s="8">
        <v>0</v>
      </c>
      <c r="L418" s="8">
        <v>0</v>
      </c>
      <c r="M418" s="8">
        <v>0</v>
      </c>
      <c r="N418" s="8">
        <v>0</v>
      </c>
      <c r="O418" s="8">
        <v>0</v>
      </c>
      <c r="P418" s="8">
        <v>0</v>
      </c>
      <c r="Q418" s="8">
        <v>0</v>
      </c>
      <c r="R418" s="31"/>
    </row>
    <row r="419" spans="2:18" ht="24" hidden="1">
      <c r="B419" s="3" t="s">
        <v>672</v>
      </c>
      <c r="C419" s="3"/>
      <c r="D419" s="8"/>
      <c r="E419" s="8"/>
      <c r="F419" s="8"/>
      <c r="G419" s="8"/>
      <c r="H419" s="8">
        <v>0</v>
      </c>
      <c r="I419" s="8">
        <v>0</v>
      </c>
      <c r="J419" s="8">
        <v>0</v>
      </c>
      <c r="K419" s="8">
        <v>0</v>
      </c>
      <c r="L419" s="8">
        <v>0</v>
      </c>
      <c r="M419" s="8">
        <v>0</v>
      </c>
      <c r="N419" s="8">
        <v>0</v>
      </c>
      <c r="O419" s="8">
        <v>0</v>
      </c>
      <c r="P419" s="8">
        <v>2000</v>
      </c>
      <c r="Q419" s="8">
        <v>0</v>
      </c>
      <c r="R419" s="31"/>
    </row>
    <row r="420" spans="2:18" ht="36" hidden="1">
      <c r="B420" s="3" t="s">
        <v>673</v>
      </c>
      <c r="C420" s="3"/>
      <c r="D420" s="8"/>
      <c r="E420" s="8"/>
      <c r="F420" s="8"/>
      <c r="G420" s="8"/>
      <c r="H420" s="8">
        <v>0</v>
      </c>
      <c r="I420" s="8">
        <v>0</v>
      </c>
      <c r="J420" s="8">
        <v>0</v>
      </c>
      <c r="K420" s="8">
        <v>0</v>
      </c>
      <c r="L420" s="8">
        <v>0</v>
      </c>
      <c r="M420" s="8">
        <v>0</v>
      </c>
      <c r="N420" s="8">
        <v>0</v>
      </c>
      <c r="O420" s="8">
        <v>0</v>
      </c>
      <c r="P420" s="8"/>
      <c r="Q420" s="8"/>
      <c r="R420" s="31"/>
    </row>
    <row r="421" spans="2:18" ht="36" hidden="1">
      <c r="B421" s="3" t="s">
        <v>674</v>
      </c>
      <c r="C421" s="3"/>
      <c r="D421" s="8"/>
      <c r="E421" s="8"/>
      <c r="F421" s="8"/>
      <c r="G421" s="8"/>
      <c r="H421" s="8">
        <v>0</v>
      </c>
      <c r="I421" s="8">
        <v>0</v>
      </c>
      <c r="J421" s="8">
        <v>0</v>
      </c>
      <c r="K421" s="8">
        <v>0</v>
      </c>
      <c r="L421" s="8">
        <v>0</v>
      </c>
      <c r="M421" s="8">
        <v>0</v>
      </c>
      <c r="N421" s="8">
        <v>0</v>
      </c>
      <c r="O421" s="8">
        <v>0</v>
      </c>
      <c r="P421" s="8">
        <v>0</v>
      </c>
      <c r="Q421" s="8">
        <v>0</v>
      </c>
      <c r="R421" s="31"/>
    </row>
    <row r="422" spans="2:18" ht="36" hidden="1">
      <c r="B422" s="114" t="s">
        <v>675</v>
      </c>
      <c r="C422" s="3"/>
      <c r="D422" s="8"/>
      <c r="E422" s="8"/>
      <c r="F422" s="8"/>
      <c r="G422" s="8"/>
      <c r="H422" s="8"/>
      <c r="I422" s="8"/>
      <c r="J422" s="8"/>
      <c r="K422" s="8"/>
      <c r="L422" s="8"/>
      <c r="M422" s="8"/>
      <c r="N422" s="8"/>
      <c r="O422" s="8"/>
      <c r="P422" s="8"/>
      <c r="Q422" s="8"/>
      <c r="R422" s="31"/>
    </row>
    <row r="423" spans="2:18" ht="36" hidden="1">
      <c r="B423" s="114" t="s">
        <v>676</v>
      </c>
      <c r="C423" s="3"/>
      <c r="D423" s="8"/>
      <c r="E423" s="8"/>
      <c r="F423" s="8"/>
      <c r="G423" s="8"/>
      <c r="H423" s="8"/>
      <c r="I423" s="8"/>
      <c r="J423" s="8"/>
      <c r="K423" s="8"/>
      <c r="L423" s="8"/>
      <c r="M423" s="8"/>
      <c r="N423" s="8"/>
      <c r="O423" s="8"/>
      <c r="P423" s="8"/>
      <c r="Q423" s="8"/>
      <c r="R423" s="31"/>
    </row>
    <row r="424" spans="2:18" ht="24" hidden="1">
      <c r="B424" s="114" t="s">
        <v>677</v>
      </c>
      <c r="C424" s="3"/>
      <c r="D424" s="8"/>
      <c r="E424" s="8"/>
      <c r="F424" s="8"/>
      <c r="G424" s="12"/>
      <c r="H424" s="12">
        <f>H426+H427+H428+H429+H430+H434+H435+H436</f>
        <v>30</v>
      </c>
      <c r="I424" s="12">
        <v>0</v>
      </c>
      <c r="J424" s="12">
        <f>SUM(J426+J427+J428+J430+J435+J436)</f>
        <v>0</v>
      </c>
      <c r="K424" s="12">
        <f>SUM(K426+K427+K428+K429+K430)</f>
        <v>0</v>
      </c>
      <c r="L424" s="12">
        <f>SUM(L426+L427+L428+L429+L430)</f>
        <v>0</v>
      </c>
      <c r="M424" s="12">
        <f>SUM(M426+M427+M428+M430)</f>
        <v>0</v>
      </c>
      <c r="N424" s="12">
        <f>N428</f>
        <v>0</v>
      </c>
      <c r="O424" s="12">
        <f>O428</f>
        <v>0</v>
      </c>
      <c r="P424" s="12">
        <f>P426+P427+P428+P429+P430+P434+P436</f>
        <v>660</v>
      </c>
      <c r="Q424" s="12">
        <f>Q426+Q427+Q428+Q429+Q434+Q435+Q436+Q430</f>
        <v>660</v>
      </c>
      <c r="R424" s="31"/>
    </row>
    <row r="425" spans="2:18" ht="24" hidden="1">
      <c r="B425" s="114" t="s">
        <v>678</v>
      </c>
      <c r="C425" s="3"/>
      <c r="D425" s="8"/>
      <c r="E425" s="8"/>
      <c r="F425" s="8"/>
      <c r="G425" s="8"/>
      <c r="H425" s="8"/>
      <c r="I425" s="8"/>
      <c r="J425" s="8"/>
      <c r="K425" s="8"/>
      <c r="L425" s="8"/>
      <c r="M425" s="8"/>
      <c r="N425" s="8"/>
      <c r="O425" s="8"/>
      <c r="P425" s="8"/>
      <c r="Q425" s="8"/>
      <c r="R425" s="31"/>
    </row>
    <row r="426" spans="2:18" ht="36" hidden="1">
      <c r="B426" s="114" t="s">
        <v>679</v>
      </c>
      <c r="C426" s="3"/>
      <c r="D426" s="8"/>
      <c r="E426" s="8"/>
      <c r="F426" s="8"/>
      <c r="G426" s="8"/>
      <c r="H426" s="8">
        <v>0</v>
      </c>
      <c r="I426" s="8">
        <v>0</v>
      </c>
      <c r="J426" s="8">
        <v>0</v>
      </c>
      <c r="K426" s="8">
        <v>0</v>
      </c>
      <c r="L426" s="8">
        <v>0</v>
      </c>
      <c r="M426" s="8">
        <v>0</v>
      </c>
      <c r="N426" s="8">
        <v>0</v>
      </c>
      <c r="O426" s="8">
        <v>0</v>
      </c>
      <c r="P426" s="18">
        <v>195</v>
      </c>
      <c r="Q426" s="18">
        <v>195</v>
      </c>
      <c r="R426" s="31"/>
    </row>
    <row r="427" spans="2:18" ht="72" hidden="1">
      <c r="B427" s="114" t="s">
        <v>680</v>
      </c>
      <c r="C427" s="3"/>
      <c r="D427" s="8"/>
      <c r="E427" s="8"/>
      <c r="F427" s="8"/>
      <c r="G427" s="8"/>
      <c r="H427" s="8">
        <v>0</v>
      </c>
      <c r="I427" s="8">
        <v>0</v>
      </c>
      <c r="J427" s="8">
        <v>0</v>
      </c>
      <c r="K427" s="8">
        <v>0</v>
      </c>
      <c r="L427" s="8">
        <v>0</v>
      </c>
      <c r="M427" s="8">
        <v>0</v>
      </c>
      <c r="N427" s="8">
        <v>0</v>
      </c>
      <c r="O427" s="8">
        <v>0</v>
      </c>
      <c r="P427" s="18">
        <v>100</v>
      </c>
      <c r="Q427" s="18">
        <v>100</v>
      </c>
      <c r="R427" s="31"/>
    </row>
    <row r="428" spans="2:18" ht="36" hidden="1">
      <c r="B428" s="114" t="s">
        <v>681</v>
      </c>
      <c r="C428" s="3"/>
      <c r="D428" s="8"/>
      <c r="E428" s="8"/>
      <c r="F428" s="8"/>
      <c r="G428" s="8"/>
      <c r="H428" s="8">
        <v>0</v>
      </c>
      <c r="I428" s="8">
        <v>0</v>
      </c>
      <c r="J428" s="8">
        <v>0</v>
      </c>
      <c r="K428" s="8">
        <v>0</v>
      </c>
      <c r="L428" s="8">
        <v>0</v>
      </c>
      <c r="M428" s="8">
        <v>0</v>
      </c>
      <c r="N428" s="8">
        <v>0</v>
      </c>
      <c r="O428" s="8">
        <v>0</v>
      </c>
      <c r="P428" s="18">
        <v>0</v>
      </c>
      <c r="Q428" s="18">
        <v>0</v>
      </c>
      <c r="R428" s="31"/>
    </row>
    <row r="429" spans="2:18" ht="36" hidden="1">
      <c r="B429" s="114" t="s">
        <v>682</v>
      </c>
      <c r="C429" s="3"/>
      <c r="D429" s="8"/>
      <c r="E429" s="8"/>
      <c r="F429" s="8"/>
      <c r="G429" s="8"/>
      <c r="H429" s="8">
        <v>0</v>
      </c>
      <c r="I429" s="8">
        <v>0</v>
      </c>
      <c r="J429" s="8">
        <v>0</v>
      </c>
      <c r="K429" s="8">
        <v>0</v>
      </c>
      <c r="L429" s="8">
        <v>0</v>
      </c>
      <c r="M429" s="8">
        <v>0</v>
      </c>
      <c r="N429" s="8">
        <v>0</v>
      </c>
      <c r="O429" s="8">
        <v>0</v>
      </c>
      <c r="P429" s="18">
        <v>270</v>
      </c>
      <c r="Q429" s="18">
        <v>270</v>
      </c>
      <c r="R429" s="31"/>
    </row>
    <row r="430" spans="2:18" ht="36" hidden="1">
      <c r="B430" s="3" t="s">
        <v>683</v>
      </c>
      <c r="C430" s="3"/>
      <c r="D430" s="8"/>
      <c r="E430" s="8"/>
      <c r="F430" s="8"/>
      <c r="G430" s="8"/>
      <c r="H430" s="8">
        <v>0</v>
      </c>
      <c r="I430" s="8">
        <v>0</v>
      </c>
      <c r="J430" s="8">
        <v>0</v>
      </c>
      <c r="K430" s="8">
        <v>0</v>
      </c>
      <c r="L430" s="8">
        <v>0</v>
      </c>
      <c r="M430" s="8">
        <v>0</v>
      </c>
      <c r="N430" s="8">
        <v>0</v>
      </c>
      <c r="O430" s="8">
        <v>0</v>
      </c>
      <c r="P430" s="18">
        <v>70</v>
      </c>
      <c r="Q430" s="18">
        <v>70</v>
      </c>
      <c r="R430" s="31"/>
    </row>
    <row r="431" spans="2:18" ht="12" hidden="1">
      <c r="B431" s="114" t="s">
        <v>684</v>
      </c>
      <c r="C431" s="3"/>
      <c r="D431" s="8"/>
      <c r="E431" s="8"/>
      <c r="F431" s="8"/>
      <c r="G431" s="8"/>
      <c r="H431" s="8"/>
      <c r="I431" s="8"/>
      <c r="J431" s="8"/>
      <c r="K431" s="8"/>
      <c r="L431" s="8"/>
      <c r="M431" s="8"/>
      <c r="N431" s="8"/>
      <c r="O431" s="8"/>
      <c r="P431" s="8"/>
      <c r="Q431" s="8"/>
      <c r="R431" s="31"/>
    </row>
    <row r="432" spans="2:18" ht="12" hidden="1">
      <c r="B432" s="114" t="s">
        <v>685</v>
      </c>
      <c r="C432" s="3"/>
      <c r="D432" s="8"/>
      <c r="E432" s="8"/>
      <c r="F432" s="8"/>
      <c r="G432" s="8"/>
      <c r="H432" s="8" t="s">
        <v>46</v>
      </c>
      <c r="I432" s="8"/>
      <c r="J432" s="8"/>
      <c r="K432" s="8"/>
      <c r="L432" s="8"/>
      <c r="M432" s="8"/>
      <c r="N432" s="8"/>
      <c r="O432" s="8"/>
      <c r="P432" s="8"/>
      <c r="Q432" s="8"/>
      <c r="R432" s="31"/>
    </row>
    <row r="433" spans="2:18" ht="24" hidden="1">
      <c r="B433" s="114" t="s">
        <v>686</v>
      </c>
      <c r="C433" s="3"/>
      <c r="D433" s="8"/>
      <c r="E433" s="8"/>
      <c r="F433" s="8"/>
      <c r="G433" s="8"/>
      <c r="H433" s="8"/>
      <c r="I433" s="8"/>
      <c r="J433" s="8"/>
      <c r="K433" s="8"/>
      <c r="L433" s="8"/>
      <c r="M433" s="8"/>
      <c r="N433" s="8"/>
      <c r="O433" s="8"/>
      <c r="P433" s="8"/>
      <c r="Q433" s="8"/>
      <c r="R433" s="31"/>
    </row>
    <row r="434" spans="2:18" ht="24" hidden="1">
      <c r="B434" s="114" t="s">
        <v>687</v>
      </c>
      <c r="C434" s="3"/>
      <c r="D434" s="8"/>
      <c r="E434" s="8"/>
      <c r="F434" s="8"/>
      <c r="G434" s="8"/>
      <c r="H434" s="8">
        <v>0</v>
      </c>
      <c r="I434" s="8">
        <v>0</v>
      </c>
      <c r="J434" s="8">
        <v>0</v>
      </c>
      <c r="K434" s="8">
        <v>0</v>
      </c>
      <c r="L434" s="8">
        <v>0</v>
      </c>
      <c r="M434" s="8">
        <v>0</v>
      </c>
      <c r="N434" s="8">
        <v>0</v>
      </c>
      <c r="O434" s="8">
        <v>0</v>
      </c>
      <c r="P434" s="8">
        <v>0</v>
      </c>
      <c r="Q434" s="8">
        <v>0</v>
      </c>
      <c r="R434" s="31"/>
    </row>
    <row r="435" spans="2:18" ht="29.25" customHeight="1" hidden="1">
      <c r="B435" s="3" t="s">
        <v>688</v>
      </c>
      <c r="C435" s="3"/>
      <c r="D435" s="8"/>
      <c r="E435" s="8"/>
      <c r="F435" s="8"/>
      <c r="G435" s="8"/>
      <c r="H435" s="8">
        <v>0</v>
      </c>
      <c r="I435" s="8">
        <v>0</v>
      </c>
      <c r="J435" s="8">
        <v>0</v>
      </c>
      <c r="K435" s="8">
        <v>0</v>
      </c>
      <c r="L435" s="8">
        <v>0</v>
      </c>
      <c r="M435" s="8">
        <v>0</v>
      </c>
      <c r="N435" s="8">
        <v>0</v>
      </c>
      <c r="O435" s="8">
        <v>0</v>
      </c>
      <c r="P435" s="8">
        <v>0</v>
      </c>
      <c r="Q435" s="8">
        <v>0</v>
      </c>
      <c r="R435" s="31"/>
    </row>
    <row r="436" spans="2:18" ht="20.25" customHeight="1" hidden="1">
      <c r="B436" s="3" t="s">
        <v>689</v>
      </c>
      <c r="C436" s="3"/>
      <c r="D436" s="8"/>
      <c r="E436" s="8"/>
      <c r="F436" s="8"/>
      <c r="G436" s="8"/>
      <c r="H436" s="8">
        <v>30</v>
      </c>
      <c r="I436" s="8">
        <v>0</v>
      </c>
      <c r="J436" s="8">
        <v>0</v>
      </c>
      <c r="K436" s="8">
        <v>0</v>
      </c>
      <c r="L436" s="8">
        <v>0</v>
      </c>
      <c r="M436" s="8">
        <v>0</v>
      </c>
      <c r="N436" s="8">
        <v>0</v>
      </c>
      <c r="O436" s="8">
        <v>0</v>
      </c>
      <c r="P436" s="8">
        <v>25</v>
      </c>
      <c r="Q436" s="8">
        <v>25</v>
      </c>
      <c r="R436" s="31"/>
    </row>
    <row r="437" spans="2:18" ht="48" hidden="1">
      <c r="B437" s="114" t="s">
        <v>72</v>
      </c>
      <c r="C437" s="3"/>
      <c r="D437" s="8"/>
      <c r="E437" s="8"/>
      <c r="F437" s="8"/>
      <c r="G437" s="8"/>
      <c r="H437" s="12">
        <v>50</v>
      </c>
      <c r="I437" s="12">
        <v>0</v>
      </c>
      <c r="J437" s="12">
        <f>SUM(J440+J441+J443+J442)</f>
        <v>0</v>
      </c>
      <c r="K437" s="12">
        <v>0</v>
      </c>
      <c r="L437" s="12">
        <f>L440+L441+L442+L443</f>
        <v>0</v>
      </c>
      <c r="M437" s="12">
        <v>0</v>
      </c>
      <c r="N437" s="12">
        <f>SUM(N440+N441+N443+N444)</f>
        <v>0</v>
      </c>
      <c r="O437" s="12">
        <f>SUM(O440+O441+O443+O444)</f>
        <v>0</v>
      </c>
      <c r="P437" s="12">
        <v>50</v>
      </c>
      <c r="Q437" s="12">
        <v>50</v>
      </c>
      <c r="R437" s="31"/>
    </row>
    <row r="438" spans="2:18" ht="48" hidden="1">
      <c r="B438" s="114" t="s">
        <v>690</v>
      </c>
      <c r="C438" s="3"/>
      <c r="D438" s="8"/>
      <c r="E438" s="8"/>
      <c r="F438" s="8"/>
      <c r="G438" s="8"/>
      <c r="H438" s="8"/>
      <c r="I438" s="8"/>
      <c r="J438" s="8"/>
      <c r="K438" s="8"/>
      <c r="L438" s="8"/>
      <c r="M438" s="8"/>
      <c r="N438" s="8"/>
      <c r="O438" s="8"/>
      <c r="P438" s="8"/>
      <c r="Q438" s="8"/>
      <c r="R438" s="31"/>
    </row>
    <row r="439" spans="2:18" ht="144" hidden="1">
      <c r="B439" s="114" t="s">
        <v>691</v>
      </c>
      <c r="C439" s="3"/>
      <c r="D439" s="8"/>
      <c r="E439" s="8"/>
      <c r="F439" s="8"/>
      <c r="G439" s="8"/>
      <c r="H439" s="8"/>
      <c r="I439" s="8"/>
      <c r="J439" s="8"/>
      <c r="K439" s="8"/>
      <c r="L439" s="8"/>
      <c r="M439" s="8"/>
      <c r="N439" s="8"/>
      <c r="O439" s="8"/>
      <c r="P439" s="8"/>
      <c r="Q439" s="8"/>
      <c r="R439" s="31"/>
    </row>
    <row r="440" spans="2:18" ht="60" hidden="1">
      <c r="B440" s="114" t="s">
        <v>692</v>
      </c>
      <c r="C440" s="3"/>
      <c r="D440" s="8"/>
      <c r="E440" s="8"/>
      <c r="F440" s="8"/>
      <c r="G440" s="8"/>
      <c r="H440" s="8">
        <v>20</v>
      </c>
      <c r="I440" s="8">
        <v>0</v>
      </c>
      <c r="J440" s="8">
        <v>0</v>
      </c>
      <c r="K440" s="8">
        <v>0</v>
      </c>
      <c r="L440" s="8">
        <v>0</v>
      </c>
      <c r="M440" s="8">
        <v>0</v>
      </c>
      <c r="N440" s="18">
        <v>0</v>
      </c>
      <c r="O440" s="18">
        <v>0</v>
      </c>
      <c r="P440" s="18">
        <v>20</v>
      </c>
      <c r="Q440" s="18">
        <v>20</v>
      </c>
      <c r="R440" s="31"/>
    </row>
    <row r="441" spans="2:18" ht="48" hidden="1">
      <c r="B441" s="114" t="s">
        <v>693</v>
      </c>
      <c r="C441" s="3"/>
      <c r="D441" s="8"/>
      <c r="E441" s="8"/>
      <c r="F441" s="8"/>
      <c r="G441" s="8"/>
      <c r="H441" s="8">
        <v>10</v>
      </c>
      <c r="I441" s="8">
        <v>0</v>
      </c>
      <c r="J441" s="8">
        <v>0</v>
      </c>
      <c r="K441" s="8">
        <v>0</v>
      </c>
      <c r="L441" s="8">
        <v>0</v>
      </c>
      <c r="M441" s="8">
        <v>0</v>
      </c>
      <c r="N441" s="18">
        <v>0</v>
      </c>
      <c r="O441" s="18">
        <v>0</v>
      </c>
      <c r="P441" s="18">
        <v>10</v>
      </c>
      <c r="Q441" s="18">
        <v>10</v>
      </c>
      <c r="R441" s="31"/>
    </row>
    <row r="442" spans="2:18" ht="60" hidden="1">
      <c r="B442" s="3" t="s">
        <v>130</v>
      </c>
      <c r="C442" s="3"/>
      <c r="D442" s="8"/>
      <c r="E442" s="8"/>
      <c r="F442" s="8"/>
      <c r="G442" s="8"/>
      <c r="H442" s="8">
        <v>20</v>
      </c>
      <c r="I442" s="8">
        <v>0</v>
      </c>
      <c r="J442" s="8">
        <v>0</v>
      </c>
      <c r="K442" s="8">
        <v>0</v>
      </c>
      <c r="L442" s="8">
        <v>0</v>
      </c>
      <c r="M442" s="8">
        <v>0</v>
      </c>
      <c r="N442" s="8">
        <v>0</v>
      </c>
      <c r="O442" s="8">
        <v>0</v>
      </c>
      <c r="P442" s="8">
        <v>0</v>
      </c>
      <c r="Q442" s="8">
        <v>0</v>
      </c>
      <c r="R442" s="31"/>
    </row>
    <row r="443" spans="2:18" ht="36" hidden="1">
      <c r="B443" s="3" t="s">
        <v>89</v>
      </c>
      <c r="C443" s="3"/>
      <c r="D443" s="8"/>
      <c r="E443" s="8"/>
      <c r="F443" s="8"/>
      <c r="G443" s="8"/>
      <c r="H443" s="8">
        <v>0</v>
      </c>
      <c r="I443" s="8">
        <v>0</v>
      </c>
      <c r="J443" s="8">
        <v>0</v>
      </c>
      <c r="K443" s="8">
        <v>0</v>
      </c>
      <c r="L443" s="8">
        <v>0</v>
      </c>
      <c r="M443" s="8">
        <v>0</v>
      </c>
      <c r="N443" s="8">
        <v>0</v>
      </c>
      <c r="O443" s="8">
        <v>0</v>
      </c>
      <c r="P443" s="8">
        <v>0</v>
      </c>
      <c r="Q443" s="8">
        <v>0</v>
      </c>
      <c r="R443" s="31"/>
    </row>
    <row r="444" spans="2:18" ht="36" hidden="1">
      <c r="B444" s="3" t="s">
        <v>90</v>
      </c>
      <c r="C444" s="3"/>
      <c r="D444" s="8"/>
      <c r="E444" s="8"/>
      <c r="F444" s="8"/>
      <c r="G444" s="8"/>
      <c r="H444" s="8">
        <v>0</v>
      </c>
      <c r="I444" s="8">
        <v>0</v>
      </c>
      <c r="J444" s="8">
        <v>0</v>
      </c>
      <c r="K444" s="8">
        <v>0</v>
      </c>
      <c r="L444" s="8">
        <v>0</v>
      </c>
      <c r="M444" s="8">
        <v>0</v>
      </c>
      <c r="N444" s="8">
        <v>0</v>
      </c>
      <c r="O444" s="8">
        <v>0</v>
      </c>
      <c r="P444" s="8">
        <v>0</v>
      </c>
      <c r="Q444" s="8">
        <v>0</v>
      </c>
      <c r="R444" s="31"/>
    </row>
    <row r="445" spans="2:18" ht="24" hidden="1">
      <c r="B445" s="114" t="s">
        <v>103</v>
      </c>
      <c r="C445" s="3"/>
      <c r="D445" s="8"/>
      <c r="E445" s="8"/>
      <c r="F445" s="8"/>
      <c r="G445" s="8"/>
      <c r="H445" s="19">
        <f>+H448+H449+H451+H453+H454+H455</f>
        <v>120</v>
      </c>
      <c r="I445" s="19">
        <f>I455</f>
        <v>20.5</v>
      </c>
      <c r="J445" s="19">
        <f>SUM(J448+J449+J451+J453+J454+J455)</f>
        <v>0</v>
      </c>
      <c r="K445" s="19">
        <f>K455</f>
        <v>0</v>
      </c>
      <c r="L445" s="12">
        <f>SUM(L448+L449+L451+L453)</f>
        <v>0</v>
      </c>
      <c r="M445" s="12">
        <f>SUM(M448+M449+M451+M453)</f>
        <v>0</v>
      </c>
      <c r="N445" s="12">
        <f>SUM(N448+N449+N451+N453)</f>
        <v>0</v>
      </c>
      <c r="O445" s="12">
        <f>SUM(O448+O449+O451+O453)</f>
        <v>0</v>
      </c>
      <c r="P445" s="14">
        <f>SUM(P448+P449+P451+P453+P454+P455)</f>
        <v>1079.3</v>
      </c>
      <c r="Q445" s="14">
        <f>SUM(Q448+Q449+Q451+Q453+Q454+Q455)</f>
        <v>1079.3</v>
      </c>
      <c r="R445" s="31"/>
    </row>
    <row r="446" spans="2:18" ht="72" hidden="1">
      <c r="B446" s="114" t="s">
        <v>694</v>
      </c>
      <c r="C446" s="3"/>
      <c r="D446" s="8"/>
      <c r="E446" s="8"/>
      <c r="F446" s="8"/>
      <c r="G446" s="8"/>
      <c r="H446" s="8"/>
      <c r="I446" s="8"/>
      <c r="J446" s="8"/>
      <c r="K446" s="8"/>
      <c r="L446" s="8"/>
      <c r="M446" s="8"/>
      <c r="N446" s="8"/>
      <c r="O446" s="8"/>
      <c r="P446" s="8"/>
      <c r="Q446" s="8"/>
      <c r="R446" s="31"/>
    </row>
    <row r="447" spans="2:18" ht="36" hidden="1">
      <c r="B447" s="114" t="s">
        <v>695</v>
      </c>
      <c r="C447" s="3"/>
      <c r="D447" s="8"/>
      <c r="E447" s="8"/>
      <c r="F447" s="8"/>
      <c r="G447" s="8"/>
      <c r="H447" s="8"/>
      <c r="I447" s="18"/>
      <c r="J447" s="8"/>
      <c r="K447" s="18"/>
      <c r="L447" s="8"/>
      <c r="M447" s="8"/>
      <c r="N447" s="8"/>
      <c r="O447" s="8"/>
      <c r="P447" s="8"/>
      <c r="Q447" s="8"/>
      <c r="R447" s="31"/>
    </row>
    <row r="448" spans="2:18" ht="36" hidden="1">
      <c r="B448" s="114" t="s">
        <v>696</v>
      </c>
      <c r="C448" s="3"/>
      <c r="D448" s="8"/>
      <c r="E448" s="8"/>
      <c r="F448" s="8"/>
      <c r="G448" s="8"/>
      <c r="H448" s="18">
        <v>0</v>
      </c>
      <c r="I448" s="18">
        <v>0</v>
      </c>
      <c r="J448" s="18">
        <v>0</v>
      </c>
      <c r="K448" s="18">
        <v>0</v>
      </c>
      <c r="L448" s="18">
        <v>0</v>
      </c>
      <c r="M448" s="18">
        <v>0</v>
      </c>
      <c r="N448" s="22">
        <v>0</v>
      </c>
      <c r="O448" s="22">
        <v>0</v>
      </c>
      <c r="P448" s="22">
        <v>0</v>
      </c>
      <c r="Q448" s="22">
        <v>0</v>
      </c>
      <c r="R448" s="31"/>
    </row>
    <row r="449" spans="2:18" ht="24" hidden="1">
      <c r="B449" s="114" t="s">
        <v>697</v>
      </c>
      <c r="C449" s="3"/>
      <c r="D449" s="8"/>
      <c r="E449" s="8"/>
      <c r="F449" s="8"/>
      <c r="G449" s="8"/>
      <c r="H449" s="18">
        <v>0</v>
      </c>
      <c r="I449" s="18">
        <v>0</v>
      </c>
      <c r="J449" s="18">
        <v>0</v>
      </c>
      <c r="K449" s="18">
        <v>0</v>
      </c>
      <c r="L449" s="18">
        <v>0</v>
      </c>
      <c r="M449" s="18">
        <v>0</v>
      </c>
      <c r="N449" s="18">
        <v>0</v>
      </c>
      <c r="O449" s="18">
        <v>0</v>
      </c>
      <c r="P449" s="18">
        <v>0</v>
      </c>
      <c r="Q449" s="18">
        <v>0</v>
      </c>
      <c r="R449" s="31"/>
    </row>
    <row r="450" spans="2:18" ht="36" hidden="1">
      <c r="B450" s="114" t="s">
        <v>698</v>
      </c>
      <c r="C450" s="3"/>
      <c r="D450" s="8"/>
      <c r="E450" s="8"/>
      <c r="F450" s="8"/>
      <c r="G450" s="8"/>
      <c r="H450" s="18"/>
      <c r="I450" s="18"/>
      <c r="J450" s="18"/>
      <c r="K450" s="18"/>
      <c r="L450" s="18"/>
      <c r="M450" s="18"/>
      <c r="N450" s="18"/>
      <c r="O450" s="18"/>
      <c r="P450" s="8"/>
      <c r="Q450" s="8"/>
      <c r="R450" s="31"/>
    </row>
    <row r="451" spans="2:18" ht="24" hidden="1">
      <c r="B451" s="114" t="s">
        <v>699</v>
      </c>
      <c r="C451" s="3"/>
      <c r="D451" s="8"/>
      <c r="E451" s="8"/>
      <c r="F451" s="8"/>
      <c r="G451" s="8"/>
      <c r="H451" s="18">
        <v>10</v>
      </c>
      <c r="I451" s="18">
        <v>0</v>
      </c>
      <c r="J451" s="18">
        <v>0</v>
      </c>
      <c r="K451" s="18">
        <v>0</v>
      </c>
      <c r="L451" s="18">
        <v>0</v>
      </c>
      <c r="M451" s="18">
        <v>0</v>
      </c>
      <c r="N451" s="18">
        <v>0</v>
      </c>
      <c r="O451" s="18">
        <v>0</v>
      </c>
      <c r="P451" s="18">
        <v>19.3</v>
      </c>
      <c r="Q451" s="18">
        <v>19.3</v>
      </c>
      <c r="R451" s="31"/>
    </row>
    <row r="452" spans="2:18" ht="24" hidden="1">
      <c r="B452" s="114" t="s">
        <v>700</v>
      </c>
      <c r="C452" s="3"/>
      <c r="D452" s="8"/>
      <c r="E452" s="8"/>
      <c r="F452" s="8"/>
      <c r="G452" s="8"/>
      <c r="H452" s="8"/>
      <c r="I452" s="8"/>
      <c r="J452" s="8"/>
      <c r="K452" s="8"/>
      <c r="L452" s="8"/>
      <c r="M452" s="8"/>
      <c r="N452" s="8"/>
      <c r="O452" s="8"/>
      <c r="P452" s="8"/>
      <c r="Q452" s="8"/>
      <c r="R452" s="31"/>
    </row>
    <row r="453" spans="2:18" ht="36" hidden="1">
      <c r="B453" s="114" t="s">
        <v>701</v>
      </c>
      <c r="C453" s="3"/>
      <c r="D453" s="8"/>
      <c r="E453" s="8"/>
      <c r="F453" s="8"/>
      <c r="G453" s="8"/>
      <c r="H453" s="18">
        <v>0</v>
      </c>
      <c r="I453" s="18">
        <v>0</v>
      </c>
      <c r="J453" s="18">
        <v>0</v>
      </c>
      <c r="K453" s="18">
        <v>0</v>
      </c>
      <c r="L453" s="18">
        <v>0</v>
      </c>
      <c r="M453" s="18">
        <v>0</v>
      </c>
      <c r="N453" s="18">
        <v>0</v>
      </c>
      <c r="O453" s="18">
        <v>0</v>
      </c>
      <c r="P453" s="18">
        <v>0</v>
      </c>
      <c r="Q453" s="18">
        <v>0</v>
      </c>
      <c r="R453" s="31"/>
    </row>
    <row r="454" spans="2:18" ht="60" hidden="1">
      <c r="B454" s="3" t="s">
        <v>702</v>
      </c>
      <c r="C454" s="3"/>
      <c r="D454" s="8"/>
      <c r="E454" s="8"/>
      <c r="F454" s="8"/>
      <c r="G454" s="8"/>
      <c r="H454" s="18">
        <v>0</v>
      </c>
      <c r="I454" s="18">
        <v>0</v>
      </c>
      <c r="J454" s="18">
        <v>0</v>
      </c>
      <c r="K454" s="18">
        <v>0</v>
      </c>
      <c r="L454" s="18">
        <v>0</v>
      </c>
      <c r="M454" s="18">
        <v>0</v>
      </c>
      <c r="N454" s="18">
        <v>0</v>
      </c>
      <c r="O454" s="18">
        <v>0</v>
      </c>
      <c r="P454" s="18">
        <v>150</v>
      </c>
      <c r="Q454" s="18">
        <v>150</v>
      </c>
      <c r="R454" s="31"/>
    </row>
    <row r="455" spans="2:18" ht="36" hidden="1">
      <c r="B455" s="3" t="s">
        <v>703</v>
      </c>
      <c r="C455" s="3"/>
      <c r="D455" s="8"/>
      <c r="E455" s="8"/>
      <c r="F455" s="8"/>
      <c r="G455" s="8"/>
      <c r="H455" s="18">
        <v>110</v>
      </c>
      <c r="I455" s="18">
        <v>20.5</v>
      </c>
      <c r="J455" s="18">
        <v>0</v>
      </c>
      <c r="K455" s="18">
        <v>0</v>
      </c>
      <c r="L455" s="18">
        <v>0</v>
      </c>
      <c r="M455" s="18">
        <v>0</v>
      </c>
      <c r="N455" s="18">
        <v>0</v>
      </c>
      <c r="O455" s="18">
        <v>0</v>
      </c>
      <c r="P455" s="18">
        <v>910</v>
      </c>
      <c r="Q455" s="18">
        <v>910</v>
      </c>
      <c r="R455" s="31"/>
    </row>
    <row r="456" spans="2:18" ht="24" hidden="1">
      <c r="B456" s="114" t="s">
        <v>104</v>
      </c>
      <c r="C456" s="3"/>
      <c r="D456" s="8"/>
      <c r="E456" s="8"/>
      <c r="F456" s="8"/>
      <c r="G456" s="8"/>
      <c r="H456" s="12">
        <f>SUM(H458)</f>
        <v>860</v>
      </c>
      <c r="I456" s="12">
        <f>193.205+I461</f>
        <v>193.205</v>
      </c>
      <c r="J456" s="12">
        <f>SUM(J458)</f>
        <v>0</v>
      </c>
      <c r="K456" s="12">
        <f>SUM(K459)</f>
        <v>0</v>
      </c>
      <c r="L456" s="12">
        <f>SUM(L458+L460+L461+L462)</f>
        <v>0</v>
      </c>
      <c r="M456" s="12">
        <f>SUM(M458+M460+M461+M462)</f>
        <v>0</v>
      </c>
      <c r="N456" s="12">
        <f>SUM(N458+N460+N461+N462)</f>
        <v>0</v>
      </c>
      <c r="O456" s="12">
        <f>SUM(O458+O460+O461+O462)</f>
        <v>0</v>
      </c>
      <c r="P456" s="12">
        <f>P458</f>
        <v>990</v>
      </c>
      <c r="Q456" s="12">
        <f>Q458</f>
        <v>990</v>
      </c>
      <c r="R456" s="31"/>
    </row>
    <row r="457" spans="2:18" ht="36" hidden="1">
      <c r="B457" s="114" t="s">
        <v>704</v>
      </c>
      <c r="C457" s="3"/>
      <c r="D457" s="8"/>
      <c r="E457" s="8"/>
      <c r="F457" s="8"/>
      <c r="G457" s="8"/>
      <c r="H457" s="8"/>
      <c r="I457" s="8"/>
      <c r="J457" s="8"/>
      <c r="K457" s="8"/>
      <c r="L457" s="8"/>
      <c r="M457" s="8"/>
      <c r="N457" s="8"/>
      <c r="O457" s="8"/>
      <c r="P457" s="8"/>
      <c r="Q457" s="8"/>
      <c r="R457" s="31"/>
    </row>
    <row r="458" spans="2:18" ht="24" hidden="1">
      <c r="B458" s="114" t="s">
        <v>705</v>
      </c>
      <c r="C458" s="3"/>
      <c r="D458" s="8"/>
      <c r="E458" s="8"/>
      <c r="F458" s="8"/>
      <c r="G458" s="8"/>
      <c r="H458" s="8">
        <f>SUM(H459+H461)</f>
        <v>860</v>
      </c>
      <c r="I458" s="8">
        <f>SUM(I459)</f>
        <v>316.05</v>
      </c>
      <c r="J458" s="18">
        <f>SUM(J459+J461)</f>
        <v>0</v>
      </c>
      <c r="K458" s="18">
        <f aca="true" t="shared" si="4" ref="K458:Q458">K459</f>
        <v>0</v>
      </c>
      <c r="L458" s="22">
        <f t="shared" si="4"/>
        <v>0</v>
      </c>
      <c r="M458" s="18">
        <f t="shared" si="4"/>
        <v>0</v>
      </c>
      <c r="N458" s="18">
        <f t="shared" si="4"/>
        <v>0</v>
      </c>
      <c r="O458" s="18">
        <f t="shared" si="4"/>
        <v>0</v>
      </c>
      <c r="P458" s="16">
        <f t="shared" si="4"/>
        <v>990</v>
      </c>
      <c r="Q458" s="16">
        <f t="shared" si="4"/>
        <v>990</v>
      </c>
      <c r="R458" s="31"/>
    </row>
    <row r="459" spans="2:18" ht="48" hidden="1">
      <c r="B459" s="114" t="s">
        <v>706</v>
      </c>
      <c r="C459" s="3"/>
      <c r="D459" s="8"/>
      <c r="E459" s="8"/>
      <c r="F459" s="8"/>
      <c r="G459" s="8"/>
      <c r="H459" s="8">
        <v>860</v>
      </c>
      <c r="I459" s="8">
        <v>316.05</v>
      </c>
      <c r="J459" s="22">
        <v>0</v>
      </c>
      <c r="K459" s="18">
        <v>0</v>
      </c>
      <c r="L459" s="22">
        <v>0</v>
      </c>
      <c r="M459" s="18">
        <v>0</v>
      </c>
      <c r="N459" s="18">
        <v>0</v>
      </c>
      <c r="O459" s="18">
        <v>0</v>
      </c>
      <c r="P459" s="22">
        <v>990</v>
      </c>
      <c r="Q459" s="22">
        <v>990</v>
      </c>
      <c r="R459" s="31"/>
    </row>
    <row r="460" spans="2:18" ht="48" hidden="1">
      <c r="B460" s="3" t="s">
        <v>92</v>
      </c>
      <c r="C460" s="3"/>
      <c r="D460" s="8"/>
      <c r="E460" s="8"/>
      <c r="F460" s="8"/>
      <c r="G460" s="8"/>
      <c r="H460" s="8">
        <v>0</v>
      </c>
      <c r="I460" s="8">
        <v>0</v>
      </c>
      <c r="J460" s="18">
        <v>0</v>
      </c>
      <c r="K460" s="18">
        <v>0</v>
      </c>
      <c r="L460" s="18">
        <v>0</v>
      </c>
      <c r="M460" s="18">
        <v>0</v>
      </c>
      <c r="N460" s="18">
        <v>0</v>
      </c>
      <c r="O460" s="18">
        <v>0</v>
      </c>
      <c r="P460" s="8">
        <v>0</v>
      </c>
      <c r="Q460" s="8">
        <v>0</v>
      </c>
      <c r="R460" s="31"/>
    </row>
    <row r="461" spans="2:18" ht="24" hidden="1">
      <c r="B461" s="3" t="s">
        <v>93</v>
      </c>
      <c r="C461" s="3"/>
      <c r="D461" s="8"/>
      <c r="E461" s="8"/>
      <c r="F461" s="8"/>
      <c r="G461" s="8"/>
      <c r="H461" s="18">
        <v>0</v>
      </c>
      <c r="I461" s="8">
        <v>0</v>
      </c>
      <c r="J461" s="8">
        <v>0</v>
      </c>
      <c r="K461" s="18">
        <v>0</v>
      </c>
      <c r="L461" s="18">
        <v>0</v>
      </c>
      <c r="M461" s="18">
        <v>0</v>
      </c>
      <c r="N461" s="18">
        <v>0</v>
      </c>
      <c r="O461" s="18">
        <v>0</v>
      </c>
      <c r="P461" s="18">
        <v>0</v>
      </c>
      <c r="Q461" s="8">
        <v>0</v>
      </c>
      <c r="R461" s="31"/>
    </row>
    <row r="462" spans="2:18" ht="24" hidden="1">
      <c r="B462" s="3" t="s">
        <v>93</v>
      </c>
      <c r="C462" s="3"/>
      <c r="D462" s="8"/>
      <c r="E462" s="8"/>
      <c r="F462" s="8"/>
      <c r="G462" s="8"/>
      <c r="H462" s="8">
        <v>0</v>
      </c>
      <c r="I462" s="8">
        <v>0</v>
      </c>
      <c r="J462" s="18">
        <v>0</v>
      </c>
      <c r="K462" s="18">
        <v>0</v>
      </c>
      <c r="L462" s="18">
        <v>0</v>
      </c>
      <c r="M462" s="18">
        <v>0</v>
      </c>
      <c r="N462" s="18">
        <v>0</v>
      </c>
      <c r="O462" s="18">
        <v>0</v>
      </c>
      <c r="P462" s="8">
        <v>0</v>
      </c>
      <c r="Q462" s="8">
        <v>0</v>
      </c>
      <c r="R462" s="31"/>
    </row>
    <row r="463" spans="2:18" ht="12" hidden="1">
      <c r="B463" s="114" t="s">
        <v>105</v>
      </c>
      <c r="C463" s="3"/>
      <c r="D463" s="8"/>
      <c r="E463" s="8"/>
      <c r="F463" s="8"/>
      <c r="G463" s="8"/>
      <c r="H463" s="12">
        <f aca="true" t="shared" si="5" ref="H463:N463">SUM(H465+H473+H475)</f>
        <v>30391.7</v>
      </c>
      <c r="I463" s="12">
        <f t="shared" si="5"/>
        <v>7008.343999999999</v>
      </c>
      <c r="J463" s="14">
        <f t="shared" si="5"/>
        <v>0</v>
      </c>
      <c r="K463" s="12">
        <f t="shared" si="5"/>
        <v>0</v>
      </c>
      <c r="L463" s="12">
        <f t="shared" si="5"/>
        <v>0</v>
      </c>
      <c r="M463" s="12">
        <f t="shared" si="5"/>
        <v>0</v>
      </c>
      <c r="N463" s="12">
        <f t="shared" si="5"/>
        <v>0</v>
      </c>
      <c r="O463" s="14">
        <f>O465+O473+O475</f>
        <v>0</v>
      </c>
      <c r="P463" s="14">
        <f>P465+P473+P475</f>
        <v>33290.99999999999</v>
      </c>
      <c r="Q463" s="14">
        <f>Q465+Q473+Q475</f>
        <v>33290.99999999999</v>
      </c>
      <c r="R463" s="31"/>
    </row>
    <row r="464" spans="2:18" ht="36" hidden="1">
      <c r="B464" s="114" t="s">
        <v>707</v>
      </c>
      <c r="C464" s="3"/>
      <c r="D464" s="8"/>
      <c r="E464" s="8"/>
      <c r="F464" s="8"/>
      <c r="G464" s="8"/>
      <c r="H464" s="8"/>
      <c r="I464" s="8"/>
      <c r="J464" s="8"/>
      <c r="K464" s="8"/>
      <c r="L464" s="8"/>
      <c r="M464" s="8"/>
      <c r="N464" s="8"/>
      <c r="O464" s="8"/>
      <c r="P464" s="8"/>
      <c r="Q464" s="8"/>
      <c r="R464" s="31"/>
    </row>
    <row r="465" spans="2:18" ht="12" hidden="1">
      <c r="B465" s="114" t="s">
        <v>708</v>
      </c>
      <c r="C465" s="3"/>
      <c r="D465" s="8"/>
      <c r="E465" s="8"/>
      <c r="F465" s="8"/>
      <c r="G465" s="8"/>
      <c r="H465" s="21">
        <f>H466+H467+H468+H469+H470+H471+H472</f>
        <v>130.5</v>
      </c>
      <c r="I465" s="21">
        <v>0</v>
      </c>
      <c r="J465" s="21">
        <f>SUM(J466+J467+J468+J469+J470+J471+J472)</f>
        <v>0</v>
      </c>
      <c r="K465" s="21">
        <v>0</v>
      </c>
      <c r="L465" s="21">
        <f>L466+L467+L468+L469+L470</f>
        <v>0</v>
      </c>
      <c r="M465" s="21">
        <f>M466+M467+M468+M469+M470</f>
        <v>0</v>
      </c>
      <c r="N465" s="21">
        <f>N466+N467+N468+N469+N470</f>
        <v>0</v>
      </c>
      <c r="O465" s="21">
        <f>O466+O467+O468+O469+O470</f>
        <v>0</v>
      </c>
      <c r="P465" s="21">
        <f>P466+P467+P468+P469+P470+P471+P472</f>
        <v>645.8</v>
      </c>
      <c r="Q465" s="21">
        <v>645.8</v>
      </c>
      <c r="R465" s="31"/>
    </row>
    <row r="466" spans="2:18" ht="24" hidden="1">
      <c r="B466" s="3" t="s">
        <v>106</v>
      </c>
      <c r="C466" s="3"/>
      <c r="D466" s="8"/>
      <c r="E466" s="8"/>
      <c r="F466" s="8"/>
      <c r="G466" s="8"/>
      <c r="H466" s="8">
        <v>0</v>
      </c>
      <c r="I466" s="18">
        <v>0</v>
      </c>
      <c r="J466" s="18">
        <v>0</v>
      </c>
      <c r="K466" s="18">
        <v>0</v>
      </c>
      <c r="L466" s="18">
        <v>0</v>
      </c>
      <c r="M466" s="18">
        <v>0</v>
      </c>
      <c r="N466" s="18">
        <v>0</v>
      </c>
      <c r="O466" s="18">
        <v>0</v>
      </c>
      <c r="P466" s="18">
        <v>31.8</v>
      </c>
      <c r="Q466" s="18">
        <v>31.8</v>
      </c>
      <c r="R466" s="31"/>
    </row>
    <row r="467" spans="2:18" ht="12" hidden="1">
      <c r="B467" s="3" t="s">
        <v>120</v>
      </c>
      <c r="C467" s="3"/>
      <c r="D467" s="8"/>
      <c r="E467" s="8"/>
      <c r="F467" s="8"/>
      <c r="G467" s="8"/>
      <c r="H467" s="8">
        <v>0</v>
      </c>
      <c r="I467" s="18">
        <v>0</v>
      </c>
      <c r="J467" s="18">
        <v>0</v>
      </c>
      <c r="K467" s="18">
        <v>0</v>
      </c>
      <c r="L467" s="18">
        <v>0</v>
      </c>
      <c r="M467" s="18">
        <v>0</v>
      </c>
      <c r="N467" s="18">
        <v>0</v>
      </c>
      <c r="O467" s="18">
        <v>0</v>
      </c>
      <c r="P467" s="18">
        <v>0</v>
      </c>
      <c r="Q467" s="18">
        <v>0</v>
      </c>
      <c r="R467" s="31"/>
    </row>
    <row r="468" spans="2:18" ht="24" hidden="1">
      <c r="B468" s="3" t="s">
        <v>91</v>
      </c>
      <c r="C468" s="3"/>
      <c r="D468" s="8"/>
      <c r="E468" s="8"/>
      <c r="F468" s="8"/>
      <c r="G468" s="8"/>
      <c r="H468" s="8">
        <v>0</v>
      </c>
      <c r="I468" s="18">
        <v>0</v>
      </c>
      <c r="J468" s="18">
        <v>0</v>
      </c>
      <c r="K468" s="18">
        <v>0</v>
      </c>
      <c r="L468" s="18">
        <v>0</v>
      </c>
      <c r="M468" s="18">
        <v>0</v>
      </c>
      <c r="N468" s="18">
        <v>0</v>
      </c>
      <c r="O468" s="18">
        <v>0</v>
      </c>
      <c r="P468" s="18">
        <v>520.5</v>
      </c>
      <c r="Q468" s="18">
        <v>520.5</v>
      </c>
      <c r="R468" s="31"/>
    </row>
    <row r="469" spans="2:18" ht="24" hidden="1">
      <c r="B469" s="3" t="s">
        <v>74</v>
      </c>
      <c r="C469" s="3"/>
      <c r="D469" s="8"/>
      <c r="E469" s="8"/>
      <c r="F469" s="8"/>
      <c r="G469" s="8"/>
      <c r="H469" s="8">
        <v>0</v>
      </c>
      <c r="I469" s="18">
        <v>0</v>
      </c>
      <c r="J469" s="18">
        <v>0</v>
      </c>
      <c r="K469" s="18">
        <v>0</v>
      </c>
      <c r="L469" s="18">
        <v>0</v>
      </c>
      <c r="M469" s="18">
        <v>0</v>
      </c>
      <c r="N469" s="18">
        <v>0</v>
      </c>
      <c r="O469" s="18">
        <v>0</v>
      </c>
      <c r="P469" s="18">
        <v>0</v>
      </c>
      <c r="Q469" s="18">
        <v>0</v>
      </c>
      <c r="R469" s="31"/>
    </row>
    <row r="470" spans="2:18" ht="48" hidden="1">
      <c r="B470" s="3" t="s">
        <v>131</v>
      </c>
      <c r="C470" s="3"/>
      <c r="D470" s="8"/>
      <c r="E470" s="8"/>
      <c r="F470" s="8"/>
      <c r="G470" s="8"/>
      <c r="H470" s="8">
        <v>0</v>
      </c>
      <c r="I470" s="18">
        <v>0</v>
      </c>
      <c r="J470" s="18">
        <v>0</v>
      </c>
      <c r="K470" s="18">
        <v>0</v>
      </c>
      <c r="L470" s="18">
        <v>0</v>
      </c>
      <c r="M470" s="18">
        <v>0</v>
      </c>
      <c r="N470" s="18">
        <v>0</v>
      </c>
      <c r="O470" s="18">
        <v>0</v>
      </c>
      <c r="P470" s="18">
        <v>0</v>
      </c>
      <c r="Q470" s="18">
        <v>0</v>
      </c>
      <c r="R470" s="31"/>
    </row>
    <row r="471" spans="2:18" ht="36" hidden="1">
      <c r="B471" s="3" t="s">
        <v>135</v>
      </c>
      <c r="C471" s="3"/>
      <c r="D471" s="8"/>
      <c r="E471" s="8"/>
      <c r="F471" s="8"/>
      <c r="G471" s="8"/>
      <c r="H471" s="8">
        <v>0.4</v>
      </c>
      <c r="I471" s="18">
        <v>0</v>
      </c>
      <c r="J471" s="8">
        <v>0</v>
      </c>
      <c r="K471" s="18">
        <v>0</v>
      </c>
      <c r="L471" s="18">
        <v>0</v>
      </c>
      <c r="M471" s="18">
        <v>0</v>
      </c>
      <c r="N471" s="18">
        <v>0</v>
      </c>
      <c r="O471" s="18">
        <v>0</v>
      </c>
      <c r="P471" s="18">
        <v>0.4</v>
      </c>
      <c r="Q471" s="18">
        <v>0.4</v>
      </c>
      <c r="R471" s="31"/>
    </row>
    <row r="472" spans="2:18" ht="24" hidden="1">
      <c r="B472" s="3" t="s">
        <v>136</v>
      </c>
      <c r="C472" s="3"/>
      <c r="D472" s="8"/>
      <c r="E472" s="8"/>
      <c r="F472" s="8"/>
      <c r="G472" s="8"/>
      <c r="H472" s="8">
        <v>130.1</v>
      </c>
      <c r="I472" s="18">
        <v>0</v>
      </c>
      <c r="J472" s="18">
        <v>0</v>
      </c>
      <c r="K472" s="18">
        <v>0</v>
      </c>
      <c r="L472" s="18">
        <v>0</v>
      </c>
      <c r="M472" s="18">
        <v>0</v>
      </c>
      <c r="N472" s="18">
        <v>0</v>
      </c>
      <c r="O472" s="18">
        <v>0</v>
      </c>
      <c r="P472" s="18">
        <v>93.1</v>
      </c>
      <c r="Q472" s="18">
        <v>93.1</v>
      </c>
      <c r="R472" s="31"/>
    </row>
    <row r="473" spans="2:18" ht="24" hidden="1">
      <c r="B473" s="114" t="s">
        <v>709</v>
      </c>
      <c r="C473" s="3"/>
      <c r="D473" s="8"/>
      <c r="E473" s="8"/>
      <c r="F473" s="8"/>
      <c r="G473" s="8"/>
      <c r="H473" s="21">
        <f>SUM(H474)</f>
        <v>1550</v>
      </c>
      <c r="I473" s="21">
        <f>SUM(I474)</f>
        <v>116.4</v>
      </c>
      <c r="J473" s="37">
        <f>SUM(J474)</f>
        <v>0</v>
      </c>
      <c r="K473" s="37">
        <f>SUM(K474)</f>
        <v>0</v>
      </c>
      <c r="L473" s="37">
        <f aca="true" t="shared" si="6" ref="L473:Q473">L474</f>
        <v>0</v>
      </c>
      <c r="M473" s="37">
        <f t="shared" si="6"/>
        <v>0</v>
      </c>
      <c r="N473" s="37">
        <f t="shared" si="6"/>
        <v>0</v>
      </c>
      <c r="O473" s="37">
        <f t="shared" si="6"/>
        <v>0</v>
      </c>
      <c r="P473" s="37">
        <f t="shared" si="6"/>
        <v>1664.4</v>
      </c>
      <c r="Q473" s="37">
        <f t="shared" si="6"/>
        <v>1664.4</v>
      </c>
      <c r="R473" s="31"/>
    </row>
    <row r="474" spans="2:18" ht="24" hidden="1">
      <c r="B474" s="3" t="s">
        <v>111</v>
      </c>
      <c r="C474" s="3"/>
      <c r="D474" s="8"/>
      <c r="E474" s="8"/>
      <c r="F474" s="8"/>
      <c r="G474" s="8"/>
      <c r="H474" s="8">
        <v>1550</v>
      </c>
      <c r="I474" s="18">
        <v>116.4</v>
      </c>
      <c r="J474" s="18">
        <v>0</v>
      </c>
      <c r="K474" s="18">
        <v>0</v>
      </c>
      <c r="L474" s="18">
        <v>0</v>
      </c>
      <c r="M474" s="18">
        <v>0</v>
      </c>
      <c r="N474" s="18">
        <v>0</v>
      </c>
      <c r="O474" s="18">
        <v>0</v>
      </c>
      <c r="P474" s="18">
        <v>1664.4</v>
      </c>
      <c r="Q474" s="18">
        <v>1664.4</v>
      </c>
      <c r="R474" s="31"/>
    </row>
    <row r="475" spans="2:18" ht="24" hidden="1">
      <c r="B475" s="114" t="s">
        <v>710</v>
      </c>
      <c r="C475" s="3"/>
      <c r="D475" s="8"/>
      <c r="E475" s="8"/>
      <c r="F475" s="8"/>
      <c r="G475" s="8"/>
      <c r="H475" s="21">
        <f>H476+H477+H478+H480+H481+H482+H483+H484+H485+H486+H487+H488+H490+H491+H489</f>
        <v>28711.2</v>
      </c>
      <c r="I475" s="21">
        <f>I476+I477+I478+I480+I481+I482+I483+I484+I485+I486+I487+I488+I489+I490+I491</f>
        <v>6891.9439999999995</v>
      </c>
      <c r="J475" s="40">
        <f>SUM(J476+J477+J480+J481+J482+J484+J486+J478+J479+J485+J487+J488+J489+J490+J491)</f>
        <v>0</v>
      </c>
      <c r="K475" s="21">
        <f>SUM(K476+K477+K480+K481+K482+K484+K486+K485+K487+K488+K489+K490+K491)</f>
        <v>0</v>
      </c>
      <c r="L475" s="37">
        <f>L476+L477+L478+L480+L481+L482+L484+L486</f>
        <v>0</v>
      </c>
      <c r="M475" s="37">
        <f>M476+M477+M478+M480+M481+M482+M484+M486</f>
        <v>0</v>
      </c>
      <c r="N475" s="37">
        <f>N476+N477+N478+N480+N481+N482+N483+N484+N486</f>
        <v>0</v>
      </c>
      <c r="O475" s="39">
        <f>O476+O477+O478+O480+O481+O482+O483+O484+O486</f>
        <v>0</v>
      </c>
      <c r="P475" s="21">
        <f>P476+P477+P478+P480+P481+P482+P483+P484+P485+P486+P487+P488+P489+P490+P491</f>
        <v>30980.799999999996</v>
      </c>
      <c r="Q475" s="21">
        <f>Q476+Q477+Q478+Q480+Q481+Q482+Q483+Q484+Q485+Q486+Q487+Q488+Q489+Q490+Q491</f>
        <v>30980.799999999996</v>
      </c>
      <c r="R475" s="31"/>
    </row>
    <row r="476" spans="2:18" ht="24" hidden="1">
      <c r="B476" s="3" t="s">
        <v>711</v>
      </c>
      <c r="C476" s="3"/>
      <c r="D476" s="8"/>
      <c r="E476" s="8"/>
      <c r="F476" s="8"/>
      <c r="G476" s="8"/>
      <c r="H476" s="8">
        <v>788</v>
      </c>
      <c r="I476" s="8">
        <v>0</v>
      </c>
      <c r="J476" s="18">
        <v>0</v>
      </c>
      <c r="K476" s="18">
        <v>0</v>
      </c>
      <c r="L476" s="18">
        <v>0</v>
      </c>
      <c r="M476" s="18">
        <v>0</v>
      </c>
      <c r="N476" s="18">
        <v>0</v>
      </c>
      <c r="O476" s="18">
        <v>0</v>
      </c>
      <c r="P476" s="8">
        <v>0</v>
      </c>
      <c r="Q476" s="8">
        <v>0</v>
      </c>
      <c r="R476" s="31"/>
    </row>
    <row r="477" spans="2:18" ht="12" hidden="1">
      <c r="B477" s="3" t="s">
        <v>712</v>
      </c>
      <c r="C477" s="3"/>
      <c r="D477" s="8"/>
      <c r="E477" s="8"/>
      <c r="F477" s="8"/>
      <c r="G477" s="8"/>
      <c r="H477" s="8">
        <f>523.2+26.7</f>
        <v>549.9000000000001</v>
      </c>
      <c r="I477" s="8">
        <v>0</v>
      </c>
      <c r="J477" s="18">
        <v>0</v>
      </c>
      <c r="K477" s="18">
        <v>0</v>
      </c>
      <c r="L477" s="18">
        <v>0</v>
      </c>
      <c r="M477" s="18">
        <v>0</v>
      </c>
      <c r="N477" s="18">
        <v>0</v>
      </c>
      <c r="O477" s="18">
        <v>0</v>
      </c>
      <c r="P477" s="8">
        <v>0</v>
      </c>
      <c r="Q477" s="8">
        <v>0</v>
      </c>
      <c r="R477" s="31"/>
    </row>
    <row r="478" spans="2:18" ht="48" hidden="1">
      <c r="B478" s="3" t="s">
        <v>479</v>
      </c>
      <c r="C478" s="3"/>
      <c r="D478" s="8"/>
      <c r="E478" s="8"/>
      <c r="F478" s="8"/>
      <c r="G478" s="8"/>
      <c r="H478" s="8">
        <v>0</v>
      </c>
      <c r="I478" s="8">
        <v>0</v>
      </c>
      <c r="J478" s="18">
        <v>0</v>
      </c>
      <c r="K478" s="18">
        <v>0</v>
      </c>
      <c r="L478" s="18">
        <v>0</v>
      </c>
      <c r="M478" s="18">
        <v>0</v>
      </c>
      <c r="N478" s="18">
        <v>0</v>
      </c>
      <c r="O478" s="18">
        <v>0</v>
      </c>
      <c r="P478" s="8">
        <v>0</v>
      </c>
      <c r="Q478" s="8">
        <v>0</v>
      </c>
      <c r="R478" s="31"/>
    </row>
    <row r="479" spans="2:18" ht="48" hidden="1">
      <c r="B479" s="3" t="s">
        <v>132</v>
      </c>
      <c r="C479" s="3"/>
      <c r="D479" s="8"/>
      <c r="E479" s="8"/>
      <c r="F479" s="8"/>
      <c r="G479" s="8"/>
      <c r="H479" s="8">
        <v>0</v>
      </c>
      <c r="I479" s="8">
        <v>0</v>
      </c>
      <c r="J479" s="18">
        <v>0</v>
      </c>
      <c r="K479" s="18">
        <v>0</v>
      </c>
      <c r="L479" s="18">
        <v>0</v>
      </c>
      <c r="M479" s="18">
        <v>0</v>
      </c>
      <c r="N479" s="18">
        <v>0</v>
      </c>
      <c r="O479" s="18">
        <v>0</v>
      </c>
      <c r="P479" s="8">
        <v>0</v>
      </c>
      <c r="Q479" s="8">
        <v>0</v>
      </c>
      <c r="R479" s="31"/>
    </row>
    <row r="480" spans="2:18" ht="24" hidden="1">
      <c r="B480" s="3" t="s">
        <v>107</v>
      </c>
      <c r="C480" s="3"/>
      <c r="D480" s="8"/>
      <c r="E480" s="8"/>
      <c r="F480" s="8"/>
      <c r="G480" s="8"/>
      <c r="H480" s="8">
        <v>0</v>
      </c>
      <c r="I480" s="18">
        <v>0</v>
      </c>
      <c r="J480" s="18">
        <v>0</v>
      </c>
      <c r="K480" s="18">
        <v>0</v>
      </c>
      <c r="L480" s="18">
        <v>0</v>
      </c>
      <c r="M480" s="18">
        <v>0</v>
      </c>
      <c r="N480" s="18">
        <v>0</v>
      </c>
      <c r="O480" s="18">
        <v>0</v>
      </c>
      <c r="P480" s="18">
        <v>0</v>
      </c>
      <c r="Q480" s="18">
        <v>0</v>
      </c>
      <c r="R480" s="31"/>
    </row>
    <row r="481" spans="2:18" ht="24" hidden="1">
      <c r="B481" s="3" t="s">
        <v>107</v>
      </c>
      <c r="C481" s="3"/>
      <c r="D481" s="8"/>
      <c r="E481" s="8"/>
      <c r="F481" s="8"/>
      <c r="G481" s="8"/>
      <c r="H481" s="8">
        <v>0</v>
      </c>
      <c r="I481" s="18">
        <v>0</v>
      </c>
      <c r="J481" s="22">
        <v>0</v>
      </c>
      <c r="K481" s="18">
        <v>0</v>
      </c>
      <c r="L481" s="18">
        <v>0</v>
      </c>
      <c r="M481" s="18">
        <v>0</v>
      </c>
      <c r="N481" s="18">
        <v>0</v>
      </c>
      <c r="O481" s="18">
        <v>0</v>
      </c>
      <c r="P481" s="18">
        <v>0</v>
      </c>
      <c r="Q481" s="18">
        <v>0</v>
      </c>
      <c r="R481" s="31"/>
    </row>
    <row r="482" spans="2:18" ht="16.5" customHeight="1" hidden="1">
      <c r="B482" s="3" t="s">
        <v>108</v>
      </c>
      <c r="C482" s="3"/>
      <c r="D482" s="8"/>
      <c r="E482" s="8"/>
      <c r="F482" s="8"/>
      <c r="G482" s="8"/>
      <c r="H482" s="8">
        <v>0</v>
      </c>
      <c r="I482" s="18">
        <v>0</v>
      </c>
      <c r="J482" s="8">
        <v>0</v>
      </c>
      <c r="K482" s="18">
        <v>0</v>
      </c>
      <c r="L482" s="18">
        <v>0</v>
      </c>
      <c r="M482" s="18">
        <v>0</v>
      </c>
      <c r="N482" s="18">
        <v>0</v>
      </c>
      <c r="O482" s="18">
        <v>0</v>
      </c>
      <c r="P482" s="18">
        <v>0</v>
      </c>
      <c r="Q482" s="18">
        <v>0</v>
      </c>
      <c r="R482" s="31"/>
    </row>
    <row r="483" spans="2:18" ht="18.75" customHeight="1" hidden="1">
      <c r="B483" s="3" t="s">
        <v>108</v>
      </c>
      <c r="C483" s="3"/>
      <c r="D483" s="8"/>
      <c r="E483" s="8"/>
      <c r="F483" s="8"/>
      <c r="G483" s="8"/>
      <c r="H483" s="8">
        <v>0</v>
      </c>
      <c r="I483" s="18">
        <v>0</v>
      </c>
      <c r="J483" s="8">
        <v>0</v>
      </c>
      <c r="K483" s="18">
        <v>0</v>
      </c>
      <c r="L483" s="18">
        <v>0</v>
      </c>
      <c r="M483" s="18">
        <v>0</v>
      </c>
      <c r="N483" s="18">
        <v>0</v>
      </c>
      <c r="O483" s="18">
        <v>0</v>
      </c>
      <c r="P483" s="18">
        <v>0</v>
      </c>
      <c r="Q483" s="18">
        <v>0</v>
      </c>
      <c r="R483" s="31"/>
    </row>
    <row r="484" spans="2:18" ht="24" hidden="1">
      <c r="B484" s="3" t="s">
        <v>109</v>
      </c>
      <c r="C484" s="3"/>
      <c r="D484" s="8"/>
      <c r="E484" s="8"/>
      <c r="F484" s="8"/>
      <c r="G484" s="8"/>
      <c r="H484" s="8">
        <v>0</v>
      </c>
      <c r="I484" s="18">
        <v>0</v>
      </c>
      <c r="J484" s="18">
        <v>0</v>
      </c>
      <c r="K484" s="18">
        <v>0</v>
      </c>
      <c r="L484" s="18">
        <v>0</v>
      </c>
      <c r="M484" s="18">
        <v>0</v>
      </c>
      <c r="N484" s="18">
        <v>0</v>
      </c>
      <c r="O484" s="18">
        <v>0</v>
      </c>
      <c r="P484" s="18">
        <f>1300+200</f>
        <v>1500</v>
      </c>
      <c r="Q484" s="18">
        <f>1300+200</f>
        <v>1500</v>
      </c>
      <c r="R484" s="31"/>
    </row>
    <row r="485" spans="2:18" ht="79.5" customHeight="1" hidden="1">
      <c r="B485" s="3" t="s">
        <v>137</v>
      </c>
      <c r="C485" s="3"/>
      <c r="D485" s="8"/>
      <c r="E485" s="8"/>
      <c r="F485" s="8"/>
      <c r="G485" s="8"/>
      <c r="H485" s="8">
        <v>0</v>
      </c>
      <c r="I485" s="18">
        <v>0</v>
      </c>
      <c r="J485" s="8">
        <v>0</v>
      </c>
      <c r="K485" s="18">
        <v>0</v>
      </c>
      <c r="L485" s="18">
        <v>0</v>
      </c>
      <c r="M485" s="18">
        <v>0</v>
      </c>
      <c r="N485" s="18">
        <v>0</v>
      </c>
      <c r="O485" s="18">
        <v>0</v>
      </c>
      <c r="P485" s="18">
        <v>350</v>
      </c>
      <c r="Q485" s="18">
        <v>350</v>
      </c>
      <c r="R485" s="31"/>
    </row>
    <row r="486" spans="2:18" ht="48" hidden="1">
      <c r="B486" s="3" t="s">
        <v>110</v>
      </c>
      <c r="C486" s="3"/>
      <c r="D486" s="8"/>
      <c r="E486" s="8"/>
      <c r="F486" s="8"/>
      <c r="G486" s="8"/>
      <c r="H486" s="8">
        <v>2000</v>
      </c>
      <c r="I486" s="18">
        <v>0</v>
      </c>
      <c r="J486" s="8">
        <v>0</v>
      </c>
      <c r="K486" s="18">
        <v>0</v>
      </c>
      <c r="L486" s="18">
        <v>0</v>
      </c>
      <c r="M486" s="18">
        <v>0</v>
      </c>
      <c r="N486" s="18">
        <v>0</v>
      </c>
      <c r="O486" s="18">
        <v>0</v>
      </c>
      <c r="P486" s="18">
        <v>3150</v>
      </c>
      <c r="Q486" s="18">
        <v>3150</v>
      </c>
      <c r="R486" s="31"/>
    </row>
    <row r="487" spans="2:18" ht="36" hidden="1">
      <c r="B487" s="3" t="s">
        <v>138</v>
      </c>
      <c r="C487" s="3"/>
      <c r="D487" s="8"/>
      <c r="E487" s="8"/>
      <c r="F487" s="8"/>
      <c r="G487" s="8"/>
      <c r="H487" s="18">
        <v>7082.3</v>
      </c>
      <c r="I487" s="18">
        <v>1879.963</v>
      </c>
      <c r="J487" s="18">
        <v>0</v>
      </c>
      <c r="K487" s="18">
        <v>0</v>
      </c>
      <c r="L487" s="18">
        <v>0</v>
      </c>
      <c r="M487" s="18">
        <v>0</v>
      </c>
      <c r="N487" s="18">
        <v>0</v>
      </c>
      <c r="O487" s="18">
        <v>0</v>
      </c>
      <c r="P487" s="18">
        <v>7082.4</v>
      </c>
      <c r="Q487" s="18">
        <v>7082.4</v>
      </c>
      <c r="R487" s="31"/>
    </row>
    <row r="488" spans="2:18" ht="36" hidden="1">
      <c r="B488" s="3" t="s">
        <v>139</v>
      </c>
      <c r="C488" s="3"/>
      <c r="D488" s="8"/>
      <c r="E488" s="8"/>
      <c r="F488" s="8"/>
      <c r="G488" s="8"/>
      <c r="H488" s="18">
        <v>1800</v>
      </c>
      <c r="I488" s="18">
        <v>529.682</v>
      </c>
      <c r="J488" s="18">
        <v>0</v>
      </c>
      <c r="K488" s="18">
        <v>0</v>
      </c>
      <c r="L488" s="18">
        <v>0</v>
      </c>
      <c r="M488" s="18">
        <v>0</v>
      </c>
      <c r="N488" s="18">
        <v>0</v>
      </c>
      <c r="O488" s="18">
        <v>0</v>
      </c>
      <c r="P488" s="18">
        <v>1871</v>
      </c>
      <c r="Q488" s="18">
        <v>1871</v>
      </c>
      <c r="R488" s="31"/>
    </row>
    <row r="489" spans="2:18" ht="36" hidden="1">
      <c r="B489" s="3" t="s">
        <v>140</v>
      </c>
      <c r="C489" s="3"/>
      <c r="D489" s="8"/>
      <c r="E489" s="8"/>
      <c r="F489" s="8"/>
      <c r="G489" s="8"/>
      <c r="H489" s="18">
        <v>0</v>
      </c>
      <c r="I489" s="18">
        <v>0</v>
      </c>
      <c r="J489" s="18">
        <v>0</v>
      </c>
      <c r="K489" s="18">
        <v>0</v>
      </c>
      <c r="L489" s="18">
        <v>0</v>
      </c>
      <c r="M489" s="18">
        <v>0</v>
      </c>
      <c r="N489" s="18">
        <v>0</v>
      </c>
      <c r="O489" s="18">
        <v>0</v>
      </c>
      <c r="P489" s="18">
        <v>45</v>
      </c>
      <c r="Q489" s="18">
        <v>45</v>
      </c>
      <c r="R489" s="31"/>
    </row>
    <row r="490" spans="2:18" ht="36" hidden="1">
      <c r="B490" s="3" t="s">
        <v>141</v>
      </c>
      <c r="C490" s="3"/>
      <c r="D490" s="8"/>
      <c r="E490" s="8"/>
      <c r="F490" s="8"/>
      <c r="G490" s="8"/>
      <c r="H490" s="18">
        <v>14739.2</v>
      </c>
      <c r="I490" s="18">
        <v>3999.301</v>
      </c>
      <c r="J490" s="18">
        <v>0</v>
      </c>
      <c r="K490" s="18">
        <v>0</v>
      </c>
      <c r="L490" s="18">
        <v>0</v>
      </c>
      <c r="M490" s="18">
        <v>0</v>
      </c>
      <c r="N490" s="18">
        <v>0</v>
      </c>
      <c r="O490" s="18">
        <v>0</v>
      </c>
      <c r="P490" s="18">
        <v>14739.3</v>
      </c>
      <c r="Q490" s="18">
        <v>14739.3</v>
      </c>
      <c r="R490" s="31"/>
    </row>
    <row r="491" spans="2:18" ht="48" hidden="1">
      <c r="B491" s="3" t="s">
        <v>142</v>
      </c>
      <c r="C491" s="3"/>
      <c r="D491" s="8"/>
      <c r="E491" s="8"/>
      <c r="F491" s="8"/>
      <c r="G491" s="8"/>
      <c r="H491" s="18">
        <v>1751.8</v>
      </c>
      <c r="I491" s="18">
        <v>482.998</v>
      </c>
      <c r="J491" s="18">
        <v>0</v>
      </c>
      <c r="K491" s="18">
        <v>0</v>
      </c>
      <c r="L491" s="18">
        <v>0</v>
      </c>
      <c r="M491" s="18">
        <v>0</v>
      </c>
      <c r="N491" s="18">
        <v>0</v>
      </c>
      <c r="O491" s="18">
        <v>0</v>
      </c>
      <c r="P491" s="18">
        <v>2243.1</v>
      </c>
      <c r="Q491" s="18">
        <v>2243.1</v>
      </c>
      <c r="R491" s="31"/>
    </row>
    <row r="492" spans="2:18" ht="12" hidden="1">
      <c r="B492" s="114" t="s">
        <v>112</v>
      </c>
      <c r="C492" s="3"/>
      <c r="D492" s="8"/>
      <c r="E492" s="8"/>
      <c r="F492" s="8"/>
      <c r="G492" s="8"/>
      <c r="H492" s="12">
        <f>H495+H504+H507+H512</f>
        <v>5100.071000000001</v>
      </c>
      <c r="I492" s="19">
        <f>I495+I504</f>
        <v>888.9739999999999</v>
      </c>
      <c r="J492" s="19">
        <f>J495+J504+J507</f>
        <v>0</v>
      </c>
      <c r="K492" s="19">
        <f>SUM(K495+K504+K507)</f>
        <v>0</v>
      </c>
      <c r="L492" s="12">
        <f>L495+L504+L507</f>
        <v>0</v>
      </c>
      <c r="M492" s="12">
        <f>M495+M504+M507</f>
        <v>0</v>
      </c>
      <c r="N492" s="12">
        <f>N495+N504+N507</f>
        <v>0</v>
      </c>
      <c r="O492" s="12">
        <f>SUM(O495+O504+O507)</f>
        <v>0</v>
      </c>
      <c r="P492" s="12">
        <f>P495+P504+P507</f>
        <v>4309.6</v>
      </c>
      <c r="Q492" s="12">
        <f>Q495+Q504+Q507</f>
        <v>4309.6</v>
      </c>
      <c r="R492" s="31"/>
    </row>
    <row r="493" spans="2:18" ht="36" hidden="1">
      <c r="B493" s="114" t="s">
        <v>713</v>
      </c>
      <c r="C493" s="3"/>
      <c r="D493" s="8"/>
      <c r="E493" s="8"/>
      <c r="F493" s="8"/>
      <c r="G493" s="8"/>
      <c r="H493" s="8"/>
      <c r="I493" s="8"/>
      <c r="J493" s="8"/>
      <c r="K493" s="8"/>
      <c r="L493" s="8"/>
      <c r="M493" s="8"/>
      <c r="N493" s="8"/>
      <c r="O493" s="8"/>
      <c r="P493" s="8"/>
      <c r="Q493" s="8"/>
      <c r="R493" s="31"/>
    </row>
    <row r="494" spans="2:18" ht="108" hidden="1">
      <c r="B494" s="114" t="s">
        <v>714</v>
      </c>
      <c r="C494" s="3"/>
      <c r="D494" s="8"/>
      <c r="E494" s="8"/>
      <c r="F494" s="8"/>
      <c r="G494" s="8"/>
      <c r="H494" s="8"/>
      <c r="I494" s="8"/>
      <c r="J494" s="8"/>
      <c r="K494" s="8"/>
      <c r="L494" s="8"/>
      <c r="M494" s="8"/>
      <c r="N494" s="8"/>
      <c r="O494" s="8"/>
      <c r="P494" s="8"/>
      <c r="Q494" s="8"/>
      <c r="R494" s="31"/>
    </row>
    <row r="495" spans="2:18" ht="12" hidden="1">
      <c r="B495" s="121" t="s">
        <v>715</v>
      </c>
      <c r="C495" s="3"/>
      <c r="D495" s="8"/>
      <c r="E495" s="8"/>
      <c r="F495" s="8"/>
      <c r="G495" s="8"/>
      <c r="H495" s="42">
        <f>H498+H499+H500+H501+H502+H503+H497</f>
        <v>3982.2000000000003</v>
      </c>
      <c r="I495" s="42">
        <f>I497+I501</f>
        <v>856.679</v>
      </c>
      <c r="J495" s="42">
        <f>SUM(J498+J499+J500+J496+J497+J501+J502+J503)</f>
        <v>0</v>
      </c>
      <c r="K495" s="42">
        <f>SUM(K498+K499+K500+K496+K497+K501+K502)</f>
        <v>0</v>
      </c>
      <c r="L495" s="24">
        <f>L496+L498+L499+L500</f>
        <v>0</v>
      </c>
      <c r="M495" s="24">
        <f>M496+M498+M499+M500</f>
        <v>0</v>
      </c>
      <c r="N495" s="24">
        <f>N496+N498+N499+N500</f>
        <v>0</v>
      </c>
      <c r="O495" s="24">
        <f>O496+O498+O499+O500</f>
        <v>0</v>
      </c>
      <c r="P495" s="24">
        <f>P496+P498+P499+P500+P501+P502+P503</f>
        <v>3217.6000000000004</v>
      </c>
      <c r="Q495" s="24">
        <f>Q496+Q498+Q499+Q500+Q501+Q502+Q503</f>
        <v>3217.6000000000004</v>
      </c>
      <c r="R495" s="31"/>
    </row>
    <row r="496" spans="2:18" ht="48" hidden="1">
      <c r="B496" s="3" t="s">
        <v>92</v>
      </c>
      <c r="C496" s="3"/>
      <c r="D496" s="8"/>
      <c r="E496" s="8"/>
      <c r="F496" s="8"/>
      <c r="G496" s="8"/>
      <c r="H496" s="18">
        <v>0</v>
      </c>
      <c r="I496" s="18">
        <v>0</v>
      </c>
      <c r="J496" s="18">
        <v>0</v>
      </c>
      <c r="K496" s="18">
        <v>0</v>
      </c>
      <c r="L496" s="18">
        <v>0</v>
      </c>
      <c r="M496" s="18">
        <v>0</v>
      </c>
      <c r="N496" s="18">
        <v>0</v>
      </c>
      <c r="O496" s="18">
        <v>0</v>
      </c>
      <c r="P496" s="18">
        <v>0</v>
      </c>
      <c r="Q496" s="18">
        <v>0</v>
      </c>
      <c r="R496" s="31"/>
    </row>
    <row r="497" spans="2:18" ht="36" hidden="1">
      <c r="B497" s="3" t="s">
        <v>716</v>
      </c>
      <c r="C497" s="3"/>
      <c r="D497" s="8"/>
      <c r="E497" s="8"/>
      <c r="F497" s="8"/>
      <c r="G497" s="8"/>
      <c r="H497" s="18">
        <v>707.1</v>
      </c>
      <c r="I497" s="18">
        <v>176.775</v>
      </c>
      <c r="J497" s="18">
        <v>0</v>
      </c>
      <c r="K497" s="18">
        <v>0</v>
      </c>
      <c r="L497" s="18">
        <v>0</v>
      </c>
      <c r="M497" s="18">
        <v>0</v>
      </c>
      <c r="N497" s="18">
        <v>0</v>
      </c>
      <c r="O497" s="18">
        <v>0</v>
      </c>
      <c r="P497" s="18">
        <v>0</v>
      </c>
      <c r="Q497" s="18">
        <v>0</v>
      </c>
      <c r="R497" s="31"/>
    </row>
    <row r="498" spans="2:18" ht="24" hidden="1">
      <c r="B498" s="114" t="s">
        <v>717</v>
      </c>
      <c r="C498" s="3"/>
      <c r="D498" s="8"/>
      <c r="E498" s="8"/>
      <c r="F498" s="8"/>
      <c r="G498" s="8"/>
      <c r="H498" s="8">
        <v>0</v>
      </c>
      <c r="I498" s="18">
        <v>0</v>
      </c>
      <c r="J498" s="18">
        <v>0</v>
      </c>
      <c r="K498" s="18">
        <v>0</v>
      </c>
      <c r="L498" s="18">
        <v>0</v>
      </c>
      <c r="M498" s="18">
        <v>0</v>
      </c>
      <c r="N498" s="18">
        <v>0</v>
      </c>
      <c r="O498" s="18">
        <v>0</v>
      </c>
      <c r="P498" s="18">
        <v>0</v>
      </c>
      <c r="Q498" s="18">
        <v>0</v>
      </c>
      <c r="R498" s="31"/>
    </row>
    <row r="499" spans="2:18" ht="24" hidden="1">
      <c r="B499" s="114" t="s">
        <v>718</v>
      </c>
      <c r="C499" s="3"/>
      <c r="D499" s="8"/>
      <c r="E499" s="8"/>
      <c r="F499" s="8"/>
      <c r="G499" s="8"/>
      <c r="H499" s="8">
        <v>452.3</v>
      </c>
      <c r="I499" s="18">
        <v>0</v>
      </c>
      <c r="J499" s="18">
        <v>0</v>
      </c>
      <c r="K499" s="18">
        <v>0</v>
      </c>
      <c r="L499" s="18">
        <v>0</v>
      </c>
      <c r="M499" s="18">
        <v>0</v>
      </c>
      <c r="N499" s="18">
        <v>0</v>
      </c>
      <c r="O499" s="18">
        <v>0</v>
      </c>
      <c r="P499" s="18">
        <v>465.4</v>
      </c>
      <c r="Q499" s="18">
        <v>465.4</v>
      </c>
      <c r="R499" s="31"/>
    </row>
    <row r="500" spans="2:18" ht="36" hidden="1">
      <c r="B500" s="114" t="s">
        <v>719</v>
      </c>
      <c r="C500" s="3"/>
      <c r="D500" s="8"/>
      <c r="E500" s="8"/>
      <c r="F500" s="8"/>
      <c r="G500" s="8"/>
      <c r="H500" s="8">
        <v>0</v>
      </c>
      <c r="I500" s="18">
        <v>0</v>
      </c>
      <c r="J500" s="18">
        <v>0</v>
      </c>
      <c r="K500" s="18">
        <v>0</v>
      </c>
      <c r="L500" s="18">
        <v>0</v>
      </c>
      <c r="M500" s="18">
        <v>0</v>
      </c>
      <c r="N500" s="18">
        <v>0</v>
      </c>
      <c r="O500" s="18">
        <v>0</v>
      </c>
      <c r="P500" s="18">
        <v>0</v>
      </c>
      <c r="Q500" s="18">
        <v>0</v>
      </c>
      <c r="R500" s="31"/>
    </row>
    <row r="501" spans="2:18" ht="24" hidden="1">
      <c r="B501" s="3" t="s">
        <v>143</v>
      </c>
      <c r="C501" s="3"/>
      <c r="D501" s="8"/>
      <c r="E501" s="8"/>
      <c r="F501" s="8"/>
      <c r="G501" s="8"/>
      <c r="H501" s="18">
        <v>2745</v>
      </c>
      <c r="I501" s="18">
        <v>679.904</v>
      </c>
      <c r="J501" s="18">
        <v>0</v>
      </c>
      <c r="K501" s="18">
        <v>0</v>
      </c>
      <c r="L501" s="18">
        <v>0</v>
      </c>
      <c r="M501" s="18">
        <v>0</v>
      </c>
      <c r="N501" s="18">
        <v>0</v>
      </c>
      <c r="O501" s="18">
        <v>0</v>
      </c>
      <c r="P501" s="18">
        <v>2516.1</v>
      </c>
      <c r="Q501" s="18">
        <v>2516.1</v>
      </c>
      <c r="R501" s="31"/>
    </row>
    <row r="502" spans="2:18" ht="36" hidden="1">
      <c r="B502" s="3" t="s">
        <v>144</v>
      </c>
      <c r="C502" s="3"/>
      <c r="D502" s="8"/>
      <c r="E502" s="8"/>
      <c r="F502" s="8"/>
      <c r="G502" s="8"/>
      <c r="H502" s="18">
        <v>32.5</v>
      </c>
      <c r="I502" s="18">
        <v>0</v>
      </c>
      <c r="J502" s="18">
        <v>0</v>
      </c>
      <c r="K502" s="18">
        <v>0</v>
      </c>
      <c r="L502" s="18">
        <v>0</v>
      </c>
      <c r="M502" s="18">
        <v>0</v>
      </c>
      <c r="N502" s="18">
        <v>0</v>
      </c>
      <c r="O502" s="18">
        <v>0</v>
      </c>
      <c r="P502" s="18">
        <v>186.3</v>
      </c>
      <c r="Q502" s="18">
        <v>186.3</v>
      </c>
      <c r="R502" s="31"/>
    </row>
    <row r="503" spans="2:18" ht="36" hidden="1">
      <c r="B503" s="3" t="s">
        <v>145</v>
      </c>
      <c r="C503" s="3"/>
      <c r="D503" s="8"/>
      <c r="E503" s="8"/>
      <c r="F503" s="8"/>
      <c r="G503" s="8"/>
      <c r="H503" s="18">
        <v>45.3</v>
      </c>
      <c r="I503" s="18">
        <v>0</v>
      </c>
      <c r="J503" s="18">
        <v>0</v>
      </c>
      <c r="K503" s="18">
        <v>0</v>
      </c>
      <c r="L503" s="18">
        <v>0</v>
      </c>
      <c r="M503" s="18">
        <v>0</v>
      </c>
      <c r="N503" s="18">
        <v>0</v>
      </c>
      <c r="O503" s="18">
        <v>0</v>
      </c>
      <c r="P503" s="18">
        <v>49.8</v>
      </c>
      <c r="Q503" s="18">
        <v>49.8</v>
      </c>
      <c r="R503" s="31"/>
    </row>
    <row r="504" spans="2:18" ht="36" hidden="1">
      <c r="B504" s="121" t="s">
        <v>720</v>
      </c>
      <c r="C504" s="3"/>
      <c r="D504" s="8"/>
      <c r="E504" s="8"/>
      <c r="F504" s="8"/>
      <c r="G504" s="8"/>
      <c r="H504" s="21">
        <f>SUM(H505+H506)</f>
        <v>268.071</v>
      </c>
      <c r="I504" s="37">
        <f>SUM(I505+I506)</f>
        <v>32.295</v>
      </c>
      <c r="J504" s="37">
        <f>SUM(J505+J506)</f>
        <v>0</v>
      </c>
      <c r="K504" s="37">
        <f>SUM(K505+K506)</f>
        <v>0</v>
      </c>
      <c r="L504" s="21">
        <f>L505+L506</f>
        <v>0</v>
      </c>
      <c r="M504" s="21">
        <f>M505+M506</f>
        <v>0</v>
      </c>
      <c r="N504" s="21">
        <f>SUM(N505+N506)</f>
        <v>0</v>
      </c>
      <c r="O504" s="21">
        <f>SUM(O505+O506)</f>
        <v>0</v>
      </c>
      <c r="P504" s="21">
        <f>SUM(P505+P506)</f>
        <v>172</v>
      </c>
      <c r="Q504" s="21">
        <f>SUM(Q505+Q506)</f>
        <v>172</v>
      </c>
      <c r="R504" s="31"/>
    </row>
    <row r="505" spans="2:18" ht="36" hidden="1">
      <c r="B505" s="114" t="s">
        <v>721</v>
      </c>
      <c r="C505" s="3"/>
      <c r="D505" s="8"/>
      <c r="E505" s="8"/>
      <c r="F505" s="8"/>
      <c r="G505" s="8"/>
      <c r="H505" s="18">
        <v>75</v>
      </c>
      <c r="I505" s="18">
        <v>32.295</v>
      </c>
      <c r="J505" s="18">
        <v>0</v>
      </c>
      <c r="K505" s="18">
        <v>0</v>
      </c>
      <c r="L505" s="18">
        <v>0</v>
      </c>
      <c r="M505" s="18">
        <v>0</v>
      </c>
      <c r="N505" s="18">
        <v>0</v>
      </c>
      <c r="O505" s="18">
        <v>0</v>
      </c>
      <c r="P505" s="18">
        <v>75</v>
      </c>
      <c r="Q505" s="18">
        <v>75</v>
      </c>
      <c r="R505" s="31"/>
    </row>
    <row r="506" spans="2:18" ht="31.5" customHeight="1" hidden="1">
      <c r="B506" s="114" t="s">
        <v>722</v>
      </c>
      <c r="C506" s="3"/>
      <c r="D506" s="8"/>
      <c r="E506" s="8"/>
      <c r="F506" s="8"/>
      <c r="G506" s="8"/>
      <c r="H506" s="18">
        <v>193.071</v>
      </c>
      <c r="I506" s="18">
        <v>0</v>
      </c>
      <c r="J506" s="18">
        <v>0</v>
      </c>
      <c r="K506" s="18">
        <v>0</v>
      </c>
      <c r="L506" s="18">
        <v>0</v>
      </c>
      <c r="M506" s="18">
        <v>0</v>
      </c>
      <c r="N506" s="18">
        <v>0</v>
      </c>
      <c r="O506" s="18">
        <v>0</v>
      </c>
      <c r="P506" s="18">
        <v>97</v>
      </c>
      <c r="Q506" s="18">
        <v>97</v>
      </c>
      <c r="R506" s="31"/>
    </row>
    <row r="507" spans="2:18" ht="24" hidden="1">
      <c r="B507" s="121" t="s">
        <v>723</v>
      </c>
      <c r="C507" s="3"/>
      <c r="D507" s="8"/>
      <c r="E507" s="8"/>
      <c r="F507" s="8"/>
      <c r="G507" s="8"/>
      <c r="H507" s="37">
        <f>H509+H511</f>
        <v>754.8</v>
      </c>
      <c r="I507" s="37">
        <f>SUM(I510)</f>
        <v>0</v>
      </c>
      <c r="J507" s="37">
        <f>SUM(J508+J509+J510+J511)</f>
        <v>0</v>
      </c>
      <c r="K507" s="37">
        <f>SUM(K508+K509+K510)</f>
        <v>0</v>
      </c>
      <c r="L507" s="21">
        <f>L508+L509+L510</f>
        <v>0</v>
      </c>
      <c r="M507" s="21">
        <f>M508+M509+M510</f>
        <v>0</v>
      </c>
      <c r="N507" s="21">
        <f>N508+N509+N510</f>
        <v>0</v>
      </c>
      <c r="O507" s="21">
        <f>O508+O509+O510</f>
        <v>0</v>
      </c>
      <c r="P507" s="21">
        <f>P508+P509+P510+P511</f>
        <v>920</v>
      </c>
      <c r="Q507" s="21">
        <f>Q508+Q509+Q510+Q511</f>
        <v>920</v>
      </c>
      <c r="R507" s="31"/>
    </row>
    <row r="508" spans="2:18" ht="24" hidden="1">
      <c r="B508" s="114" t="s">
        <v>724</v>
      </c>
      <c r="C508" s="3"/>
      <c r="D508" s="8"/>
      <c r="E508" s="8"/>
      <c r="F508" s="8"/>
      <c r="G508" s="8"/>
      <c r="H508" s="18">
        <v>0</v>
      </c>
      <c r="I508" s="18">
        <v>0</v>
      </c>
      <c r="J508" s="18">
        <v>0</v>
      </c>
      <c r="K508" s="18">
        <v>0</v>
      </c>
      <c r="L508" s="18">
        <v>0</v>
      </c>
      <c r="M508" s="18">
        <v>0</v>
      </c>
      <c r="N508" s="18">
        <v>0</v>
      </c>
      <c r="O508" s="18">
        <v>0</v>
      </c>
      <c r="P508" s="18">
        <v>0</v>
      </c>
      <c r="Q508" s="18">
        <v>0</v>
      </c>
      <c r="R508" s="31"/>
    </row>
    <row r="509" spans="2:18" ht="24" hidden="1">
      <c r="B509" s="3" t="s">
        <v>122</v>
      </c>
      <c r="C509" s="3"/>
      <c r="D509" s="8"/>
      <c r="E509" s="8"/>
      <c r="F509" s="8"/>
      <c r="G509" s="8"/>
      <c r="H509" s="18">
        <v>0</v>
      </c>
      <c r="I509" s="18">
        <v>0</v>
      </c>
      <c r="J509" s="18">
        <v>0</v>
      </c>
      <c r="K509" s="18">
        <v>0</v>
      </c>
      <c r="L509" s="18">
        <v>0</v>
      </c>
      <c r="M509" s="18">
        <v>0</v>
      </c>
      <c r="N509" s="18">
        <v>0</v>
      </c>
      <c r="O509" s="18">
        <v>0</v>
      </c>
      <c r="P509" s="18">
        <v>0</v>
      </c>
      <c r="Q509" s="18">
        <v>0</v>
      </c>
      <c r="R509" s="31"/>
    </row>
    <row r="510" spans="2:18" ht="48" hidden="1">
      <c r="B510" s="3" t="s">
        <v>121</v>
      </c>
      <c r="C510" s="3"/>
      <c r="D510" s="8"/>
      <c r="E510" s="8"/>
      <c r="F510" s="8"/>
      <c r="G510" s="8"/>
      <c r="H510" s="18">
        <v>0</v>
      </c>
      <c r="I510" s="18">
        <v>0</v>
      </c>
      <c r="J510" s="18">
        <v>0</v>
      </c>
      <c r="K510" s="18">
        <v>0</v>
      </c>
      <c r="L510" s="18">
        <v>0</v>
      </c>
      <c r="M510" s="18">
        <v>0</v>
      </c>
      <c r="N510" s="18">
        <v>0</v>
      </c>
      <c r="O510" s="18">
        <v>0</v>
      </c>
      <c r="P510" s="18">
        <v>0</v>
      </c>
      <c r="Q510" s="18">
        <v>0</v>
      </c>
      <c r="R510" s="31"/>
    </row>
    <row r="511" spans="2:18" ht="45" hidden="1">
      <c r="B511" s="8" t="s">
        <v>146</v>
      </c>
      <c r="C511" s="3"/>
      <c r="D511" s="8"/>
      <c r="E511" s="8"/>
      <c r="F511" s="8"/>
      <c r="G511" s="8"/>
      <c r="H511" s="18">
        <v>754.8</v>
      </c>
      <c r="I511" s="18">
        <v>0</v>
      </c>
      <c r="J511" s="18">
        <v>0</v>
      </c>
      <c r="K511" s="18">
        <v>0</v>
      </c>
      <c r="L511" s="18">
        <v>0</v>
      </c>
      <c r="M511" s="18">
        <v>0</v>
      </c>
      <c r="N511" s="18">
        <v>0</v>
      </c>
      <c r="O511" s="18">
        <v>0</v>
      </c>
      <c r="P511" s="18">
        <v>920</v>
      </c>
      <c r="Q511" s="18">
        <v>920</v>
      </c>
      <c r="R511" s="44"/>
    </row>
    <row r="512" spans="2:18" ht="22.5" hidden="1">
      <c r="B512" s="21" t="s">
        <v>725</v>
      </c>
      <c r="C512" s="3"/>
      <c r="D512" s="8"/>
      <c r="E512" s="8"/>
      <c r="F512" s="8"/>
      <c r="G512" s="8"/>
      <c r="H512" s="37">
        <f>H513</f>
        <v>95</v>
      </c>
      <c r="I512" s="18">
        <v>0</v>
      </c>
      <c r="J512" s="18">
        <v>0</v>
      </c>
      <c r="K512" s="18">
        <v>0</v>
      </c>
      <c r="L512" s="18">
        <v>0</v>
      </c>
      <c r="M512" s="18">
        <v>0</v>
      </c>
      <c r="N512" s="18">
        <v>0</v>
      </c>
      <c r="O512" s="18">
        <v>0</v>
      </c>
      <c r="P512" s="37">
        <v>0</v>
      </c>
      <c r="Q512" s="37">
        <v>0</v>
      </c>
      <c r="R512" s="153"/>
    </row>
    <row r="513" spans="2:18" ht="22.5" hidden="1">
      <c r="B513" s="8" t="s">
        <v>726</v>
      </c>
      <c r="C513" s="3"/>
      <c r="D513" s="8"/>
      <c r="E513" s="8"/>
      <c r="F513" s="8"/>
      <c r="G513" s="8"/>
      <c r="H513" s="18">
        <v>95</v>
      </c>
      <c r="I513" s="18">
        <v>0</v>
      </c>
      <c r="J513" s="18">
        <v>0</v>
      </c>
      <c r="K513" s="18">
        <v>0</v>
      </c>
      <c r="L513" s="18">
        <v>0</v>
      </c>
      <c r="M513" s="18">
        <v>0</v>
      </c>
      <c r="N513" s="18">
        <v>0</v>
      </c>
      <c r="O513" s="18">
        <v>0</v>
      </c>
      <c r="P513" s="18">
        <v>0</v>
      </c>
      <c r="Q513" s="18">
        <v>0</v>
      </c>
      <c r="R513" s="44"/>
    </row>
    <row r="514" spans="2:18" ht="36" hidden="1">
      <c r="B514" s="114" t="s">
        <v>87</v>
      </c>
      <c r="C514" s="3"/>
      <c r="D514" s="8"/>
      <c r="E514" s="8"/>
      <c r="F514" s="8"/>
      <c r="G514" s="8"/>
      <c r="H514" s="19">
        <f>SUM(H515+H523+H528)</f>
        <v>17239.746399999996</v>
      </c>
      <c r="I514" s="19">
        <f>I515+I523+I528</f>
        <v>1450.769</v>
      </c>
      <c r="J514" s="20">
        <f>SUM(J515+J523+J528)</f>
        <v>0</v>
      </c>
      <c r="K514" s="19">
        <f>SUM(K515+K523+K528)</f>
        <v>0</v>
      </c>
      <c r="L514" s="20">
        <f aca="true" t="shared" si="7" ref="L514:Q514">L515+L523+L528</f>
        <v>0</v>
      </c>
      <c r="M514" s="19">
        <f t="shared" si="7"/>
        <v>0</v>
      </c>
      <c r="N514" s="19">
        <f t="shared" si="7"/>
        <v>0</v>
      </c>
      <c r="O514" s="19">
        <f t="shared" si="7"/>
        <v>0</v>
      </c>
      <c r="P514" s="19">
        <f t="shared" si="7"/>
        <v>16119.400000000001</v>
      </c>
      <c r="Q514" s="19">
        <f t="shared" si="7"/>
        <v>15125.6</v>
      </c>
      <c r="R514" s="8"/>
    </row>
    <row r="515" spans="2:18" ht="36" hidden="1">
      <c r="B515" s="121" t="s">
        <v>727</v>
      </c>
      <c r="C515" s="120"/>
      <c r="D515" s="21"/>
      <c r="E515" s="21"/>
      <c r="F515" s="21"/>
      <c r="G515" s="21"/>
      <c r="H515" s="37">
        <f>SUM(H517+H519+H520+H521+H522+H518)</f>
        <v>1500</v>
      </c>
      <c r="I515" s="37">
        <f>I518</f>
        <v>425</v>
      </c>
      <c r="J515" s="39">
        <f>SUM(J516+J517+J519+J520+J521+J522)</f>
        <v>0</v>
      </c>
      <c r="K515" s="37">
        <f>SUM(K516+K517+K519+K520+K521+K522)</f>
        <v>0</v>
      </c>
      <c r="L515" s="21">
        <f>L516+L517+L519+L520+L521+L522</f>
        <v>0</v>
      </c>
      <c r="M515" s="21">
        <f>M516+M517+M519+M520+M521+M522</f>
        <v>0</v>
      </c>
      <c r="N515" s="21">
        <f>N516+N517+N519+N520+N522+N521</f>
        <v>0</v>
      </c>
      <c r="O515" s="21">
        <f>O516+O517+O519+O520+O521+O522</f>
        <v>0</v>
      </c>
      <c r="P515" s="21">
        <f>P516+P517+P518+P519+P520+P521+P522</f>
        <v>1500</v>
      </c>
      <c r="Q515" s="21">
        <f>Q516+Q517+Q518+Q519+Q520+Q521+Q522</f>
        <v>1500</v>
      </c>
      <c r="R515" s="21"/>
    </row>
    <row r="516" spans="2:18" ht="101.25" hidden="1">
      <c r="B516" s="8" t="s">
        <v>123</v>
      </c>
      <c r="C516" s="120"/>
      <c r="D516" s="21"/>
      <c r="E516" s="21"/>
      <c r="F516" s="21"/>
      <c r="G516" s="21"/>
      <c r="H516" s="18">
        <v>0</v>
      </c>
      <c r="I516" s="18">
        <v>0</v>
      </c>
      <c r="J516" s="22">
        <v>0</v>
      </c>
      <c r="K516" s="18">
        <v>0</v>
      </c>
      <c r="L516" s="15">
        <v>0</v>
      </c>
      <c r="M516" s="15">
        <v>0</v>
      </c>
      <c r="N516" s="18">
        <v>0</v>
      </c>
      <c r="O516" s="18">
        <v>0</v>
      </c>
      <c r="P516" s="18">
        <v>0</v>
      </c>
      <c r="Q516" s="18">
        <v>0</v>
      </c>
      <c r="R516" s="21"/>
    </row>
    <row r="517" spans="2:18" ht="12" hidden="1">
      <c r="B517" s="3" t="s">
        <v>118</v>
      </c>
      <c r="C517" s="3"/>
      <c r="D517" s="8"/>
      <c r="E517" s="8"/>
      <c r="F517" s="8"/>
      <c r="G517" s="8"/>
      <c r="H517" s="18">
        <v>0</v>
      </c>
      <c r="I517" s="18">
        <v>0</v>
      </c>
      <c r="J517" s="18">
        <v>0</v>
      </c>
      <c r="K517" s="18">
        <v>0</v>
      </c>
      <c r="L517" s="18">
        <v>0</v>
      </c>
      <c r="M517" s="18">
        <v>0</v>
      </c>
      <c r="N517" s="18">
        <v>0</v>
      </c>
      <c r="O517" s="18">
        <v>0</v>
      </c>
      <c r="P517" s="18">
        <v>0</v>
      </c>
      <c r="Q517" s="18">
        <v>0</v>
      </c>
      <c r="R517" s="8"/>
    </row>
    <row r="518" spans="2:18" ht="36" hidden="1">
      <c r="B518" s="3" t="s">
        <v>149</v>
      </c>
      <c r="C518" s="3"/>
      <c r="D518" s="8"/>
      <c r="E518" s="8"/>
      <c r="F518" s="8"/>
      <c r="G518" s="8"/>
      <c r="H518" s="18">
        <v>700</v>
      </c>
      <c r="I518" s="18">
        <v>425</v>
      </c>
      <c r="J518" s="18">
        <v>0</v>
      </c>
      <c r="K518" s="18">
        <v>0</v>
      </c>
      <c r="L518" s="18">
        <v>0</v>
      </c>
      <c r="M518" s="18">
        <v>0</v>
      </c>
      <c r="N518" s="18">
        <v>0</v>
      </c>
      <c r="O518" s="18">
        <v>0</v>
      </c>
      <c r="P518" s="18">
        <v>700</v>
      </c>
      <c r="Q518" s="18">
        <v>700</v>
      </c>
      <c r="R518" s="8"/>
    </row>
    <row r="519" spans="2:18" ht="24" hidden="1">
      <c r="B519" s="3" t="s">
        <v>79</v>
      </c>
      <c r="C519" s="3"/>
      <c r="D519" s="8"/>
      <c r="E519" s="8"/>
      <c r="F519" s="8"/>
      <c r="G519" s="8"/>
      <c r="H519" s="18">
        <v>800</v>
      </c>
      <c r="I519" s="18">
        <v>0</v>
      </c>
      <c r="J519" s="18">
        <v>0</v>
      </c>
      <c r="K519" s="18">
        <v>0</v>
      </c>
      <c r="L519" s="18">
        <v>0</v>
      </c>
      <c r="M519" s="18">
        <v>0</v>
      </c>
      <c r="N519" s="18">
        <v>0</v>
      </c>
      <c r="O519" s="18">
        <v>0</v>
      </c>
      <c r="P519" s="18">
        <v>800</v>
      </c>
      <c r="Q519" s="18">
        <v>800</v>
      </c>
      <c r="R519" s="8"/>
    </row>
    <row r="520" spans="2:18" ht="12" hidden="1">
      <c r="B520" s="3" t="s">
        <v>96</v>
      </c>
      <c r="C520" s="3"/>
      <c r="D520" s="8"/>
      <c r="E520" s="8"/>
      <c r="F520" s="8"/>
      <c r="G520" s="8"/>
      <c r="H520" s="15">
        <v>0</v>
      </c>
      <c r="I520" s="18">
        <v>0</v>
      </c>
      <c r="J520" s="15">
        <v>0</v>
      </c>
      <c r="K520" s="18">
        <v>0</v>
      </c>
      <c r="L520" s="18">
        <v>0</v>
      </c>
      <c r="M520" s="18">
        <v>0</v>
      </c>
      <c r="N520" s="18">
        <v>0</v>
      </c>
      <c r="O520" s="18">
        <v>0</v>
      </c>
      <c r="P520" s="18">
        <v>0</v>
      </c>
      <c r="Q520" s="18">
        <v>0</v>
      </c>
      <c r="R520" s="8"/>
    </row>
    <row r="521" spans="2:18" ht="24" hidden="1">
      <c r="B521" s="3" t="s">
        <v>119</v>
      </c>
      <c r="C521" s="3"/>
      <c r="D521" s="8"/>
      <c r="E521" s="8"/>
      <c r="F521" s="8"/>
      <c r="G521" s="8"/>
      <c r="H521" s="15">
        <v>0</v>
      </c>
      <c r="I521" s="18">
        <v>0</v>
      </c>
      <c r="J521" s="15">
        <v>0</v>
      </c>
      <c r="K521" s="18">
        <v>0</v>
      </c>
      <c r="L521" s="18">
        <v>0</v>
      </c>
      <c r="M521" s="18">
        <v>0</v>
      </c>
      <c r="N521" s="18">
        <v>0</v>
      </c>
      <c r="O521" s="18">
        <v>0</v>
      </c>
      <c r="P521" s="18">
        <v>0</v>
      </c>
      <c r="Q521" s="18">
        <v>0</v>
      </c>
      <c r="R521" s="8"/>
    </row>
    <row r="522" spans="2:18" ht="112.5" hidden="1">
      <c r="B522" s="8" t="s">
        <v>81</v>
      </c>
      <c r="C522" s="3"/>
      <c r="D522" s="8"/>
      <c r="E522" s="8"/>
      <c r="F522" s="8"/>
      <c r="G522" s="8"/>
      <c r="H522" s="15">
        <v>0</v>
      </c>
      <c r="I522" s="18">
        <v>0</v>
      </c>
      <c r="J522" s="18">
        <v>0</v>
      </c>
      <c r="K522" s="18">
        <v>0</v>
      </c>
      <c r="L522" s="18">
        <v>0</v>
      </c>
      <c r="M522" s="18">
        <v>0</v>
      </c>
      <c r="N522" s="18">
        <v>0</v>
      </c>
      <c r="O522" s="18">
        <v>0</v>
      </c>
      <c r="P522" s="18">
        <v>0</v>
      </c>
      <c r="Q522" s="18">
        <v>0</v>
      </c>
      <c r="R522" s="8"/>
    </row>
    <row r="523" spans="2:18" ht="24" hidden="1">
      <c r="B523" s="120" t="s">
        <v>728</v>
      </c>
      <c r="C523" s="120"/>
      <c r="D523" s="21"/>
      <c r="E523" s="21"/>
      <c r="F523" s="21"/>
      <c r="G523" s="21"/>
      <c r="H523" s="37">
        <f>H524+H525+H526+H527</f>
        <v>250</v>
      </c>
      <c r="I523" s="37">
        <v>0</v>
      </c>
      <c r="J523" s="37">
        <f>SUM(J524+J525+J526+J527)</f>
        <v>0</v>
      </c>
      <c r="K523" s="37">
        <v>0</v>
      </c>
      <c r="L523" s="21">
        <f>L527</f>
        <v>0</v>
      </c>
      <c r="M523" s="21">
        <f>M527</f>
        <v>0</v>
      </c>
      <c r="N523" s="21">
        <f>N527</f>
        <v>0</v>
      </c>
      <c r="O523" s="21">
        <f>O527</f>
        <v>0</v>
      </c>
      <c r="P523" s="21">
        <f>P524+P525+P526+P527</f>
        <v>0</v>
      </c>
      <c r="Q523" s="21">
        <f>Q524+Q525+Q526+Q527</f>
        <v>0</v>
      </c>
      <c r="R523" s="8"/>
    </row>
    <row r="524" spans="2:18" ht="42.75" customHeight="1" hidden="1">
      <c r="B524" s="3" t="s">
        <v>82</v>
      </c>
      <c r="C524" s="120"/>
      <c r="D524" s="21"/>
      <c r="E524" s="21"/>
      <c r="F524" s="21"/>
      <c r="G524" s="21"/>
      <c r="H524" s="18">
        <v>0</v>
      </c>
      <c r="I524" s="18">
        <v>0</v>
      </c>
      <c r="J524" s="18">
        <v>0</v>
      </c>
      <c r="K524" s="18">
        <v>0</v>
      </c>
      <c r="L524" s="18">
        <v>0</v>
      </c>
      <c r="M524" s="15">
        <v>0</v>
      </c>
      <c r="N524" s="18">
        <v>0</v>
      </c>
      <c r="O524" s="18">
        <v>0</v>
      </c>
      <c r="P524" s="18">
        <v>0</v>
      </c>
      <c r="Q524" s="18">
        <v>0</v>
      </c>
      <c r="R524" s="8"/>
    </row>
    <row r="525" spans="2:18" ht="54" customHeight="1" hidden="1">
      <c r="B525" s="3" t="s">
        <v>80</v>
      </c>
      <c r="C525" s="3"/>
      <c r="D525" s="8"/>
      <c r="E525" s="8"/>
      <c r="F525" s="8"/>
      <c r="G525" s="8"/>
      <c r="H525" s="18">
        <v>0</v>
      </c>
      <c r="I525" s="18">
        <v>0</v>
      </c>
      <c r="J525" s="18">
        <v>0</v>
      </c>
      <c r="K525" s="18">
        <v>0</v>
      </c>
      <c r="L525" s="18">
        <v>0</v>
      </c>
      <c r="M525" s="15">
        <v>0</v>
      </c>
      <c r="N525" s="18">
        <v>0</v>
      </c>
      <c r="O525" s="18">
        <v>0</v>
      </c>
      <c r="P525" s="18">
        <v>0</v>
      </c>
      <c r="Q525" s="18">
        <v>0</v>
      </c>
      <c r="R525" s="8"/>
    </row>
    <row r="526" spans="2:18" ht="24" hidden="1">
      <c r="B526" s="3" t="s">
        <v>83</v>
      </c>
      <c r="C526" s="3"/>
      <c r="D526" s="8"/>
      <c r="E526" s="8"/>
      <c r="F526" s="8"/>
      <c r="G526" s="8"/>
      <c r="H526" s="18">
        <v>0</v>
      </c>
      <c r="I526" s="18">
        <v>0</v>
      </c>
      <c r="J526" s="18">
        <v>0</v>
      </c>
      <c r="K526" s="18">
        <v>0</v>
      </c>
      <c r="L526" s="18">
        <v>0</v>
      </c>
      <c r="M526" s="15">
        <v>0</v>
      </c>
      <c r="N526" s="18">
        <v>0</v>
      </c>
      <c r="O526" s="18">
        <v>0</v>
      </c>
      <c r="P526" s="18">
        <v>0</v>
      </c>
      <c r="Q526" s="18">
        <v>0</v>
      </c>
      <c r="R526" s="8"/>
    </row>
    <row r="527" spans="2:18" ht="12" hidden="1">
      <c r="B527" s="3" t="s">
        <v>124</v>
      </c>
      <c r="C527" s="3"/>
      <c r="D527" s="8"/>
      <c r="E527" s="8"/>
      <c r="F527" s="8"/>
      <c r="G527" s="8"/>
      <c r="H527" s="18">
        <v>250</v>
      </c>
      <c r="I527" s="18">
        <v>0</v>
      </c>
      <c r="J527" s="18">
        <v>0</v>
      </c>
      <c r="K527" s="18">
        <v>0</v>
      </c>
      <c r="L527" s="18">
        <v>0</v>
      </c>
      <c r="M527" s="18">
        <v>0</v>
      </c>
      <c r="N527" s="18">
        <v>0</v>
      </c>
      <c r="O527" s="18">
        <v>0</v>
      </c>
      <c r="P527" s="18">
        <v>0</v>
      </c>
      <c r="Q527" s="18">
        <v>0</v>
      </c>
      <c r="R527" s="8"/>
    </row>
    <row r="528" spans="2:18" ht="24" hidden="1">
      <c r="B528" s="120" t="s">
        <v>114</v>
      </c>
      <c r="C528" s="120"/>
      <c r="D528" s="21"/>
      <c r="E528" s="21"/>
      <c r="F528" s="21"/>
      <c r="G528" s="21"/>
      <c r="H528" s="37">
        <f>H529+H530+H531+H532+H533</f>
        <v>15489.746399999998</v>
      </c>
      <c r="I528" s="37">
        <f>SUM(I531+I533+I534+I535+I536+I537+I538+I529)</f>
        <v>1025.769</v>
      </c>
      <c r="J528" s="37">
        <f>SUM(J531+J533+J534+J535+J536+J537+J538+J539+J540)</f>
        <v>0</v>
      </c>
      <c r="K528" s="37">
        <f>SUM(K531+K533+K534+K535+K536+K537+K538+K539+K540)</f>
        <v>0</v>
      </c>
      <c r="L528" s="40">
        <f>L531+L533+L534+L535+L536+L537+L538+L539+L540+L541</f>
        <v>0</v>
      </c>
      <c r="M528" s="21">
        <f>M531+M533+M534+M535+M536+M537+M538+M539+M540+M541</f>
        <v>0</v>
      </c>
      <c r="N528" s="21">
        <f>N531+N533+N534+N535+N536+N537+N538+N539+N540+N541</f>
        <v>0</v>
      </c>
      <c r="O528" s="21">
        <f>O531+O533+O534+O535+O536+O537+O538+O539+O540+O541</f>
        <v>0</v>
      </c>
      <c r="P528" s="21">
        <f>P529+P530+P531+P533+P534+P535+P536+P537+P538+P539+P540+P541</f>
        <v>14619.400000000001</v>
      </c>
      <c r="Q528" s="21">
        <f>Q529+Q530+Q531+Q533+Q534+Q535+Q536+Q537+Q538+Q539+Q540+Q541</f>
        <v>13625.6</v>
      </c>
      <c r="R528" s="21"/>
    </row>
    <row r="529" spans="2:18" ht="36" hidden="1">
      <c r="B529" s="3" t="s">
        <v>147</v>
      </c>
      <c r="C529" s="120"/>
      <c r="D529" s="21"/>
      <c r="E529" s="21"/>
      <c r="F529" s="21"/>
      <c r="G529" s="21"/>
      <c r="H529" s="18">
        <f>610+89.939+0.6074</f>
        <v>700.5464</v>
      </c>
      <c r="I529" s="18">
        <v>63.268</v>
      </c>
      <c r="J529" s="18">
        <v>0</v>
      </c>
      <c r="K529" s="18">
        <v>0</v>
      </c>
      <c r="L529" s="18">
        <v>0</v>
      </c>
      <c r="M529" s="18">
        <v>0</v>
      </c>
      <c r="N529" s="18">
        <v>0</v>
      </c>
      <c r="O529" s="18">
        <v>0</v>
      </c>
      <c r="P529" s="8">
        <v>850</v>
      </c>
      <c r="Q529" s="8">
        <v>0</v>
      </c>
      <c r="R529" s="21"/>
    </row>
    <row r="530" spans="2:18" ht="29.25" customHeight="1" hidden="1">
      <c r="B530" s="3" t="s">
        <v>148</v>
      </c>
      <c r="C530" s="120"/>
      <c r="D530" s="21"/>
      <c r="E530" s="21"/>
      <c r="F530" s="21"/>
      <c r="G530" s="21"/>
      <c r="H530" s="18">
        <v>0</v>
      </c>
      <c r="I530" s="18">
        <v>0</v>
      </c>
      <c r="J530" s="18">
        <v>0</v>
      </c>
      <c r="K530" s="18">
        <v>0</v>
      </c>
      <c r="L530" s="18">
        <v>0</v>
      </c>
      <c r="M530" s="18">
        <v>0</v>
      </c>
      <c r="N530" s="18">
        <v>0</v>
      </c>
      <c r="O530" s="18">
        <v>0</v>
      </c>
      <c r="P530" s="8">
        <v>30</v>
      </c>
      <c r="Q530" s="8">
        <v>0</v>
      </c>
      <c r="R530" s="21"/>
    </row>
    <row r="531" spans="2:18" ht="24" hidden="1">
      <c r="B531" s="3" t="s">
        <v>84</v>
      </c>
      <c r="C531" s="3"/>
      <c r="D531" s="8"/>
      <c r="E531" s="8"/>
      <c r="F531" s="8"/>
      <c r="G531" s="8"/>
      <c r="H531" s="18">
        <v>11578.3</v>
      </c>
      <c r="I531" s="18">
        <v>0</v>
      </c>
      <c r="J531" s="18">
        <v>0</v>
      </c>
      <c r="K531" s="18">
        <v>0</v>
      </c>
      <c r="L531" s="18">
        <v>0</v>
      </c>
      <c r="M531" s="18">
        <v>0</v>
      </c>
      <c r="N531" s="18">
        <v>0</v>
      </c>
      <c r="O531" s="18">
        <v>0</v>
      </c>
      <c r="P531" s="18">
        <v>10425.7</v>
      </c>
      <c r="Q531" s="18">
        <v>10425.7</v>
      </c>
      <c r="R531" s="8"/>
    </row>
    <row r="532" spans="2:18" ht="107.25" customHeight="1" hidden="1">
      <c r="B532" s="3" t="s">
        <v>123</v>
      </c>
      <c r="C532" s="3"/>
      <c r="D532" s="8"/>
      <c r="E532" s="8"/>
      <c r="F532" s="8"/>
      <c r="G532" s="8"/>
      <c r="H532" s="18">
        <v>0</v>
      </c>
      <c r="I532" s="18">
        <v>0</v>
      </c>
      <c r="J532" s="18">
        <v>0</v>
      </c>
      <c r="K532" s="18">
        <v>0</v>
      </c>
      <c r="L532" s="18">
        <v>0</v>
      </c>
      <c r="M532" s="18">
        <v>0</v>
      </c>
      <c r="N532" s="18">
        <v>0</v>
      </c>
      <c r="O532" s="18">
        <v>0</v>
      </c>
      <c r="P532" s="18"/>
      <c r="Q532" s="18"/>
      <c r="R532" s="8"/>
    </row>
    <row r="533" spans="2:18" ht="24" hidden="1">
      <c r="B533" s="3" t="s">
        <v>85</v>
      </c>
      <c r="C533" s="3"/>
      <c r="D533" s="8"/>
      <c r="E533" s="8"/>
      <c r="F533" s="8"/>
      <c r="G533" s="8"/>
      <c r="H533" s="18">
        <v>3210.9</v>
      </c>
      <c r="I533" s="18">
        <v>962.501</v>
      </c>
      <c r="J533" s="18">
        <v>0</v>
      </c>
      <c r="K533" s="18">
        <v>0</v>
      </c>
      <c r="L533" s="18">
        <v>0</v>
      </c>
      <c r="M533" s="18">
        <v>0</v>
      </c>
      <c r="N533" s="18">
        <v>0</v>
      </c>
      <c r="O533" s="18">
        <v>0</v>
      </c>
      <c r="P533" s="18">
        <v>3313.7</v>
      </c>
      <c r="Q533" s="18">
        <v>3199.9</v>
      </c>
      <c r="R533" s="8"/>
    </row>
    <row r="534" spans="2:18" ht="38.25" customHeight="1" hidden="1">
      <c r="B534" s="3" t="s">
        <v>906</v>
      </c>
      <c r="C534" s="3"/>
      <c r="D534" s="8"/>
      <c r="E534" s="8"/>
      <c r="F534" s="8"/>
      <c r="G534" s="8"/>
      <c r="H534" s="18">
        <v>0</v>
      </c>
      <c r="I534" s="18">
        <v>0</v>
      </c>
      <c r="J534" s="18">
        <v>0</v>
      </c>
      <c r="K534" s="18">
        <v>0</v>
      </c>
      <c r="L534" s="18">
        <v>0</v>
      </c>
      <c r="M534" s="18">
        <v>0</v>
      </c>
      <c r="N534" s="18">
        <v>0</v>
      </c>
      <c r="O534" s="18">
        <v>0</v>
      </c>
      <c r="P534" s="18">
        <v>0</v>
      </c>
      <c r="Q534" s="18">
        <v>0</v>
      </c>
      <c r="R534" s="8"/>
    </row>
    <row r="535" spans="2:18" ht="24" hidden="1">
      <c r="B535" s="3" t="s">
        <v>115</v>
      </c>
      <c r="C535" s="3"/>
      <c r="D535" s="8"/>
      <c r="E535" s="8"/>
      <c r="F535" s="8"/>
      <c r="G535" s="8"/>
      <c r="H535" s="18">
        <v>0</v>
      </c>
      <c r="I535" s="18">
        <v>0</v>
      </c>
      <c r="J535" s="18">
        <v>0</v>
      </c>
      <c r="K535" s="18">
        <v>0</v>
      </c>
      <c r="L535" s="18">
        <v>0</v>
      </c>
      <c r="M535" s="18">
        <v>0</v>
      </c>
      <c r="N535" s="18">
        <v>0</v>
      </c>
      <c r="O535" s="18">
        <v>0</v>
      </c>
      <c r="P535" s="18">
        <v>0</v>
      </c>
      <c r="Q535" s="18">
        <v>0</v>
      </c>
      <c r="R535" s="8"/>
    </row>
    <row r="536" spans="2:18" ht="36" hidden="1">
      <c r="B536" s="3" t="s">
        <v>86</v>
      </c>
      <c r="C536" s="3"/>
      <c r="D536" s="8"/>
      <c r="E536" s="8"/>
      <c r="F536" s="8"/>
      <c r="G536" s="8"/>
      <c r="H536" s="18">
        <v>0</v>
      </c>
      <c r="I536" s="18">
        <v>0</v>
      </c>
      <c r="J536" s="18">
        <v>0</v>
      </c>
      <c r="K536" s="18">
        <v>0</v>
      </c>
      <c r="L536" s="18">
        <v>0</v>
      </c>
      <c r="M536" s="18">
        <v>0</v>
      </c>
      <c r="N536" s="18">
        <v>0</v>
      </c>
      <c r="O536" s="18">
        <v>0</v>
      </c>
      <c r="P536" s="18">
        <v>0</v>
      </c>
      <c r="Q536" s="18">
        <v>0</v>
      </c>
      <c r="R536" s="8"/>
    </row>
    <row r="537" spans="2:18" ht="48" hidden="1">
      <c r="B537" s="3" t="s">
        <v>116</v>
      </c>
      <c r="C537" s="3"/>
      <c r="D537" s="8"/>
      <c r="E537" s="8"/>
      <c r="F537" s="18">
        <v>0</v>
      </c>
      <c r="G537" s="18">
        <v>0</v>
      </c>
      <c r="H537" s="18">
        <v>0</v>
      </c>
      <c r="I537" s="18">
        <v>0</v>
      </c>
      <c r="J537" s="18">
        <v>0</v>
      </c>
      <c r="K537" s="18">
        <v>0</v>
      </c>
      <c r="L537" s="18">
        <v>0</v>
      </c>
      <c r="M537" s="18">
        <v>0</v>
      </c>
      <c r="N537" s="18">
        <v>0</v>
      </c>
      <c r="O537" s="18">
        <v>0</v>
      </c>
      <c r="P537" s="18">
        <v>0</v>
      </c>
      <c r="Q537" s="18">
        <v>0</v>
      </c>
      <c r="R537" s="8"/>
    </row>
    <row r="538" spans="2:18" ht="48" hidden="1">
      <c r="B538" s="3" t="s">
        <v>117</v>
      </c>
      <c r="C538" s="3"/>
      <c r="D538" s="8"/>
      <c r="E538" s="8"/>
      <c r="F538" s="18">
        <v>0</v>
      </c>
      <c r="G538" s="18">
        <v>0</v>
      </c>
      <c r="H538" s="18">
        <v>0</v>
      </c>
      <c r="I538" s="18">
        <v>0</v>
      </c>
      <c r="J538" s="18">
        <v>0</v>
      </c>
      <c r="K538" s="18">
        <v>0</v>
      </c>
      <c r="L538" s="18">
        <v>0</v>
      </c>
      <c r="M538" s="18">
        <v>0</v>
      </c>
      <c r="N538" s="18">
        <v>0</v>
      </c>
      <c r="O538" s="18">
        <v>0</v>
      </c>
      <c r="P538" s="18">
        <v>0</v>
      </c>
      <c r="Q538" s="18">
        <v>0</v>
      </c>
      <c r="R538" s="8"/>
    </row>
    <row r="539" spans="2:18" ht="36" hidden="1">
      <c r="B539" s="3" t="s">
        <v>125</v>
      </c>
      <c r="C539" s="3"/>
      <c r="D539" s="8"/>
      <c r="E539" s="8"/>
      <c r="F539" s="18">
        <v>0</v>
      </c>
      <c r="G539" s="18">
        <v>0</v>
      </c>
      <c r="H539" s="18">
        <v>0</v>
      </c>
      <c r="I539" s="18">
        <v>0</v>
      </c>
      <c r="J539" s="18">
        <v>0</v>
      </c>
      <c r="K539" s="18">
        <v>0</v>
      </c>
      <c r="L539" s="18">
        <v>0</v>
      </c>
      <c r="M539" s="18">
        <v>0</v>
      </c>
      <c r="N539" s="18">
        <v>0</v>
      </c>
      <c r="O539" s="18">
        <v>0</v>
      </c>
      <c r="P539" s="18">
        <v>0</v>
      </c>
      <c r="Q539" s="18">
        <v>0</v>
      </c>
      <c r="R539" s="9"/>
    </row>
    <row r="540" spans="2:18" ht="36" hidden="1">
      <c r="B540" s="3" t="s">
        <v>126</v>
      </c>
      <c r="C540" s="3"/>
      <c r="D540" s="8"/>
      <c r="E540" s="8"/>
      <c r="F540" s="18">
        <v>0</v>
      </c>
      <c r="G540" s="18">
        <v>0</v>
      </c>
      <c r="H540" s="18">
        <v>0</v>
      </c>
      <c r="I540" s="18">
        <v>0</v>
      </c>
      <c r="J540" s="8">
        <v>0</v>
      </c>
      <c r="K540" s="8">
        <v>0</v>
      </c>
      <c r="L540" s="8">
        <v>0</v>
      </c>
      <c r="M540" s="8">
        <v>0</v>
      </c>
      <c r="N540" s="8">
        <v>0</v>
      </c>
      <c r="O540" s="8">
        <v>0</v>
      </c>
      <c r="P540" s="18">
        <v>0</v>
      </c>
      <c r="Q540" s="18">
        <v>0</v>
      </c>
      <c r="R540" s="8"/>
    </row>
    <row r="541" spans="2:18" ht="36" hidden="1">
      <c r="B541" s="3" t="s">
        <v>133</v>
      </c>
      <c r="C541" s="3"/>
      <c r="D541" s="8"/>
      <c r="E541" s="8"/>
      <c r="F541" s="18">
        <v>0</v>
      </c>
      <c r="G541" s="18">
        <v>0</v>
      </c>
      <c r="H541" s="18">
        <v>0</v>
      </c>
      <c r="I541" s="18">
        <v>0</v>
      </c>
      <c r="J541" s="18">
        <v>0</v>
      </c>
      <c r="K541" s="18">
        <v>0</v>
      </c>
      <c r="L541" s="18">
        <v>0</v>
      </c>
      <c r="M541" s="18">
        <v>0</v>
      </c>
      <c r="N541" s="18">
        <v>0</v>
      </c>
      <c r="O541" s="18">
        <v>0</v>
      </c>
      <c r="P541" s="18">
        <v>0</v>
      </c>
      <c r="Q541" s="18">
        <v>0</v>
      </c>
      <c r="R541" s="8"/>
    </row>
    <row r="542" spans="2:18" ht="12" hidden="1">
      <c r="B542" s="114" t="s">
        <v>150</v>
      </c>
      <c r="C542" s="3"/>
      <c r="D542" s="8"/>
      <c r="E542" s="8"/>
      <c r="F542" s="154" t="str">
        <f>F545</f>
        <v>156,39</v>
      </c>
      <c r="G542" s="154" t="str">
        <f>G545</f>
        <v>128,39</v>
      </c>
      <c r="H542" s="154" t="str">
        <f>H545</f>
        <v>185,89</v>
      </c>
      <c r="I542" s="154" t="str">
        <f>I545</f>
        <v>165,24</v>
      </c>
      <c r="J542" s="19"/>
      <c r="K542" s="19"/>
      <c r="L542" s="19">
        <f aca="true" t="shared" si="8" ref="L542:O543">L543</f>
        <v>0</v>
      </c>
      <c r="M542" s="19">
        <f t="shared" si="8"/>
        <v>0</v>
      </c>
      <c r="N542" s="19">
        <f t="shared" si="8"/>
        <v>0</v>
      </c>
      <c r="O542" s="19">
        <f t="shared" si="8"/>
        <v>0</v>
      </c>
      <c r="P542" s="18"/>
      <c r="Q542" s="18"/>
      <c r="R542" s="8"/>
    </row>
    <row r="543" spans="2:18" ht="24" hidden="1">
      <c r="B543" s="120" t="s">
        <v>151</v>
      </c>
      <c r="C543" s="3"/>
      <c r="D543" s="8"/>
      <c r="E543" s="8"/>
      <c r="F543" s="18"/>
      <c r="G543" s="18"/>
      <c r="H543" s="18"/>
      <c r="I543" s="18"/>
      <c r="J543" s="18"/>
      <c r="K543" s="18"/>
      <c r="L543" s="37">
        <f t="shared" si="8"/>
        <v>0</v>
      </c>
      <c r="M543" s="37">
        <f t="shared" si="8"/>
        <v>0</v>
      </c>
      <c r="N543" s="37">
        <f t="shared" si="8"/>
        <v>0</v>
      </c>
      <c r="O543" s="37">
        <f t="shared" si="8"/>
        <v>0</v>
      </c>
      <c r="P543" s="18"/>
      <c r="Q543" s="18"/>
      <c r="R543" s="8"/>
    </row>
    <row r="544" spans="2:18" ht="36" hidden="1">
      <c r="B544" s="124" t="s">
        <v>152</v>
      </c>
      <c r="C544" s="124"/>
      <c r="D544" s="46"/>
      <c r="E544" s="46"/>
      <c r="F544" s="46"/>
      <c r="G544" s="46"/>
      <c r="H544" s="46"/>
      <c r="I544" s="46"/>
      <c r="J544" s="8"/>
      <c r="K544" s="8"/>
      <c r="L544" s="8">
        <v>0</v>
      </c>
      <c r="M544" s="8">
        <v>0</v>
      </c>
      <c r="N544" s="8">
        <v>0</v>
      </c>
      <c r="O544" s="8">
        <v>0</v>
      </c>
      <c r="P544" s="8"/>
      <c r="Q544" s="8"/>
      <c r="R544" s="8"/>
    </row>
    <row r="545" spans="2:18" ht="26.25" customHeight="1" hidden="1">
      <c r="B545" s="124" t="s">
        <v>155</v>
      </c>
      <c r="C545" s="124"/>
      <c r="D545" s="46"/>
      <c r="E545" s="46"/>
      <c r="F545" s="46" t="s">
        <v>156</v>
      </c>
      <c r="G545" s="46" t="s">
        <v>157</v>
      </c>
      <c r="H545" s="46" t="s">
        <v>481</v>
      </c>
      <c r="I545" s="46" t="s">
        <v>482</v>
      </c>
      <c r="J545" s="8"/>
      <c r="K545" s="8"/>
      <c r="L545" s="8"/>
      <c r="M545" s="8"/>
      <c r="N545" s="8"/>
      <c r="O545" s="8"/>
      <c r="P545" s="8"/>
      <c r="Q545" s="8"/>
      <c r="R545" s="8"/>
    </row>
    <row r="546" spans="2:18" ht="26.25" customHeight="1" hidden="1">
      <c r="B546" s="209" t="s">
        <v>1046</v>
      </c>
      <c r="C546" s="124"/>
      <c r="D546" s="46"/>
      <c r="E546" s="46"/>
      <c r="F546" s="46"/>
      <c r="G546" s="46"/>
      <c r="H546" s="46"/>
      <c r="I546" s="46"/>
      <c r="J546" s="8"/>
      <c r="K546" s="8"/>
      <c r="L546" s="8"/>
      <c r="M546" s="8"/>
      <c r="N546" s="8"/>
      <c r="O546" s="8"/>
      <c r="P546" s="8"/>
      <c r="Q546" s="8"/>
      <c r="R546" s="8"/>
    </row>
    <row r="547" spans="2:18" ht="12" hidden="1">
      <c r="B547" s="260" t="s">
        <v>907</v>
      </c>
      <c r="C547" s="260"/>
      <c r="D547" s="260"/>
      <c r="E547" s="260"/>
      <c r="F547" s="260"/>
      <c r="G547" s="260"/>
      <c r="H547" s="260"/>
      <c r="I547" s="260"/>
      <c r="J547" s="260"/>
      <c r="K547" s="260"/>
      <c r="L547" s="260"/>
      <c r="M547" s="260"/>
      <c r="N547" s="260"/>
      <c r="O547" s="260"/>
      <c r="P547" s="260"/>
      <c r="Q547" s="260"/>
      <c r="R547" s="260"/>
    </row>
    <row r="548" spans="2:18" ht="12" hidden="1">
      <c r="B548" s="3" t="s">
        <v>908</v>
      </c>
      <c r="C548" s="3"/>
      <c r="D548" s="3"/>
      <c r="E548" s="3"/>
      <c r="F548" s="3"/>
      <c r="G548" s="3"/>
      <c r="H548" s="3"/>
      <c r="I548" s="3"/>
      <c r="J548" s="3"/>
      <c r="K548" s="3"/>
      <c r="L548" s="3"/>
      <c r="M548" s="3"/>
      <c r="N548" s="3"/>
      <c r="O548" s="3"/>
      <c r="P548" s="3"/>
      <c r="Q548" s="3"/>
      <c r="R548" s="3"/>
    </row>
    <row r="549" spans="2:18" ht="24" hidden="1">
      <c r="B549" s="3" t="s">
        <v>456</v>
      </c>
      <c r="C549" s="8" t="s">
        <v>909</v>
      </c>
      <c r="D549" s="3"/>
      <c r="E549" s="3">
        <v>5010</v>
      </c>
      <c r="F549" s="3">
        <v>5227</v>
      </c>
      <c r="G549" s="3">
        <v>5227</v>
      </c>
      <c r="H549" s="3">
        <v>5227</v>
      </c>
      <c r="I549" s="3">
        <v>5384</v>
      </c>
      <c r="J549" s="3">
        <v>5384</v>
      </c>
      <c r="K549" s="3">
        <v>5384</v>
      </c>
      <c r="L549" s="3">
        <v>5384</v>
      </c>
      <c r="M549" s="3"/>
      <c r="N549" s="3">
        <v>5384</v>
      </c>
      <c r="O549" s="159"/>
      <c r="P549" s="161">
        <v>4669</v>
      </c>
      <c r="Q549" s="161">
        <v>4604</v>
      </c>
      <c r="R549" s="3"/>
    </row>
    <row r="550" spans="2:18" ht="12" hidden="1">
      <c r="B550" s="3" t="s">
        <v>910</v>
      </c>
      <c r="C550" s="3"/>
      <c r="D550" s="3"/>
      <c r="E550" s="3"/>
      <c r="F550" s="3"/>
      <c r="G550" s="3"/>
      <c r="H550" s="3"/>
      <c r="I550" s="3"/>
      <c r="J550" s="3"/>
      <c r="K550" s="3"/>
      <c r="L550" s="3"/>
      <c r="M550" s="3"/>
      <c r="N550" s="3"/>
      <c r="O550" s="3"/>
      <c r="P550" s="3"/>
      <c r="Q550" s="3"/>
      <c r="R550" s="3"/>
    </row>
    <row r="551" spans="2:18" ht="87.75" customHeight="1" hidden="1">
      <c r="B551" s="3" t="s">
        <v>911</v>
      </c>
      <c r="C551" s="162" t="s">
        <v>912</v>
      </c>
      <c r="D551" s="3"/>
      <c r="E551" s="159">
        <v>0.03</v>
      </c>
      <c r="F551" s="159" t="s">
        <v>459</v>
      </c>
      <c r="G551" s="159">
        <v>0</v>
      </c>
      <c r="H551" s="159" t="s">
        <v>459</v>
      </c>
      <c r="I551" s="159">
        <v>0</v>
      </c>
      <c r="J551" s="159" t="s">
        <v>459</v>
      </c>
      <c r="K551" s="159">
        <v>0</v>
      </c>
      <c r="L551" s="159" t="s">
        <v>459</v>
      </c>
      <c r="M551" s="159">
        <v>0</v>
      </c>
      <c r="N551" s="159" t="s">
        <v>459</v>
      </c>
      <c r="O551" s="159"/>
      <c r="P551" s="159" t="s">
        <v>459</v>
      </c>
      <c r="Q551" s="159" t="s">
        <v>459</v>
      </c>
      <c r="R551" s="3"/>
    </row>
    <row r="552" spans="2:18" ht="36" hidden="1">
      <c r="B552" s="3" t="s">
        <v>460</v>
      </c>
      <c r="C552" s="162" t="s">
        <v>912</v>
      </c>
      <c r="D552" s="3"/>
      <c r="E552" s="159">
        <v>93.5</v>
      </c>
      <c r="F552" s="159" t="s">
        <v>472</v>
      </c>
      <c r="G552" s="159">
        <v>91.5</v>
      </c>
      <c r="H552" s="159" t="s">
        <v>440</v>
      </c>
      <c r="I552" s="159">
        <v>95.4</v>
      </c>
      <c r="J552" s="159" t="s">
        <v>440</v>
      </c>
      <c r="K552" s="159">
        <v>94.8</v>
      </c>
      <c r="L552" s="159" t="s">
        <v>440</v>
      </c>
      <c r="M552" s="159">
        <v>92.5</v>
      </c>
      <c r="N552" s="159" t="s">
        <v>440</v>
      </c>
      <c r="O552" s="159"/>
      <c r="P552" s="159" t="s">
        <v>440</v>
      </c>
      <c r="Q552" s="159" t="s">
        <v>440</v>
      </c>
      <c r="R552" s="3"/>
    </row>
    <row r="553" spans="2:18" ht="12" hidden="1">
      <c r="B553" s="260" t="s">
        <v>913</v>
      </c>
      <c r="C553" s="260"/>
      <c r="D553" s="260"/>
      <c r="E553" s="260"/>
      <c r="F553" s="260"/>
      <c r="G553" s="260"/>
      <c r="H553" s="260"/>
      <c r="I553" s="260"/>
      <c r="J553" s="260"/>
      <c r="K553" s="260"/>
      <c r="L553" s="260"/>
      <c r="M553" s="260"/>
      <c r="N553" s="260"/>
      <c r="O553" s="260"/>
      <c r="P553" s="260"/>
      <c r="Q553" s="260"/>
      <c r="R553" s="260"/>
    </row>
    <row r="554" spans="2:18" ht="12" hidden="1">
      <c r="B554" s="260" t="s">
        <v>914</v>
      </c>
      <c r="C554" s="260"/>
      <c r="D554" s="260"/>
      <c r="E554" s="260"/>
      <c r="F554" s="260"/>
      <c r="G554" s="260"/>
      <c r="H554" s="260"/>
      <c r="I554" s="260"/>
      <c r="J554" s="260"/>
      <c r="K554" s="260"/>
      <c r="L554" s="260"/>
      <c r="M554" s="260"/>
      <c r="N554" s="260"/>
      <c r="O554" s="260"/>
      <c r="P554" s="260"/>
      <c r="Q554" s="260"/>
      <c r="R554" s="260"/>
    </row>
    <row r="555" spans="2:18" ht="12" hidden="1">
      <c r="B555" s="120" t="s">
        <v>30</v>
      </c>
      <c r="C555" s="3"/>
      <c r="D555" s="3"/>
      <c r="E555" s="3"/>
      <c r="F555" s="3"/>
      <c r="G555" s="3"/>
      <c r="H555" s="3"/>
      <c r="I555" s="3"/>
      <c r="J555" s="3"/>
      <c r="K555" s="3"/>
      <c r="L555" s="3"/>
      <c r="M555" s="3"/>
      <c r="N555" s="3"/>
      <c r="O555" s="3"/>
      <c r="P555" s="3"/>
      <c r="Q555" s="3"/>
      <c r="R555" s="3"/>
    </row>
    <row r="556" spans="2:18" ht="24" hidden="1">
      <c r="B556" s="3" t="s">
        <v>456</v>
      </c>
      <c r="C556" s="8" t="s">
        <v>909</v>
      </c>
      <c r="D556" s="3">
        <v>0.28</v>
      </c>
      <c r="E556" s="3">
        <v>5010</v>
      </c>
      <c r="F556" s="3">
        <v>5227</v>
      </c>
      <c r="G556" s="3">
        <v>5227</v>
      </c>
      <c r="H556" s="3">
        <v>5384</v>
      </c>
      <c r="I556" s="3">
        <v>5384</v>
      </c>
      <c r="J556" s="3">
        <v>5384</v>
      </c>
      <c r="K556" s="3">
        <v>5384</v>
      </c>
      <c r="L556" s="3">
        <v>5384</v>
      </c>
      <c r="M556" s="3">
        <v>5384</v>
      </c>
      <c r="N556" s="3">
        <v>5384</v>
      </c>
      <c r="O556" s="159"/>
      <c r="P556" s="159">
        <v>4669</v>
      </c>
      <c r="Q556" s="159">
        <v>4604</v>
      </c>
      <c r="R556" s="3"/>
    </row>
    <row r="557" spans="2:18" ht="48" hidden="1">
      <c r="B557" s="3" t="s">
        <v>463</v>
      </c>
      <c r="C557" s="163" t="s">
        <v>10</v>
      </c>
      <c r="D557" s="3">
        <v>0.1</v>
      </c>
      <c r="E557" s="3">
        <v>0</v>
      </c>
      <c r="F557" s="3">
        <v>0</v>
      </c>
      <c r="G557" s="3">
        <v>0</v>
      </c>
      <c r="H557" s="3">
        <v>0</v>
      </c>
      <c r="I557" s="3">
        <v>0</v>
      </c>
      <c r="J557" s="3">
        <v>0</v>
      </c>
      <c r="K557" s="3">
        <v>0</v>
      </c>
      <c r="L557" s="3">
        <v>0</v>
      </c>
      <c r="M557" s="3">
        <v>0</v>
      </c>
      <c r="N557" s="159">
        <v>0</v>
      </c>
      <c r="O557" s="159"/>
      <c r="P557" s="159">
        <v>0</v>
      </c>
      <c r="Q557" s="159">
        <v>0</v>
      </c>
      <c r="R557" s="3"/>
    </row>
    <row r="558" spans="2:18" ht="12" hidden="1">
      <c r="B558" s="260" t="s">
        <v>915</v>
      </c>
      <c r="C558" s="260"/>
      <c r="D558" s="260"/>
      <c r="E558" s="260"/>
      <c r="F558" s="260"/>
      <c r="G558" s="260"/>
      <c r="H558" s="260"/>
      <c r="I558" s="260"/>
      <c r="J558" s="260"/>
      <c r="K558" s="260"/>
      <c r="L558" s="260"/>
      <c r="M558" s="260"/>
      <c r="N558" s="260"/>
      <c r="O558" s="260"/>
      <c r="P558" s="260"/>
      <c r="Q558" s="260"/>
      <c r="R558" s="260"/>
    </row>
    <row r="559" spans="2:18" ht="12" hidden="1">
      <c r="B559" s="260" t="s">
        <v>916</v>
      </c>
      <c r="C559" s="260"/>
      <c r="D559" s="260"/>
      <c r="E559" s="260"/>
      <c r="F559" s="260"/>
      <c r="G559" s="260"/>
      <c r="H559" s="260"/>
      <c r="I559" s="260"/>
      <c r="J559" s="260"/>
      <c r="K559" s="260"/>
      <c r="L559" s="260"/>
      <c r="M559" s="260"/>
      <c r="N559" s="260"/>
      <c r="O559" s="260"/>
      <c r="P559" s="260"/>
      <c r="Q559" s="260"/>
      <c r="R559" s="260"/>
    </row>
    <row r="560" spans="2:18" ht="12" hidden="1">
      <c r="B560" s="120" t="s">
        <v>30</v>
      </c>
      <c r="C560" s="3"/>
      <c r="D560" s="3"/>
      <c r="E560" s="3"/>
      <c r="F560" s="3"/>
      <c r="G560" s="3"/>
      <c r="H560" s="3"/>
      <c r="I560" s="3"/>
      <c r="J560" s="3"/>
      <c r="K560" s="3"/>
      <c r="L560" s="3"/>
      <c r="M560" s="3"/>
      <c r="N560" s="3"/>
      <c r="O560" s="3"/>
      <c r="P560" s="3"/>
      <c r="Q560" s="3"/>
      <c r="R560" s="3"/>
    </row>
    <row r="561" spans="2:18" ht="36" hidden="1">
      <c r="B561" s="3" t="s">
        <v>467</v>
      </c>
      <c r="C561" s="162" t="s">
        <v>912</v>
      </c>
      <c r="D561" s="3">
        <v>0.06</v>
      </c>
      <c r="E561" s="3">
        <v>1.2</v>
      </c>
      <c r="F561" s="159" t="s">
        <v>468</v>
      </c>
      <c r="G561" s="3">
        <v>4.3</v>
      </c>
      <c r="H561" s="159" t="s">
        <v>468</v>
      </c>
      <c r="I561" s="159">
        <v>0</v>
      </c>
      <c r="J561" s="159" t="s">
        <v>468</v>
      </c>
      <c r="K561" s="3">
        <v>0</v>
      </c>
      <c r="L561" s="159" t="s">
        <v>468</v>
      </c>
      <c r="M561" s="3">
        <v>0</v>
      </c>
      <c r="N561" s="3">
        <v>0</v>
      </c>
      <c r="O561" s="3">
        <v>0</v>
      </c>
      <c r="P561" s="159" t="s">
        <v>468</v>
      </c>
      <c r="Q561" s="159" t="s">
        <v>468</v>
      </c>
      <c r="R561" s="3"/>
    </row>
    <row r="562" spans="2:18" ht="72" hidden="1">
      <c r="B562" s="3" t="s">
        <v>917</v>
      </c>
      <c r="C562" s="162" t="s">
        <v>912</v>
      </c>
      <c r="D562" s="3">
        <v>0.06</v>
      </c>
      <c r="E562" s="159">
        <v>0.02</v>
      </c>
      <c r="F562" s="159" t="s">
        <v>459</v>
      </c>
      <c r="G562" s="159">
        <v>0</v>
      </c>
      <c r="H562" s="159" t="s">
        <v>459</v>
      </c>
      <c r="I562" s="159">
        <v>0</v>
      </c>
      <c r="J562" s="159" t="s">
        <v>459</v>
      </c>
      <c r="K562" s="159">
        <v>0</v>
      </c>
      <c r="L562" s="159" t="s">
        <v>459</v>
      </c>
      <c r="M562" s="159">
        <v>0</v>
      </c>
      <c r="N562" s="159" t="s">
        <v>459</v>
      </c>
      <c r="O562" s="159"/>
      <c r="P562" s="159" t="s">
        <v>459</v>
      </c>
      <c r="Q562" s="159" t="s">
        <v>459</v>
      </c>
      <c r="R562" s="3"/>
    </row>
    <row r="563" spans="2:18" ht="48" hidden="1">
      <c r="B563" s="3" t="s">
        <v>918</v>
      </c>
      <c r="C563" s="162" t="s">
        <v>10</v>
      </c>
      <c r="D563" s="3">
        <v>0.1</v>
      </c>
      <c r="E563" s="3">
        <v>0</v>
      </c>
      <c r="F563" s="3">
        <v>0</v>
      </c>
      <c r="G563" s="3">
        <v>0</v>
      </c>
      <c r="H563" s="3">
        <v>0</v>
      </c>
      <c r="I563" s="3">
        <v>0</v>
      </c>
      <c r="J563" s="3">
        <v>0</v>
      </c>
      <c r="K563" s="3">
        <v>0</v>
      </c>
      <c r="L563" s="3">
        <v>0</v>
      </c>
      <c r="M563" s="3">
        <v>0</v>
      </c>
      <c r="N563" s="159">
        <v>0</v>
      </c>
      <c r="O563" s="3">
        <v>0</v>
      </c>
      <c r="P563" s="159">
        <v>0</v>
      </c>
      <c r="Q563" s="159">
        <v>0</v>
      </c>
      <c r="R563" s="3"/>
    </row>
    <row r="564" spans="2:18" ht="12" hidden="1">
      <c r="B564" s="260" t="s">
        <v>919</v>
      </c>
      <c r="C564" s="260"/>
      <c r="D564" s="260"/>
      <c r="E564" s="260"/>
      <c r="F564" s="260"/>
      <c r="G564" s="260"/>
      <c r="H564" s="260"/>
      <c r="I564" s="260"/>
      <c r="J564" s="260"/>
      <c r="K564" s="260"/>
      <c r="L564" s="260"/>
      <c r="M564" s="260"/>
      <c r="N564" s="260"/>
      <c r="O564" s="260"/>
      <c r="P564" s="260"/>
      <c r="Q564" s="260"/>
      <c r="R564" s="260"/>
    </row>
    <row r="565" spans="2:18" ht="12" hidden="1">
      <c r="B565" s="260" t="s">
        <v>920</v>
      </c>
      <c r="C565" s="260"/>
      <c r="D565" s="260"/>
      <c r="E565" s="260"/>
      <c r="F565" s="260"/>
      <c r="G565" s="260"/>
      <c r="H565" s="260"/>
      <c r="I565" s="260"/>
      <c r="J565" s="260"/>
      <c r="K565" s="260"/>
      <c r="L565" s="260"/>
      <c r="M565" s="260"/>
      <c r="N565" s="260"/>
      <c r="O565" s="260"/>
      <c r="P565" s="260"/>
      <c r="Q565" s="260"/>
      <c r="R565" s="260"/>
    </row>
    <row r="566" spans="2:18" ht="12" hidden="1">
      <c r="B566" s="120" t="s">
        <v>30</v>
      </c>
      <c r="C566" s="3"/>
      <c r="D566" s="3"/>
      <c r="E566" s="3"/>
      <c r="F566" s="3"/>
      <c r="G566" s="3"/>
      <c r="H566" s="3"/>
      <c r="I566" s="3"/>
      <c r="J566" s="3"/>
      <c r="K566" s="3"/>
      <c r="L566" s="3"/>
      <c r="M566" s="3"/>
      <c r="N566" s="3"/>
      <c r="O566" s="3"/>
      <c r="P566" s="3"/>
      <c r="Q566" s="3"/>
      <c r="R566" s="3"/>
    </row>
    <row r="567" spans="2:18" ht="36" hidden="1">
      <c r="B567" s="3" t="s">
        <v>460</v>
      </c>
      <c r="C567" s="162" t="s">
        <v>912</v>
      </c>
      <c r="D567" s="3">
        <v>0.2</v>
      </c>
      <c r="E567" s="3">
        <v>87.5</v>
      </c>
      <c r="F567" s="159" t="s">
        <v>472</v>
      </c>
      <c r="G567" s="3">
        <v>91.5</v>
      </c>
      <c r="H567" s="159" t="s">
        <v>440</v>
      </c>
      <c r="I567" s="159">
        <v>95.4</v>
      </c>
      <c r="J567" s="159" t="s">
        <v>440</v>
      </c>
      <c r="K567" s="159">
        <v>94.8</v>
      </c>
      <c r="L567" s="159" t="s">
        <v>440</v>
      </c>
      <c r="M567" s="159">
        <v>92.5</v>
      </c>
      <c r="N567" s="159" t="s">
        <v>440</v>
      </c>
      <c r="O567" s="159"/>
      <c r="P567" s="159" t="s">
        <v>440</v>
      </c>
      <c r="Q567" s="159" t="s">
        <v>440</v>
      </c>
      <c r="R567" s="3"/>
    </row>
    <row r="568" spans="2:18" ht="96" hidden="1">
      <c r="B568" s="3" t="s">
        <v>921</v>
      </c>
      <c r="C568" s="162" t="s">
        <v>912</v>
      </c>
      <c r="D568" s="3">
        <v>0.1</v>
      </c>
      <c r="E568" s="3">
        <v>100</v>
      </c>
      <c r="F568" s="3">
        <v>100</v>
      </c>
      <c r="G568" s="3">
        <v>100</v>
      </c>
      <c r="H568" s="159">
        <v>100</v>
      </c>
      <c r="I568" s="159">
        <v>100</v>
      </c>
      <c r="J568" s="159">
        <v>100</v>
      </c>
      <c r="K568" s="159">
        <v>100</v>
      </c>
      <c r="L568" s="159">
        <v>100</v>
      </c>
      <c r="M568" s="159">
        <v>100</v>
      </c>
      <c r="N568" s="159">
        <v>100</v>
      </c>
      <c r="O568" s="159"/>
      <c r="P568" s="159">
        <v>100</v>
      </c>
      <c r="Q568" s="159">
        <v>100</v>
      </c>
      <c r="R568" s="3"/>
    </row>
    <row r="569" spans="2:18" ht="217.5" customHeight="1" hidden="1">
      <c r="B569" s="3" t="s">
        <v>922</v>
      </c>
      <c r="C569" s="162" t="s">
        <v>912</v>
      </c>
      <c r="D569" s="3">
        <v>0.1</v>
      </c>
      <c r="E569" s="3">
        <v>100</v>
      </c>
      <c r="F569" s="3">
        <v>100</v>
      </c>
      <c r="G569" s="3">
        <v>100</v>
      </c>
      <c r="H569" s="3">
        <v>100</v>
      </c>
      <c r="I569" s="3">
        <v>100</v>
      </c>
      <c r="J569" s="3">
        <v>100</v>
      </c>
      <c r="K569" s="3">
        <v>100</v>
      </c>
      <c r="L569" s="3">
        <v>100</v>
      </c>
      <c r="M569" s="3">
        <v>100</v>
      </c>
      <c r="N569" s="3">
        <v>100</v>
      </c>
      <c r="O569" s="3"/>
      <c r="P569" s="3">
        <v>100</v>
      </c>
      <c r="Q569" s="3">
        <v>100</v>
      </c>
      <c r="R569" s="8" t="s">
        <v>923</v>
      </c>
    </row>
  </sheetData>
  <sheetProtection/>
  <mergeCells count="41">
    <mergeCell ref="B158:R158"/>
    <mergeCell ref="B159:R159"/>
    <mergeCell ref="B85:C85"/>
    <mergeCell ref="B113:D113"/>
    <mergeCell ref="B114:R114"/>
    <mergeCell ref="B120:R120"/>
    <mergeCell ref="B121:R121"/>
    <mergeCell ref="H7:I7"/>
    <mergeCell ref="B9:D9"/>
    <mergeCell ref="B125:R125"/>
    <mergeCell ref="B131:R131"/>
    <mergeCell ref="B132:R132"/>
    <mergeCell ref="B4:R4"/>
    <mergeCell ref="L7:M7"/>
    <mergeCell ref="E6:G6"/>
    <mergeCell ref="B160:R160"/>
    <mergeCell ref="B137:D137"/>
    <mergeCell ref="B157:D157"/>
    <mergeCell ref="B196:D196"/>
    <mergeCell ref="N1:R1"/>
    <mergeCell ref="N2:R2"/>
    <mergeCell ref="J7:K7"/>
    <mergeCell ref="B6:B8"/>
    <mergeCell ref="F7:G7"/>
    <mergeCell ref="P6:Q6"/>
    <mergeCell ref="B565:R565"/>
    <mergeCell ref="A6:A8"/>
    <mergeCell ref="D6:D8"/>
    <mergeCell ref="R6:R8"/>
    <mergeCell ref="N7:O7"/>
    <mergeCell ref="P7:P8"/>
    <mergeCell ref="Q7:Q8"/>
    <mergeCell ref="C6:C8"/>
    <mergeCell ref="H6:O6"/>
    <mergeCell ref="B341:E341"/>
    <mergeCell ref="B547:R547"/>
    <mergeCell ref="B553:R553"/>
    <mergeCell ref="B554:R554"/>
    <mergeCell ref="B558:R558"/>
    <mergeCell ref="B559:R559"/>
    <mergeCell ref="B564:R564"/>
  </mergeCells>
  <printOptions/>
  <pageMargins left="0.5905511811023623" right="0.2362204724409449" top="0.2362204724409449" bottom="0.15748031496062992" header="0.1968503937007874" footer="0.15748031496062992"/>
  <pageSetup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T1021"/>
  <sheetViews>
    <sheetView view="pageBreakPreview" zoomScaleSheetLayoutView="100" workbookViewId="0" topLeftCell="A1">
      <pane xSplit="1" ySplit="9" topLeftCell="E10" activePane="bottomRight" state="frozen"/>
      <selection pane="topLeft" activeCell="A1" sqref="A1"/>
      <selection pane="topRight" activeCell="B1" sqref="B1"/>
      <selection pane="bottomLeft" activeCell="A10" sqref="A10"/>
      <selection pane="bottomRight" activeCell="P11" sqref="P11"/>
    </sheetView>
  </sheetViews>
  <sheetFormatPr defaultColWidth="9.00390625" defaultRowHeight="12.75"/>
  <cols>
    <col min="1" max="1" width="14.75390625" style="0" customWidth="1"/>
    <col min="2" max="2" width="26.625" style="0" customWidth="1"/>
    <col min="3" max="3" width="14.00390625" style="0" customWidth="1"/>
    <col min="4" max="5" width="5.875" style="0" customWidth="1"/>
    <col min="6" max="6" width="10.75390625" style="0" customWidth="1"/>
    <col min="7" max="7" width="5.875" style="0" customWidth="1"/>
    <col min="8" max="9" width="9.875" style="0" customWidth="1"/>
    <col min="10" max="10" width="10.125" style="0" bestFit="1" customWidth="1"/>
    <col min="11" max="11" width="12.375" style="0" customWidth="1"/>
    <col min="12" max="12" width="9.75390625" style="0" customWidth="1"/>
    <col min="13" max="13" width="9.375" style="0" bestFit="1" customWidth="1"/>
    <col min="14" max="14" width="10.25390625" style="0" customWidth="1"/>
    <col min="15" max="15" width="11.125" style="0" customWidth="1"/>
    <col min="16" max="16" width="9.875" style="0" customWidth="1"/>
    <col min="17" max="17" width="10.375" style="0" customWidth="1"/>
    <col min="18" max="18" width="9.125" style="0" customWidth="1"/>
    <col min="19" max="19" width="10.25390625" style="0" customWidth="1"/>
    <col min="20" max="20" width="16.625" style="0" customWidth="1"/>
  </cols>
  <sheetData>
    <row r="1" spans="1:20" ht="12.75">
      <c r="A1" s="75"/>
      <c r="B1" s="75"/>
      <c r="C1" s="75"/>
      <c r="D1" s="75"/>
      <c r="E1" s="75"/>
      <c r="F1" s="75"/>
      <c r="G1" s="75"/>
      <c r="H1" s="75"/>
      <c r="I1" s="75"/>
      <c r="J1" s="75"/>
      <c r="K1" s="75"/>
      <c r="L1" s="75"/>
      <c r="M1" s="75"/>
      <c r="N1" s="75"/>
      <c r="O1" s="75"/>
      <c r="P1" s="75"/>
      <c r="Q1" s="75"/>
      <c r="R1" s="355" t="s">
        <v>27</v>
      </c>
      <c r="S1" s="355"/>
      <c r="T1" s="355"/>
    </row>
    <row r="2" spans="1:20" ht="48.75" customHeight="1">
      <c r="A2" s="75"/>
      <c r="B2" s="75"/>
      <c r="C2" s="75"/>
      <c r="D2" s="75"/>
      <c r="E2" s="75"/>
      <c r="F2" s="75"/>
      <c r="G2" s="75"/>
      <c r="H2" s="75"/>
      <c r="I2" s="75"/>
      <c r="J2" s="75"/>
      <c r="K2" s="75"/>
      <c r="L2" s="75"/>
      <c r="M2" s="75"/>
      <c r="N2" s="75"/>
      <c r="O2" s="75"/>
      <c r="P2" s="75"/>
      <c r="Q2" s="75"/>
      <c r="R2" s="355" t="s">
        <v>39</v>
      </c>
      <c r="S2" s="355"/>
      <c r="T2" s="355"/>
    </row>
    <row r="3" spans="1:20" ht="12.75">
      <c r="A3" s="75"/>
      <c r="B3" s="75"/>
      <c r="C3" s="75"/>
      <c r="D3" s="75"/>
      <c r="E3" s="75"/>
      <c r="F3" s="75"/>
      <c r="G3" s="75"/>
      <c r="H3" s="75"/>
      <c r="I3" s="75"/>
      <c r="J3" s="75"/>
      <c r="K3" s="75"/>
      <c r="L3" s="75"/>
      <c r="M3" s="75"/>
      <c r="N3" s="75"/>
      <c r="O3" s="75"/>
      <c r="P3" s="75"/>
      <c r="Q3" s="75"/>
      <c r="R3" s="75"/>
      <c r="S3" s="75"/>
      <c r="T3" s="75"/>
    </row>
    <row r="4" spans="1:20" ht="26.25" customHeight="1">
      <c r="A4" s="356" t="s">
        <v>499</v>
      </c>
      <c r="B4" s="356"/>
      <c r="C4" s="356"/>
      <c r="D4" s="356"/>
      <c r="E4" s="356"/>
      <c r="F4" s="356"/>
      <c r="G4" s="356"/>
      <c r="H4" s="356"/>
      <c r="I4" s="356"/>
      <c r="J4" s="356"/>
      <c r="K4" s="356"/>
      <c r="L4" s="356"/>
      <c r="M4" s="356"/>
      <c r="N4" s="356"/>
      <c r="O4" s="356"/>
      <c r="P4" s="356"/>
      <c r="Q4" s="356"/>
      <c r="R4" s="356"/>
      <c r="S4" s="356"/>
      <c r="T4" s="356"/>
    </row>
    <row r="5" spans="1:20" ht="12.75">
      <c r="A5" s="75"/>
      <c r="B5" s="75"/>
      <c r="C5" s="75"/>
      <c r="D5" s="75"/>
      <c r="E5" s="75"/>
      <c r="F5" s="75"/>
      <c r="G5" s="75"/>
      <c r="H5" s="75"/>
      <c r="I5" s="75"/>
      <c r="J5" s="75"/>
      <c r="K5" s="75"/>
      <c r="L5" s="75"/>
      <c r="M5" s="75"/>
      <c r="N5" s="75"/>
      <c r="O5" s="75"/>
      <c r="P5" s="75"/>
      <c r="Q5" s="75"/>
      <c r="R5" s="75"/>
      <c r="S5" s="75"/>
      <c r="T5" s="75"/>
    </row>
    <row r="6" spans="1:20" s="6" customFormat="1" ht="26.25" customHeight="1">
      <c r="A6" s="344" t="s">
        <v>41</v>
      </c>
      <c r="B6" s="344" t="s">
        <v>34</v>
      </c>
      <c r="C6" s="344" t="s">
        <v>35</v>
      </c>
      <c r="D6" s="344" t="s">
        <v>19</v>
      </c>
      <c r="E6" s="344"/>
      <c r="F6" s="344"/>
      <c r="G6" s="344"/>
      <c r="H6" s="357" t="s">
        <v>24</v>
      </c>
      <c r="I6" s="357"/>
      <c r="J6" s="357"/>
      <c r="K6" s="357"/>
      <c r="L6" s="357"/>
      <c r="M6" s="357"/>
      <c r="N6" s="357"/>
      <c r="O6" s="357"/>
      <c r="P6" s="357"/>
      <c r="Q6" s="357"/>
      <c r="R6" s="357"/>
      <c r="S6" s="357"/>
      <c r="T6" s="344" t="s">
        <v>31</v>
      </c>
    </row>
    <row r="7" spans="1:20" s="6" customFormat="1" ht="15.75" customHeight="1">
      <c r="A7" s="344"/>
      <c r="B7" s="344"/>
      <c r="C7" s="344"/>
      <c r="D7" s="344" t="s">
        <v>20</v>
      </c>
      <c r="E7" s="344" t="s">
        <v>25</v>
      </c>
      <c r="F7" s="344" t="s">
        <v>21</v>
      </c>
      <c r="G7" s="344" t="s">
        <v>22</v>
      </c>
      <c r="H7" s="344" t="s">
        <v>500</v>
      </c>
      <c r="I7" s="344"/>
      <c r="J7" s="344" t="s">
        <v>1073</v>
      </c>
      <c r="K7" s="344"/>
      <c r="L7" s="344"/>
      <c r="M7" s="344"/>
      <c r="N7" s="344"/>
      <c r="O7" s="344"/>
      <c r="P7" s="344"/>
      <c r="Q7" s="344"/>
      <c r="R7" s="344" t="s">
        <v>3</v>
      </c>
      <c r="S7" s="344"/>
      <c r="T7" s="344"/>
    </row>
    <row r="8" spans="1:20" s="6" customFormat="1" ht="30" customHeight="1">
      <c r="A8" s="344"/>
      <c r="B8" s="344"/>
      <c r="C8" s="344"/>
      <c r="D8" s="344"/>
      <c r="E8" s="344"/>
      <c r="F8" s="344"/>
      <c r="G8" s="344"/>
      <c r="H8" s="344"/>
      <c r="I8" s="344"/>
      <c r="J8" s="344" t="s">
        <v>6</v>
      </c>
      <c r="K8" s="344"/>
      <c r="L8" s="344" t="s">
        <v>13</v>
      </c>
      <c r="M8" s="344"/>
      <c r="N8" s="344" t="s">
        <v>14</v>
      </c>
      <c r="O8" s="344"/>
      <c r="P8" s="344" t="s">
        <v>17</v>
      </c>
      <c r="Q8" s="344"/>
      <c r="R8" s="344"/>
      <c r="S8" s="344"/>
      <c r="T8" s="344"/>
    </row>
    <row r="9" spans="1:20" s="6" customFormat="1" ht="32.25" customHeight="1">
      <c r="A9" s="344"/>
      <c r="B9" s="344"/>
      <c r="C9" s="344"/>
      <c r="D9" s="344"/>
      <c r="E9" s="344"/>
      <c r="F9" s="344"/>
      <c r="G9" s="344"/>
      <c r="H9" s="76" t="s">
        <v>4</v>
      </c>
      <c r="I9" s="76" t="s">
        <v>5</v>
      </c>
      <c r="J9" s="76" t="s">
        <v>4</v>
      </c>
      <c r="K9" s="76" t="s">
        <v>5</v>
      </c>
      <c r="L9" s="76" t="s">
        <v>4</v>
      </c>
      <c r="M9" s="76" t="s">
        <v>5</v>
      </c>
      <c r="N9" s="76" t="s">
        <v>4</v>
      </c>
      <c r="O9" s="76" t="s">
        <v>5</v>
      </c>
      <c r="P9" s="76" t="s">
        <v>4</v>
      </c>
      <c r="Q9" s="76" t="s">
        <v>5</v>
      </c>
      <c r="R9" s="76">
        <v>2018</v>
      </c>
      <c r="S9" s="76">
        <v>2019</v>
      </c>
      <c r="T9" s="344"/>
    </row>
    <row r="10" spans="1:20" s="6" customFormat="1" ht="25.5" customHeight="1">
      <c r="A10" s="323" t="s">
        <v>40</v>
      </c>
      <c r="B10" s="323" t="s">
        <v>526</v>
      </c>
      <c r="C10" s="68" t="s">
        <v>23</v>
      </c>
      <c r="D10" s="76"/>
      <c r="E10" s="76"/>
      <c r="F10" s="76"/>
      <c r="G10" s="69"/>
      <c r="H10" s="201"/>
      <c r="I10" s="201"/>
      <c r="J10" s="201"/>
      <c r="K10" s="201"/>
      <c r="L10" s="201"/>
      <c r="M10" s="201"/>
      <c r="N10" s="201"/>
      <c r="O10" s="201"/>
      <c r="P10" s="201"/>
      <c r="Q10" s="201"/>
      <c r="R10" s="201"/>
      <c r="S10" s="201"/>
      <c r="T10" s="76"/>
    </row>
    <row r="11" spans="1:20" s="6" customFormat="1" ht="22.5" customHeight="1">
      <c r="A11" s="347"/>
      <c r="B11" s="347"/>
      <c r="C11" s="68" t="s">
        <v>36</v>
      </c>
      <c r="D11" s="76"/>
      <c r="E11" s="76"/>
      <c r="F11" s="76"/>
      <c r="G11" s="69"/>
      <c r="H11" s="239">
        <f>H12</f>
        <v>544966.1389999999</v>
      </c>
      <c r="I11" s="239">
        <f aca="true" t="shared" si="0" ref="I11:S11">I12</f>
        <v>537105.497</v>
      </c>
      <c r="J11" s="239">
        <f t="shared" si="0"/>
        <v>532603.1200000001</v>
      </c>
      <c r="K11" s="239">
        <f t="shared" si="0"/>
        <v>112859.73999999999</v>
      </c>
      <c r="L11" s="239">
        <f t="shared" si="0"/>
        <v>536104.892</v>
      </c>
      <c r="M11" s="239">
        <f t="shared" si="0"/>
        <v>272355.952</v>
      </c>
      <c r="N11" s="239">
        <f t="shared" si="0"/>
        <v>535051.4720000001</v>
      </c>
      <c r="O11" s="239">
        <f t="shared" si="0"/>
        <v>371769.21200000006</v>
      </c>
      <c r="P11" s="239">
        <f t="shared" si="0"/>
        <v>546355.7999999999</v>
      </c>
      <c r="Q11" s="239">
        <f t="shared" si="0"/>
        <v>535538</v>
      </c>
      <c r="R11" s="239">
        <f t="shared" si="0"/>
        <v>552549.837</v>
      </c>
      <c r="S11" s="239">
        <f t="shared" si="0"/>
        <v>510736.17999999993</v>
      </c>
      <c r="T11" s="76"/>
    </row>
    <row r="12" spans="1:20" s="6" customFormat="1" ht="32.25" customHeight="1">
      <c r="A12" s="324"/>
      <c r="B12" s="324"/>
      <c r="C12" s="68" t="s">
        <v>158</v>
      </c>
      <c r="D12" s="76"/>
      <c r="E12" s="76"/>
      <c r="F12" s="76"/>
      <c r="G12" s="69"/>
      <c r="H12" s="242">
        <f>H15+H211+H226+H251+H261</f>
        <v>544966.1389999999</v>
      </c>
      <c r="I12" s="242">
        <f aca="true" t="shared" si="1" ref="I12:S12">I15+I211+I226+I251+I261</f>
        <v>537105.497</v>
      </c>
      <c r="J12" s="242">
        <f t="shared" si="1"/>
        <v>532603.1200000001</v>
      </c>
      <c r="K12" s="242">
        <f t="shared" si="1"/>
        <v>112859.73999999999</v>
      </c>
      <c r="L12" s="242">
        <f t="shared" si="1"/>
        <v>536104.892</v>
      </c>
      <c r="M12" s="242">
        <f t="shared" si="1"/>
        <v>272355.952</v>
      </c>
      <c r="N12" s="242">
        <f t="shared" si="1"/>
        <v>535051.4720000001</v>
      </c>
      <c r="O12" s="242">
        <f t="shared" si="1"/>
        <v>371769.21200000006</v>
      </c>
      <c r="P12" s="242">
        <f t="shared" si="1"/>
        <v>546355.7999999999</v>
      </c>
      <c r="Q12" s="242">
        <f t="shared" si="1"/>
        <v>535538</v>
      </c>
      <c r="R12" s="242">
        <f t="shared" si="1"/>
        <v>552549.837</v>
      </c>
      <c r="S12" s="242">
        <f t="shared" si="1"/>
        <v>510736.17999999993</v>
      </c>
      <c r="T12" s="76"/>
    </row>
    <row r="13" spans="1:20" s="6" customFormat="1" ht="24" customHeight="1">
      <c r="A13" s="323" t="s">
        <v>159</v>
      </c>
      <c r="B13" s="323" t="s">
        <v>160</v>
      </c>
      <c r="C13" s="68" t="s">
        <v>23</v>
      </c>
      <c r="D13" s="76"/>
      <c r="E13" s="76"/>
      <c r="F13" s="76"/>
      <c r="G13" s="69"/>
      <c r="H13" s="239">
        <f>H15</f>
        <v>523713.6999999999</v>
      </c>
      <c r="I13" s="239">
        <f aca="true" t="shared" si="2" ref="I13:S13">I15</f>
        <v>515899.00999999995</v>
      </c>
      <c r="J13" s="239">
        <f t="shared" si="2"/>
        <v>512506.5200000001</v>
      </c>
      <c r="K13" s="239">
        <f t="shared" si="2"/>
        <v>108712.95999999999</v>
      </c>
      <c r="L13" s="239">
        <f t="shared" si="2"/>
        <v>513571.912</v>
      </c>
      <c r="M13" s="239">
        <f t="shared" si="2"/>
        <v>261469.82200000001</v>
      </c>
      <c r="N13" s="239">
        <f t="shared" si="2"/>
        <v>514927.28200000006</v>
      </c>
      <c r="O13" s="239">
        <f t="shared" si="2"/>
        <v>355787.902</v>
      </c>
      <c r="P13" s="239">
        <f t="shared" si="2"/>
        <v>524406.07</v>
      </c>
      <c r="Q13" s="239">
        <f t="shared" si="2"/>
        <v>513826.58</v>
      </c>
      <c r="R13" s="239">
        <f t="shared" si="2"/>
        <v>533470.437</v>
      </c>
      <c r="S13" s="239">
        <f t="shared" si="2"/>
        <v>491462.98</v>
      </c>
      <c r="T13" s="76"/>
    </row>
    <row r="14" spans="1:20" s="6" customFormat="1" ht="24.75" customHeight="1">
      <c r="A14" s="347"/>
      <c r="B14" s="347"/>
      <c r="C14" s="68" t="s">
        <v>36</v>
      </c>
      <c r="D14" s="76"/>
      <c r="E14" s="76"/>
      <c r="F14" s="76"/>
      <c r="G14" s="69"/>
      <c r="H14" s="201"/>
      <c r="I14" s="201"/>
      <c r="J14" s="201"/>
      <c r="K14" s="201"/>
      <c r="L14" s="201"/>
      <c r="M14" s="201"/>
      <c r="N14" s="201"/>
      <c r="O14" s="201"/>
      <c r="P14" s="201"/>
      <c r="Q14" s="201"/>
      <c r="R14" s="201">
        <v>476857.7</v>
      </c>
      <c r="S14" s="201">
        <v>476857.7</v>
      </c>
      <c r="T14" s="76"/>
    </row>
    <row r="15" spans="1:20" s="6" customFormat="1" ht="32.25" customHeight="1">
      <c r="A15" s="324"/>
      <c r="B15" s="324"/>
      <c r="C15" s="68" t="s">
        <v>158</v>
      </c>
      <c r="D15" s="76"/>
      <c r="E15" s="76"/>
      <c r="F15" s="76"/>
      <c r="G15" s="69"/>
      <c r="H15" s="239">
        <f>H16+H22+H29+H31+H36+H40+H46+H57+H63+H73+H76+H79+H89+H99+H112+H125+H135+H137+H140+H143+H150+H157+H160+H164+H167+H171+H175+H180+H182+H185+H188+H191+H196+H199+H202+H204+H206</f>
        <v>523713.6999999999</v>
      </c>
      <c r="I15" s="239">
        <f aca="true" t="shared" si="3" ref="I15:S15">I16+I22+I29+I31+I36+I40+I46+I57+I63+I73+I76+I79+I89+I99+I112+I125+I135+I137+I140+I143+I150+I157+I160+I164+I167+I171+I175+I180+I182+I185+I188+I191+I196+I199+I202+I204+I206</f>
        <v>515899.00999999995</v>
      </c>
      <c r="J15" s="239">
        <f t="shared" si="3"/>
        <v>512506.5200000001</v>
      </c>
      <c r="K15" s="239">
        <f t="shared" si="3"/>
        <v>108712.95999999999</v>
      </c>
      <c r="L15" s="239">
        <f t="shared" si="3"/>
        <v>513571.912</v>
      </c>
      <c r="M15" s="239">
        <f>M16+M22+M29+M31+M36+M40+M46+M57+M63+M73+M76+M79+M89+M99+M112+M125+M135+M137+M140+M143+M150+M157+M160+M164+M167+M171+M175+M180+M182+M185+M188+M191+M196+M199+M202+M204+M206</f>
        <v>261469.82200000001</v>
      </c>
      <c r="N15" s="239">
        <f t="shared" si="3"/>
        <v>514927.28200000006</v>
      </c>
      <c r="O15" s="239">
        <f t="shared" si="3"/>
        <v>355787.902</v>
      </c>
      <c r="P15" s="239">
        <f t="shared" si="3"/>
        <v>524406.07</v>
      </c>
      <c r="Q15" s="239">
        <f t="shared" si="3"/>
        <v>513826.58</v>
      </c>
      <c r="R15" s="239">
        <f t="shared" si="3"/>
        <v>533470.437</v>
      </c>
      <c r="S15" s="239">
        <f t="shared" si="3"/>
        <v>491462.98</v>
      </c>
      <c r="T15" s="76"/>
    </row>
    <row r="16" spans="1:20" s="6" customFormat="1" ht="22.5" customHeight="1">
      <c r="A16" s="307" t="s">
        <v>161</v>
      </c>
      <c r="B16" s="349" t="s">
        <v>162</v>
      </c>
      <c r="C16" s="68" t="s">
        <v>23</v>
      </c>
      <c r="D16" s="76"/>
      <c r="E16" s="76"/>
      <c r="F16" s="76"/>
      <c r="G16" s="69"/>
      <c r="H16" s="77">
        <f>H17+H20</f>
        <v>1171.4</v>
      </c>
      <c r="I16" s="77">
        <f aca="true" t="shared" si="4" ref="I16:Q16">I17+I20</f>
        <v>1171.4</v>
      </c>
      <c r="J16" s="77"/>
      <c r="K16" s="77"/>
      <c r="L16" s="77">
        <f t="shared" si="4"/>
        <v>786</v>
      </c>
      <c r="M16" s="77"/>
      <c r="N16" s="77">
        <f t="shared" si="4"/>
        <v>786</v>
      </c>
      <c r="O16" s="77">
        <f t="shared" si="4"/>
        <v>786</v>
      </c>
      <c r="P16" s="77">
        <f t="shared" si="4"/>
        <v>1415.77</v>
      </c>
      <c r="Q16" s="77">
        <f t="shared" si="4"/>
        <v>1415.77</v>
      </c>
      <c r="R16" s="77"/>
      <c r="S16" s="76"/>
      <c r="T16" s="76"/>
    </row>
    <row r="17" spans="1:20" s="6" customFormat="1" ht="20.25" customHeight="1">
      <c r="A17" s="329"/>
      <c r="B17" s="350"/>
      <c r="C17" s="326" t="s">
        <v>36</v>
      </c>
      <c r="D17" s="298" t="s">
        <v>65</v>
      </c>
      <c r="E17" s="298" t="s">
        <v>163</v>
      </c>
      <c r="F17" s="298" t="s">
        <v>501</v>
      </c>
      <c r="G17" s="69">
        <v>110</v>
      </c>
      <c r="H17" s="77">
        <f>H18+H19</f>
        <v>613.4000000000001</v>
      </c>
      <c r="I17" s="77">
        <f>I18+I19</f>
        <v>613.4000000000001</v>
      </c>
      <c r="J17" s="77"/>
      <c r="K17" s="77"/>
      <c r="L17" s="77">
        <v>418</v>
      </c>
      <c r="M17" s="77"/>
      <c r="N17" s="77">
        <v>418</v>
      </c>
      <c r="O17" s="77">
        <v>418</v>
      </c>
      <c r="P17" s="77">
        <v>721.43</v>
      </c>
      <c r="Q17" s="77">
        <v>721.43</v>
      </c>
      <c r="R17" s="77"/>
      <c r="S17" s="76"/>
      <c r="T17" s="76"/>
    </row>
    <row r="18" spans="1:20" s="6" customFormat="1" ht="18" customHeight="1">
      <c r="A18" s="329"/>
      <c r="B18" s="350"/>
      <c r="C18" s="327"/>
      <c r="D18" s="299"/>
      <c r="E18" s="299"/>
      <c r="F18" s="299"/>
      <c r="G18" s="69">
        <v>111</v>
      </c>
      <c r="H18" s="77">
        <v>551.84</v>
      </c>
      <c r="I18" s="77">
        <v>551.84</v>
      </c>
      <c r="J18" s="77"/>
      <c r="K18" s="77"/>
      <c r="L18" s="77">
        <v>321.1</v>
      </c>
      <c r="M18" s="77"/>
      <c r="N18" s="77">
        <v>321.1</v>
      </c>
      <c r="O18" s="77">
        <v>321.1</v>
      </c>
      <c r="P18" s="77">
        <v>553.92</v>
      </c>
      <c r="Q18" s="77">
        <v>553.92</v>
      </c>
      <c r="R18" s="77"/>
      <c r="S18" s="76"/>
      <c r="T18" s="76"/>
    </row>
    <row r="19" spans="1:20" s="6" customFormat="1" ht="18" customHeight="1">
      <c r="A19" s="329"/>
      <c r="B19" s="350"/>
      <c r="C19" s="327"/>
      <c r="D19" s="299"/>
      <c r="E19" s="299"/>
      <c r="F19" s="299"/>
      <c r="G19" s="69">
        <v>119</v>
      </c>
      <c r="H19" s="77">
        <v>61.56</v>
      </c>
      <c r="I19" s="77">
        <v>61.56</v>
      </c>
      <c r="J19" s="77"/>
      <c r="K19" s="77"/>
      <c r="L19" s="77">
        <v>96.9</v>
      </c>
      <c r="M19" s="77"/>
      <c r="N19" s="77">
        <v>96.9</v>
      </c>
      <c r="O19" s="77">
        <v>96.9</v>
      </c>
      <c r="P19" s="77">
        <v>167.51</v>
      </c>
      <c r="Q19" s="77">
        <v>167.51</v>
      </c>
      <c r="R19" s="77"/>
      <c r="S19" s="76"/>
      <c r="T19" s="76"/>
    </row>
    <row r="20" spans="1:20" s="6" customFormat="1" ht="15.75" customHeight="1">
      <c r="A20" s="329"/>
      <c r="B20" s="350"/>
      <c r="C20" s="327"/>
      <c r="D20" s="299"/>
      <c r="E20" s="299"/>
      <c r="F20" s="299"/>
      <c r="G20" s="69">
        <v>610</v>
      </c>
      <c r="H20" s="77">
        <f>H21</f>
        <v>558</v>
      </c>
      <c r="I20" s="77">
        <f>I21</f>
        <v>558</v>
      </c>
      <c r="J20" s="77"/>
      <c r="K20" s="77"/>
      <c r="L20" s="77">
        <v>368</v>
      </c>
      <c r="M20" s="77"/>
      <c r="N20" s="77">
        <v>368</v>
      </c>
      <c r="O20" s="77">
        <v>368</v>
      </c>
      <c r="P20" s="77">
        <v>694.34</v>
      </c>
      <c r="Q20" s="77">
        <v>694.34</v>
      </c>
      <c r="R20" s="77"/>
      <c r="S20" s="76"/>
      <c r="T20" s="76"/>
    </row>
    <row r="21" spans="1:20" s="6" customFormat="1" ht="15.75" customHeight="1">
      <c r="A21" s="308"/>
      <c r="B21" s="351"/>
      <c r="C21" s="328"/>
      <c r="D21" s="300"/>
      <c r="E21" s="300"/>
      <c r="F21" s="300"/>
      <c r="G21" s="69">
        <v>611</v>
      </c>
      <c r="H21" s="77">
        <v>558</v>
      </c>
      <c r="I21" s="77">
        <v>558</v>
      </c>
      <c r="J21" s="77"/>
      <c r="K21" s="77"/>
      <c r="L21" s="77">
        <v>368</v>
      </c>
      <c r="M21" s="77"/>
      <c r="N21" s="77">
        <v>368</v>
      </c>
      <c r="O21" s="77">
        <v>368</v>
      </c>
      <c r="P21" s="77">
        <v>694.34</v>
      </c>
      <c r="Q21" s="77">
        <v>694.34</v>
      </c>
      <c r="R21" s="77"/>
      <c r="S21" s="76"/>
      <c r="T21" s="76"/>
    </row>
    <row r="22" spans="1:20" s="6" customFormat="1" ht="21.75" customHeight="1">
      <c r="A22" s="307" t="s">
        <v>164</v>
      </c>
      <c r="B22" s="349" t="s">
        <v>162</v>
      </c>
      <c r="C22" s="68" t="s">
        <v>23</v>
      </c>
      <c r="D22" s="77"/>
      <c r="E22" s="77"/>
      <c r="F22" s="77"/>
      <c r="G22" s="69"/>
      <c r="H22" s="77">
        <f>H23+H26</f>
        <v>1740.55</v>
      </c>
      <c r="I22" s="77">
        <f aca="true" t="shared" si="5" ref="I22:Q22">I23+I26</f>
        <v>1740.55</v>
      </c>
      <c r="J22" s="77"/>
      <c r="K22" s="77"/>
      <c r="L22" s="77">
        <f t="shared" si="5"/>
        <v>1219.7</v>
      </c>
      <c r="M22" s="77"/>
      <c r="N22" s="77">
        <f t="shared" si="5"/>
        <v>1219.73</v>
      </c>
      <c r="O22" s="77">
        <f t="shared" si="5"/>
        <v>1219.73</v>
      </c>
      <c r="P22" s="77">
        <f t="shared" si="5"/>
        <v>2886.91</v>
      </c>
      <c r="Q22" s="77">
        <f t="shared" si="5"/>
        <v>2889.91</v>
      </c>
      <c r="R22" s="77"/>
      <c r="S22" s="77"/>
      <c r="T22" s="76"/>
    </row>
    <row r="23" spans="1:20" s="6" customFormat="1" ht="20.25" customHeight="1">
      <c r="A23" s="329"/>
      <c r="B23" s="350"/>
      <c r="C23" s="326" t="s">
        <v>36</v>
      </c>
      <c r="D23" s="298" t="s">
        <v>65</v>
      </c>
      <c r="E23" s="298" t="s">
        <v>66</v>
      </c>
      <c r="F23" s="298" t="s">
        <v>501</v>
      </c>
      <c r="G23" s="69">
        <v>110</v>
      </c>
      <c r="H23" s="77">
        <f>H24+H25</f>
        <v>178.23000000000002</v>
      </c>
      <c r="I23" s="77">
        <f aca="true" t="shared" si="6" ref="I23:Q23">I24+I25</f>
        <v>178.23000000000002</v>
      </c>
      <c r="J23" s="77"/>
      <c r="K23" s="77"/>
      <c r="L23" s="77">
        <f t="shared" si="6"/>
        <v>141.8</v>
      </c>
      <c r="M23" s="77"/>
      <c r="N23" s="77">
        <f t="shared" si="6"/>
        <v>141.8</v>
      </c>
      <c r="O23" s="77">
        <f t="shared" si="6"/>
        <v>141.8</v>
      </c>
      <c r="P23" s="77">
        <f t="shared" si="6"/>
        <v>278.44</v>
      </c>
      <c r="Q23" s="77">
        <f t="shared" si="6"/>
        <v>281.44</v>
      </c>
      <c r="R23" s="77"/>
      <c r="S23" s="76"/>
      <c r="T23" s="76"/>
    </row>
    <row r="24" spans="1:20" s="6" customFormat="1" ht="20.25" customHeight="1">
      <c r="A24" s="329"/>
      <c r="B24" s="350"/>
      <c r="C24" s="327"/>
      <c r="D24" s="299"/>
      <c r="E24" s="299"/>
      <c r="F24" s="299"/>
      <c r="G24" s="69">
        <v>111</v>
      </c>
      <c r="H24" s="77">
        <v>158.56</v>
      </c>
      <c r="I24" s="77">
        <v>158.56</v>
      </c>
      <c r="J24" s="77"/>
      <c r="K24" s="77"/>
      <c r="L24" s="77">
        <v>108.92</v>
      </c>
      <c r="M24" s="77"/>
      <c r="N24" s="77">
        <v>108.92</v>
      </c>
      <c r="O24" s="77">
        <v>108.92</v>
      </c>
      <c r="P24" s="77">
        <v>213.47</v>
      </c>
      <c r="Q24" s="77">
        <v>213.47</v>
      </c>
      <c r="R24" s="77"/>
      <c r="S24" s="76"/>
      <c r="T24" s="76"/>
    </row>
    <row r="25" spans="1:20" s="6" customFormat="1" ht="20.25" customHeight="1">
      <c r="A25" s="329"/>
      <c r="B25" s="350"/>
      <c r="C25" s="327"/>
      <c r="D25" s="299"/>
      <c r="E25" s="299"/>
      <c r="F25" s="299"/>
      <c r="G25" s="69">
        <v>119</v>
      </c>
      <c r="H25" s="77">
        <v>19.67</v>
      </c>
      <c r="I25" s="77">
        <v>19.67</v>
      </c>
      <c r="J25" s="77"/>
      <c r="K25" s="77"/>
      <c r="L25" s="77">
        <v>32.88</v>
      </c>
      <c r="M25" s="77"/>
      <c r="N25" s="77">
        <v>32.88</v>
      </c>
      <c r="O25" s="77">
        <v>32.88</v>
      </c>
      <c r="P25" s="77">
        <v>64.97</v>
      </c>
      <c r="Q25" s="77">
        <v>67.97</v>
      </c>
      <c r="R25" s="77"/>
      <c r="S25" s="76"/>
      <c r="T25" s="76"/>
    </row>
    <row r="26" spans="1:20" s="6" customFormat="1" ht="18" customHeight="1">
      <c r="A26" s="329"/>
      <c r="B26" s="350"/>
      <c r="C26" s="327"/>
      <c r="D26" s="299"/>
      <c r="E26" s="299"/>
      <c r="F26" s="299"/>
      <c r="G26" s="69">
        <v>610</v>
      </c>
      <c r="H26" s="77">
        <f>H27</f>
        <v>1562.32</v>
      </c>
      <c r="I26" s="77">
        <f>I27</f>
        <v>1562.32</v>
      </c>
      <c r="J26" s="77"/>
      <c r="K26" s="77"/>
      <c r="L26" s="77">
        <v>1077.9</v>
      </c>
      <c r="M26" s="77"/>
      <c r="N26" s="77">
        <v>1077.93</v>
      </c>
      <c r="O26" s="77">
        <v>1077.93</v>
      </c>
      <c r="P26" s="77">
        <v>2608.47</v>
      </c>
      <c r="Q26" s="77">
        <v>2608.47</v>
      </c>
      <c r="R26" s="77"/>
      <c r="S26" s="76"/>
      <c r="T26" s="76"/>
    </row>
    <row r="27" spans="1:20" s="6" customFormat="1" ht="21" customHeight="1">
      <c r="A27" s="308"/>
      <c r="B27" s="351"/>
      <c r="C27" s="328"/>
      <c r="D27" s="300"/>
      <c r="E27" s="300"/>
      <c r="F27" s="300"/>
      <c r="G27" s="69">
        <v>611</v>
      </c>
      <c r="H27" s="77">
        <v>1562.32</v>
      </c>
      <c r="I27" s="77">
        <v>1562.32</v>
      </c>
      <c r="J27" s="77"/>
      <c r="K27" s="77"/>
      <c r="L27" s="77">
        <v>1077.9</v>
      </c>
      <c r="M27" s="77"/>
      <c r="N27" s="77">
        <v>1077.93</v>
      </c>
      <c r="O27" s="77">
        <v>1077.93</v>
      </c>
      <c r="P27" s="77">
        <v>2608.47</v>
      </c>
      <c r="Q27" s="77">
        <v>2608.47</v>
      </c>
      <c r="R27" s="77"/>
      <c r="S27" s="76"/>
      <c r="T27" s="76"/>
    </row>
    <row r="28" spans="1:20" s="6" customFormat="1" ht="32.25" customHeight="1" hidden="1">
      <c r="A28" s="78"/>
      <c r="B28" s="78"/>
      <c r="C28" s="78"/>
      <c r="D28" s="72"/>
      <c r="E28" s="72"/>
      <c r="F28" s="72"/>
      <c r="G28" s="69">
        <v>224</v>
      </c>
      <c r="H28" s="77"/>
      <c r="I28" s="77"/>
      <c r="J28" s="77"/>
      <c r="K28" s="77"/>
      <c r="L28" s="77"/>
      <c r="M28" s="77"/>
      <c r="N28" s="77"/>
      <c r="O28" s="77"/>
      <c r="P28" s="77"/>
      <c r="Q28" s="77"/>
      <c r="R28" s="77"/>
      <c r="S28" s="77"/>
      <c r="T28" s="79"/>
    </row>
    <row r="29" spans="1:20" s="6" customFormat="1" ht="24.75" customHeight="1">
      <c r="A29" s="331" t="s">
        <v>165</v>
      </c>
      <c r="B29" s="352" t="s">
        <v>172</v>
      </c>
      <c r="C29" s="68" t="s">
        <v>23</v>
      </c>
      <c r="D29" s="80"/>
      <c r="E29" s="80"/>
      <c r="F29" s="80"/>
      <c r="G29" s="69">
        <v>610</v>
      </c>
      <c r="H29" s="77">
        <f>H30</f>
        <v>244.56</v>
      </c>
      <c r="I29" s="77">
        <f>I30</f>
        <v>244.56</v>
      </c>
      <c r="J29" s="77"/>
      <c r="K29" s="77"/>
      <c r="L29" s="77"/>
      <c r="M29" s="77"/>
      <c r="N29" s="77"/>
      <c r="O29" s="77"/>
      <c r="P29" s="77"/>
      <c r="Q29" s="77"/>
      <c r="R29" s="77">
        <v>260</v>
      </c>
      <c r="S29" s="77"/>
      <c r="T29" s="79"/>
    </row>
    <row r="30" spans="1:20" s="6" customFormat="1" ht="26.25" customHeight="1">
      <c r="A30" s="332"/>
      <c r="B30" s="353"/>
      <c r="C30" s="68" t="s">
        <v>36</v>
      </c>
      <c r="D30" s="80" t="s">
        <v>65</v>
      </c>
      <c r="E30" s="80" t="s">
        <v>66</v>
      </c>
      <c r="F30" s="80" t="s">
        <v>197</v>
      </c>
      <c r="G30" s="69">
        <v>612</v>
      </c>
      <c r="H30" s="77">
        <v>244.56</v>
      </c>
      <c r="I30" s="77">
        <v>244.56</v>
      </c>
      <c r="J30" s="77"/>
      <c r="K30" s="77"/>
      <c r="L30" s="77"/>
      <c r="M30" s="77"/>
      <c r="N30" s="77"/>
      <c r="O30" s="77"/>
      <c r="P30" s="77"/>
      <c r="Q30" s="77"/>
      <c r="R30" s="77">
        <v>260</v>
      </c>
      <c r="S30" s="77"/>
      <c r="T30" s="79"/>
    </row>
    <row r="31" spans="1:20" s="6" customFormat="1" ht="24.75" customHeight="1">
      <c r="A31" s="307" t="s">
        <v>166</v>
      </c>
      <c r="B31" s="358" t="s">
        <v>174</v>
      </c>
      <c r="C31" s="68" t="s">
        <v>23</v>
      </c>
      <c r="D31" s="80"/>
      <c r="E31" s="80"/>
      <c r="F31" s="80"/>
      <c r="G31" s="69"/>
      <c r="H31" s="77">
        <f>H32+H34</f>
        <v>42</v>
      </c>
      <c r="I31" s="77">
        <f aca="true" t="shared" si="7" ref="I31:S31">I32+I34</f>
        <v>42</v>
      </c>
      <c r="J31" s="77">
        <f t="shared" si="7"/>
        <v>114.5</v>
      </c>
      <c r="K31" s="77">
        <f t="shared" si="7"/>
        <v>14.25</v>
      </c>
      <c r="L31" s="77">
        <f t="shared" si="7"/>
        <v>114.5</v>
      </c>
      <c r="M31" s="77">
        <f t="shared" si="7"/>
        <v>29.5</v>
      </c>
      <c r="N31" s="77">
        <f t="shared" si="7"/>
        <v>114.5</v>
      </c>
      <c r="O31" s="77">
        <f t="shared" si="7"/>
        <v>43.95</v>
      </c>
      <c r="P31" s="77">
        <f t="shared" si="7"/>
        <v>114.5</v>
      </c>
      <c r="Q31" s="77">
        <f t="shared" si="7"/>
        <v>76.44</v>
      </c>
      <c r="R31" s="77">
        <f t="shared" si="7"/>
        <v>114.5</v>
      </c>
      <c r="S31" s="77">
        <f t="shared" si="7"/>
        <v>114.52</v>
      </c>
      <c r="T31" s="79"/>
    </row>
    <row r="32" spans="1:20" s="6" customFormat="1" ht="32.25" customHeight="1">
      <c r="A32" s="329"/>
      <c r="B32" s="359"/>
      <c r="C32" s="68"/>
      <c r="D32" s="71"/>
      <c r="E32" s="71"/>
      <c r="F32" s="71"/>
      <c r="G32" s="69">
        <v>610</v>
      </c>
      <c r="H32" s="77">
        <v>29.7</v>
      </c>
      <c r="I32" s="77">
        <v>29.7</v>
      </c>
      <c r="J32" s="77">
        <f>J33</f>
        <v>65.1</v>
      </c>
      <c r="K32" s="77">
        <f>K33</f>
        <v>11.4</v>
      </c>
      <c r="L32" s="77">
        <v>65.1</v>
      </c>
      <c r="M32" s="77">
        <v>23.3</v>
      </c>
      <c r="N32" s="77">
        <v>65.1</v>
      </c>
      <c r="O32" s="77">
        <v>34.17</v>
      </c>
      <c r="P32" s="77">
        <v>70.08</v>
      </c>
      <c r="Q32" s="77">
        <v>53.37</v>
      </c>
      <c r="R32" s="77">
        <v>76.5</v>
      </c>
      <c r="S32" s="77">
        <f>S33</f>
        <v>76.52</v>
      </c>
      <c r="T32" s="79"/>
    </row>
    <row r="33" spans="1:20" s="6" customFormat="1" ht="18.75" customHeight="1">
      <c r="A33" s="329"/>
      <c r="B33" s="359"/>
      <c r="C33" s="326" t="s">
        <v>36</v>
      </c>
      <c r="D33" s="298" t="s">
        <v>65</v>
      </c>
      <c r="E33" s="298" t="s">
        <v>76</v>
      </c>
      <c r="F33" s="298" t="s">
        <v>198</v>
      </c>
      <c r="G33" s="69">
        <v>612</v>
      </c>
      <c r="H33" s="77">
        <v>29.7</v>
      </c>
      <c r="I33" s="77">
        <v>29.7</v>
      </c>
      <c r="J33" s="77">
        <v>65.1</v>
      </c>
      <c r="K33" s="77">
        <v>11.4</v>
      </c>
      <c r="L33" s="77">
        <v>65.1</v>
      </c>
      <c r="M33" s="77">
        <v>23.3</v>
      </c>
      <c r="N33" s="77">
        <v>65.1</v>
      </c>
      <c r="O33" s="77">
        <v>34.17</v>
      </c>
      <c r="P33" s="77">
        <v>70.08</v>
      </c>
      <c r="Q33" s="77">
        <v>53.37</v>
      </c>
      <c r="R33" s="77">
        <v>76.5</v>
      </c>
      <c r="S33" s="77">
        <v>76.52</v>
      </c>
      <c r="T33" s="79"/>
    </row>
    <row r="34" spans="1:20" s="6" customFormat="1" ht="18.75" customHeight="1">
      <c r="A34" s="329"/>
      <c r="B34" s="359"/>
      <c r="C34" s="327"/>
      <c r="D34" s="299"/>
      <c r="E34" s="299"/>
      <c r="F34" s="299"/>
      <c r="G34" s="69">
        <v>240</v>
      </c>
      <c r="H34" s="77">
        <v>12.3</v>
      </c>
      <c r="I34" s="77">
        <v>12.3</v>
      </c>
      <c r="J34" s="77">
        <f>J35</f>
        <v>49.4</v>
      </c>
      <c r="K34" s="77">
        <f>K35</f>
        <v>2.85</v>
      </c>
      <c r="L34" s="77">
        <v>49.4</v>
      </c>
      <c r="M34" s="77">
        <v>6.2</v>
      </c>
      <c r="N34" s="77">
        <v>49.4</v>
      </c>
      <c r="O34" s="77">
        <v>9.78</v>
      </c>
      <c r="P34" s="77">
        <v>44.42</v>
      </c>
      <c r="Q34" s="77">
        <v>23.07</v>
      </c>
      <c r="R34" s="77">
        <v>38</v>
      </c>
      <c r="S34" s="77">
        <v>38</v>
      </c>
      <c r="T34" s="79"/>
    </row>
    <row r="35" spans="1:20" s="6" customFormat="1" ht="16.5" customHeight="1">
      <c r="A35" s="308"/>
      <c r="B35" s="360"/>
      <c r="C35" s="328"/>
      <c r="D35" s="300"/>
      <c r="E35" s="300"/>
      <c r="F35" s="300"/>
      <c r="G35" s="69">
        <v>244</v>
      </c>
      <c r="H35" s="77">
        <v>12.3</v>
      </c>
      <c r="I35" s="77">
        <v>12.3</v>
      </c>
      <c r="J35" s="77">
        <v>49.4</v>
      </c>
      <c r="K35" s="77">
        <v>2.85</v>
      </c>
      <c r="L35" s="77">
        <v>49.4</v>
      </c>
      <c r="M35" s="77">
        <v>6.2</v>
      </c>
      <c r="N35" s="77">
        <v>49.4</v>
      </c>
      <c r="O35" s="77">
        <v>9.78</v>
      </c>
      <c r="P35" s="77">
        <v>44.42</v>
      </c>
      <c r="Q35" s="77">
        <v>23.07</v>
      </c>
      <c r="R35" s="77">
        <v>38</v>
      </c>
      <c r="S35" s="77">
        <v>38</v>
      </c>
      <c r="T35" s="79"/>
    </row>
    <row r="36" spans="1:20" s="6" customFormat="1" ht="21" customHeight="1">
      <c r="A36" s="307" t="s">
        <v>167</v>
      </c>
      <c r="B36" s="307" t="s">
        <v>176</v>
      </c>
      <c r="C36" s="68" t="s">
        <v>23</v>
      </c>
      <c r="D36" s="80"/>
      <c r="E36" s="80"/>
      <c r="F36" s="80"/>
      <c r="G36" s="69"/>
      <c r="H36" s="77">
        <f>H37+H39</f>
        <v>1180.99</v>
      </c>
      <c r="I36" s="77">
        <f aca="true" t="shared" si="8" ref="I36:S36">I37+I39</f>
        <v>1180.99</v>
      </c>
      <c r="J36" s="77">
        <f t="shared" si="8"/>
        <v>1519.8</v>
      </c>
      <c r="K36" s="77">
        <f t="shared" si="8"/>
        <v>307.1</v>
      </c>
      <c r="L36" s="77">
        <f t="shared" si="8"/>
        <v>1519.7</v>
      </c>
      <c r="M36" s="77">
        <f t="shared" si="8"/>
        <v>759.9</v>
      </c>
      <c r="N36" s="77">
        <f t="shared" si="8"/>
        <v>1519.8</v>
      </c>
      <c r="O36" s="77">
        <f t="shared" si="8"/>
        <v>1139.84</v>
      </c>
      <c r="P36" s="77">
        <f t="shared" si="8"/>
        <v>1522.8</v>
      </c>
      <c r="Q36" s="77">
        <f t="shared" si="8"/>
        <v>1279.91</v>
      </c>
      <c r="R36" s="77">
        <f t="shared" si="8"/>
        <v>1633.6</v>
      </c>
      <c r="S36" s="77">
        <f t="shared" si="8"/>
        <v>1633.6</v>
      </c>
      <c r="T36" s="79"/>
    </row>
    <row r="37" spans="1:20" s="6" customFormat="1" ht="21" customHeight="1">
      <c r="A37" s="329"/>
      <c r="B37" s="329"/>
      <c r="C37" s="68"/>
      <c r="D37" s="71"/>
      <c r="E37" s="71"/>
      <c r="F37" s="71"/>
      <c r="G37" s="69">
        <v>240</v>
      </c>
      <c r="H37" s="77">
        <v>13.33</v>
      </c>
      <c r="I37" s="77">
        <v>13.33</v>
      </c>
      <c r="J37" s="77">
        <f>J38</f>
        <v>15.1</v>
      </c>
      <c r="K37" s="77">
        <v>3</v>
      </c>
      <c r="L37" s="77">
        <v>15</v>
      </c>
      <c r="M37" s="77">
        <v>7.3</v>
      </c>
      <c r="N37" s="77">
        <v>15.1</v>
      </c>
      <c r="O37" s="77">
        <v>11.28</v>
      </c>
      <c r="P37" s="77">
        <v>15.1</v>
      </c>
      <c r="Q37" s="77">
        <v>12.67</v>
      </c>
      <c r="R37" s="77">
        <v>16.5</v>
      </c>
      <c r="S37" s="77">
        <v>16.5</v>
      </c>
      <c r="T37" s="79"/>
    </row>
    <row r="38" spans="1:20" s="6" customFormat="1" ht="22.5" customHeight="1">
      <c r="A38" s="329"/>
      <c r="B38" s="329"/>
      <c r="C38" s="68" t="s">
        <v>36</v>
      </c>
      <c r="D38" s="298" t="s">
        <v>65</v>
      </c>
      <c r="E38" s="298" t="s">
        <v>177</v>
      </c>
      <c r="F38" s="298" t="s">
        <v>505</v>
      </c>
      <c r="G38" s="69">
        <v>244</v>
      </c>
      <c r="H38" s="77">
        <v>13.33</v>
      </c>
      <c r="I38" s="77">
        <v>13.33</v>
      </c>
      <c r="J38" s="77">
        <v>15.1</v>
      </c>
      <c r="K38" s="77">
        <v>3</v>
      </c>
      <c r="L38" s="77">
        <v>15</v>
      </c>
      <c r="M38" s="77">
        <v>7.3</v>
      </c>
      <c r="N38" s="77">
        <v>15.1</v>
      </c>
      <c r="O38" s="77">
        <v>11.28</v>
      </c>
      <c r="P38" s="77">
        <v>15.1</v>
      </c>
      <c r="Q38" s="77">
        <v>12.67</v>
      </c>
      <c r="R38" s="77">
        <v>16.5</v>
      </c>
      <c r="S38" s="77">
        <v>16.5</v>
      </c>
      <c r="T38" s="79"/>
    </row>
    <row r="39" spans="1:20" s="6" customFormat="1" ht="21.75" customHeight="1">
      <c r="A39" s="308"/>
      <c r="B39" s="308"/>
      <c r="C39" s="68"/>
      <c r="D39" s="300"/>
      <c r="E39" s="300"/>
      <c r="F39" s="300"/>
      <c r="G39" s="69">
        <v>321</v>
      </c>
      <c r="H39" s="77">
        <v>1167.66</v>
      </c>
      <c r="I39" s="77">
        <v>1167.66</v>
      </c>
      <c r="J39" s="77">
        <v>1504.7</v>
      </c>
      <c r="K39" s="77">
        <v>304.1</v>
      </c>
      <c r="L39" s="77">
        <v>1504.7</v>
      </c>
      <c r="M39" s="77">
        <v>752.6</v>
      </c>
      <c r="N39" s="77">
        <v>1504.7</v>
      </c>
      <c r="O39" s="77">
        <v>1128.56</v>
      </c>
      <c r="P39" s="77">
        <v>1507.7</v>
      </c>
      <c r="Q39" s="77">
        <v>1267.24</v>
      </c>
      <c r="R39" s="77">
        <v>1617.1</v>
      </c>
      <c r="S39" s="77">
        <v>1617.1</v>
      </c>
      <c r="T39" s="79"/>
    </row>
    <row r="40" spans="1:20" s="6" customFormat="1" ht="23.25" customHeight="1">
      <c r="A40" s="307" t="s">
        <v>169</v>
      </c>
      <c r="B40" s="307" t="s">
        <v>179</v>
      </c>
      <c r="C40" s="68" t="s">
        <v>23</v>
      </c>
      <c r="D40" s="80"/>
      <c r="E40" s="80"/>
      <c r="F40" s="80"/>
      <c r="G40" s="69"/>
      <c r="H40" s="77">
        <f>H41+H43+H45</f>
        <v>21941.100000000002</v>
      </c>
      <c r="I40" s="77">
        <f aca="true" t="shared" si="9" ref="I40:S40">I41+I43+I45</f>
        <v>21844.74</v>
      </c>
      <c r="J40" s="77">
        <f t="shared" si="9"/>
        <v>2736.9900000000002</v>
      </c>
      <c r="K40" s="77">
        <f t="shared" si="9"/>
        <v>0</v>
      </c>
      <c r="L40" s="77">
        <f t="shared" si="9"/>
        <v>2736.9</v>
      </c>
      <c r="M40" s="77">
        <f t="shared" si="9"/>
        <v>0</v>
      </c>
      <c r="N40" s="77">
        <f t="shared" si="9"/>
        <v>2736.9900000000002</v>
      </c>
      <c r="O40" s="77">
        <f t="shared" si="9"/>
        <v>2302.69</v>
      </c>
      <c r="P40" s="77">
        <v>2736.39</v>
      </c>
      <c r="Q40" s="77">
        <v>2736.96</v>
      </c>
      <c r="R40" s="77">
        <f t="shared" si="9"/>
        <v>0</v>
      </c>
      <c r="S40" s="77">
        <f t="shared" si="9"/>
        <v>0</v>
      </c>
      <c r="T40" s="79"/>
    </row>
    <row r="41" spans="1:20" s="6" customFormat="1" ht="21.75" customHeight="1">
      <c r="A41" s="329"/>
      <c r="B41" s="329"/>
      <c r="C41" s="326" t="s">
        <v>36</v>
      </c>
      <c r="D41" s="80" t="s">
        <v>65</v>
      </c>
      <c r="E41" s="80" t="s">
        <v>66</v>
      </c>
      <c r="F41" s="80" t="s">
        <v>199</v>
      </c>
      <c r="G41" s="69">
        <v>240</v>
      </c>
      <c r="H41" s="77">
        <f>H42</f>
        <v>78</v>
      </c>
      <c r="I41" s="77">
        <f>I42</f>
        <v>78</v>
      </c>
      <c r="J41" s="77">
        <f>J42</f>
        <v>68.69</v>
      </c>
      <c r="K41" s="77">
        <v>0</v>
      </c>
      <c r="L41" s="77">
        <v>68.6</v>
      </c>
      <c r="M41" s="77">
        <v>0</v>
      </c>
      <c r="N41" s="77">
        <v>68.69</v>
      </c>
      <c r="O41" s="77">
        <v>68.69</v>
      </c>
      <c r="P41" s="77">
        <v>68.69</v>
      </c>
      <c r="Q41" s="77">
        <v>68.69</v>
      </c>
      <c r="R41" s="77"/>
      <c r="S41" s="77"/>
      <c r="T41" s="79"/>
    </row>
    <row r="42" spans="1:20" s="6" customFormat="1" ht="24" customHeight="1">
      <c r="A42" s="329"/>
      <c r="B42" s="329"/>
      <c r="C42" s="327"/>
      <c r="D42" s="80" t="s">
        <v>65</v>
      </c>
      <c r="E42" s="80" t="s">
        <v>66</v>
      </c>
      <c r="F42" s="80" t="s">
        <v>199</v>
      </c>
      <c r="G42" s="69">
        <v>244</v>
      </c>
      <c r="H42" s="77">
        <v>78</v>
      </c>
      <c r="I42" s="77">
        <v>78</v>
      </c>
      <c r="J42" s="77">
        <v>68.69</v>
      </c>
      <c r="K42" s="77"/>
      <c r="L42" s="77">
        <v>68.6</v>
      </c>
      <c r="M42" s="77"/>
      <c r="N42" s="77">
        <v>68.69</v>
      </c>
      <c r="O42" s="77">
        <v>68.69</v>
      </c>
      <c r="P42" s="77">
        <v>68.69</v>
      </c>
      <c r="Q42" s="77">
        <v>68.69</v>
      </c>
      <c r="R42" s="77"/>
      <c r="S42" s="77"/>
      <c r="T42" s="79"/>
    </row>
    <row r="43" spans="1:20" s="6" customFormat="1" ht="23.25" customHeight="1">
      <c r="A43" s="329"/>
      <c r="B43" s="329"/>
      <c r="C43" s="327"/>
      <c r="D43" s="80" t="s">
        <v>65</v>
      </c>
      <c r="E43" s="80" t="s">
        <v>66</v>
      </c>
      <c r="F43" s="80" t="s">
        <v>199</v>
      </c>
      <c r="G43" s="69">
        <v>610</v>
      </c>
      <c r="H43" s="77">
        <f>H44</f>
        <v>2592.9</v>
      </c>
      <c r="I43" s="77">
        <v>2592.9</v>
      </c>
      <c r="J43" s="77">
        <f>J44</f>
        <v>2668.3</v>
      </c>
      <c r="K43" s="77">
        <v>0</v>
      </c>
      <c r="L43" s="77">
        <v>2668.3</v>
      </c>
      <c r="M43" s="77">
        <v>0</v>
      </c>
      <c r="N43" s="77">
        <v>2668.3</v>
      </c>
      <c r="O43" s="77">
        <v>2234</v>
      </c>
      <c r="P43" s="77">
        <v>2234</v>
      </c>
      <c r="Q43" s="77">
        <v>2234</v>
      </c>
      <c r="R43" s="77"/>
      <c r="S43" s="77"/>
      <c r="T43" s="79"/>
    </row>
    <row r="44" spans="1:20" s="6" customFormat="1" ht="23.25" customHeight="1">
      <c r="A44" s="329"/>
      <c r="B44" s="329"/>
      <c r="C44" s="327"/>
      <c r="D44" s="80" t="s">
        <v>65</v>
      </c>
      <c r="E44" s="80" t="s">
        <v>66</v>
      </c>
      <c r="F44" s="80" t="s">
        <v>199</v>
      </c>
      <c r="G44" s="69">
        <v>612</v>
      </c>
      <c r="H44" s="77">
        <v>2592.9</v>
      </c>
      <c r="I44" s="77">
        <v>2592.9</v>
      </c>
      <c r="J44" s="77">
        <v>2668.3</v>
      </c>
      <c r="K44" s="77"/>
      <c r="L44" s="77">
        <v>2668.3</v>
      </c>
      <c r="M44" s="77"/>
      <c r="N44" s="77">
        <v>2668.3</v>
      </c>
      <c r="O44" s="77">
        <v>2234</v>
      </c>
      <c r="P44" s="77">
        <v>2668.3</v>
      </c>
      <c r="Q44" s="77">
        <v>2667.27</v>
      </c>
      <c r="R44" s="77"/>
      <c r="S44" s="77"/>
      <c r="T44" s="79"/>
    </row>
    <row r="45" spans="1:20" s="6" customFormat="1" ht="21.75" customHeight="1">
      <c r="A45" s="308"/>
      <c r="B45" s="308"/>
      <c r="C45" s="328"/>
      <c r="D45" s="80" t="s">
        <v>65</v>
      </c>
      <c r="E45" s="80" t="s">
        <v>66</v>
      </c>
      <c r="F45" s="80" t="s">
        <v>199</v>
      </c>
      <c r="G45" s="69">
        <v>464</v>
      </c>
      <c r="H45" s="77">
        <v>19270.2</v>
      </c>
      <c r="I45" s="77">
        <v>19173.84</v>
      </c>
      <c r="J45" s="77"/>
      <c r="K45" s="77"/>
      <c r="L45" s="77"/>
      <c r="M45" s="77"/>
      <c r="N45" s="77"/>
      <c r="O45" s="77"/>
      <c r="P45" s="77"/>
      <c r="Q45" s="77"/>
      <c r="R45" s="77"/>
      <c r="S45" s="77"/>
      <c r="T45" s="79"/>
    </row>
    <row r="46" spans="1:20" s="6" customFormat="1" ht="24.75" customHeight="1">
      <c r="A46" s="307" t="s">
        <v>170</v>
      </c>
      <c r="B46" s="307" t="s">
        <v>181</v>
      </c>
      <c r="C46" s="68" t="s">
        <v>23</v>
      </c>
      <c r="D46" s="80"/>
      <c r="E46" s="80"/>
      <c r="F46" s="80"/>
      <c r="G46" s="69"/>
      <c r="H46" s="77">
        <f>H47+H51+H55</f>
        <v>186850.66999999998</v>
      </c>
      <c r="I46" s="77">
        <f aca="true" t="shared" si="10" ref="I46:S46">I47+I51+I55</f>
        <v>182468.97</v>
      </c>
      <c r="J46" s="77">
        <f t="shared" si="10"/>
        <v>188039.60000000003</v>
      </c>
      <c r="K46" s="77">
        <f t="shared" si="10"/>
        <v>35170.88</v>
      </c>
      <c r="L46" s="77">
        <f>L47+L51+L55</f>
        <v>186692.8</v>
      </c>
      <c r="M46" s="77">
        <f>M47+M51+M55</f>
        <v>99930.20000000001</v>
      </c>
      <c r="N46" s="77">
        <f t="shared" si="10"/>
        <v>186693</v>
      </c>
      <c r="O46" s="77">
        <f t="shared" si="10"/>
        <v>126940.48000000001</v>
      </c>
      <c r="P46" s="77">
        <f t="shared" si="10"/>
        <v>191292.56</v>
      </c>
      <c r="Q46" s="77">
        <f t="shared" si="10"/>
        <v>191161.97</v>
      </c>
      <c r="R46" s="77">
        <f t="shared" si="10"/>
        <v>200881.39</v>
      </c>
      <c r="S46" s="77">
        <f t="shared" si="10"/>
        <v>192706.2</v>
      </c>
      <c r="T46" s="79"/>
    </row>
    <row r="47" spans="1:20" s="6" customFormat="1" ht="24.75" customHeight="1">
      <c r="A47" s="329"/>
      <c r="B47" s="329"/>
      <c r="C47" s="326" t="s">
        <v>36</v>
      </c>
      <c r="D47" s="298" t="s">
        <v>65</v>
      </c>
      <c r="E47" s="298" t="s">
        <v>66</v>
      </c>
      <c r="F47" s="298" t="s">
        <v>200</v>
      </c>
      <c r="G47" s="69">
        <v>610</v>
      </c>
      <c r="H47" s="77">
        <f>H48+H49</f>
        <v>169238.28999999998</v>
      </c>
      <c r="I47" s="77">
        <v>164891.37</v>
      </c>
      <c r="J47" s="77">
        <f>J48+J49</f>
        <v>168780.90000000002</v>
      </c>
      <c r="K47" s="77">
        <f aca="true" t="shared" si="11" ref="K47:S47">K48+K49</f>
        <v>31883.519999999997</v>
      </c>
      <c r="L47" s="77">
        <v>169674.8</v>
      </c>
      <c r="M47" s="77">
        <v>90006.3</v>
      </c>
      <c r="N47" s="77">
        <v>167624.29</v>
      </c>
      <c r="O47" s="77">
        <v>115175.61</v>
      </c>
      <c r="P47" s="77">
        <v>172738.28</v>
      </c>
      <c r="Q47" s="77">
        <f t="shared" si="11"/>
        <v>172607.84</v>
      </c>
      <c r="R47" s="77">
        <f t="shared" si="11"/>
        <v>173452.3</v>
      </c>
      <c r="S47" s="77">
        <f t="shared" si="11"/>
        <v>169337.5</v>
      </c>
      <c r="T47" s="79"/>
    </row>
    <row r="48" spans="1:20" s="6" customFormat="1" ht="18.75" customHeight="1">
      <c r="A48" s="329"/>
      <c r="B48" s="329"/>
      <c r="C48" s="327"/>
      <c r="D48" s="299"/>
      <c r="E48" s="299"/>
      <c r="F48" s="299"/>
      <c r="G48" s="69">
        <v>611</v>
      </c>
      <c r="H48" s="77">
        <v>152550.83</v>
      </c>
      <c r="I48" s="77">
        <v>149431.5</v>
      </c>
      <c r="J48" s="77">
        <v>159541.2</v>
      </c>
      <c r="K48" s="77">
        <v>29046.53</v>
      </c>
      <c r="L48" s="77">
        <v>158624.5</v>
      </c>
      <c r="M48" s="77">
        <v>84042.3</v>
      </c>
      <c r="N48" s="77">
        <v>153395.8</v>
      </c>
      <c r="O48" s="77">
        <v>105289.93</v>
      </c>
      <c r="P48" s="77">
        <v>157180.49</v>
      </c>
      <c r="Q48" s="77">
        <v>157050.08</v>
      </c>
      <c r="R48" s="77">
        <v>168414.8</v>
      </c>
      <c r="S48" s="77">
        <v>164300</v>
      </c>
      <c r="T48" s="79"/>
    </row>
    <row r="49" spans="1:20" s="6" customFormat="1" ht="23.25" customHeight="1">
      <c r="A49" s="329"/>
      <c r="B49" s="329"/>
      <c r="C49" s="327"/>
      <c r="D49" s="299"/>
      <c r="E49" s="299"/>
      <c r="F49" s="299"/>
      <c r="G49" s="69">
        <v>612</v>
      </c>
      <c r="H49" s="77">
        <v>16687.46</v>
      </c>
      <c r="I49" s="77">
        <v>15459.87</v>
      </c>
      <c r="J49" s="77">
        <v>9239.7</v>
      </c>
      <c r="K49" s="77">
        <v>2836.99</v>
      </c>
      <c r="L49" s="77">
        <v>11050.3</v>
      </c>
      <c r="M49" s="77">
        <v>5964</v>
      </c>
      <c r="N49" s="77">
        <v>14228.49</v>
      </c>
      <c r="O49" s="77">
        <v>9885.68</v>
      </c>
      <c r="P49" s="77">
        <v>15557.79</v>
      </c>
      <c r="Q49" s="77">
        <v>15557.76</v>
      </c>
      <c r="R49" s="77">
        <v>5037.5</v>
      </c>
      <c r="S49" s="77">
        <v>5037.5</v>
      </c>
      <c r="T49" s="79"/>
    </row>
    <row r="50" spans="1:20" s="6" customFormat="1" ht="23.25" customHeight="1">
      <c r="A50" s="329"/>
      <c r="B50" s="329"/>
      <c r="C50" s="327"/>
      <c r="D50" s="299"/>
      <c r="E50" s="299"/>
      <c r="F50" s="299"/>
      <c r="G50" s="69">
        <v>853</v>
      </c>
      <c r="H50" s="77"/>
      <c r="I50" s="77"/>
      <c r="J50" s="77"/>
      <c r="K50" s="77"/>
      <c r="L50" s="77">
        <v>0.07</v>
      </c>
      <c r="M50" s="77">
        <v>0.07</v>
      </c>
      <c r="N50" s="77">
        <v>0.07</v>
      </c>
      <c r="O50" s="77">
        <v>0.07</v>
      </c>
      <c r="P50" s="77"/>
      <c r="Q50" s="77"/>
      <c r="R50" s="77"/>
      <c r="S50" s="77"/>
      <c r="T50" s="79"/>
    </row>
    <row r="51" spans="1:20" s="6" customFormat="1" ht="18.75" customHeight="1">
      <c r="A51" s="329"/>
      <c r="B51" s="329"/>
      <c r="C51" s="327"/>
      <c r="D51" s="299"/>
      <c r="E51" s="299"/>
      <c r="F51" s="299"/>
      <c r="G51" s="69">
        <v>110</v>
      </c>
      <c r="H51" s="77">
        <f>H52+H54</f>
        <v>16641.97</v>
      </c>
      <c r="I51" s="77">
        <f>I52+I54</f>
        <v>16607.19</v>
      </c>
      <c r="J51" s="77">
        <f aca="true" t="shared" si="12" ref="J51:S51">J52+J54</f>
        <v>18578.7</v>
      </c>
      <c r="K51" s="77">
        <f t="shared" si="12"/>
        <v>3187.55</v>
      </c>
      <c r="L51" s="77">
        <f t="shared" si="12"/>
        <v>16245.7</v>
      </c>
      <c r="M51" s="77">
        <f t="shared" si="12"/>
        <v>9557.6</v>
      </c>
      <c r="N51" s="77">
        <f t="shared" si="12"/>
        <v>18152.69</v>
      </c>
      <c r="O51" s="77">
        <f t="shared" si="12"/>
        <v>11712.240000000002</v>
      </c>
      <c r="P51" s="77">
        <f>P52+P54+P53</f>
        <v>17640.8</v>
      </c>
      <c r="Q51" s="77">
        <f>Q52+Q54+Q53</f>
        <v>17640.66</v>
      </c>
      <c r="R51" s="77">
        <f t="shared" si="12"/>
        <v>25920.89</v>
      </c>
      <c r="S51" s="77">
        <f t="shared" si="12"/>
        <v>22688.7</v>
      </c>
      <c r="T51" s="79"/>
    </row>
    <row r="52" spans="1:20" s="6" customFormat="1" ht="18.75" customHeight="1">
      <c r="A52" s="329"/>
      <c r="B52" s="329"/>
      <c r="C52" s="327"/>
      <c r="D52" s="299"/>
      <c r="E52" s="299"/>
      <c r="F52" s="299"/>
      <c r="G52" s="69">
        <v>111</v>
      </c>
      <c r="H52" s="77">
        <v>12781</v>
      </c>
      <c r="I52" s="77">
        <v>12746.49</v>
      </c>
      <c r="J52" s="77">
        <v>14248</v>
      </c>
      <c r="K52" s="77">
        <v>2521.81</v>
      </c>
      <c r="L52" s="77">
        <v>12314.9</v>
      </c>
      <c r="M52" s="77">
        <v>7836.9</v>
      </c>
      <c r="N52" s="77">
        <v>13971.83</v>
      </c>
      <c r="O52" s="77">
        <v>9048.44</v>
      </c>
      <c r="P52" s="77">
        <v>13546.93</v>
      </c>
      <c r="Q52" s="77">
        <v>13546.79</v>
      </c>
      <c r="R52" s="77">
        <v>21341.39</v>
      </c>
      <c r="S52" s="77">
        <v>18285.4</v>
      </c>
      <c r="T52" s="79"/>
    </row>
    <row r="53" spans="1:20" s="6" customFormat="1" ht="18.75" customHeight="1">
      <c r="A53" s="329"/>
      <c r="B53" s="329"/>
      <c r="C53" s="327"/>
      <c r="D53" s="299"/>
      <c r="E53" s="299"/>
      <c r="F53" s="299"/>
      <c r="G53" s="69">
        <v>112</v>
      </c>
      <c r="H53" s="77"/>
      <c r="I53" s="77"/>
      <c r="J53" s="77"/>
      <c r="K53" s="77"/>
      <c r="L53" s="77"/>
      <c r="M53" s="77"/>
      <c r="N53" s="77"/>
      <c r="O53" s="77"/>
      <c r="P53" s="77">
        <v>2.5</v>
      </c>
      <c r="Q53" s="77">
        <v>2.5</v>
      </c>
      <c r="R53" s="77"/>
      <c r="S53" s="77"/>
      <c r="T53" s="79"/>
    </row>
    <row r="54" spans="1:20" s="6" customFormat="1" ht="18.75" customHeight="1">
      <c r="A54" s="329"/>
      <c r="B54" s="329"/>
      <c r="C54" s="327"/>
      <c r="D54" s="299"/>
      <c r="E54" s="299"/>
      <c r="F54" s="299"/>
      <c r="G54" s="69">
        <v>119</v>
      </c>
      <c r="H54" s="77">
        <v>3860.97</v>
      </c>
      <c r="I54" s="77">
        <v>3860.7</v>
      </c>
      <c r="J54" s="77">
        <v>4330.7</v>
      </c>
      <c r="K54" s="77">
        <v>665.74</v>
      </c>
      <c r="L54" s="77">
        <v>3930.8</v>
      </c>
      <c r="M54" s="77">
        <v>1720.7</v>
      </c>
      <c r="N54" s="77">
        <v>4180.86</v>
      </c>
      <c r="O54" s="77">
        <v>2663.8</v>
      </c>
      <c r="P54" s="77">
        <v>4091.37</v>
      </c>
      <c r="Q54" s="77">
        <v>4091.37</v>
      </c>
      <c r="R54" s="77">
        <v>4579.5</v>
      </c>
      <c r="S54" s="77">
        <v>4403.3</v>
      </c>
      <c r="T54" s="79"/>
    </row>
    <row r="55" spans="1:20" s="6" customFormat="1" ht="15.75" customHeight="1">
      <c r="A55" s="329"/>
      <c r="B55" s="329"/>
      <c r="C55" s="327"/>
      <c r="D55" s="299"/>
      <c r="E55" s="299"/>
      <c r="F55" s="299"/>
      <c r="G55" s="69">
        <v>240</v>
      </c>
      <c r="H55" s="77">
        <f>H56</f>
        <v>970.41</v>
      </c>
      <c r="I55" s="77">
        <f>I56</f>
        <v>970.41</v>
      </c>
      <c r="J55" s="77">
        <f>J56</f>
        <v>680</v>
      </c>
      <c r="K55" s="77">
        <f aca="true" t="shared" si="13" ref="K55:S55">K56</f>
        <v>99.81</v>
      </c>
      <c r="L55" s="77">
        <v>772.3</v>
      </c>
      <c r="M55" s="77">
        <v>366.3</v>
      </c>
      <c r="N55" s="77">
        <v>916.02</v>
      </c>
      <c r="O55" s="77">
        <v>52.63</v>
      </c>
      <c r="P55" s="77">
        <v>913.48</v>
      </c>
      <c r="Q55" s="77">
        <f t="shared" si="13"/>
        <v>913.47</v>
      </c>
      <c r="R55" s="77">
        <f t="shared" si="13"/>
        <v>1508.2</v>
      </c>
      <c r="S55" s="77">
        <f t="shared" si="13"/>
        <v>680</v>
      </c>
      <c r="T55" s="79"/>
    </row>
    <row r="56" spans="1:20" s="6" customFormat="1" ht="15" customHeight="1">
      <c r="A56" s="308"/>
      <c r="B56" s="308"/>
      <c r="C56" s="328"/>
      <c r="D56" s="300"/>
      <c r="E56" s="300"/>
      <c r="F56" s="300"/>
      <c r="G56" s="69">
        <v>244</v>
      </c>
      <c r="H56" s="77">
        <v>970.41</v>
      </c>
      <c r="I56" s="77">
        <v>970.41</v>
      </c>
      <c r="J56" s="77">
        <v>680</v>
      </c>
      <c r="K56" s="77">
        <v>99.81</v>
      </c>
      <c r="L56" s="77">
        <v>772.3</v>
      </c>
      <c r="M56" s="77">
        <v>366.3</v>
      </c>
      <c r="N56" s="77">
        <v>916.02</v>
      </c>
      <c r="O56" s="77">
        <v>52.63</v>
      </c>
      <c r="P56" s="77">
        <v>913.48</v>
      </c>
      <c r="Q56" s="77">
        <v>913.47</v>
      </c>
      <c r="R56" s="77">
        <v>1508.2</v>
      </c>
      <c r="S56" s="77">
        <v>680</v>
      </c>
      <c r="T56" s="79"/>
    </row>
    <row r="57" spans="1:20" s="6" customFormat="1" ht="24.75" customHeight="1">
      <c r="A57" s="307" t="s">
        <v>517</v>
      </c>
      <c r="B57" s="307" t="s">
        <v>183</v>
      </c>
      <c r="C57" s="68" t="s">
        <v>23</v>
      </c>
      <c r="D57" s="80"/>
      <c r="E57" s="80"/>
      <c r="F57" s="80"/>
      <c r="G57" s="69"/>
      <c r="H57" s="77">
        <f>H58+H60+H61</f>
        <v>18966.190000000002</v>
      </c>
      <c r="I57" s="77">
        <f aca="true" t="shared" si="14" ref="I57:S57">I58+I60+I61</f>
        <v>18966.190000000002</v>
      </c>
      <c r="J57" s="77">
        <f t="shared" si="14"/>
        <v>19286.899999999998</v>
      </c>
      <c r="K57" s="77">
        <f t="shared" si="14"/>
        <v>2458.01</v>
      </c>
      <c r="L57" s="77">
        <f t="shared" si="14"/>
        <v>19286.899999999998</v>
      </c>
      <c r="M57" s="77">
        <f t="shared" si="14"/>
        <v>7667.900000000001</v>
      </c>
      <c r="N57" s="77">
        <f t="shared" si="14"/>
        <v>19286.899999999998</v>
      </c>
      <c r="O57" s="77">
        <f t="shared" si="14"/>
        <v>7755.2300000000005</v>
      </c>
      <c r="P57" s="77">
        <f t="shared" si="14"/>
        <v>17781.99</v>
      </c>
      <c r="Q57" s="77">
        <f t="shared" si="14"/>
        <v>15443.92</v>
      </c>
      <c r="R57" s="77">
        <f t="shared" si="14"/>
        <v>21229.6</v>
      </c>
      <c r="S57" s="77">
        <f t="shared" si="14"/>
        <v>21160.359999999997</v>
      </c>
      <c r="T57" s="79"/>
    </row>
    <row r="58" spans="1:20" s="6" customFormat="1" ht="24" customHeight="1">
      <c r="A58" s="329"/>
      <c r="B58" s="329"/>
      <c r="C58" s="326" t="s">
        <v>36</v>
      </c>
      <c r="D58" s="298" t="s">
        <v>65</v>
      </c>
      <c r="E58" s="298" t="s">
        <v>76</v>
      </c>
      <c r="F58" s="298" t="s">
        <v>201</v>
      </c>
      <c r="G58" s="69">
        <v>240</v>
      </c>
      <c r="H58" s="77">
        <f>H59</f>
        <v>1069.83</v>
      </c>
      <c r="I58" s="77">
        <f aca="true" t="shared" si="15" ref="I58:S58">I59</f>
        <v>1069.83</v>
      </c>
      <c r="J58" s="77">
        <f t="shared" si="15"/>
        <v>1034.3</v>
      </c>
      <c r="K58" s="77">
        <f t="shared" si="15"/>
        <v>144.49</v>
      </c>
      <c r="L58" s="77">
        <f t="shared" si="15"/>
        <v>1034.3</v>
      </c>
      <c r="M58" s="77">
        <f t="shared" si="15"/>
        <v>432.2</v>
      </c>
      <c r="N58" s="77">
        <f t="shared" si="15"/>
        <v>1034.3</v>
      </c>
      <c r="O58" s="77">
        <f t="shared" si="15"/>
        <v>435.95</v>
      </c>
      <c r="P58" s="77">
        <f t="shared" si="15"/>
        <v>1034.65</v>
      </c>
      <c r="Q58" s="77">
        <f t="shared" si="15"/>
        <v>797.19</v>
      </c>
      <c r="R58" s="77">
        <f t="shared" si="15"/>
        <v>1282.64</v>
      </c>
      <c r="S58" s="77">
        <f t="shared" si="15"/>
        <v>1213.4</v>
      </c>
      <c r="T58" s="79"/>
    </row>
    <row r="59" spans="1:20" s="6" customFormat="1" ht="15" customHeight="1">
      <c r="A59" s="329"/>
      <c r="B59" s="329"/>
      <c r="C59" s="327"/>
      <c r="D59" s="299"/>
      <c r="E59" s="299"/>
      <c r="F59" s="299"/>
      <c r="G59" s="69">
        <v>244</v>
      </c>
      <c r="H59" s="77">
        <v>1069.83</v>
      </c>
      <c r="I59" s="77">
        <v>1069.83</v>
      </c>
      <c r="J59" s="77">
        <v>1034.3</v>
      </c>
      <c r="K59" s="77">
        <v>144.49</v>
      </c>
      <c r="L59" s="77">
        <v>1034.3</v>
      </c>
      <c r="M59" s="77">
        <v>432.2</v>
      </c>
      <c r="N59" s="77">
        <v>1034.3</v>
      </c>
      <c r="O59" s="77">
        <v>435.95</v>
      </c>
      <c r="P59" s="77">
        <v>1034.65</v>
      </c>
      <c r="Q59" s="77">
        <v>797.19</v>
      </c>
      <c r="R59" s="77">
        <v>1282.64</v>
      </c>
      <c r="S59" s="77">
        <v>1213.4</v>
      </c>
      <c r="T59" s="79"/>
    </row>
    <row r="60" spans="1:20" s="6" customFormat="1" ht="15" customHeight="1">
      <c r="A60" s="329"/>
      <c r="B60" s="329"/>
      <c r="C60" s="327"/>
      <c r="D60" s="299"/>
      <c r="E60" s="299"/>
      <c r="F60" s="299"/>
      <c r="G60" s="69">
        <v>321</v>
      </c>
      <c r="H60" s="77">
        <v>127.05</v>
      </c>
      <c r="I60" s="77">
        <v>127.05</v>
      </c>
      <c r="J60" s="77">
        <v>299.3</v>
      </c>
      <c r="K60" s="77">
        <v>48.39</v>
      </c>
      <c r="L60" s="77">
        <v>299.3</v>
      </c>
      <c r="M60" s="77">
        <v>133.9</v>
      </c>
      <c r="N60" s="77">
        <v>299.3</v>
      </c>
      <c r="O60" s="77">
        <v>133.93</v>
      </c>
      <c r="P60" s="77">
        <v>298.94</v>
      </c>
      <c r="Q60" s="77">
        <v>270.33</v>
      </c>
      <c r="R60" s="77">
        <v>120.2</v>
      </c>
      <c r="S60" s="77">
        <v>120.2</v>
      </c>
      <c r="T60" s="79"/>
    </row>
    <row r="61" spans="1:20" s="6" customFormat="1" ht="20.25" customHeight="1">
      <c r="A61" s="329"/>
      <c r="B61" s="329"/>
      <c r="C61" s="327"/>
      <c r="D61" s="299"/>
      <c r="E61" s="299"/>
      <c r="F61" s="299"/>
      <c r="G61" s="69">
        <v>610</v>
      </c>
      <c r="H61" s="77">
        <f>H62</f>
        <v>17769.31</v>
      </c>
      <c r="I61" s="77">
        <f aca="true" t="shared" si="16" ref="I61:S61">I62</f>
        <v>17769.31</v>
      </c>
      <c r="J61" s="77">
        <f t="shared" si="16"/>
        <v>17953.3</v>
      </c>
      <c r="K61" s="77">
        <f t="shared" si="16"/>
        <v>2265.13</v>
      </c>
      <c r="L61" s="77">
        <f t="shared" si="16"/>
        <v>17953.3</v>
      </c>
      <c r="M61" s="77">
        <f t="shared" si="16"/>
        <v>7101.8</v>
      </c>
      <c r="N61" s="77">
        <f t="shared" si="16"/>
        <v>17953.3</v>
      </c>
      <c r="O61" s="77">
        <f t="shared" si="16"/>
        <v>7185.35</v>
      </c>
      <c r="P61" s="77">
        <f t="shared" si="16"/>
        <v>16448.4</v>
      </c>
      <c r="Q61" s="77">
        <f t="shared" si="16"/>
        <v>14376.4</v>
      </c>
      <c r="R61" s="77">
        <f t="shared" si="16"/>
        <v>19826.76</v>
      </c>
      <c r="S61" s="77">
        <f t="shared" si="16"/>
        <v>19826.76</v>
      </c>
      <c r="T61" s="79"/>
    </row>
    <row r="62" spans="1:20" s="6" customFormat="1" ht="16.5" customHeight="1">
      <c r="A62" s="308"/>
      <c r="B62" s="308"/>
      <c r="C62" s="328"/>
      <c r="D62" s="300"/>
      <c r="E62" s="300"/>
      <c r="F62" s="300"/>
      <c r="G62" s="69">
        <v>612</v>
      </c>
      <c r="H62" s="77">
        <v>17769.31</v>
      </c>
      <c r="I62" s="77">
        <v>17769.31</v>
      </c>
      <c r="J62" s="77">
        <v>17953.3</v>
      </c>
      <c r="K62" s="77">
        <v>2265.13</v>
      </c>
      <c r="L62" s="77">
        <v>17953.3</v>
      </c>
      <c r="M62" s="77">
        <v>7101.8</v>
      </c>
      <c r="N62" s="77">
        <v>17953.3</v>
      </c>
      <c r="O62" s="77">
        <v>7185.35</v>
      </c>
      <c r="P62" s="77">
        <v>16448.4</v>
      </c>
      <c r="Q62" s="77">
        <v>14376.4</v>
      </c>
      <c r="R62" s="77">
        <v>19826.76</v>
      </c>
      <c r="S62" s="77">
        <v>19826.76</v>
      </c>
      <c r="T62" s="79"/>
    </row>
    <row r="63" spans="1:20" s="6" customFormat="1" ht="25.5" customHeight="1">
      <c r="A63" s="307" t="s">
        <v>518</v>
      </c>
      <c r="B63" s="307" t="s">
        <v>181</v>
      </c>
      <c r="C63" s="68" t="s">
        <v>23</v>
      </c>
      <c r="D63" s="80"/>
      <c r="E63" s="80"/>
      <c r="F63" s="80"/>
      <c r="G63" s="69"/>
      <c r="H63" s="77">
        <f>H64+H67+H68+H71</f>
        <v>43805.48</v>
      </c>
      <c r="I63" s="77">
        <f aca="true" t="shared" si="17" ref="I63:S63">I64+I67+I68+I71</f>
        <v>43805.48</v>
      </c>
      <c r="J63" s="77">
        <f t="shared" si="17"/>
        <v>48286.99999999999</v>
      </c>
      <c r="K63" s="77">
        <f t="shared" si="17"/>
        <v>8446.199999999999</v>
      </c>
      <c r="L63" s="77">
        <f>L64+L67+L68+L71</f>
        <v>48286.71</v>
      </c>
      <c r="M63" s="77">
        <f t="shared" si="17"/>
        <v>22230.91</v>
      </c>
      <c r="N63" s="77">
        <f t="shared" si="17"/>
        <v>48286.880000000005</v>
      </c>
      <c r="O63" s="77">
        <f t="shared" si="17"/>
        <v>32467.969999999998</v>
      </c>
      <c r="P63" s="77">
        <f t="shared" si="17"/>
        <v>48874.42</v>
      </c>
      <c r="Q63" s="77">
        <f t="shared" si="17"/>
        <v>48841.9</v>
      </c>
      <c r="R63" s="77">
        <f t="shared" si="17"/>
        <v>50268.89</v>
      </c>
      <c r="S63" s="77">
        <f t="shared" si="17"/>
        <v>48451.6</v>
      </c>
      <c r="T63" s="79"/>
    </row>
    <row r="64" spans="1:20" s="6" customFormat="1" ht="23.25" customHeight="1">
      <c r="A64" s="329"/>
      <c r="B64" s="329"/>
      <c r="C64" s="326" t="s">
        <v>36</v>
      </c>
      <c r="D64" s="298" t="s">
        <v>65</v>
      </c>
      <c r="E64" s="298" t="s">
        <v>163</v>
      </c>
      <c r="F64" s="298" t="s">
        <v>202</v>
      </c>
      <c r="G64" s="69">
        <v>610</v>
      </c>
      <c r="H64" s="77">
        <f>H65+H66</f>
        <v>23473.89</v>
      </c>
      <c r="I64" s="77">
        <f aca="true" t="shared" si="18" ref="I64:S64">I65+I66</f>
        <v>23473.89</v>
      </c>
      <c r="J64" s="77">
        <f t="shared" si="18"/>
        <v>25287</v>
      </c>
      <c r="K64" s="77">
        <f t="shared" si="18"/>
        <v>4274.03</v>
      </c>
      <c r="L64" s="77">
        <f>L65+L66</f>
        <v>25932.7</v>
      </c>
      <c r="M64" s="77">
        <f t="shared" si="18"/>
        <v>11197.5</v>
      </c>
      <c r="N64" s="77">
        <f t="shared" si="18"/>
        <v>25932.75</v>
      </c>
      <c r="O64" s="77">
        <f t="shared" si="18"/>
        <v>16813.93</v>
      </c>
      <c r="P64" s="77">
        <f t="shared" si="18"/>
        <v>25848.81</v>
      </c>
      <c r="Q64" s="77">
        <f t="shared" si="18"/>
        <v>25832.99</v>
      </c>
      <c r="R64" s="77">
        <f t="shared" si="18"/>
        <v>25881.34</v>
      </c>
      <c r="S64" s="77">
        <f t="shared" si="18"/>
        <v>25451.6</v>
      </c>
      <c r="T64" s="79"/>
    </row>
    <row r="65" spans="1:20" s="6" customFormat="1" ht="24" customHeight="1">
      <c r="A65" s="329"/>
      <c r="B65" s="329"/>
      <c r="C65" s="327"/>
      <c r="D65" s="299"/>
      <c r="E65" s="299"/>
      <c r="F65" s="299"/>
      <c r="G65" s="69">
        <v>611</v>
      </c>
      <c r="H65" s="77">
        <v>23473.89</v>
      </c>
      <c r="I65" s="77">
        <v>23473.89</v>
      </c>
      <c r="J65" s="77">
        <v>25287</v>
      </c>
      <c r="K65" s="77">
        <v>4274.03</v>
      </c>
      <c r="L65" s="77">
        <v>25287</v>
      </c>
      <c r="M65" s="77">
        <v>11197.5</v>
      </c>
      <c r="N65" s="77">
        <v>25287</v>
      </c>
      <c r="O65" s="77">
        <v>16168.18</v>
      </c>
      <c r="P65" s="77">
        <v>25203.11</v>
      </c>
      <c r="Q65" s="77">
        <v>25187.29</v>
      </c>
      <c r="R65" s="77">
        <v>25881.34</v>
      </c>
      <c r="S65" s="77">
        <v>25451.6</v>
      </c>
      <c r="T65" s="79"/>
    </row>
    <row r="66" spans="1:20" s="6" customFormat="1" ht="19.5" customHeight="1">
      <c r="A66" s="329"/>
      <c r="B66" s="329"/>
      <c r="C66" s="327"/>
      <c r="D66" s="299"/>
      <c r="E66" s="299"/>
      <c r="F66" s="299"/>
      <c r="G66" s="69">
        <v>612</v>
      </c>
      <c r="H66" s="77"/>
      <c r="I66" s="77"/>
      <c r="J66" s="77"/>
      <c r="K66" s="77"/>
      <c r="L66" s="77">
        <v>645.7</v>
      </c>
      <c r="M66" s="77"/>
      <c r="N66" s="77">
        <v>645.75</v>
      </c>
      <c r="O66" s="77">
        <v>645.75</v>
      </c>
      <c r="P66" s="77">
        <v>645.7</v>
      </c>
      <c r="Q66" s="77">
        <v>645.7</v>
      </c>
      <c r="R66" s="77"/>
      <c r="S66" s="77"/>
      <c r="T66" s="79"/>
    </row>
    <row r="67" spans="1:20" s="6" customFormat="1" ht="19.5" customHeight="1">
      <c r="A67" s="329"/>
      <c r="B67" s="329"/>
      <c r="C67" s="327"/>
      <c r="D67" s="299"/>
      <c r="E67" s="299"/>
      <c r="F67" s="299"/>
      <c r="G67" s="69">
        <v>853</v>
      </c>
      <c r="H67" s="77"/>
      <c r="I67" s="77"/>
      <c r="J67" s="77"/>
      <c r="K67" s="77"/>
      <c r="L67" s="77">
        <v>0.01</v>
      </c>
      <c r="M67" s="77">
        <v>0.01</v>
      </c>
      <c r="N67" s="77">
        <v>0.01</v>
      </c>
      <c r="O67" s="77">
        <v>0.01</v>
      </c>
      <c r="P67" s="77">
        <v>1.15</v>
      </c>
      <c r="Q67" s="77">
        <v>1.15</v>
      </c>
      <c r="R67" s="77"/>
      <c r="S67" s="77"/>
      <c r="T67" s="79"/>
    </row>
    <row r="68" spans="1:20" s="6" customFormat="1" ht="21.75" customHeight="1">
      <c r="A68" s="329"/>
      <c r="B68" s="329"/>
      <c r="C68" s="327"/>
      <c r="D68" s="299"/>
      <c r="E68" s="299"/>
      <c r="F68" s="299"/>
      <c r="G68" s="69">
        <v>110</v>
      </c>
      <c r="H68" s="77">
        <f>H69+H70</f>
        <v>19730.33</v>
      </c>
      <c r="I68" s="77">
        <f aca="true" t="shared" si="19" ref="I68:S68">I69+I70</f>
        <v>19730.33</v>
      </c>
      <c r="J68" s="77">
        <f t="shared" si="19"/>
        <v>21973.01</v>
      </c>
      <c r="K68" s="77">
        <f t="shared" si="19"/>
        <v>3731.91</v>
      </c>
      <c r="L68" s="77">
        <f t="shared" si="19"/>
        <v>20909.6</v>
      </c>
      <c r="M68" s="77">
        <f t="shared" si="19"/>
        <v>10012.1</v>
      </c>
      <c r="N68" s="77">
        <f t="shared" si="19"/>
        <v>20909.68</v>
      </c>
      <c r="O68" s="77">
        <f t="shared" si="19"/>
        <v>14553.829999999998</v>
      </c>
      <c r="P68" s="77">
        <f t="shared" si="19"/>
        <v>21693.879999999997</v>
      </c>
      <c r="Q68" s="77">
        <f t="shared" si="19"/>
        <v>21693.879999999997</v>
      </c>
      <c r="R68" s="77">
        <f t="shared" si="19"/>
        <v>23699.75</v>
      </c>
      <c r="S68" s="77">
        <f t="shared" si="19"/>
        <v>22312.199999999997</v>
      </c>
      <c r="T68" s="79"/>
    </row>
    <row r="69" spans="1:20" s="6" customFormat="1" ht="21.75" customHeight="1">
      <c r="A69" s="329"/>
      <c r="B69" s="329"/>
      <c r="C69" s="327"/>
      <c r="D69" s="299"/>
      <c r="E69" s="299"/>
      <c r="F69" s="299"/>
      <c r="G69" s="69">
        <v>111</v>
      </c>
      <c r="H69" s="77">
        <v>15139.83</v>
      </c>
      <c r="I69" s="77">
        <v>15139.83</v>
      </c>
      <c r="J69" s="77">
        <v>16890.01</v>
      </c>
      <c r="K69" s="77">
        <v>2911.4</v>
      </c>
      <c r="L69" s="77">
        <v>15923</v>
      </c>
      <c r="M69" s="77">
        <v>7727.6</v>
      </c>
      <c r="N69" s="77">
        <v>15923.07</v>
      </c>
      <c r="O69" s="77">
        <v>11050.38</v>
      </c>
      <c r="P69" s="77">
        <v>16424.42</v>
      </c>
      <c r="Q69" s="77">
        <v>16424.42</v>
      </c>
      <c r="R69" s="77">
        <v>18400.11</v>
      </c>
      <c r="S69" s="77">
        <v>17252.6</v>
      </c>
      <c r="T69" s="79"/>
    </row>
    <row r="70" spans="1:20" s="6" customFormat="1" ht="21" customHeight="1">
      <c r="A70" s="329"/>
      <c r="B70" s="329"/>
      <c r="C70" s="327"/>
      <c r="D70" s="299"/>
      <c r="E70" s="299"/>
      <c r="F70" s="299"/>
      <c r="G70" s="69">
        <v>119</v>
      </c>
      <c r="H70" s="77">
        <v>4590.5</v>
      </c>
      <c r="I70" s="77">
        <v>4590.5</v>
      </c>
      <c r="J70" s="77">
        <v>5083</v>
      </c>
      <c r="K70" s="77">
        <v>820.51</v>
      </c>
      <c r="L70" s="77">
        <v>4986.6</v>
      </c>
      <c r="M70" s="77">
        <v>2284.5</v>
      </c>
      <c r="N70" s="77">
        <v>4986.61</v>
      </c>
      <c r="O70" s="77">
        <v>3503.45</v>
      </c>
      <c r="P70" s="77">
        <v>5269.46</v>
      </c>
      <c r="Q70" s="77">
        <v>5269.46</v>
      </c>
      <c r="R70" s="77">
        <v>5299.64</v>
      </c>
      <c r="S70" s="77">
        <v>5059.6</v>
      </c>
      <c r="T70" s="79"/>
    </row>
    <row r="71" spans="1:20" s="6" customFormat="1" ht="21" customHeight="1">
      <c r="A71" s="329"/>
      <c r="B71" s="329"/>
      <c r="C71" s="327"/>
      <c r="D71" s="299"/>
      <c r="E71" s="299"/>
      <c r="F71" s="299"/>
      <c r="G71" s="69">
        <v>240</v>
      </c>
      <c r="H71" s="77">
        <f>H72</f>
        <v>601.26</v>
      </c>
      <c r="I71" s="77">
        <f aca="true" t="shared" si="20" ref="I71:S71">I72</f>
        <v>601.26</v>
      </c>
      <c r="J71" s="77">
        <f t="shared" si="20"/>
        <v>1026.99</v>
      </c>
      <c r="K71" s="77">
        <f t="shared" si="20"/>
        <v>440.26</v>
      </c>
      <c r="L71" s="77">
        <f t="shared" si="20"/>
        <v>1444.4</v>
      </c>
      <c r="M71" s="77">
        <f t="shared" si="20"/>
        <v>1021.3</v>
      </c>
      <c r="N71" s="77">
        <f t="shared" si="20"/>
        <v>1444.44</v>
      </c>
      <c r="O71" s="77">
        <f t="shared" si="20"/>
        <v>1100.2</v>
      </c>
      <c r="P71" s="77">
        <f t="shared" si="20"/>
        <v>1330.58</v>
      </c>
      <c r="Q71" s="77">
        <f t="shared" si="20"/>
        <v>1313.88</v>
      </c>
      <c r="R71" s="77">
        <f t="shared" si="20"/>
        <v>687.8</v>
      </c>
      <c r="S71" s="77">
        <f t="shared" si="20"/>
        <v>687.8</v>
      </c>
      <c r="T71" s="79"/>
    </row>
    <row r="72" spans="1:20" s="6" customFormat="1" ht="19.5" customHeight="1">
      <c r="A72" s="308"/>
      <c r="B72" s="308"/>
      <c r="C72" s="328"/>
      <c r="D72" s="300"/>
      <c r="E72" s="300"/>
      <c r="F72" s="300"/>
      <c r="G72" s="69">
        <v>244</v>
      </c>
      <c r="H72" s="77">
        <v>601.26</v>
      </c>
      <c r="I72" s="77">
        <v>601.26</v>
      </c>
      <c r="J72" s="77">
        <v>1026.99</v>
      </c>
      <c r="K72" s="77">
        <v>440.26</v>
      </c>
      <c r="L72" s="77">
        <v>1444.4</v>
      </c>
      <c r="M72" s="77">
        <v>1021.3</v>
      </c>
      <c r="N72" s="77">
        <v>1444.44</v>
      </c>
      <c r="O72" s="77">
        <v>1100.2</v>
      </c>
      <c r="P72" s="77">
        <v>1330.58</v>
      </c>
      <c r="Q72" s="77">
        <v>1313.88</v>
      </c>
      <c r="R72" s="77">
        <v>687.8</v>
      </c>
      <c r="S72" s="77">
        <v>687.8</v>
      </c>
      <c r="T72" s="79"/>
    </row>
    <row r="73" spans="1:20" s="6" customFormat="1" ht="28.5" customHeight="1">
      <c r="A73" s="325" t="s">
        <v>519</v>
      </c>
      <c r="B73" s="361" t="s">
        <v>502</v>
      </c>
      <c r="C73" s="68" t="s">
        <v>23</v>
      </c>
      <c r="D73" s="80"/>
      <c r="E73" s="80"/>
      <c r="F73" s="80"/>
      <c r="G73" s="69"/>
      <c r="H73" s="77">
        <f>H74</f>
        <v>375</v>
      </c>
      <c r="I73" s="77">
        <f>I74</f>
        <v>375</v>
      </c>
      <c r="J73" s="77"/>
      <c r="K73" s="77"/>
      <c r="L73" s="77"/>
      <c r="M73" s="77"/>
      <c r="N73" s="77"/>
      <c r="O73" s="77"/>
      <c r="P73" s="77"/>
      <c r="Q73" s="77"/>
      <c r="R73" s="77"/>
      <c r="S73" s="77"/>
      <c r="T73" s="79"/>
    </row>
    <row r="74" spans="1:20" s="6" customFormat="1" ht="28.5" customHeight="1">
      <c r="A74" s="325"/>
      <c r="B74" s="362"/>
      <c r="C74" s="68"/>
      <c r="D74" s="80"/>
      <c r="E74" s="80"/>
      <c r="F74" s="80"/>
      <c r="G74" s="69">
        <v>240</v>
      </c>
      <c r="H74" s="77">
        <f>H75</f>
        <v>375</v>
      </c>
      <c r="I74" s="77">
        <f>I75</f>
        <v>375</v>
      </c>
      <c r="J74" s="77"/>
      <c r="K74" s="77"/>
      <c r="L74" s="77"/>
      <c r="M74" s="77"/>
      <c r="N74" s="77"/>
      <c r="O74" s="77"/>
      <c r="P74" s="77"/>
      <c r="Q74" s="77"/>
      <c r="R74" s="77"/>
      <c r="S74" s="77"/>
      <c r="T74" s="79"/>
    </row>
    <row r="75" spans="1:20" s="6" customFormat="1" ht="90.75" customHeight="1">
      <c r="A75" s="325"/>
      <c r="B75" s="363"/>
      <c r="C75" s="68" t="s">
        <v>36</v>
      </c>
      <c r="D75" s="80" t="s">
        <v>65</v>
      </c>
      <c r="E75" s="80" t="s">
        <v>73</v>
      </c>
      <c r="F75" s="80" t="s">
        <v>483</v>
      </c>
      <c r="G75" s="69">
        <v>244</v>
      </c>
      <c r="H75" s="77">
        <v>375</v>
      </c>
      <c r="I75" s="77">
        <v>375</v>
      </c>
      <c r="J75" s="77"/>
      <c r="K75" s="77"/>
      <c r="L75" s="77"/>
      <c r="M75" s="77"/>
      <c r="N75" s="77"/>
      <c r="O75" s="77"/>
      <c r="P75" s="77"/>
      <c r="Q75" s="77"/>
      <c r="R75" s="77"/>
      <c r="S75" s="77"/>
      <c r="T75" s="79"/>
    </row>
    <row r="76" spans="1:20" s="6" customFormat="1" ht="46.5" customHeight="1">
      <c r="A76" s="344" t="s">
        <v>171</v>
      </c>
      <c r="B76" s="361" t="s">
        <v>503</v>
      </c>
      <c r="C76" s="68" t="s">
        <v>23</v>
      </c>
      <c r="D76" s="80"/>
      <c r="E76" s="80"/>
      <c r="F76" s="80"/>
      <c r="G76" s="69"/>
      <c r="H76" s="77">
        <v>3.75</v>
      </c>
      <c r="I76" s="77">
        <v>3.75</v>
      </c>
      <c r="J76" s="77"/>
      <c r="K76" s="77"/>
      <c r="L76" s="77"/>
      <c r="M76" s="77"/>
      <c r="N76" s="77"/>
      <c r="O76" s="77"/>
      <c r="P76" s="77"/>
      <c r="Q76" s="77"/>
      <c r="R76" s="77"/>
      <c r="S76" s="77"/>
      <c r="T76" s="79"/>
    </row>
    <row r="77" spans="1:20" s="6" customFormat="1" ht="46.5" customHeight="1">
      <c r="A77" s="344"/>
      <c r="B77" s="362"/>
      <c r="C77" s="68"/>
      <c r="D77" s="80" t="s">
        <v>65</v>
      </c>
      <c r="E77" s="80" t="s">
        <v>73</v>
      </c>
      <c r="F77" s="80" t="s">
        <v>490</v>
      </c>
      <c r="G77" s="69">
        <v>240</v>
      </c>
      <c r="H77" s="77">
        <v>3.75</v>
      </c>
      <c r="I77" s="77">
        <v>3.75</v>
      </c>
      <c r="J77" s="77"/>
      <c r="K77" s="77"/>
      <c r="L77" s="77"/>
      <c r="M77" s="77"/>
      <c r="N77" s="77"/>
      <c r="O77" s="77"/>
      <c r="P77" s="77"/>
      <c r="Q77" s="77"/>
      <c r="R77" s="77"/>
      <c r="S77" s="77"/>
      <c r="T77" s="79"/>
    </row>
    <row r="78" spans="1:20" s="6" customFormat="1" ht="76.5" customHeight="1">
      <c r="A78" s="344"/>
      <c r="B78" s="363"/>
      <c r="C78" s="68" t="s">
        <v>36</v>
      </c>
      <c r="D78" s="80" t="s">
        <v>65</v>
      </c>
      <c r="E78" s="80" t="s">
        <v>73</v>
      </c>
      <c r="F78" s="80" t="s">
        <v>490</v>
      </c>
      <c r="G78" s="69">
        <v>244</v>
      </c>
      <c r="H78" s="77">
        <v>3.75</v>
      </c>
      <c r="I78" s="77">
        <v>3.75</v>
      </c>
      <c r="J78" s="77"/>
      <c r="K78" s="77"/>
      <c r="L78" s="77"/>
      <c r="M78" s="77"/>
      <c r="N78" s="77"/>
      <c r="O78" s="77"/>
      <c r="P78" s="77"/>
      <c r="Q78" s="77"/>
      <c r="R78" s="77"/>
      <c r="S78" s="77"/>
      <c r="T78" s="79"/>
    </row>
    <row r="79" spans="1:20" s="6" customFormat="1" ht="27" customHeight="1">
      <c r="A79" s="329" t="s">
        <v>173</v>
      </c>
      <c r="B79" s="329" t="s">
        <v>187</v>
      </c>
      <c r="C79" s="68" t="s">
        <v>23</v>
      </c>
      <c r="D79" s="80"/>
      <c r="E79" s="80"/>
      <c r="F79" s="80"/>
      <c r="G79" s="69"/>
      <c r="H79" s="77">
        <f>H80+H83+H86+H87+H88</f>
        <v>32710.01</v>
      </c>
      <c r="I79" s="77">
        <f>I80+I83+I86+I87+I88</f>
        <v>31400.670000000002</v>
      </c>
      <c r="J79" s="77">
        <f>J80+J83+J86+J87+J88</f>
        <v>28228.960000000003</v>
      </c>
      <c r="K79" s="77">
        <f aca="true" t="shared" si="21" ref="K79:S79">K80+K83+K86+K87+K88</f>
        <v>5693.76</v>
      </c>
      <c r="L79" s="77">
        <v>28215</v>
      </c>
      <c r="M79" s="77">
        <v>12270.1</v>
      </c>
      <c r="N79" s="77">
        <v>29654.92</v>
      </c>
      <c r="O79" s="77">
        <v>19844.37</v>
      </c>
      <c r="P79" s="77">
        <f t="shared" si="21"/>
        <v>30271.35</v>
      </c>
      <c r="Q79" s="77">
        <f t="shared" si="21"/>
        <v>27785.61</v>
      </c>
      <c r="R79" s="77">
        <f t="shared" si="21"/>
        <v>29299.97</v>
      </c>
      <c r="S79" s="77">
        <f t="shared" si="21"/>
        <v>25111.699999999997</v>
      </c>
      <c r="T79" s="79"/>
    </row>
    <row r="80" spans="1:20" s="6" customFormat="1" ht="21.75" customHeight="1">
      <c r="A80" s="329"/>
      <c r="B80" s="329"/>
      <c r="C80" s="327"/>
      <c r="D80" s="299" t="s">
        <v>65</v>
      </c>
      <c r="E80" s="299" t="s">
        <v>163</v>
      </c>
      <c r="F80" s="299" t="s">
        <v>504</v>
      </c>
      <c r="G80" s="69">
        <v>110</v>
      </c>
      <c r="H80" s="77">
        <f>H81+H82</f>
        <v>13231.34</v>
      </c>
      <c r="I80" s="77">
        <f aca="true" t="shared" si="22" ref="I80:S80">I81+I82</f>
        <v>13231.34</v>
      </c>
      <c r="J80" s="77">
        <f t="shared" si="22"/>
        <v>14461.6</v>
      </c>
      <c r="K80" s="77">
        <f t="shared" si="22"/>
        <v>3199.96</v>
      </c>
      <c r="L80" s="77">
        <f t="shared" si="22"/>
        <v>14461.6</v>
      </c>
      <c r="M80" s="77">
        <f t="shared" si="22"/>
        <v>6950.6</v>
      </c>
      <c r="N80" s="77">
        <f t="shared" si="22"/>
        <v>14431.6</v>
      </c>
      <c r="O80" s="77">
        <f t="shared" si="22"/>
        <v>10540.05</v>
      </c>
      <c r="P80" s="77">
        <f t="shared" si="22"/>
        <v>14218.699999999999</v>
      </c>
      <c r="Q80" s="77">
        <f t="shared" si="22"/>
        <v>14217.63</v>
      </c>
      <c r="R80" s="77">
        <f t="shared" si="22"/>
        <v>15225.099999999999</v>
      </c>
      <c r="S80" s="77">
        <f t="shared" si="22"/>
        <v>15225.099999999999</v>
      </c>
      <c r="T80" s="79"/>
    </row>
    <row r="81" spans="1:20" s="6" customFormat="1" ht="19.5" customHeight="1">
      <c r="A81" s="329"/>
      <c r="B81" s="329"/>
      <c r="C81" s="327"/>
      <c r="D81" s="299"/>
      <c r="E81" s="299"/>
      <c r="F81" s="299"/>
      <c r="G81" s="69">
        <v>111</v>
      </c>
      <c r="H81" s="77">
        <v>9902.61</v>
      </c>
      <c r="I81" s="77">
        <v>9902.61</v>
      </c>
      <c r="J81" s="77">
        <v>11107.2</v>
      </c>
      <c r="K81" s="77">
        <v>2420.74</v>
      </c>
      <c r="L81" s="77">
        <v>11107.2</v>
      </c>
      <c r="M81" s="77">
        <v>5339.7</v>
      </c>
      <c r="N81" s="77">
        <v>11077.2</v>
      </c>
      <c r="O81" s="77">
        <v>8006.2</v>
      </c>
      <c r="P81" s="77">
        <v>10879.3</v>
      </c>
      <c r="Q81" s="77">
        <v>10879.3</v>
      </c>
      <c r="R81" s="77">
        <v>11689.3</v>
      </c>
      <c r="S81" s="77">
        <v>11689.3</v>
      </c>
      <c r="T81" s="79"/>
    </row>
    <row r="82" spans="1:20" s="6" customFormat="1" ht="19.5" customHeight="1">
      <c r="A82" s="329"/>
      <c r="B82" s="329"/>
      <c r="C82" s="327"/>
      <c r="D82" s="299"/>
      <c r="E82" s="299"/>
      <c r="F82" s="299"/>
      <c r="G82" s="69">
        <v>119</v>
      </c>
      <c r="H82" s="77">
        <v>3328.73</v>
      </c>
      <c r="I82" s="77">
        <v>3328.73</v>
      </c>
      <c r="J82" s="77">
        <v>3354.4</v>
      </c>
      <c r="K82" s="77">
        <v>779.22</v>
      </c>
      <c r="L82" s="77">
        <v>3354.4</v>
      </c>
      <c r="M82" s="77">
        <v>1610.9</v>
      </c>
      <c r="N82" s="77">
        <v>3354.4</v>
      </c>
      <c r="O82" s="77">
        <v>2533.85</v>
      </c>
      <c r="P82" s="77">
        <v>3339.4</v>
      </c>
      <c r="Q82" s="77">
        <v>3338.33</v>
      </c>
      <c r="R82" s="77">
        <v>3535.8</v>
      </c>
      <c r="S82" s="77">
        <v>3535.8</v>
      </c>
      <c r="T82" s="79"/>
    </row>
    <row r="83" spans="1:20" s="6" customFormat="1" ht="21" customHeight="1">
      <c r="A83" s="329"/>
      <c r="B83" s="329"/>
      <c r="C83" s="327"/>
      <c r="D83" s="299"/>
      <c r="E83" s="299"/>
      <c r="F83" s="299"/>
      <c r="G83" s="69">
        <v>240</v>
      </c>
      <c r="H83" s="77">
        <f>H84+H85</f>
        <v>19307.15</v>
      </c>
      <c r="I83" s="77">
        <f aca="true" t="shared" si="23" ref="I83:S83">I84+I85</f>
        <v>18006.670000000002</v>
      </c>
      <c r="J83" s="77">
        <f t="shared" si="23"/>
        <v>13753.16</v>
      </c>
      <c r="K83" s="77">
        <f t="shared" si="23"/>
        <v>2493.8</v>
      </c>
      <c r="L83" s="77">
        <f t="shared" si="23"/>
        <v>13679.2</v>
      </c>
      <c r="M83" s="77">
        <f t="shared" si="23"/>
        <v>5248.1</v>
      </c>
      <c r="N83" s="77">
        <f t="shared" si="23"/>
        <v>14999.12</v>
      </c>
      <c r="O83" s="77">
        <f t="shared" si="23"/>
        <v>9082.9</v>
      </c>
      <c r="P83" s="77">
        <f t="shared" si="23"/>
        <v>15736.49</v>
      </c>
      <c r="Q83" s="77">
        <f t="shared" si="23"/>
        <v>13253.69</v>
      </c>
      <c r="R83" s="77">
        <f t="shared" si="23"/>
        <v>14069.87</v>
      </c>
      <c r="S83" s="77">
        <f t="shared" si="23"/>
        <v>9881.6</v>
      </c>
      <c r="T83" s="79"/>
    </row>
    <row r="84" spans="1:20" s="6" customFormat="1" ht="18.75" customHeight="1">
      <c r="A84" s="329"/>
      <c r="B84" s="329"/>
      <c r="C84" s="327"/>
      <c r="D84" s="299"/>
      <c r="E84" s="299"/>
      <c r="F84" s="299"/>
      <c r="G84" s="69">
        <v>243</v>
      </c>
      <c r="H84" s="77">
        <v>1243.2</v>
      </c>
      <c r="I84" s="77">
        <v>1243.2</v>
      </c>
      <c r="J84" s="77"/>
      <c r="K84" s="77"/>
      <c r="L84" s="77"/>
      <c r="M84" s="77"/>
      <c r="N84" s="77"/>
      <c r="O84" s="77"/>
      <c r="P84" s="77"/>
      <c r="Q84" s="77"/>
      <c r="R84" s="77"/>
      <c r="S84" s="77"/>
      <c r="T84" s="79"/>
    </row>
    <row r="85" spans="1:20" s="6" customFormat="1" ht="18" customHeight="1">
      <c r="A85" s="329"/>
      <c r="B85" s="329"/>
      <c r="C85" s="327"/>
      <c r="D85" s="299"/>
      <c r="E85" s="299"/>
      <c r="F85" s="299"/>
      <c r="G85" s="69">
        <v>244</v>
      </c>
      <c r="H85" s="77">
        <v>18063.95</v>
      </c>
      <c r="I85" s="77">
        <v>16763.47</v>
      </c>
      <c r="J85" s="77">
        <v>13753.16</v>
      </c>
      <c r="K85" s="77">
        <v>2493.8</v>
      </c>
      <c r="L85" s="77">
        <v>13679.2</v>
      </c>
      <c r="M85" s="77">
        <v>5248.1</v>
      </c>
      <c r="N85" s="77">
        <v>14999.12</v>
      </c>
      <c r="O85" s="77">
        <v>9082.9</v>
      </c>
      <c r="P85" s="77">
        <v>15736.49</v>
      </c>
      <c r="Q85" s="77">
        <v>13253.69</v>
      </c>
      <c r="R85" s="77">
        <v>14069.87</v>
      </c>
      <c r="S85" s="77">
        <v>9881.6</v>
      </c>
      <c r="T85" s="79"/>
    </row>
    <row r="86" spans="1:20" s="6" customFormat="1" ht="18" customHeight="1">
      <c r="A86" s="329"/>
      <c r="B86" s="329"/>
      <c r="C86" s="327"/>
      <c r="D86" s="299"/>
      <c r="E86" s="299"/>
      <c r="F86" s="299"/>
      <c r="G86" s="69">
        <v>831</v>
      </c>
      <c r="H86" s="77">
        <v>156.69</v>
      </c>
      <c r="I86" s="77">
        <v>156.2</v>
      </c>
      <c r="J86" s="77">
        <v>10</v>
      </c>
      <c r="K86" s="77"/>
      <c r="L86" s="77">
        <v>10</v>
      </c>
      <c r="M86" s="77">
        <v>10</v>
      </c>
      <c r="N86" s="77">
        <v>10</v>
      </c>
      <c r="O86" s="77">
        <v>10</v>
      </c>
      <c r="P86" s="77">
        <v>10</v>
      </c>
      <c r="Q86" s="77">
        <v>10</v>
      </c>
      <c r="R86" s="77"/>
      <c r="S86" s="77"/>
      <c r="T86" s="79"/>
    </row>
    <row r="87" spans="1:20" s="6" customFormat="1" ht="16.5" customHeight="1">
      <c r="A87" s="329"/>
      <c r="B87" s="329"/>
      <c r="C87" s="327"/>
      <c r="D87" s="299"/>
      <c r="E87" s="299"/>
      <c r="F87" s="299"/>
      <c r="G87" s="69">
        <v>852</v>
      </c>
      <c r="H87" s="77">
        <v>10.1</v>
      </c>
      <c r="I87" s="77">
        <v>1.93</v>
      </c>
      <c r="J87" s="77"/>
      <c r="K87" s="77"/>
      <c r="L87" s="77"/>
      <c r="M87" s="77"/>
      <c r="N87" s="77"/>
      <c r="O87" s="77"/>
      <c r="P87" s="77"/>
      <c r="Q87" s="77"/>
      <c r="R87" s="77"/>
      <c r="S87" s="77"/>
      <c r="T87" s="79"/>
    </row>
    <row r="88" spans="1:20" s="6" customFormat="1" ht="20.25" customHeight="1">
      <c r="A88" s="329"/>
      <c r="B88" s="308"/>
      <c r="C88" s="328"/>
      <c r="D88" s="300"/>
      <c r="E88" s="300"/>
      <c r="F88" s="300"/>
      <c r="G88" s="69">
        <v>853</v>
      </c>
      <c r="H88" s="77">
        <v>4.73</v>
      </c>
      <c r="I88" s="77">
        <v>4.53</v>
      </c>
      <c r="J88" s="77">
        <v>4.2</v>
      </c>
      <c r="K88" s="77"/>
      <c r="L88" s="77">
        <v>64.2</v>
      </c>
      <c r="M88" s="77">
        <v>61.4</v>
      </c>
      <c r="N88" s="77">
        <v>214.2</v>
      </c>
      <c r="O88" s="77">
        <v>211.42</v>
      </c>
      <c r="P88" s="77">
        <v>306.16</v>
      </c>
      <c r="Q88" s="77">
        <v>304.29</v>
      </c>
      <c r="R88" s="77">
        <v>5</v>
      </c>
      <c r="S88" s="77">
        <v>5</v>
      </c>
      <c r="T88" s="79"/>
    </row>
    <row r="89" spans="1:20" s="6" customFormat="1" ht="24.75" customHeight="1">
      <c r="A89" s="307" t="s">
        <v>175</v>
      </c>
      <c r="B89" s="307" t="s">
        <v>187</v>
      </c>
      <c r="C89" s="68" t="s">
        <v>23</v>
      </c>
      <c r="D89" s="80"/>
      <c r="E89" s="80"/>
      <c r="F89" s="80"/>
      <c r="G89" s="69"/>
      <c r="H89" s="77">
        <f>H90+H94+H96+H97+H98</f>
        <v>8450.85</v>
      </c>
      <c r="I89" s="77">
        <f>I90+I94+I96+I97+I98</f>
        <v>8291.300000000001</v>
      </c>
      <c r="J89" s="77">
        <f>J90+J94+J96+J97+J98</f>
        <v>8904.91</v>
      </c>
      <c r="K89" s="77">
        <f aca="true" t="shared" si="24" ref="K89:S89">K90+K94+K96+K97+K98</f>
        <v>2363.11</v>
      </c>
      <c r="L89" s="77">
        <v>8976.4</v>
      </c>
      <c r="M89" s="77">
        <v>4499.6</v>
      </c>
      <c r="N89" s="77">
        <v>8980.96</v>
      </c>
      <c r="O89" s="77">
        <v>5807.69</v>
      </c>
      <c r="P89" s="77">
        <f t="shared" si="24"/>
        <v>8926.03</v>
      </c>
      <c r="Q89" s="77">
        <f t="shared" si="24"/>
        <v>7579.599999999999</v>
      </c>
      <c r="R89" s="77">
        <f t="shared" si="24"/>
        <v>9239.66</v>
      </c>
      <c r="S89" s="77">
        <f t="shared" si="24"/>
        <v>9064.3</v>
      </c>
      <c r="T89" s="79"/>
    </row>
    <row r="90" spans="1:20" s="6" customFormat="1" ht="22.5" customHeight="1">
      <c r="A90" s="329"/>
      <c r="B90" s="329"/>
      <c r="C90" s="327"/>
      <c r="D90" s="299" t="s">
        <v>65</v>
      </c>
      <c r="E90" s="299" t="s">
        <v>66</v>
      </c>
      <c r="F90" s="299" t="s">
        <v>203</v>
      </c>
      <c r="G90" s="69">
        <v>110</v>
      </c>
      <c r="H90" s="77">
        <f>H91+H93</f>
        <v>3994.85</v>
      </c>
      <c r="I90" s="77">
        <f aca="true" t="shared" si="25" ref="I90:S90">I91+I93</f>
        <v>3994.85</v>
      </c>
      <c r="J90" s="77">
        <f t="shared" si="25"/>
        <v>4768.799999999999</v>
      </c>
      <c r="K90" s="77">
        <f t="shared" si="25"/>
        <v>1065.88</v>
      </c>
      <c r="L90" s="77">
        <f t="shared" si="25"/>
        <v>4768.799999999999</v>
      </c>
      <c r="M90" s="77">
        <f t="shared" si="25"/>
        <v>2187.5</v>
      </c>
      <c r="N90" s="77">
        <f t="shared" si="25"/>
        <v>4768.799999999999</v>
      </c>
      <c r="O90" s="77">
        <f t="shared" si="25"/>
        <v>3207.84</v>
      </c>
      <c r="P90" s="77">
        <f>P91+P93+P92</f>
        <v>4333.97</v>
      </c>
      <c r="Q90" s="77">
        <f t="shared" si="25"/>
        <v>4318.04</v>
      </c>
      <c r="R90" s="77">
        <f t="shared" si="25"/>
        <v>5088.9</v>
      </c>
      <c r="S90" s="77">
        <f t="shared" si="25"/>
        <v>5088.9</v>
      </c>
      <c r="T90" s="79"/>
    </row>
    <row r="91" spans="1:20" s="6" customFormat="1" ht="24" customHeight="1">
      <c r="A91" s="329"/>
      <c r="B91" s="329"/>
      <c r="C91" s="327"/>
      <c r="D91" s="299"/>
      <c r="E91" s="299"/>
      <c r="F91" s="299"/>
      <c r="G91" s="69">
        <v>111</v>
      </c>
      <c r="H91" s="77">
        <v>3087.21</v>
      </c>
      <c r="I91" s="77">
        <v>3087.21</v>
      </c>
      <c r="J91" s="77">
        <v>3662.7</v>
      </c>
      <c r="K91" s="77">
        <v>798.13</v>
      </c>
      <c r="L91" s="77">
        <v>3662.7</v>
      </c>
      <c r="M91" s="77">
        <v>1657.2</v>
      </c>
      <c r="N91" s="77">
        <v>3662.7</v>
      </c>
      <c r="O91" s="77">
        <v>2409.15</v>
      </c>
      <c r="P91" s="77">
        <v>3231.91</v>
      </c>
      <c r="Q91" s="77">
        <v>3226.4</v>
      </c>
      <c r="R91" s="77">
        <v>3972.92</v>
      </c>
      <c r="S91" s="77">
        <v>3972.92</v>
      </c>
      <c r="T91" s="79"/>
    </row>
    <row r="92" spans="1:20" s="6" customFormat="1" ht="24" customHeight="1">
      <c r="A92" s="329"/>
      <c r="B92" s="329"/>
      <c r="C92" s="327"/>
      <c r="D92" s="299"/>
      <c r="E92" s="299"/>
      <c r="F92" s="299"/>
      <c r="G92" s="69">
        <v>112</v>
      </c>
      <c r="H92" s="77"/>
      <c r="I92" s="77"/>
      <c r="J92" s="77"/>
      <c r="K92" s="77"/>
      <c r="L92" s="77"/>
      <c r="M92" s="77"/>
      <c r="N92" s="77"/>
      <c r="O92" s="77"/>
      <c r="P92" s="77">
        <v>4.97</v>
      </c>
      <c r="Q92" s="77"/>
      <c r="R92" s="77"/>
      <c r="S92" s="77"/>
      <c r="T92" s="79"/>
    </row>
    <row r="93" spans="1:20" s="6" customFormat="1" ht="24" customHeight="1">
      <c r="A93" s="329"/>
      <c r="B93" s="329"/>
      <c r="C93" s="327"/>
      <c r="D93" s="299"/>
      <c r="E93" s="299"/>
      <c r="F93" s="299"/>
      <c r="G93" s="69">
        <v>119</v>
      </c>
      <c r="H93" s="77">
        <v>907.64</v>
      </c>
      <c r="I93" s="77">
        <v>907.64</v>
      </c>
      <c r="J93" s="77">
        <v>1106.1</v>
      </c>
      <c r="K93" s="77">
        <v>267.75</v>
      </c>
      <c r="L93" s="77">
        <v>1106.1</v>
      </c>
      <c r="M93" s="77">
        <v>530.3</v>
      </c>
      <c r="N93" s="77">
        <v>1106.1</v>
      </c>
      <c r="O93" s="77">
        <v>798.69</v>
      </c>
      <c r="P93" s="77">
        <v>1097.09</v>
      </c>
      <c r="Q93" s="77">
        <v>1091.64</v>
      </c>
      <c r="R93" s="77">
        <v>1115.98</v>
      </c>
      <c r="S93" s="77">
        <v>1115.98</v>
      </c>
      <c r="T93" s="79"/>
    </row>
    <row r="94" spans="1:20" s="6" customFormat="1" ht="20.25" customHeight="1">
      <c r="A94" s="329"/>
      <c r="B94" s="329"/>
      <c r="C94" s="327"/>
      <c r="D94" s="299"/>
      <c r="E94" s="299"/>
      <c r="F94" s="299"/>
      <c r="G94" s="69">
        <v>240</v>
      </c>
      <c r="H94" s="77">
        <v>4452.6</v>
      </c>
      <c r="I94" s="77">
        <v>4295.83</v>
      </c>
      <c r="J94" s="77">
        <f>J95</f>
        <v>4135.11</v>
      </c>
      <c r="K94" s="77">
        <f aca="true" t="shared" si="26" ref="K94:S94">K95</f>
        <v>1297.23</v>
      </c>
      <c r="L94" s="77">
        <v>4176.6</v>
      </c>
      <c r="M94" s="77">
        <v>2281.7</v>
      </c>
      <c r="N94" s="77">
        <v>4181.16</v>
      </c>
      <c r="O94" s="77">
        <v>2569.45</v>
      </c>
      <c r="P94" s="77">
        <f t="shared" si="26"/>
        <v>4555.33</v>
      </c>
      <c r="Q94" s="77">
        <f t="shared" si="26"/>
        <v>3224.83</v>
      </c>
      <c r="R94" s="77">
        <f t="shared" si="26"/>
        <v>4149.56</v>
      </c>
      <c r="S94" s="77">
        <f t="shared" si="26"/>
        <v>3974.2</v>
      </c>
      <c r="T94" s="79"/>
    </row>
    <row r="95" spans="1:20" s="6" customFormat="1" ht="19.5" customHeight="1">
      <c r="A95" s="329"/>
      <c r="B95" s="329"/>
      <c r="C95" s="327"/>
      <c r="D95" s="299"/>
      <c r="E95" s="299"/>
      <c r="F95" s="299"/>
      <c r="G95" s="69">
        <v>244</v>
      </c>
      <c r="H95" s="77">
        <v>4452.6</v>
      </c>
      <c r="I95" s="77">
        <v>4295.83</v>
      </c>
      <c r="J95" s="77">
        <v>4135.11</v>
      </c>
      <c r="K95" s="77">
        <v>1297.23</v>
      </c>
      <c r="L95" s="77">
        <v>4176.6</v>
      </c>
      <c r="M95" s="77">
        <v>2281.7</v>
      </c>
      <c r="N95" s="77">
        <v>4181.16</v>
      </c>
      <c r="O95" s="77">
        <v>2569.45</v>
      </c>
      <c r="P95" s="77">
        <v>4555.33</v>
      </c>
      <c r="Q95" s="77">
        <v>3224.83</v>
      </c>
      <c r="R95" s="77">
        <v>4149.56</v>
      </c>
      <c r="S95" s="77">
        <v>3974.2</v>
      </c>
      <c r="T95" s="79"/>
    </row>
    <row r="96" spans="1:20" s="6" customFormat="1" ht="19.5" customHeight="1">
      <c r="A96" s="329"/>
      <c r="B96" s="329"/>
      <c r="C96" s="327"/>
      <c r="D96" s="299"/>
      <c r="E96" s="299"/>
      <c r="F96" s="299"/>
      <c r="G96" s="69">
        <v>831</v>
      </c>
      <c r="H96" s="77">
        <v>0.06</v>
      </c>
      <c r="I96" s="77"/>
      <c r="J96" s="77"/>
      <c r="K96" s="77"/>
      <c r="L96" s="77"/>
      <c r="M96" s="77"/>
      <c r="N96" s="77"/>
      <c r="O96" s="77"/>
      <c r="P96" s="77"/>
      <c r="Q96" s="77"/>
      <c r="R96" s="77"/>
      <c r="S96" s="77"/>
      <c r="T96" s="79"/>
    </row>
    <row r="97" spans="1:20" s="6" customFormat="1" ht="19.5" customHeight="1">
      <c r="A97" s="329"/>
      <c r="B97" s="329"/>
      <c r="C97" s="327"/>
      <c r="D97" s="299"/>
      <c r="E97" s="299"/>
      <c r="F97" s="299"/>
      <c r="G97" s="69">
        <v>852</v>
      </c>
      <c r="H97" s="77">
        <v>3</v>
      </c>
      <c r="I97" s="77">
        <v>0.28</v>
      </c>
      <c r="J97" s="77"/>
      <c r="K97" s="77"/>
      <c r="L97" s="77"/>
      <c r="M97" s="77"/>
      <c r="N97" s="77"/>
      <c r="O97" s="77"/>
      <c r="P97" s="77">
        <v>5.7</v>
      </c>
      <c r="Q97" s="77">
        <v>5.7</v>
      </c>
      <c r="R97" s="77"/>
      <c r="S97" s="77"/>
      <c r="T97" s="79"/>
    </row>
    <row r="98" spans="1:20" s="6" customFormat="1" ht="18.75" customHeight="1">
      <c r="A98" s="308"/>
      <c r="B98" s="308"/>
      <c r="C98" s="328"/>
      <c r="D98" s="300"/>
      <c r="E98" s="300"/>
      <c r="F98" s="300"/>
      <c r="G98" s="69">
        <v>853</v>
      </c>
      <c r="H98" s="77">
        <v>0.34</v>
      </c>
      <c r="I98" s="77">
        <v>0.34</v>
      </c>
      <c r="J98" s="77">
        <v>1</v>
      </c>
      <c r="K98" s="77"/>
      <c r="L98" s="77">
        <v>31</v>
      </c>
      <c r="M98" s="77">
        <v>30.4</v>
      </c>
      <c r="N98" s="77">
        <v>31</v>
      </c>
      <c r="O98" s="77">
        <v>30.4</v>
      </c>
      <c r="P98" s="77">
        <v>31.03</v>
      </c>
      <c r="Q98" s="77">
        <v>31.03</v>
      </c>
      <c r="R98" s="77">
        <v>1.2</v>
      </c>
      <c r="S98" s="77">
        <v>1.2</v>
      </c>
      <c r="T98" s="79"/>
    </row>
    <row r="99" spans="1:20" s="6" customFormat="1" ht="22.5" customHeight="1">
      <c r="A99" s="307" t="s">
        <v>520</v>
      </c>
      <c r="B99" s="307" t="s">
        <v>187</v>
      </c>
      <c r="C99" s="68" t="s">
        <v>23</v>
      </c>
      <c r="D99" s="80"/>
      <c r="E99" s="80"/>
      <c r="F99" s="80"/>
      <c r="G99" s="69"/>
      <c r="H99" s="77">
        <f>H100+H105+H108+H109+H110+H111</f>
        <v>27519.77</v>
      </c>
      <c r="I99" s="77">
        <f>I100+I105+I108+I109+I110+I111</f>
        <v>27468.8</v>
      </c>
      <c r="J99" s="77"/>
      <c r="K99" s="77"/>
      <c r="L99" s="77"/>
      <c r="M99" s="77"/>
      <c r="N99" s="77"/>
      <c r="O99" s="77"/>
      <c r="P99" s="77"/>
      <c r="Q99" s="77"/>
      <c r="R99" s="77"/>
      <c r="S99" s="77"/>
      <c r="T99" s="79"/>
    </row>
    <row r="100" spans="1:20" s="6" customFormat="1" ht="24.75" customHeight="1">
      <c r="A100" s="329"/>
      <c r="B100" s="329"/>
      <c r="C100" s="326" t="s">
        <v>36</v>
      </c>
      <c r="D100" s="298" t="s">
        <v>65</v>
      </c>
      <c r="E100" s="298" t="s">
        <v>66</v>
      </c>
      <c r="F100" s="298" t="s">
        <v>204</v>
      </c>
      <c r="G100" s="69">
        <v>110</v>
      </c>
      <c r="H100" s="77">
        <f>H101+H102+H103+H104</f>
        <v>25134.02</v>
      </c>
      <c r="I100" s="77">
        <f>I101+I102+I103+I104</f>
        <v>25101.2</v>
      </c>
      <c r="J100" s="77"/>
      <c r="K100" s="77"/>
      <c r="L100" s="77"/>
      <c r="M100" s="77"/>
      <c r="N100" s="77"/>
      <c r="O100" s="77"/>
      <c r="P100" s="77"/>
      <c r="Q100" s="77"/>
      <c r="R100" s="77"/>
      <c r="S100" s="77"/>
      <c r="T100" s="79"/>
    </row>
    <row r="101" spans="1:20" s="6" customFormat="1" ht="20.25" customHeight="1">
      <c r="A101" s="329"/>
      <c r="B101" s="329"/>
      <c r="C101" s="327"/>
      <c r="D101" s="299"/>
      <c r="E101" s="299"/>
      <c r="F101" s="299"/>
      <c r="G101" s="69">
        <v>111</v>
      </c>
      <c r="H101" s="77">
        <v>18960.23</v>
      </c>
      <c r="I101" s="77">
        <v>18960.23</v>
      </c>
      <c r="J101" s="77"/>
      <c r="K101" s="77"/>
      <c r="L101" s="77"/>
      <c r="M101" s="77"/>
      <c r="N101" s="77"/>
      <c r="O101" s="77"/>
      <c r="P101" s="77"/>
      <c r="Q101" s="77"/>
      <c r="R101" s="77"/>
      <c r="S101" s="77"/>
      <c r="T101" s="79"/>
    </row>
    <row r="102" spans="1:20" s="6" customFormat="1" ht="18.75" customHeight="1">
      <c r="A102" s="329"/>
      <c r="B102" s="329"/>
      <c r="C102" s="327"/>
      <c r="D102" s="299"/>
      <c r="E102" s="299"/>
      <c r="F102" s="299"/>
      <c r="G102" s="69">
        <v>112</v>
      </c>
      <c r="H102" s="77">
        <v>79.2</v>
      </c>
      <c r="I102" s="77">
        <v>78.32</v>
      </c>
      <c r="J102" s="77"/>
      <c r="K102" s="77"/>
      <c r="L102" s="77"/>
      <c r="M102" s="77"/>
      <c r="N102" s="77"/>
      <c r="O102" s="77"/>
      <c r="P102" s="77"/>
      <c r="Q102" s="77"/>
      <c r="R102" s="77"/>
      <c r="S102" s="77"/>
      <c r="T102" s="79"/>
    </row>
    <row r="103" spans="1:20" s="6" customFormat="1" ht="18.75" customHeight="1">
      <c r="A103" s="329"/>
      <c r="B103" s="329"/>
      <c r="C103" s="327"/>
      <c r="D103" s="299"/>
      <c r="E103" s="299"/>
      <c r="F103" s="299"/>
      <c r="G103" s="69">
        <v>113</v>
      </c>
      <c r="H103" s="77">
        <v>189.82</v>
      </c>
      <c r="I103" s="77">
        <v>157.88</v>
      </c>
      <c r="J103" s="77"/>
      <c r="K103" s="77"/>
      <c r="L103" s="77"/>
      <c r="M103" s="77"/>
      <c r="N103" s="77"/>
      <c r="O103" s="77"/>
      <c r="P103" s="77"/>
      <c r="Q103" s="77"/>
      <c r="R103" s="77"/>
      <c r="S103" s="77"/>
      <c r="T103" s="79"/>
    </row>
    <row r="104" spans="1:20" s="6" customFormat="1" ht="18.75" customHeight="1">
      <c r="A104" s="329"/>
      <c r="B104" s="329"/>
      <c r="C104" s="327"/>
      <c r="D104" s="299"/>
      <c r="E104" s="299"/>
      <c r="F104" s="299"/>
      <c r="G104" s="69">
        <v>119</v>
      </c>
      <c r="H104" s="77">
        <v>5904.77</v>
      </c>
      <c r="I104" s="77">
        <v>5904.77</v>
      </c>
      <c r="J104" s="77"/>
      <c r="K104" s="77"/>
      <c r="L104" s="77"/>
      <c r="M104" s="77"/>
      <c r="N104" s="77"/>
      <c r="O104" s="77"/>
      <c r="P104" s="77"/>
      <c r="Q104" s="77"/>
      <c r="R104" s="77"/>
      <c r="S104" s="77"/>
      <c r="T104" s="79"/>
    </row>
    <row r="105" spans="1:20" s="6" customFormat="1" ht="19.5" customHeight="1">
      <c r="A105" s="329"/>
      <c r="B105" s="329"/>
      <c r="C105" s="327"/>
      <c r="D105" s="299"/>
      <c r="E105" s="299"/>
      <c r="F105" s="299"/>
      <c r="G105" s="69">
        <v>240</v>
      </c>
      <c r="H105" s="77">
        <f>H106+H107</f>
        <v>2257.13</v>
      </c>
      <c r="I105" s="77">
        <f>I106+I107</f>
        <v>2239.02</v>
      </c>
      <c r="J105" s="77"/>
      <c r="K105" s="77"/>
      <c r="L105" s="77"/>
      <c r="M105" s="77"/>
      <c r="N105" s="77"/>
      <c r="O105" s="77"/>
      <c r="P105" s="77"/>
      <c r="Q105" s="77"/>
      <c r="R105" s="77"/>
      <c r="S105" s="77"/>
      <c r="T105" s="79"/>
    </row>
    <row r="106" spans="1:20" s="6" customFormat="1" ht="21" customHeight="1">
      <c r="A106" s="329"/>
      <c r="B106" s="329"/>
      <c r="C106" s="327"/>
      <c r="D106" s="299"/>
      <c r="E106" s="299"/>
      <c r="F106" s="299"/>
      <c r="G106" s="69">
        <v>243</v>
      </c>
      <c r="H106" s="77">
        <v>395.22</v>
      </c>
      <c r="I106" s="77">
        <v>395.22</v>
      </c>
      <c r="J106" s="77"/>
      <c r="K106" s="77"/>
      <c r="L106" s="77"/>
      <c r="M106" s="77"/>
      <c r="N106" s="77"/>
      <c r="O106" s="77"/>
      <c r="P106" s="77"/>
      <c r="Q106" s="77"/>
      <c r="R106" s="77"/>
      <c r="S106" s="77"/>
      <c r="T106" s="79"/>
    </row>
    <row r="107" spans="1:20" s="6" customFormat="1" ht="21" customHeight="1">
      <c r="A107" s="329"/>
      <c r="B107" s="329"/>
      <c r="C107" s="327"/>
      <c r="D107" s="299"/>
      <c r="E107" s="299"/>
      <c r="F107" s="299"/>
      <c r="G107" s="69">
        <v>244</v>
      </c>
      <c r="H107" s="77">
        <v>1861.91</v>
      </c>
      <c r="I107" s="77">
        <v>1843.8</v>
      </c>
      <c r="J107" s="77"/>
      <c r="K107" s="77"/>
      <c r="L107" s="77"/>
      <c r="M107" s="77"/>
      <c r="N107" s="77"/>
      <c r="O107" s="77"/>
      <c r="P107" s="77"/>
      <c r="Q107" s="77"/>
      <c r="R107" s="77"/>
      <c r="S107" s="77"/>
      <c r="T107" s="79"/>
    </row>
    <row r="108" spans="1:20" s="6" customFormat="1" ht="21" customHeight="1">
      <c r="A108" s="329"/>
      <c r="B108" s="329"/>
      <c r="C108" s="327"/>
      <c r="D108" s="299"/>
      <c r="E108" s="299"/>
      <c r="F108" s="299"/>
      <c r="G108" s="69">
        <v>360</v>
      </c>
      <c r="H108" s="77">
        <v>17</v>
      </c>
      <c r="I108" s="77">
        <v>17</v>
      </c>
      <c r="J108" s="77"/>
      <c r="K108" s="77"/>
      <c r="L108" s="77"/>
      <c r="M108" s="77"/>
      <c r="N108" s="77"/>
      <c r="O108" s="77"/>
      <c r="P108" s="77"/>
      <c r="Q108" s="77"/>
      <c r="R108" s="77"/>
      <c r="S108" s="77"/>
      <c r="T108" s="79"/>
    </row>
    <row r="109" spans="1:20" s="6" customFormat="1" ht="21" customHeight="1">
      <c r="A109" s="329"/>
      <c r="B109" s="329"/>
      <c r="C109" s="327"/>
      <c r="D109" s="299"/>
      <c r="E109" s="299"/>
      <c r="F109" s="299"/>
      <c r="G109" s="69">
        <v>831</v>
      </c>
      <c r="H109" s="77">
        <v>100</v>
      </c>
      <c r="I109" s="77">
        <v>100</v>
      </c>
      <c r="J109" s="77"/>
      <c r="K109" s="77"/>
      <c r="L109" s="77"/>
      <c r="M109" s="77"/>
      <c r="N109" s="77"/>
      <c r="O109" s="77"/>
      <c r="P109" s="77"/>
      <c r="Q109" s="77"/>
      <c r="R109" s="77"/>
      <c r="S109" s="77"/>
      <c r="T109" s="79"/>
    </row>
    <row r="110" spans="1:20" s="6" customFormat="1" ht="21" customHeight="1">
      <c r="A110" s="329"/>
      <c r="B110" s="329"/>
      <c r="C110" s="327"/>
      <c r="D110" s="299"/>
      <c r="E110" s="299"/>
      <c r="F110" s="299"/>
      <c r="G110" s="69">
        <v>852</v>
      </c>
      <c r="H110" s="77">
        <v>8.45</v>
      </c>
      <c r="I110" s="77">
        <v>8.41</v>
      </c>
      <c r="J110" s="77"/>
      <c r="K110" s="77"/>
      <c r="L110" s="77"/>
      <c r="M110" s="77"/>
      <c r="N110" s="77"/>
      <c r="O110" s="77"/>
      <c r="P110" s="77"/>
      <c r="Q110" s="77"/>
      <c r="R110" s="77"/>
      <c r="S110" s="77"/>
      <c r="T110" s="79"/>
    </row>
    <row r="111" spans="1:20" s="6" customFormat="1" ht="18" customHeight="1">
      <c r="A111" s="308"/>
      <c r="B111" s="308"/>
      <c r="C111" s="328"/>
      <c r="D111" s="300"/>
      <c r="E111" s="300"/>
      <c r="F111" s="300"/>
      <c r="G111" s="69">
        <v>853</v>
      </c>
      <c r="H111" s="77">
        <v>3.17</v>
      </c>
      <c r="I111" s="77">
        <v>3.17</v>
      </c>
      <c r="J111" s="77"/>
      <c r="K111" s="77"/>
      <c r="L111" s="77"/>
      <c r="M111" s="77"/>
      <c r="N111" s="77"/>
      <c r="O111" s="77"/>
      <c r="P111" s="77"/>
      <c r="Q111" s="77"/>
      <c r="R111" s="77"/>
      <c r="S111" s="77"/>
      <c r="T111" s="79"/>
    </row>
    <row r="112" spans="1:20" s="6" customFormat="1" ht="18" customHeight="1">
      <c r="A112" s="345" t="s">
        <v>520</v>
      </c>
      <c r="B112" s="345" t="s">
        <v>187</v>
      </c>
      <c r="C112" s="68" t="s">
        <v>23</v>
      </c>
      <c r="D112" s="80"/>
      <c r="E112" s="80"/>
      <c r="F112" s="80"/>
      <c r="G112" s="69"/>
      <c r="H112" s="77"/>
      <c r="I112" s="77"/>
      <c r="J112" s="77">
        <f>J113+J118+J121+J122+J123+J124</f>
        <v>26912.8</v>
      </c>
      <c r="K112" s="77">
        <f aca="true" t="shared" si="27" ref="K112:S112">K113+K118+K121+K122+K123+K124</f>
        <v>7189.3</v>
      </c>
      <c r="L112" s="77">
        <f t="shared" si="27"/>
        <v>26871.100000000002</v>
      </c>
      <c r="M112" s="77">
        <f t="shared" si="27"/>
        <v>16808.91</v>
      </c>
      <c r="N112" s="77">
        <f t="shared" si="27"/>
        <v>26443.36</v>
      </c>
      <c r="O112" s="77">
        <f t="shared" si="27"/>
        <v>21318.29</v>
      </c>
      <c r="P112" s="77">
        <f t="shared" si="27"/>
        <v>30377.42</v>
      </c>
      <c r="Q112" s="77">
        <f t="shared" si="27"/>
        <v>29292.5</v>
      </c>
      <c r="R112" s="77">
        <f t="shared" si="27"/>
        <v>27613.5</v>
      </c>
      <c r="S112" s="77">
        <f t="shared" si="27"/>
        <v>21691</v>
      </c>
      <c r="T112" s="79"/>
    </row>
    <row r="113" spans="1:20" s="6" customFormat="1" ht="18" customHeight="1">
      <c r="A113" s="346"/>
      <c r="B113" s="346"/>
      <c r="C113" s="326" t="s">
        <v>36</v>
      </c>
      <c r="D113" s="298" t="s">
        <v>65</v>
      </c>
      <c r="E113" s="298" t="s">
        <v>525</v>
      </c>
      <c r="F113" s="298" t="s">
        <v>204</v>
      </c>
      <c r="G113" s="69">
        <v>110</v>
      </c>
      <c r="H113" s="77"/>
      <c r="I113" s="77"/>
      <c r="J113" s="77">
        <f>J114+J115+J116+J117</f>
        <v>24960.8</v>
      </c>
      <c r="K113" s="77">
        <f aca="true" t="shared" si="28" ref="K113:S113">K114+K115+K116+K117</f>
        <v>7076.83</v>
      </c>
      <c r="L113" s="77">
        <v>24874.9</v>
      </c>
      <c r="M113" s="77">
        <v>16025.7</v>
      </c>
      <c r="N113" s="77">
        <v>24367.07</v>
      </c>
      <c r="O113" s="77">
        <v>20184.79</v>
      </c>
      <c r="P113" s="77">
        <f t="shared" si="28"/>
        <v>27026.55</v>
      </c>
      <c r="Q113" s="77">
        <f t="shared" si="28"/>
        <v>26967.42</v>
      </c>
      <c r="R113" s="77">
        <f t="shared" si="28"/>
        <v>24822.2</v>
      </c>
      <c r="S113" s="77">
        <f t="shared" si="28"/>
        <v>21191</v>
      </c>
      <c r="T113" s="79"/>
    </row>
    <row r="114" spans="1:20" s="6" customFormat="1" ht="18" customHeight="1">
      <c r="A114" s="346"/>
      <c r="B114" s="346"/>
      <c r="C114" s="327"/>
      <c r="D114" s="299"/>
      <c r="E114" s="299"/>
      <c r="F114" s="299"/>
      <c r="G114" s="69">
        <v>111</v>
      </c>
      <c r="H114" s="77"/>
      <c r="I114" s="77"/>
      <c r="J114" s="77">
        <v>19032</v>
      </c>
      <c r="K114" s="77">
        <v>5434.46</v>
      </c>
      <c r="L114" s="77">
        <v>18987.7</v>
      </c>
      <c r="M114" s="77">
        <v>12379.4</v>
      </c>
      <c r="N114" s="77">
        <v>18960.71</v>
      </c>
      <c r="O114" s="77">
        <v>15296.07</v>
      </c>
      <c r="P114" s="77">
        <v>20523.67</v>
      </c>
      <c r="Q114" s="77">
        <v>20477.85</v>
      </c>
      <c r="R114" s="77">
        <v>18918.2</v>
      </c>
      <c r="S114" s="77">
        <v>18918.2</v>
      </c>
      <c r="T114" s="79"/>
    </row>
    <row r="115" spans="1:20" s="6" customFormat="1" ht="18" customHeight="1">
      <c r="A115" s="346"/>
      <c r="B115" s="346"/>
      <c r="C115" s="327"/>
      <c r="D115" s="299"/>
      <c r="E115" s="299"/>
      <c r="F115" s="299"/>
      <c r="G115" s="69">
        <v>112</v>
      </c>
      <c r="H115" s="77"/>
      <c r="I115" s="77"/>
      <c r="J115" s="77">
        <v>84</v>
      </c>
      <c r="K115" s="77">
        <v>7.6</v>
      </c>
      <c r="L115" s="77">
        <v>84</v>
      </c>
      <c r="M115" s="77">
        <v>21.5</v>
      </c>
      <c r="N115" s="77">
        <v>84</v>
      </c>
      <c r="O115" s="77">
        <v>43.59</v>
      </c>
      <c r="P115" s="77">
        <v>61.95</v>
      </c>
      <c r="Q115" s="77">
        <v>49.04</v>
      </c>
      <c r="R115" s="77">
        <v>47</v>
      </c>
      <c r="S115" s="77">
        <v>0</v>
      </c>
      <c r="T115" s="79"/>
    </row>
    <row r="116" spans="1:20" s="6" customFormat="1" ht="18" customHeight="1">
      <c r="A116" s="346"/>
      <c r="B116" s="346"/>
      <c r="C116" s="327"/>
      <c r="D116" s="299"/>
      <c r="E116" s="299"/>
      <c r="F116" s="299"/>
      <c r="G116" s="69">
        <v>113</v>
      </c>
      <c r="H116" s="77"/>
      <c r="I116" s="77"/>
      <c r="J116" s="77">
        <v>197</v>
      </c>
      <c r="K116" s="77"/>
      <c r="L116" s="77">
        <v>197</v>
      </c>
      <c r="M116" s="77">
        <v>65.1</v>
      </c>
      <c r="N116" s="77">
        <v>197</v>
      </c>
      <c r="O116" s="77">
        <v>112.04</v>
      </c>
      <c r="P116" s="77">
        <v>155.97</v>
      </c>
      <c r="Q116" s="77">
        <v>155.67</v>
      </c>
      <c r="R116" s="77">
        <v>144</v>
      </c>
      <c r="S116" s="77"/>
      <c r="T116" s="79"/>
    </row>
    <row r="117" spans="1:20" s="6" customFormat="1" ht="18" customHeight="1">
      <c r="A117" s="346"/>
      <c r="B117" s="346"/>
      <c r="C117" s="327"/>
      <c r="D117" s="299"/>
      <c r="E117" s="299"/>
      <c r="F117" s="299"/>
      <c r="G117" s="69">
        <v>119</v>
      </c>
      <c r="H117" s="77"/>
      <c r="I117" s="77"/>
      <c r="J117" s="77">
        <v>5647.8</v>
      </c>
      <c r="K117" s="77">
        <v>1634.77</v>
      </c>
      <c r="L117" s="77">
        <v>5606.2</v>
      </c>
      <c r="M117" s="77">
        <v>3559.7</v>
      </c>
      <c r="N117" s="77">
        <v>5125.36</v>
      </c>
      <c r="O117" s="77">
        <v>4733.09</v>
      </c>
      <c r="P117" s="77">
        <v>6284.96</v>
      </c>
      <c r="Q117" s="77">
        <v>6284.86</v>
      </c>
      <c r="R117" s="77">
        <v>5713</v>
      </c>
      <c r="S117" s="77">
        <v>2272.8</v>
      </c>
      <c r="T117" s="79"/>
    </row>
    <row r="118" spans="1:20" s="6" customFormat="1" ht="18" customHeight="1">
      <c r="A118" s="346"/>
      <c r="B118" s="346"/>
      <c r="C118" s="327"/>
      <c r="D118" s="299"/>
      <c r="E118" s="299"/>
      <c r="F118" s="299"/>
      <c r="G118" s="69">
        <v>240</v>
      </c>
      <c r="H118" s="77"/>
      <c r="I118" s="77"/>
      <c r="J118" s="77">
        <f>J119+J120</f>
        <v>1926.5</v>
      </c>
      <c r="K118" s="77">
        <f aca="true" t="shared" si="29" ref="K118:S118">K119+K120</f>
        <v>112.47</v>
      </c>
      <c r="L118" s="77">
        <f t="shared" si="29"/>
        <v>1956.7</v>
      </c>
      <c r="M118" s="77">
        <f t="shared" si="29"/>
        <v>769.2</v>
      </c>
      <c r="N118" s="77">
        <f t="shared" si="29"/>
        <v>2035.89</v>
      </c>
      <c r="O118" s="77">
        <f t="shared" si="29"/>
        <v>1119.4</v>
      </c>
      <c r="P118" s="77">
        <f t="shared" si="29"/>
        <v>3214.03</v>
      </c>
      <c r="Q118" s="77">
        <f t="shared" si="29"/>
        <v>2214.03</v>
      </c>
      <c r="R118" s="77">
        <f t="shared" si="29"/>
        <v>2765.6</v>
      </c>
      <c r="S118" s="77">
        <f t="shared" si="29"/>
        <v>500</v>
      </c>
      <c r="T118" s="79"/>
    </row>
    <row r="119" spans="1:20" s="6" customFormat="1" ht="18" customHeight="1">
      <c r="A119" s="346"/>
      <c r="B119" s="346"/>
      <c r="C119" s="327"/>
      <c r="D119" s="299"/>
      <c r="E119" s="299"/>
      <c r="F119" s="299"/>
      <c r="G119" s="69">
        <v>243</v>
      </c>
      <c r="H119" s="77"/>
      <c r="I119" s="77"/>
      <c r="J119" s="77"/>
      <c r="K119" s="77"/>
      <c r="L119" s="77"/>
      <c r="M119" s="77"/>
      <c r="N119" s="77"/>
      <c r="O119" s="77"/>
      <c r="P119" s="77">
        <v>1000</v>
      </c>
      <c r="Q119" s="77"/>
      <c r="R119" s="77">
        <v>1000</v>
      </c>
      <c r="S119" s="77"/>
      <c r="T119" s="79"/>
    </row>
    <row r="120" spans="1:20" s="6" customFormat="1" ht="18" customHeight="1">
      <c r="A120" s="346"/>
      <c r="B120" s="346"/>
      <c r="C120" s="327"/>
      <c r="D120" s="299"/>
      <c r="E120" s="299"/>
      <c r="F120" s="299"/>
      <c r="G120" s="69">
        <v>244</v>
      </c>
      <c r="H120" s="77"/>
      <c r="I120" s="77"/>
      <c r="J120" s="77">
        <v>1926.5</v>
      </c>
      <c r="K120" s="77">
        <v>112.47</v>
      </c>
      <c r="L120" s="77">
        <v>1956.7</v>
      </c>
      <c r="M120" s="77">
        <v>769.2</v>
      </c>
      <c r="N120" s="77">
        <v>2035.89</v>
      </c>
      <c r="O120" s="77">
        <v>1119.4</v>
      </c>
      <c r="P120" s="77">
        <v>2214.03</v>
      </c>
      <c r="Q120" s="77">
        <v>2214.03</v>
      </c>
      <c r="R120" s="77">
        <v>1765.6</v>
      </c>
      <c r="S120" s="77">
        <v>500</v>
      </c>
      <c r="T120" s="79"/>
    </row>
    <row r="121" spans="1:20" s="6" customFormat="1" ht="18" customHeight="1">
      <c r="A121" s="346"/>
      <c r="B121" s="346"/>
      <c r="C121" s="327"/>
      <c r="D121" s="299"/>
      <c r="E121" s="299"/>
      <c r="F121" s="299"/>
      <c r="G121" s="69">
        <v>360</v>
      </c>
      <c r="H121" s="77"/>
      <c r="I121" s="77"/>
      <c r="J121" s="77">
        <v>25</v>
      </c>
      <c r="K121" s="77"/>
      <c r="L121" s="77">
        <v>39</v>
      </c>
      <c r="M121" s="77">
        <v>14</v>
      </c>
      <c r="N121" s="77">
        <v>39</v>
      </c>
      <c r="O121" s="77">
        <v>14</v>
      </c>
      <c r="P121" s="77">
        <v>39</v>
      </c>
      <c r="Q121" s="77">
        <v>14</v>
      </c>
      <c r="R121" s="77">
        <v>25</v>
      </c>
      <c r="S121" s="77"/>
      <c r="T121" s="79"/>
    </row>
    <row r="122" spans="1:20" s="6" customFormat="1" ht="18" customHeight="1">
      <c r="A122" s="346"/>
      <c r="B122" s="346"/>
      <c r="C122" s="327"/>
      <c r="D122" s="299"/>
      <c r="E122" s="299"/>
      <c r="F122" s="299"/>
      <c r="G122" s="69">
        <v>831</v>
      </c>
      <c r="H122" s="77"/>
      <c r="I122" s="77"/>
      <c r="J122" s="77"/>
      <c r="K122" s="77"/>
      <c r="L122" s="77"/>
      <c r="M122" s="77"/>
      <c r="N122" s="77"/>
      <c r="O122" s="77"/>
      <c r="P122" s="77"/>
      <c r="Q122" s="77"/>
      <c r="R122" s="77"/>
      <c r="S122" s="77"/>
      <c r="T122" s="79"/>
    </row>
    <row r="123" spans="1:20" s="6" customFormat="1" ht="18" customHeight="1">
      <c r="A123" s="346"/>
      <c r="B123" s="346"/>
      <c r="C123" s="327"/>
      <c r="D123" s="299"/>
      <c r="E123" s="299"/>
      <c r="F123" s="299"/>
      <c r="G123" s="69">
        <v>852</v>
      </c>
      <c r="H123" s="77"/>
      <c r="I123" s="77"/>
      <c r="J123" s="77"/>
      <c r="K123" s="77"/>
      <c r="L123" s="77"/>
      <c r="M123" s="77"/>
      <c r="N123" s="77"/>
      <c r="O123" s="77"/>
      <c r="P123" s="77">
        <v>1.33</v>
      </c>
      <c r="Q123" s="77">
        <v>1.33</v>
      </c>
      <c r="R123" s="77"/>
      <c r="S123" s="77"/>
      <c r="T123" s="79"/>
    </row>
    <row r="124" spans="1:20" s="6" customFormat="1" ht="18" customHeight="1">
      <c r="A124" s="346"/>
      <c r="B124" s="346"/>
      <c r="C124" s="327"/>
      <c r="D124" s="300"/>
      <c r="E124" s="300"/>
      <c r="F124" s="300"/>
      <c r="G124" s="69">
        <v>853</v>
      </c>
      <c r="H124" s="77"/>
      <c r="I124" s="77"/>
      <c r="J124" s="77">
        <v>0.5</v>
      </c>
      <c r="K124" s="77"/>
      <c r="L124" s="77">
        <v>0.5</v>
      </c>
      <c r="M124" s="77">
        <v>0.01</v>
      </c>
      <c r="N124" s="77">
        <v>1.4</v>
      </c>
      <c r="O124" s="77">
        <v>0.1</v>
      </c>
      <c r="P124" s="77">
        <v>96.51</v>
      </c>
      <c r="Q124" s="77">
        <v>95.72</v>
      </c>
      <c r="R124" s="77">
        <v>0.7</v>
      </c>
      <c r="S124" s="77">
        <v>0</v>
      </c>
      <c r="T124" s="79"/>
    </row>
    <row r="125" spans="1:20" s="6" customFormat="1" ht="27" customHeight="1">
      <c r="A125" s="345" t="s">
        <v>521</v>
      </c>
      <c r="B125" s="345" t="s">
        <v>162</v>
      </c>
      <c r="C125" s="217" t="s">
        <v>23</v>
      </c>
      <c r="D125" s="214"/>
      <c r="E125" s="214"/>
      <c r="F125" s="212"/>
      <c r="G125" s="69"/>
      <c r="H125" s="77"/>
      <c r="I125" s="77"/>
      <c r="J125" s="77"/>
      <c r="K125" s="77"/>
      <c r="L125" s="77">
        <v>48.4</v>
      </c>
      <c r="M125" s="77"/>
      <c r="N125" s="77">
        <v>63.03</v>
      </c>
      <c r="O125" s="77">
        <v>63.03</v>
      </c>
      <c r="P125" s="77">
        <v>144.97</v>
      </c>
      <c r="Q125" s="77">
        <v>144.97</v>
      </c>
      <c r="R125" s="77"/>
      <c r="S125" s="77"/>
      <c r="T125" s="79"/>
    </row>
    <row r="126" spans="1:20" s="6" customFormat="1" ht="18" customHeight="1">
      <c r="A126" s="346"/>
      <c r="B126" s="346"/>
      <c r="C126" s="331" t="s">
        <v>36</v>
      </c>
      <c r="D126" s="299" t="s">
        <v>65</v>
      </c>
      <c r="E126" s="299" t="s">
        <v>525</v>
      </c>
      <c r="F126" s="298" t="s">
        <v>501</v>
      </c>
      <c r="G126" s="69"/>
      <c r="H126" s="77"/>
      <c r="I126" s="77"/>
      <c r="J126" s="77"/>
      <c r="K126" s="77"/>
      <c r="L126" s="77"/>
      <c r="M126" s="77"/>
      <c r="N126" s="77"/>
      <c r="O126" s="77"/>
      <c r="P126" s="77"/>
      <c r="Q126" s="77"/>
      <c r="R126" s="77"/>
      <c r="S126" s="77"/>
      <c r="T126" s="79"/>
    </row>
    <row r="127" spans="1:20" s="6" customFormat="1" ht="18" customHeight="1">
      <c r="A127" s="346"/>
      <c r="B127" s="346"/>
      <c r="C127" s="340"/>
      <c r="D127" s="299"/>
      <c r="E127" s="299"/>
      <c r="F127" s="299"/>
      <c r="G127" s="69">
        <v>110</v>
      </c>
      <c r="H127" s="77"/>
      <c r="I127" s="77"/>
      <c r="J127" s="77"/>
      <c r="K127" s="77"/>
      <c r="L127" s="77">
        <v>48.4</v>
      </c>
      <c r="M127" s="77"/>
      <c r="N127" s="77">
        <v>63.03</v>
      </c>
      <c r="O127" s="77">
        <v>63.03</v>
      </c>
      <c r="P127" s="77">
        <v>144.97</v>
      </c>
      <c r="Q127" s="77">
        <v>144.97</v>
      </c>
      <c r="R127" s="77"/>
      <c r="S127" s="77"/>
      <c r="T127" s="79"/>
    </row>
    <row r="128" spans="1:20" s="6" customFormat="1" ht="18" customHeight="1">
      <c r="A128" s="346"/>
      <c r="B128" s="346"/>
      <c r="C128" s="340"/>
      <c r="D128" s="299"/>
      <c r="E128" s="299"/>
      <c r="F128" s="299"/>
      <c r="G128" s="69">
        <v>111</v>
      </c>
      <c r="H128" s="77"/>
      <c r="I128" s="77"/>
      <c r="J128" s="77"/>
      <c r="K128" s="77"/>
      <c r="L128" s="77">
        <v>48.4</v>
      </c>
      <c r="M128" s="77"/>
      <c r="N128" s="77">
        <v>48.4</v>
      </c>
      <c r="O128" s="77">
        <v>48.4</v>
      </c>
      <c r="P128" s="77">
        <v>111.34</v>
      </c>
      <c r="Q128" s="77">
        <v>111.34</v>
      </c>
      <c r="R128" s="77"/>
      <c r="S128" s="77"/>
      <c r="T128" s="79"/>
    </row>
    <row r="129" spans="1:20" s="6" customFormat="1" ht="18" customHeight="1">
      <c r="A129" s="346"/>
      <c r="B129" s="346"/>
      <c r="C129" s="340"/>
      <c r="D129" s="299"/>
      <c r="E129" s="299"/>
      <c r="F129" s="299"/>
      <c r="G129" s="69">
        <v>119</v>
      </c>
      <c r="H129" s="77"/>
      <c r="I129" s="77"/>
      <c r="J129" s="77"/>
      <c r="K129" s="77"/>
      <c r="L129" s="77">
        <v>14.6</v>
      </c>
      <c r="M129" s="77"/>
      <c r="N129" s="77">
        <v>14.63</v>
      </c>
      <c r="O129" s="77">
        <v>14.63</v>
      </c>
      <c r="P129" s="77">
        <v>33.63</v>
      </c>
      <c r="Q129" s="77">
        <v>33.63</v>
      </c>
      <c r="R129" s="77"/>
      <c r="S129" s="77"/>
      <c r="T129" s="79"/>
    </row>
    <row r="130" spans="1:20" s="6" customFormat="1" ht="18" customHeight="1">
      <c r="A130" s="346"/>
      <c r="B130" s="346"/>
      <c r="C130" s="340"/>
      <c r="D130" s="299"/>
      <c r="E130" s="299"/>
      <c r="F130" s="299"/>
      <c r="G130" s="69"/>
      <c r="H130" s="77"/>
      <c r="I130" s="77"/>
      <c r="J130" s="77"/>
      <c r="K130" s="77"/>
      <c r="L130" s="77"/>
      <c r="M130" s="77"/>
      <c r="N130" s="77"/>
      <c r="O130" s="77"/>
      <c r="P130" s="77"/>
      <c r="Q130" s="77"/>
      <c r="R130" s="77"/>
      <c r="S130" s="77"/>
      <c r="T130" s="79"/>
    </row>
    <row r="131" spans="1:20" s="6" customFormat="1" ht="18" customHeight="1">
      <c r="A131" s="346"/>
      <c r="B131" s="346"/>
      <c r="C131" s="340"/>
      <c r="D131" s="299"/>
      <c r="E131" s="299"/>
      <c r="F131" s="299"/>
      <c r="G131" s="69"/>
      <c r="H131" s="77"/>
      <c r="I131" s="77"/>
      <c r="J131" s="77"/>
      <c r="K131" s="77"/>
      <c r="L131" s="77"/>
      <c r="M131" s="77"/>
      <c r="N131" s="77"/>
      <c r="O131" s="77"/>
      <c r="P131" s="77"/>
      <c r="Q131" s="77"/>
      <c r="R131" s="77"/>
      <c r="S131" s="77"/>
      <c r="T131" s="79"/>
    </row>
    <row r="132" spans="1:20" s="6" customFormat="1" ht="18" customHeight="1">
      <c r="A132" s="348"/>
      <c r="B132" s="348"/>
      <c r="C132" s="332"/>
      <c r="D132" s="300"/>
      <c r="E132" s="300"/>
      <c r="F132" s="300"/>
      <c r="G132" s="69"/>
      <c r="H132" s="77"/>
      <c r="I132" s="77"/>
      <c r="J132" s="77"/>
      <c r="K132" s="77"/>
      <c r="L132" s="77"/>
      <c r="M132" s="77"/>
      <c r="N132" s="77"/>
      <c r="O132" s="77"/>
      <c r="P132" s="77"/>
      <c r="Q132" s="77"/>
      <c r="R132" s="77"/>
      <c r="S132" s="77"/>
      <c r="T132" s="79"/>
    </row>
    <row r="133" spans="1:20" s="6" customFormat="1" ht="18" customHeight="1" hidden="1">
      <c r="A133" s="215"/>
      <c r="B133" s="215"/>
      <c r="C133" s="210"/>
      <c r="D133" s="213"/>
      <c r="E133" s="213"/>
      <c r="F133" s="213"/>
      <c r="G133" s="69"/>
      <c r="H133" s="77"/>
      <c r="I133" s="77"/>
      <c r="J133" s="77"/>
      <c r="K133" s="77"/>
      <c r="L133" s="77"/>
      <c r="M133" s="77"/>
      <c r="N133" s="77"/>
      <c r="O133" s="77"/>
      <c r="P133" s="77"/>
      <c r="Q133" s="77"/>
      <c r="R133" s="77"/>
      <c r="S133" s="77"/>
      <c r="T133" s="79"/>
    </row>
    <row r="134" spans="1:20" s="6" customFormat="1" ht="18" customHeight="1" hidden="1">
      <c r="A134" s="215"/>
      <c r="B134" s="215"/>
      <c r="C134" s="210"/>
      <c r="D134" s="213"/>
      <c r="E134" s="213"/>
      <c r="F134" s="213"/>
      <c r="G134" s="69"/>
      <c r="H134" s="77"/>
      <c r="I134" s="77"/>
      <c r="J134" s="77"/>
      <c r="K134" s="77"/>
      <c r="L134" s="77"/>
      <c r="M134" s="77"/>
      <c r="N134" s="77"/>
      <c r="O134" s="77"/>
      <c r="P134" s="77"/>
      <c r="Q134" s="77"/>
      <c r="R134" s="77"/>
      <c r="S134" s="77"/>
      <c r="T134" s="79"/>
    </row>
    <row r="135" spans="1:20" s="6" customFormat="1" ht="26.25" customHeight="1">
      <c r="A135" s="307" t="s">
        <v>178</v>
      </c>
      <c r="B135" s="307" t="s">
        <v>527</v>
      </c>
      <c r="C135" s="68" t="s">
        <v>23</v>
      </c>
      <c r="D135" s="72"/>
      <c r="E135" s="72"/>
      <c r="F135" s="72"/>
      <c r="G135" s="69"/>
      <c r="H135" s="77"/>
      <c r="I135" s="77"/>
      <c r="J135" s="77">
        <f>J136</f>
        <v>50</v>
      </c>
      <c r="K135" s="77">
        <f>K136</f>
        <v>23.51</v>
      </c>
      <c r="L135" s="77">
        <v>300</v>
      </c>
      <c r="M135" s="77">
        <v>300</v>
      </c>
      <c r="N135" s="77">
        <v>28.26</v>
      </c>
      <c r="O135" s="77">
        <v>28.26</v>
      </c>
      <c r="P135" s="77">
        <v>28.26</v>
      </c>
      <c r="Q135" s="77">
        <v>28.26</v>
      </c>
      <c r="R135" s="77"/>
      <c r="S135" s="77"/>
      <c r="T135" s="79"/>
    </row>
    <row r="136" spans="1:20" s="6" customFormat="1" ht="69.75" customHeight="1">
      <c r="A136" s="308"/>
      <c r="B136" s="308"/>
      <c r="C136" s="74" t="s">
        <v>36</v>
      </c>
      <c r="D136" s="72" t="s">
        <v>65</v>
      </c>
      <c r="E136" s="72" t="s">
        <v>168</v>
      </c>
      <c r="F136" s="72" t="s">
        <v>528</v>
      </c>
      <c r="G136" s="69">
        <v>244</v>
      </c>
      <c r="H136" s="77"/>
      <c r="I136" s="77"/>
      <c r="J136" s="77">
        <v>50</v>
      </c>
      <c r="K136" s="77">
        <v>23.51</v>
      </c>
      <c r="L136" s="77">
        <v>300</v>
      </c>
      <c r="M136" s="77">
        <v>300</v>
      </c>
      <c r="N136" s="77">
        <v>28.26</v>
      </c>
      <c r="O136" s="77">
        <v>28.26</v>
      </c>
      <c r="P136" s="77">
        <v>28.26</v>
      </c>
      <c r="Q136" s="77">
        <v>28.26</v>
      </c>
      <c r="R136" s="77"/>
      <c r="S136" s="77"/>
      <c r="T136" s="79"/>
    </row>
    <row r="137" spans="1:20" s="6" customFormat="1" ht="31.5" customHeight="1">
      <c r="A137" s="307" t="s">
        <v>180</v>
      </c>
      <c r="B137" s="307" t="s">
        <v>190</v>
      </c>
      <c r="C137" s="68" t="s">
        <v>23</v>
      </c>
      <c r="D137" s="80"/>
      <c r="E137" s="80"/>
      <c r="F137" s="80"/>
      <c r="G137" s="69"/>
      <c r="H137" s="77">
        <v>26093</v>
      </c>
      <c r="I137" s="77">
        <v>26093</v>
      </c>
      <c r="J137" s="77">
        <v>27168</v>
      </c>
      <c r="K137" s="77">
        <v>6517.5</v>
      </c>
      <c r="L137" s="77">
        <v>27168</v>
      </c>
      <c r="M137" s="77">
        <v>14293.1</v>
      </c>
      <c r="N137" s="77">
        <v>27168</v>
      </c>
      <c r="O137" s="77">
        <v>20152.1</v>
      </c>
      <c r="P137" s="77">
        <f>P138</f>
        <v>27760</v>
      </c>
      <c r="Q137" s="77">
        <f>Q138</f>
        <v>27760</v>
      </c>
      <c r="R137" s="77">
        <v>28070</v>
      </c>
      <c r="S137" s="77">
        <v>20800</v>
      </c>
      <c r="T137" s="79"/>
    </row>
    <row r="138" spans="1:20" s="6" customFormat="1" ht="33" customHeight="1">
      <c r="A138" s="308"/>
      <c r="B138" s="308"/>
      <c r="C138" s="68" t="s">
        <v>36</v>
      </c>
      <c r="D138" s="230" t="s">
        <v>65</v>
      </c>
      <c r="E138" s="230" t="s">
        <v>66</v>
      </c>
      <c r="F138" s="230" t="s">
        <v>506</v>
      </c>
      <c r="G138" s="69">
        <v>540</v>
      </c>
      <c r="H138" s="77">
        <v>26093</v>
      </c>
      <c r="I138" s="77">
        <v>26093</v>
      </c>
      <c r="J138" s="77">
        <v>27168</v>
      </c>
      <c r="K138" s="77">
        <v>6517.5</v>
      </c>
      <c r="L138" s="77">
        <v>27168</v>
      </c>
      <c r="M138" s="77">
        <v>14293.1</v>
      </c>
      <c r="N138" s="77">
        <v>27168</v>
      </c>
      <c r="O138" s="77">
        <v>20152.1</v>
      </c>
      <c r="P138" s="77">
        <v>27760</v>
      </c>
      <c r="Q138" s="77">
        <v>27760</v>
      </c>
      <c r="R138" s="77">
        <v>28070</v>
      </c>
      <c r="S138" s="77">
        <v>20800</v>
      </c>
      <c r="T138" s="79"/>
    </row>
    <row r="139" spans="1:20" s="6" customFormat="1" ht="33" customHeight="1" hidden="1">
      <c r="A139" s="215"/>
      <c r="B139" s="215"/>
      <c r="C139" s="217"/>
      <c r="D139" s="213"/>
      <c r="E139" s="213"/>
      <c r="F139" s="213"/>
      <c r="G139" s="69"/>
      <c r="H139" s="77"/>
      <c r="I139" s="77"/>
      <c r="J139" s="77"/>
      <c r="K139" s="77"/>
      <c r="L139" s="77"/>
      <c r="M139" s="77"/>
      <c r="N139" s="77"/>
      <c r="O139" s="77"/>
      <c r="P139" s="77"/>
      <c r="Q139" s="77"/>
      <c r="R139" s="77"/>
      <c r="S139" s="77"/>
      <c r="T139" s="79"/>
    </row>
    <row r="140" spans="1:20" s="6" customFormat="1" ht="24" customHeight="1">
      <c r="A140" s="307" t="s">
        <v>182</v>
      </c>
      <c r="B140" s="307" t="s">
        <v>193</v>
      </c>
      <c r="C140" s="68" t="s">
        <v>23</v>
      </c>
      <c r="D140" s="72"/>
      <c r="E140" s="72"/>
      <c r="F140" s="72"/>
      <c r="G140" s="69"/>
      <c r="H140" s="77">
        <v>180</v>
      </c>
      <c r="I140" s="77">
        <v>180</v>
      </c>
      <c r="J140" s="77"/>
      <c r="K140" s="77"/>
      <c r="L140" s="77"/>
      <c r="M140" s="77"/>
      <c r="N140" s="77"/>
      <c r="O140" s="77"/>
      <c r="P140" s="77"/>
      <c r="Q140" s="77"/>
      <c r="R140" s="77"/>
      <c r="S140" s="77"/>
      <c r="T140" s="79"/>
    </row>
    <row r="141" spans="1:20" s="6" customFormat="1" ht="36" customHeight="1">
      <c r="A141" s="329"/>
      <c r="B141" s="329"/>
      <c r="C141" s="68" t="s">
        <v>36</v>
      </c>
      <c r="D141" s="298" t="s">
        <v>65</v>
      </c>
      <c r="E141" s="298" t="s">
        <v>163</v>
      </c>
      <c r="F141" s="298" t="s">
        <v>507</v>
      </c>
      <c r="G141" s="69">
        <v>240</v>
      </c>
      <c r="H141" s="77">
        <v>180</v>
      </c>
      <c r="I141" s="77">
        <v>180</v>
      </c>
      <c r="J141" s="77"/>
      <c r="K141" s="77"/>
      <c r="L141" s="77"/>
      <c r="M141" s="77"/>
      <c r="N141" s="77"/>
      <c r="O141" s="77"/>
      <c r="P141" s="77"/>
      <c r="Q141" s="77"/>
      <c r="R141" s="77"/>
      <c r="S141" s="77"/>
      <c r="T141" s="79"/>
    </row>
    <row r="142" spans="1:20" s="6" customFormat="1" ht="31.5" customHeight="1">
      <c r="A142" s="308"/>
      <c r="B142" s="308"/>
      <c r="C142" s="76"/>
      <c r="D142" s="300"/>
      <c r="E142" s="300"/>
      <c r="F142" s="300"/>
      <c r="G142" s="69">
        <v>244</v>
      </c>
      <c r="H142" s="77">
        <v>180</v>
      </c>
      <c r="I142" s="77">
        <v>180</v>
      </c>
      <c r="J142" s="77"/>
      <c r="K142" s="77"/>
      <c r="L142" s="77"/>
      <c r="M142" s="77"/>
      <c r="N142" s="77"/>
      <c r="O142" s="77"/>
      <c r="P142" s="77"/>
      <c r="Q142" s="77"/>
      <c r="R142" s="77"/>
      <c r="S142" s="77"/>
      <c r="T142" s="79"/>
    </row>
    <row r="143" spans="1:20" s="6" customFormat="1" ht="23.25" customHeight="1">
      <c r="A143" s="307" t="s">
        <v>184</v>
      </c>
      <c r="B143" s="307" t="s">
        <v>194</v>
      </c>
      <c r="C143" s="68" t="s">
        <v>23</v>
      </c>
      <c r="D143" s="72"/>
      <c r="E143" s="72"/>
      <c r="F143" s="72"/>
      <c r="G143" s="69"/>
      <c r="H143" s="77">
        <f>H144+H145+H146</f>
        <v>31016.489999999998</v>
      </c>
      <c r="I143" s="77">
        <f aca="true" t="shared" si="30" ref="I143:S143">I144+I145+I146</f>
        <v>30495.36</v>
      </c>
      <c r="J143" s="77">
        <f t="shared" si="30"/>
        <v>27931.379999999997</v>
      </c>
      <c r="K143" s="77">
        <f t="shared" si="30"/>
        <v>5545.76</v>
      </c>
      <c r="L143" s="243">
        <f t="shared" si="30"/>
        <v>27931.3</v>
      </c>
      <c r="M143" s="243">
        <f t="shared" si="30"/>
        <v>13761.8</v>
      </c>
      <c r="N143" s="243">
        <f t="shared" si="30"/>
        <v>27931.379999999997</v>
      </c>
      <c r="O143" s="243">
        <f t="shared" si="30"/>
        <v>20926.25</v>
      </c>
      <c r="P143" s="77">
        <f t="shared" si="30"/>
        <v>30470.370000000003</v>
      </c>
      <c r="Q143" s="77">
        <f t="shared" si="30"/>
        <v>30452.42</v>
      </c>
      <c r="R143" s="77">
        <f t="shared" si="30"/>
        <v>29769.786999999997</v>
      </c>
      <c r="S143" s="77">
        <f t="shared" si="30"/>
        <v>28997.2</v>
      </c>
      <c r="T143" s="79"/>
    </row>
    <row r="144" spans="1:20" s="6" customFormat="1" ht="24.75" customHeight="1">
      <c r="A144" s="329"/>
      <c r="B144" s="329"/>
      <c r="C144" s="326" t="s">
        <v>36</v>
      </c>
      <c r="D144" s="298" t="s">
        <v>65</v>
      </c>
      <c r="E144" s="298" t="s">
        <v>163</v>
      </c>
      <c r="F144" s="298" t="s">
        <v>195</v>
      </c>
      <c r="G144" s="69">
        <v>611</v>
      </c>
      <c r="H144" s="77">
        <v>15263.52</v>
      </c>
      <c r="I144" s="77">
        <v>15120.79</v>
      </c>
      <c r="J144" s="77">
        <v>13321.5</v>
      </c>
      <c r="K144" s="77">
        <v>2764.56</v>
      </c>
      <c r="L144" s="77">
        <v>13321.5</v>
      </c>
      <c r="M144" s="77">
        <v>6755.8</v>
      </c>
      <c r="N144" s="77">
        <v>13321.5</v>
      </c>
      <c r="O144" s="77">
        <v>10145.68</v>
      </c>
      <c r="P144" s="77">
        <v>14956.33</v>
      </c>
      <c r="Q144" s="77">
        <v>14938.81</v>
      </c>
      <c r="R144" s="77">
        <v>14530.48</v>
      </c>
      <c r="S144" s="77">
        <v>14387.3</v>
      </c>
      <c r="T144" s="79"/>
    </row>
    <row r="145" spans="1:20" s="6" customFormat="1" ht="18.75" customHeight="1">
      <c r="A145" s="329"/>
      <c r="B145" s="329"/>
      <c r="C145" s="327"/>
      <c r="D145" s="299"/>
      <c r="E145" s="299"/>
      <c r="F145" s="299"/>
      <c r="G145" s="69">
        <v>853</v>
      </c>
      <c r="H145" s="77"/>
      <c r="I145" s="77"/>
      <c r="J145" s="77">
        <v>4.9</v>
      </c>
      <c r="K145" s="77">
        <v>4.9</v>
      </c>
      <c r="L145" s="77">
        <v>4.9</v>
      </c>
      <c r="M145" s="77">
        <v>4.9</v>
      </c>
      <c r="N145" s="77">
        <v>5.8</v>
      </c>
      <c r="O145" s="77">
        <v>5.8</v>
      </c>
      <c r="P145" s="77">
        <v>7.85</v>
      </c>
      <c r="Q145" s="77">
        <v>7.42</v>
      </c>
      <c r="R145" s="77">
        <v>0.007</v>
      </c>
      <c r="S145" s="77"/>
      <c r="T145" s="79"/>
    </row>
    <row r="146" spans="1:20" s="6" customFormat="1" ht="20.25" customHeight="1">
      <c r="A146" s="329"/>
      <c r="B146" s="329"/>
      <c r="C146" s="327"/>
      <c r="D146" s="299"/>
      <c r="E146" s="299"/>
      <c r="F146" s="299"/>
      <c r="G146" s="69">
        <v>110</v>
      </c>
      <c r="H146" s="77">
        <f>H147+H148</f>
        <v>15752.97</v>
      </c>
      <c r="I146" s="77">
        <f>I147+I148</f>
        <v>15374.57</v>
      </c>
      <c r="J146" s="77">
        <f>J147+J148</f>
        <v>14604.98</v>
      </c>
      <c r="K146" s="77">
        <f>K147+K148</f>
        <v>2776.3</v>
      </c>
      <c r="L146" s="77">
        <v>14604.9</v>
      </c>
      <c r="M146" s="77">
        <v>7001.1</v>
      </c>
      <c r="N146" s="77">
        <v>14604.08</v>
      </c>
      <c r="O146" s="77">
        <v>10774.77</v>
      </c>
      <c r="P146" s="77">
        <f>P147+P148</f>
        <v>15506.19</v>
      </c>
      <c r="Q146" s="77">
        <f>Q147+Q148</f>
        <v>15506.19</v>
      </c>
      <c r="R146" s="77">
        <f>R147+R148</f>
        <v>15239.3</v>
      </c>
      <c r="S146" s="77">
        <f>S147+S148</f>
        <v>14609.900000000001</v>
      </c>
      <c r="T146" s="79"/>
    </row>
    <row r="147" spans="1:20" s="6" customFormat="1" ht="25.5" customHeight="1">
      <c r="A147" s="329"/>
      <c r="B147" s="329"/>
      <c r="C147" s="327"/>
      <c r="D147" s="299"/>
      <c r="E147" s="299"/>
      <c r="F147" s="299"/>
      <c r="G147" s="69">
        <v>111</v>
      </c>
      <c r="H147" s="77">
        <v>11985.38</v>
      </c>
      <c r="I147" s="77">
        <v>11804.08</v>
      </c>
      <c r="J147" s="77">
        <v>11232.97</v>
      </c>
      <c r="K147" s="77">
        <v>2140.04</v>
      </c>
      <c r="L147" s="77">
        <v>11232.9</v>
      </c>
      <c r="M147" s="77">
        <v>5467.5</v>
      </c>
      <c r="N147" s="77">
        <v>11201.12</v>
      </c>
      <c r="O147" s="77">
        <v>8136.74</v>
      </c>
      <c r="P147" s="77">
        <v>11889.43</v>
      </c>
      <c r="Q147" s="77">
        <v>11889.43</v>
      </c>
      <c r="R147" s="77">
        <v>11707.72</v>
      </c>
      <c r="S147" s="77">
        <v>11192.1</v>
      </c>
      <c r="T147" s="79"/>
    </row>
    <row r="148" spans="1:20" s="6" customFormat="1" ht="23.25" customHeight="1">
      <c r="A148" s="329"/>
      <c r="B148" s="329"/>
      <c r="C148" s="328"/>
      <c r="D148" s="299"/>
      <c r="E148" s="299"/>
      <c r="F148" s="299"/>
      <c r="G148" s="69">
        <v>119</v>
      </c>
      <c r="H148" s="77">
        <v>3767.59</v>
      </c>
      <c r="I148" s="77">
        <v>3570.49</v>
      </c>
      <c r="J148" s="77">
        <v>3372.01</v>
      </c>
      <c r="K148" s="77">
        <v>636.26</v>
      </c>
      <c r="L148" s="77">
        <v>3372</v>
      </c>
      <c r="M148" s="77">
        <v>1533.6</v>
      </c>
      <c r="N148" s="77">
        <v>3402.96</v>
      </c>
      <c r="O148" s="6">
        <v>2638.03</v>
      </c>
      <c r="P148" s="77">
        <v>3616.76</v>
      </c>
      <c r="Q148" s="77">
        <v>3616.76</v>
      </c>
      <c r="R148" s="77">
        <v>3531.58</v>
      </c>
      <c r="S148" s="77">
        <v>3417.8</v>
      </c>
      <c r="T148" s="79"/>
    </row>
    <row r="149" spans="1:20" s="6" customFormat="1" ht="3.75" customHeight="1" hidden="1">
      <c r="A149" s="329"/>
      <c r="B149" s="329"/>
      <c r="C149" s="76"/>
      <c r="D149" s="300"/>
      <c r="E149" s="300"/>
      <c r="F149" s="300"/>
      <c r="G149" s="69">
        <v>853</v>
      </c>
      <c r="H149" s="77"/>
      <c r="I149" s="77"/>
      <c r="J149" s="77"/>
      <c r="K149" s="77"/>
      <c r="L149" s="77"/>
      <c r="M149" s="77"/>
      <c r="N149" s="77"/>
      <c r="O149" s="77"/>
      <c r="P149" s="77"/>
      <c r="Q149" s="77"/>
      <c r="R149" s="77"/>
      <c r="S149" s="77"/>
      <c r="T149" s="79"/>
    </row>
    <row r="150" spans="1:20" s="6" customFormat="1" ht="24" customHeight="1">
      <c r="A150" s="307" t="s">
        <v>185</v>
      </c>
      <c r="B150" s="307" t="s">
        <v>194</v>
      </c>
      <c r="C150" s="68" t="s">
        <v>23</v>
      </c>
      <c r="D150" s="80"/>
      <c r="E150" s="80"/>
      <c r="F150" s="80"/>
      <c r="G150" s="69"/>
      <c r="H150" s="77">
        <f>H151+H153+H152</f>
        <v>34266.78</v>
      </c>
      <c r="I150" s="77">
        <f aca="true" t="shared" si="31" ref="I150:S150">I151+I153+I152</f>
        <v>33572.65</v>
      </c>
      <c r="J150" s="77">
        <f t="shared" si="31"/>
        <v>34808.189999999995</v>
      </c>
      <c r="K150" s="77">
        <f t="shared" si="31"/>
        <v>6746.180000000001</v>
      </c>
      <c r="L150" s="77">
        <f t="shared" si="31"/>
        <v>34808.102</v>
      </c>
      <c r="M150" s="243">
        <f t="shared" si="31"/>
        <v>18586.002</v>
      </c>
      <c r="N150" s="243">
        <f t="shared" si="31"/>
        <v>34808.172</v>
      </c>
      <c r="O150" s="243">
        <f t="shared" si="31"/>
        <v>24882.672</v>
      </c>
      <c r="P150" s="77">
        <f t="shared" si="31"/>
        <v>34901.479999999996</v>
      </c>
      <c r="Q150" s="77">
        <f t="shared" si="31"/>
        <v>34901.479999999996</v>
      </c>
      <c r="R150" s="77">
        <f t="shared" si="31"/>
        <v>36113.99</v>
      </c>
      <c r="S150" s="77">
        <f t="shared" si="31"/>
        <v>34901.8</v>
      </c>
      <c r="T150" s="79"/>
    </row>
    <row r="151" spans="1:20" s="6" customFormat="1" ht="24" customHeight="1">
      <c r="A151" s="329"/>
      <c r="B151" s="329"/>
      <c r="C151" s="68"/>
      <c r="D151" s="298" t="s">
        <v>65</v>
      </c>
      <c r="E151" s="298" t="s">
        <v>66</v>
      </c>
      <c r="F151" s="298" t="s">
        <v>196</v>
      </c>
      <c r="G151" s="69">
        <v>611</v>
      </c>
      <c r="H151" s="77">
        <v>32060.68</v>
      </c>
      <c r="I151" s="77">
        <v>31367.51</v>
      </c>
      <c r="J151" s="77">
        <v>32125.4</v>
      </c>
      <c r="K151" s="77">
        <v>6280.35</v>
      </c>
      <c r="L151" s="77">
        <v>32125.4</v>
      </c>
      <c r="M151" s="77">
        <v>17258.2</v>
      </c>
      <c r="N151" s="77">
        <v>32125.4</v>
      </c>
      <c r="O151" s="77">
        <v>23159.1</v>
      </c>
      <c r="P151" s="77">
        <v>32536.61</v>
      </c>
      <c r="Q151" s="77">
        <v>32536.61</v>
      </c>
      <c r="R151" s="77">
        <v>33369.1</v>
      </c>
      <c r="S151" s="77">
        <v>32219</v>
      </c>
      <c r="T151" s="79"/>
    </row>
    <row r="152" spans="1:20" s="6" customFormat="1" ht="24" customHeight="1">
      <c r="A152" s="329"/>
      <c r="B152" s="329"/>
      <c r="C152" s="68"/>
      <c r="D152" s="299"/>
      <c r="E152" s="299"/>
      <c r="F152" s="299"/>
      <c r="G152" s="69">
        <v>853</v>
      </c>
      <c r="H152" s="77"/>
      <c r="I152" s="77"/>
      <c r="J152" s="77">
        <v>0.02</v>
      </c>
      <c r="K152" s="77">
        <v>0.02</v>
      </c>
      <c r="L152" s="77">
        <v>0.002</v>
      </c>
      <c r="M152" s="77">
        <v>0.002</v>
      </c>
      <c r="N152" s="77">
        <v>0.002</v>
      </c>
      <c r="O152" s="77">
        <v>0.002</v>
      </c>
      <c r="P152" s="77">
        <v>0.02</v>
      </c>
      <c r="Q152" s="77">
        <v>0.02</v>
      </c>
      <c r="R152" s="77"/>
      <c r="S152" s="77"/>
      <c r="T152" s="79"/>
    </row>
    <row r="153" spans="1:20" s="6" customFormat="1" ht="24" customHeight="1">
      <c r="A153" s="329"/>
      <c r="B153" s="329"/>
      <c r="C153" s="68"/>
      <c r="D153" s="299"/>
      <c r="E153" s="299"/>
      <c r="F153" s="299"/>
      <c r="G153" s="69">
        <v>110</v>
      </c>
      <c r="H153" s="77">
        <f>H154+H155</f>
        <v>2206.1</v>
      </c>
      <c r="I153" s="77">
        <f aca="true" t="shared" si="32" ref="I153:S153">I154+I155</f>
        <v>2205.14</v>
      </c>
      <c r="J153" s="77">
        <f t="shared" si="32"/>
        <v>2682.77</v>
      </c>
      <c r="K153" s="77">
        <f t="shared" si="32"/>
        <v>465.81</v>
      </c>
      <c r="L153" s="77">
        <f t="shared" si="32"/>
        <v>2682.7</v>
      </c>
      <c r="M153" s="77">
        <f t="shared" si="32"/>
        <v>1327.8</v>
      </c>
      <c r="N153" s="77">
        <f t="shared" si="32"/>
        <v>2682.77</v>
      </c>
      <c r="O153" s="77">
        <f t="shared" si="32"/>
        <v>1723.5700000000002</v>
      </c>
      <c r="P153" s="77">
        <f t="shared" si="32"/>
        <v>2364.85</v>
      </c>
      <c r="Q153" s="77">
        <f t="shared" si="32"/>
        <v>2364.85</v>
      </c>
      <c r="R153" s="77">
        <f t="shared" si="32"/>
        <v>2744.89</v>
      </c>
      <c r="S153" s="77">
        <f t="shared" si="32"/>
        <v>2682.8</v>
      </c>
      <c r="T153" s="79"/>
    </row>
    <row r="154" spans="1:20" s="6" customFormat="1" ht="24.75" customHeight="1">
      <c r="A154" s="329"/>
      <c r="B154" s="329"/>
      <c r="C154" s="68" t="s">
        <v>36</v>
      </c>
      <c r="D154" s="299"/>
      <c r="E154" s="299"/>
      <c r="F154" s="299"/>
      <c r="G154" s="69">
        <v>111</v>
      </c>
      <c r="H154" s="77">
        <v>1677.55</v>
      </c>
      <c r="I154" s="77">
        <v>1676.76</v>
      </c>
      <c r="J154" s="77">
        <v>2151.67</v>
      </c>
      <c r="K154" s="77">
        <v>368.67</v>
      </c>
      <c r="L154" s="77">
        <v>2151.6</v>
      </c>
      <c r="M154" s="77">
        <v>1090.1</v>
      </c>
      <c r="N154" s="77">
        <v>2151.67</v>
      </c>
      <c r="O154" s="77">
        <v>1334.64</v>
      </c>
      <c r="P154" s="77">
        <v>1850.76</v>
      </c>
      <c r="Q154" s="77">
        <v>1850.76</v>
      </c>
      <c r="R154" s="77">
        <v>2205</v>
      </c>
      <c r="S154" s="77">
        <v>2157.4</v>
      </c>
      <c r="T154" s="79"/>
    </row>
    <row r="155" spans="1:20" s="6" customFormat="1" ht="21.75" customHeight="1">
      <c r="A155" s="329"/>
      <c r="B155" s="329"/>
      <c r="C155" s="76"/>
      <c r="D155" s="299"/>
      <c r="E155" s="299"/>
      <c r="F155" s="299"/>
      <c r="G155" s="69">
        <v>119</v>
      </c>
      <c r="H155" s="77">
        <v>528.55</v>
      </c>
      <c r="I155" s="77">
        <v>528.38</v>
      </c>
      <c r="J155" s="77">
        <v>531.1</v>
      </c>
      <c r="K155" s="77">
        <v>97.14</v>
      </c>
      <c r="L155" s="77">
        <v>531.1</v>
      </c>
      <c r="M155" s="77">
        <v>237.7</v>
      </c>
      <c r="N155" s="77">
        <v>531.1</v>
      </c>
      <c r="O155" s="77">
        <v>388.93</v>
      </c>
      <c r="P155" s="77">
        <v>514.09</v>
      </c>
      <c r="Q155" s="77">
        <v>514.09</v>
      </c>
      <c r="R155" s="77">
        <v>539.89</v>
      </c>
      <c r="S155" s="77">
        <v>525.4</v>
      </c>
      <c r="T155" s="79"/>
    </row>
    <row r="156" spans="1:20" s="6" customFormat="1" ht="24.75" customHeight="1" hidden="1">
      <c r="A156" s="70"/>
      <c r="B156" s="70"/>
      <c r="C156" s="68"/>
      <c r="D156" s="72"/>
      <c r="E156" s="72"/>
      <c r="F156" s="72"/>
      <c r="G156" s="69"/>
      <c r="H156" s="77"/>
      <c r="I156" s="77"/>
      <c r="J156" s="77"/>
      <c r="K156" s="77"/>
      <c r="L156" s="77"/>
      <c r="M156" s="77"/>
      <c r="N156" s="77"/>
      <c r="O156" s="77"/>
      <c r="P156" s="77"/>
      <c r="Q156" s="77"/>
      <c r="R156" s="77"/>
      <c r="S156" s="77"/>
      <c r="T156" s="79"/>
    </row>
    <row r="157" spans="1:20" s="6" customFormat="1" ht="24.75" customHeight="1">
      <c r="A157" s="344" t="s">
        <v>186</v>
      </c>
      <c r="B157" s="307" t="s">
        <v>206</v>
      </c>
      <c r="C157" s="68" t="s">
        <v>23</v>
      </c>
      <c r="D157" s="80"/>
      <c r="E157" s="80"/>
      <c r="F157" s="80"/>
      <c r="G157" s="69"/>
      <c r="H157" s="77">
        <f>H158</f>
        <v>35382</v>
      </c>
      <c r="I157" s="77">
        <f aca="true" t="shared" si="33" ref="I157:S158">I158</f>
        <v>35187.76</v>
      </c>
      <c r="J157" s="77">
        <f t="shared" si="33"/>
        <v>37728.2</v>
      </c>
      <c r="K157" s="77">
        <f t="shared" si="33"/>
        <v>9098.39</v>
      </c>
      <c r="L157" s="77">
        <f t="shared" si="33"/>
        <v>37728.2</v>
      </c>
      <c r="M157" s="77">
        <f t="shared" si="33"/>
        <v>20009</v>
      </c>
      <c r="N157" s="77">
        <f t="shared" si="33"/>
        <v>37728.2</v>
      </c>
      <c r="O157" s="77">
        <f t="shared" si="33"/>
        <v>28671.58</v>
      </c>
      <c r="P157" s="77">
        <f t="shared" si="33"/>
        <v>38242.54</v>
      </c>
      <c r="Q157" s="77">
        <f t="shared" si="33"/>
        <v>38085.53</v>
      </c>
      <c r="R157" s="77">
        <f t="shared" si="33"/>
        <v>40005</v>
      </c>
      <c r="S157" s="77">
        <f t="shared" si="33"/>
        <v>40005</v>
      </c>
      <c r="T157" s="79"/>
    </row>
    <row r="158" spans="1:20" s="6" customFormat="1" ht="21" customHeight="1">
      <c r="A158" s="344"/>
      <c r="B158" s="329"/>
      <c r="C158" s="326" t="s">
        <v>36</v>
      </c>
      <c r="D158" s="298" t="s">
        <v>65</v>
      </c>
      <c r="E158" s="298" t="s">
        <v>66</v>
      </c>
      <c r="F158" s="298" t="s">
        <v>205</v>
      </c>
      <c r="G158" s="69">
        <v>610</v>
      </c>
      <c r="H158" s="77">
        <f>H159</f>
        <v>35382</v>
      </c>
      <c r="I158" s="77">
        <f t="shared" si="33"/>
        <v>35187.76</v>
      </c>
      <c r="J158" s="77">
        <f t="shared" si="33"/>
        <v>37728.2</v>
      </c>
      <c r="K158" s="77">
        <f t="shared" si="33"/>
        <v>9098.39</v>
      </c>
      <c r="L158" s="77">
        <f t="shared" si="33"/>
        <v>37728.2</v>
      </c>
      <c r="M158" s="77">
        <f t="shared" si="33"/>
        <v>20009</v>
      </c>
      <c r="N158" s="77">
        <f t="shared" si="33"/>
        <v>37728.2</v>
      </c>
      <c r="O158" s="77">
        <f t="shared" si="33"/>
        <v>28671.58</v>
      </c>
      <c r="P158" s="77">
        <f t="shared" si="33"/>
        <v>38242.54</v>
      </c>
      <c r="Q158" s="77">
        <f t="shared" si="33"/>
        <v>38085.53</v>
      </c>
      <c r="R158" s="77">
        <f t="shared" si="33"/>
        <v>40005</v>
      </c>
      <c r="S158" s="77">
        <f t="shared" si="33"/>
        <v>40005</v>
      </c>
      <c r="T158" s="79"/>
    </row>
    <row r="159" spans="1:20" s="6" customFormat="1" ht="17.25" customHeight="1">
      <c r="A159" s="344"/>
      <c r="B159" s="329"/>
      <c r="C159" s="327"/>
      <c r="D159" s="299"/>
      <c r="E159" s="299"/>
      <c r="F159" s="299"/>
      <c r="G159" s="69">
        <v>611</v>
      </c>
      <c r="H159" s="77">
        <v>35382</v>
      </c>
      <c r="I159" s="77">
        <v>35187.76</v>
      </c>
      <c r="J159" s="77">
        <v>37728.2</v>
      </c>
      <c r="K159" s="77">
        <v>9098.39</v>
      </c>
      <c r="L159" s="77">
        <v>37728.2</v>
      </c>
      <c r="M159" s="77">
        <v>20009</v>
      </c>
      <c r="N159" s="77">
        <v>37728.2</v>
      </c>
      <c r="O159" s="77">
        <v>28671.58</v>
      </c>
      <c r="P159" s="77">
        <v>38242.54</v>
      </c>
      <c r="Q159" s="77">
        <v>38085.53</v>
      </c>
      <c r="R159" s="77">
        <v>40005</v>
      </c>
      <c r="S159" s="77">
        <v>40005</v>
      </c>
      <c r="T159" s="79"/>
    </row>
    <row r="160" spans="1:20" s="6" customFormat="1" ht="22.5" customHeight="1">
      <c r="A160" s="344" t="s">
        <v>188</v>
      </c>
      <c r="B160" s="307" t="s">
        <v>207</v>
      </c>
      <c r="C160" s="68" t="s">
        <v>23</v>
      </c>
      <c r="D160" s="80"/>
      <c r="E160" s="80"/>
      <c r="F160" s="80"/>
      <c r="G160" s="69"/>
      <c r="H160" s="77">
        <f>H161</f>
        <v>27536.3</v>
      </c>
      <c r="I160" s="77">
        <f aca="true" t="shared" si="34" ref="I160:S160">I161</f>
        <v>27148.64</v>
      </c>
      <c r="J160" s="77">
        <f t="shared" si="34"/>
        <v>34739.39</v>
      </c>
      <c r="K160" s="77">
        <f t="shared" si="34"/>
        <v>10770.48</v>
      </c>
      <c r="L160" s="77">
        <f t="shared" si="34"/>
        <v>34839.4</v>
      </c>
      <c r="M160" s="77">
        <f t="shared" si="34"/>
        <v>16902.1</v>
      </c>
      <c r="N160" s="243">
        <f t="shared" si="34"/>
        <v>34839.39</v>
      </c>
      <c r="O160" s="243">
        <f t="shared" si="34"/>
        <v>21568.61</v>
      </c>
      <c r="P160" s="243">
        <f>P161</f>
        <v>30183.390000000003</v>
      </c>
      <c r="Q160" s="243">
        <f t="shared" si="34"/>
        <v>28457.890000000003</v>
      </c>
      <c r="R160" s="77">
        <f t="shared" si="34"/>
        <v>34307.12</v>
      </c>
      <c r="S160" s="77">
        <f t="shared" si="34"/>
        <v>26313.4</v>
      </c>
      <c r="T160" s="79"/>
    </row>
    <row r="161" spans="1:20" s="6" customFormat="1" ht="20.25" customHeight="1">
      <c r="A161" s="344"/>
      <c r="B161" s="329"/>
      <c r="C161" s="326" t="s">
        <v>36</v>
      </c>
      <c r="D161" s="298" t="s">
        <v>65</v>
      </c>
      <c r="E161" s="298" t="s">
        <v>66</v>
      </c>
      <c r="F161" s="298" t="s">
        <v>208</v>
      </c>
      <c r="G161" s="69">
        <v>610</v>
      </c>
      <c r="H161" s="77">
        <f>H162+H163</f>
        <v>27536.3</v>
      </c>
      <c r="I161" s="77">
        <f aca="true" t="shared" si="35" ref="I161:S161">I162+I163</f>
        <v>27148.64</v>
      </c>
      <c r="J161" s="77">
        <f t="shared" si="35"/>
        <v>34739.39</v>
      </c>
      <c r="K161" s="77">
        <f t="shared" si="35"/>
        <v>10770.48</v>
      </c>
      <c r="L161" s="77">
        <f t="shared" si="35"/>
        <v>34839.4</v>
      </c>
      <c r="M161" s="77">
        <f t="shared" si="35"/>
        <v>16902.1</v>
      </c>
      <c r="N161" s="77">
        <f t="shared" si="35"/>
        <v>34839.39</v>
      </c>
      <c r="O161" s="77">
        <f t="shared" si="35"/>
        <v>21568.61</v>
      </c>
      <c r="P161" s="77">
        <f t="shared" si="35"/>
        <v>30183.390000000003</v>
      </c>
      <c r="Q161" s="77">
        <f t="shared" si="35"/>
        <v>28457.890000000003</v>
      </c>
      <c r="R161" s="77">
        <f t="shared" si="35"/>
        <v>34307.12</v>
      </c>
      <c r="S161" s="77">
        <f t="shared" si="35"/>
        <v>26313.4</v>
      </c>
      <c r="T161" s="79"/>
    </row>
    <row r="162" spans="1:20" s="6" customFormat="1" ht="20.25" customHeight="1">
      <c r="A162" s="344"/>
      <c r="B162" s="329"/>
      <c r="C162" s="327"/>
      <c r="D162" s="299"/>
      <c r="E162" s="299"/>
      <c r="F162" s="299"/>
      <c r="G162" s="69">
        <v>611</v>
      </c>
      <c r="H162" s="77">
        <v>27252.3</v>
      </c>
      <c r="I162" s="77">
        <v>27004.64</v>
      </c>
      <c r="J162" s="77">
        <v>34739.39</v>
      </c>
      <c r="K162" s="77">
        <v>10770.48</v>
      </c>
      <c r="L162" s="77">
        <v>34739.4</v>
      </c>
      <c r="M162" s="77">
        <v>16902.1</v>
      </c>
      <c r="N162" s="77">
        <v>34739.39</v>
      </c>
      <c r="O162" s="77">
        <v>21552.62</v>
      </c>
      <c r="P162" s="77">
        <v>30167.4</v>
      </c>
      <c r="Q162" s="77">
        <v>28441.9</v>
      </c>
      <c r="R162" s="77">
        <v>34307.12</v>
      </c>
      <c r="S162" s="77">
        <v>26313.4</v>
      </c>
      <c r="T162" s="79"/>
    </row>
    <row r="163" spans="1:20" s="6" customFormat="1" ht="18.75" customHeight="1">
      <c r="A163" s="344"/>
      <c r="B163" s="329"/>
      <c r="C163" s="328"/>
      <c r="D163" s="300"/>
      <c r="E163" s="300"/>
      <c r="F163" s="300"/>
      <c r="G163" s="69">
        <v>612</v>
      </c>
      <c r="H163" s="77">
        <v>284</v>
      </c>
      <c r="I163" s="77">
        <v>144</v>
      </c>
      <c r="J163" s="77"/>
      <c r="K163" s="77"/>
      <c r="L163" s="77">
        <v>100</v>
      </c>
      <c r="M163" s="77"/>
      <c r="N163" s="77">
        <v>100</v>
      </c>
      <c r="O163" s="77">
        <v>15.99</v>
      </c>
      <c r="P163" s="77">
        <v>15.99</v>
      </c>
      <c r="Q163" s="77">
        <v>15.99</v>
      </c>
      <c r="R163" s="77"/>
      <c r="S163" s="77"/>
      <c r="T163" s="79"/>
    </row>
    <row r="164" spans="1:20" s="6" customFormat="1" ht="25.5" customHeight="1">
      <c r="A164" s="344" t="s">
        <v>189</v>
      </c>
      <c r="B164" s="325" t="s">
        <v>206</v>
      </c>
      <c r="C164" s="68" t="s">
        <v>23</v>
      </c>
      <c r="D164" s="80"/>
      <c r="E164" s="80"/>
      <c r="F164" s="80"/>
      <c r="G164" s="76"/>
      <c r="H164" s="77">
        <f>H165</f>
        <v>11129.91</v>
      </c>
      <c r="I164" s="77">
        <f aca="true" t="shared" si="36" ref="I164:S165">I165</f>
        <v>11129.91</v>
      </c>
      <c r="J164" s="77">
        <f t="shared" si="36"/>
        <v>12600</v>
      </c>
      <c r="K164" s="77">
        <f t="shared" si="36"/>
        <v>2765.05</v>
      </c>
      <c r="L164" s="77">
        <f t="shared" si="36"/>
        <v>12600.6</v>
      </c>
      <c r="M164" s="77">
        <f t="shared" si="36"/>
        <v>6210.1</v>
      </c>
      <c r="N164" s="77">
        <f t="shared" si="36"/>
        <v>12600.6</v>
      </c>
      <c r="O164" s="77">
        <f t="shared" si="36"/>
        <v>9103.8</v>
      </c>
      <c r="P164" s="77">
        <f t="shared" si="36"/>
        <v>12122.69</v>
      </c>
      <c r="Q164" s="77">
        <f t="shared" si="36"/>
        <v>12040.46</v>
      </c>
      <c r="R164" s="77">
        <f t="shared" si="36"/>
        <v>13446</v>
      </c>
      <c r="S164" s="77">
        <f t="shared" si="36"/>
        <v>13446</v>
      </c>
      <c r="T164" s="79"/>
    </row>
    <row r="165" spans="1:20" s="6" customFormat="1" ht="18.75" customHeight="1">
      <c r="A165" s="344"/>
      <c r="B165" s="325"/>
      <c r="C165" s="333" t="s">
        <v>36</v>
      </c>
      <c r="D165" s="330" t="s">
        <v>65</v>
      </c>
      <c r="E165" s="330" t="s">
        <v>163</v>
      </c>
      <c r="F165" s="330" t="s">
        <v>205</v>
      </c>
      <c r="G165" s="76">
        <v>610</v>
      </c>
      <c r="H165" s="77">
        <f>H166</f>
        <v>11129.91</v>
      </c>
      <c r="I165" s="77">
        <f t="shared" si="36"/>
        <v>11129.91</v>
      </c>
      <c r="J165" s="77">
        <f t="shared" si="36"/>
        <v>12600</v>
      </c>
      <c r="K165" s="77">
        <f t="shared" si="36"/>
        <v>2765.05</v>
      </c>
      <c r="L165" s="77">
        <f t="shared" si="36"/>
        <v>12600.6</v>
      </c>
      <c r="M165" s="77">
        <f t="shared" si="36"/>
        <v>6210.1</v>
      </c>
      <c r="N165" s="77">
        <f t="shared" si="36"/>
        <v>12600.6</v>
      </c>
      <c r="O165" s="77">
        <f t="shared" si="36"/>
        <v>9103.8</v>
      </c>
      <c r="P165" s="77">
        <f t="shared" si="36"/>
        <v>12122.69</v>
      </c>
      <c r="Q165" s="77">
        <f t="shared" si="36"/>
        <v>12040.46</v>
      </c>
      <c r="R165" s="77">
        <f t="shared" si="36"/>
        <v>13446</v>
      </c>
      <c r="S165" s="77">
        <f t="shared" si="36"/>
        <v>13446</v>
      </c>
      <c r="T165" s="79"/>
    </row>
    <row r="166" spans="1:20" s="6" customFormat="1" ht="18.75" customHeight="1">
      <c r="A166" s="344"/>
      <c r="B166" s="325"/>
      <c r="C166" s="333"/>
      <c r="D166" s="330"/>
      <c r="E166" s="330"/>
      <c r="F166" s="330"/>
      <c r="G166" s="76">
        <v>611</v>
      </c>
      <c r="H166" s="77">
        <v>11129.91</v>
      </c>
      <c r="I166" s="77">
        <v>11129.91</v>
      </c>
      <c r="J166" s="77">
        <v>12600</v>
      </c>
      <c r="K166" s="77">
        <v>2765.05</v>
      </c>
      <c r="L166" s="77">
        <v>12600.6</v>
      </c>
      <c r="M166" s="77">
        <v>6210.1</v>
      </c>
      <c r="N166" s="77">
        <v>12600.6</v>
      </c>
      <c r="O166" s="77">
        <v>9103.8</v>
      </c>
      <c r="P166" s="77">
        <v>12122.69</v>
      </c>
      <c r="Q166" s="77">
        <v>12040.46</v>
      </c>
      <c r="R166" s="77">
        <v>13446</v>
      </c>
      <c r="S166" s="77">
        <v>13446</v>
      </c>
      <c r="T166" s="79"/>
    </row>
    <row r="167" spans="1:20" s="6" customFormat="1" ht="18.75" customHeight="1">
      <c r="A167" s="344" t="s">
        <v>522</v>
      </c>
      <c r="B167" s="307" t="s">
        <v>207</v>
      </c>
      <c r="C167" s="68" t="s">
        <v>23</v>
      </c>
      <c r="D167" s="80"/>
      <c r="E167" s="80"/>
      <c r="F167" s="80"/>
      <c r="G167" s="69"/>
      <c r="H167" s="77">
        <f>H168</f>
        <v>12611.63</v>
      </c>
      <c r="I167" s="77">
        <f aca="true" t="shared" si="37" ref="I167:S167">I168</f>
        <v>12592.02</v>
      </c>
      <c r="J167" s="77">
        <f t="shared" si="37"/>
        <v>13314.9</v>
      </c>
      <c r="K167" s="77">
        <f t="shared" si="37"/>
        <v>5603.48</v>
      </c>
      <c r="L167" s="77">
        <f t="shared" si="37"/>
        <v>13279.9</v>
      </c>
      <c r="M167" s="77">
        <f t="shared" si="37"/>
        <v>7183.4</v>
      </c>
      <c r="N167" s="243">
        <f t="shared" si="37"/>
        <v>13280.01</v>
      </c>
      <c r="O167" s="77">
        <f t="shared" si="37"/>
        <v>10397.26</v>
      </c>
      <c r="P167" s="77">
        <f t="shared" si="37"/>
        <v>13175.27</v>
      </c>
      <c r="Q167" s="77">
        <f t="shared" si="37"/>
        <v>12360.53</v>
      </c>
      <c r="R167" s="77">
        <f t="shared" si="37"/>
        <v>10957.43</v>
      </c>
      <c r="S167" s="77">
        <f t="shared" si="37"/>
        <v>6806.3</v>
      </c>
      <c r="T167" s="79"/>
    </row>
    <row r="168" spans="1:20" s="6" customFormat="1" ht="18.75" customHeight="1">
      <c r="A168" s="344"/>
      <c r="B168" s="329"/>
      <c r="C168" s="326" t="s">
        <v>36</v>
      </c>
      <c r="D168" s="298" t="s">
        <v>65</v>
      </c>
      <c r="E168" s="298" t="s">
        <v>163</v>
      </c>
      <c r="F168" s="298" t="s">
        <v>208</v>
      </c>
      <c r="G168" s="69">
        <v>610</v>
      </c>
      <c r="H168" s="77">
        <f>H169+H170</f>
        <v>12611.63</v>
      </c>
      <c r="I168" s="77">
        <f aca="true" t="shared" si="38" ref="I168:S168">I169+I170</f>
        <v>12592.02</v>
      </c>
      <c r="J168" s="77">
        <f t="shared" si="38"/>
        <v>13314.9</v>
      </c>
      <c r="K168" s="77">
        <f t="shared" si="38"/>
        <v>5603.48</v>
      </c>
      <c r="L168" s="77">
        <f t="shared" si="38"/>
        <v>13279.9</v>
      </c>
      <c r="M168" s="77">
        <f t="shared" si="38"/>
        <v>7183.4</v>
      </c>
      <c r="N168" s="77">
        <f t="shared" si="38"/>
        <v>13280.01</v>
      </c>
      <c r="O168" s="77">
        <f t="shared" si="38"/>
        <v>10397.26</v>
      </c>
      <c r="P168" s="77">
        <f t="shared" si="38"/>
        <v>13175.27</v>
      </c>
      <c r="Q168" s="77">
        <f t="shared" si="38"/>
        <v>12360.53</v>
      </c>
      <c r="R168" s="77">
        <f t="shared" si="38"/>
        <v>10957.43</v>
      </c>
      <c r="S168" s="77">
        <f t="shared" si="38"/>
        <v>6806.3</v>
      </c>
      <c r="T168" s="79"/>
    </row>
    <row r="169" spans="1:20" s="6" customFormat="1" ht="18.75" customHeight="1">
      <c r="A169" s="344"/>
      <c r="B169" s="329"/>
      <c r="C169" s="327"/>
      <c r="D169" s="299"/>
      <c r="E169" s="299"/>
      <c r="F169" s="299"/>
      <c r="G169" s="69">
        <v>612</v>
      </c>
      <c r="H169" s="77"/>
      <c r="I169" s="77"/>
      <c r="J169" s="77">
        <v>100</v>
      </c>
      <c r="K169" s="77"/>
      <c r="L169" s="77"/>
      <c r="M169" s="77"/>
      <c r="N169" s="77">
        <v>136</v>
      </c>
      <c r="O169" s="77"/>
      <c r="P169" s="77"/>
      <c r="Q169" s="77"/>
      <c r="R169" s="77"/>
      <c r="S169" s="77"/>
      <c r="T169" s="79"/>
    </row>
    <row r="170" spans="1:20" s="6" customFormat="1" ht="18.75" customHeight="1">
      <c r="A170" s="344"/>
      <c r="B170" s="329"/>
      <c r="C170" s="327"/>
      <c r="D170" s="299"/>
      <c r="E170" s="299"/>
      <c r="F170" s="299"/>
      <c r="G170" s="69">
        <v>611</v>
      </c>
      <c r="H170" s="77">
        <v>12611.63</v>
      </c>
      <c r="I170" s="77">
        <v>12592.02</v>
      </c>
      <c r="J170" s="77">
        <v>13214.9</v>
      </c>
      <c r="K170" s="77">
        <v>5603.48</v>
      </c>
      <c r="L170" s="77">
        <v>13279.9</v>
      </c>
      <c r="M170" s="77">
        <v>7183.4</v>
      </c>
      <c r="N170" s="77">
        <v>13144.01</v>
      </c>
      <c r="O170" s="77">
        <v>10397.26</v>
      </c>
      <c r="P170" s="77">
        <v>13175.27</v>
      </c>
      <c r="Q170" s="77">
        <v>12360.53</v>
      </c>
      <c r="R170" s="77">
        <v>10957.43</v>
      </c>
      <c r="S170" s="77">
        <v>6806.3</v>
      </c>
      <c r="T170" s="79"/>
    </row>
    <row r="171" spans="1:20" s="6" customFormat="1" ht="24.75" customHeight="1">
      <c r="A171" s="325" t="s">
        <v>191</v>
      </c>
      <c r="B171" s="307" t="s">
        <v>209</v>
      </c>
      <c r="C171" s="68" t="s">
        <v>23</v>
      </c>
      <c r="D171" s="80"/>
      <c r="E171" s="80"/>
      <c r="F171" s="80"/>
      <c r="G171" s="69"/>
      <c r="H171" s="77">
        <f>H172</f>
        <v>46</v>
      </c>
      <c r="I171" s="77">
        <f aca="true" t="shared" si="39" ref="I171:S171">I172</f>
        <v>46</v>
      </c>
      <c r="J171" s="77">
        <f t="shared" si="39"/>
        <v>25</v>
      </c>
      <c r="K171" s="77">
        <f t="shared" si="39"/>
        <v>0</v>
      </c>
      <c r="L171" s="77">
        <f t="shared" si="39"/>
        <v>25</v>
      </c>
      <c r="M171" s="77">
        <f t="shared" si="39"/>
        <v>0</v>
      </c>
      <c r="N171" s="77">
        <f t="shared" si="39"/>
        <v>25</v>
      </c>
      <c r="O171" s="77">
        <f t="shared" si="39"/>
        <v>0</v>
      </c>
      <c r="P171" s="77">
        <f t="shared" si="39"/>
        <v>25</v>
      </c>
      <c r="Q171" s="77">
        <f t="shared" si="39"/>
        <v>25</v>
      </c>
      <c r="R171" s="77">
        <f t="shared" si="39"/>
        <v>150</v>
      </c>
      <c r="S171" s="77">
        <f t="shared" si="39"/>
        <v>150</v>
      </c>
      <c r="T171" s="79"/>
    </row>
    <row r="172" spans="1:20" s="6" customFormat="1" ht="24.75" customHeight="1">
      <c r="A172" s="325"/>
      <c r="B172" s="329"/>
      <c r="C172" s="326" t="s">
        <v>36</v>
      </c>
      <c r="D172" s="298" t="s">
        <v>65</v>
      </c>
      <c r="E172" s="298" t="s">
        <v>163</v>
      </c>
      <c r="F172" s="298" t="s">
        <v>210</v>
      </c>
      <c r="G172" s="69">
        <v>110</v>
      </c>
      <c r="H172" s="77">
        <f>H173+H174</f>
        <v>46</v>
      </c>
      <c r="I172" s="77">
        <f aca="true" t="shared" si="40" ref="I172:S172">I173+I174</f>
        <v>46</v>
      </c>
      <c r="J172" s="77">
        <f t="shared" si="40"/>
        <v>25</v>
      </c>
      <c r="K172" s="77">
        <f t="shared" si="40"/>
        <v>0</v>
      </c>
      <c r="L172" s="77">
        <f t="shared" si="40"/>
        <v>25</v>
      </c>
      <c r="M172" s="77">
        <f t="shared" si="40"/>
        <v>0</v>
      </c>
      <c r="N172" s="77">
        <f t="shared" si="40"/>
        <v>25</v>
      </c>
      <c r="O172" s="77">
        <f t="shared" si="40"/>
        <v>0</v>
      </c>
      <c r="P172" s="77">
        <f t="shared" si="40"/>
        <v>25</v>
      </c>
      <c r="Q172" s="77">
        <f t="shared" si="40"/>
        <v>25</v>
      </c>
      <c r="R172" s="77">
        <f t="shared" si="40"/>
        <v>150</v>
      </c>
      <c r="S172" s="77">
        <f t="shared" si="40"/>
        <v>150</v>
      </c>
      <c r="T172" s="79"/>
    </row>
    <row r="173" spans="1:20" s="6" customFormat="1" ht="24.75" customHeight="1">
      <c r="A173" s="325"/>
      <c r="B173" s="329"/>
      <c r="C173" s="327"/>
      <c r="D173" s="299"/>
      <c r="E173" s="299"/>
      <c r="F173" s="299"/>
      <c r="G173" s="69">
        <v>111</v>
      </c>
      <c r="H173" s="77">
        <v>35.3</v>
      </c>
      <c r="I173" s="77">
        <v>35.3</v>
      </c>
      <c r="J173" s="77">
        <v>19.2</v>
      </c>
      <c r="K173" s="77"/>
      <c r="L173" s="77">
        <v>19.2</v>
      </c>
      <c r="M173" s="77"/>
      <c r="N173" s="77">
        <v>19.2</v>
      </c>
      <c r="O173" s="77"/>
      <c r="P173" s="77">
        <v>25</v>
      </c>
      <c r="Q173" s="77">
        <v>25</v>
      </c>
      <c r="R173" s="77">
        <v>150</v>
      </c>
      <c r="S173" s="77">
        <v>150</v>
      </c>
      <c r="T173" s="79"/>
    </row>
    <row r="174" spans="1:20" s="6" customFormat="1" ht="20.25" customHeight="1">
      <c r="A174" s="325"/>
      <c r="B174" s="308"/>
      <c r="C174" s="328"/>
      <c r="D174" s="300"/>
      <c r="E174" s="300"/>
      <c r="F174" s="300"/>
      <c r="G174" s="69">
        <v>119</v>
      </c>
      <c r="H174" s="77">
        <v>10.7</v>
      </c>
      <c r="I174" s="77">
        <v>10.7</v>
      </c>
      <c r="J174" s="77">
        <v>5.8</v>
      </c>
      <c r="K174" s="77"/>
      <c r="L174" s="77">
        <v>5.8</v>
      </c>
      <c r="M174" s="77"/>
      <c r="N174" s="77">
        <v>5.8</v>
      </c>
      <c r="O174" s="77"/>
      <c r="P174" s="77"/>
      <c r="Q174" s="77"/>
      <c r="R174" s="77"/>
      <c r="S174" s="77"/>
      <c r="T174" s="79"/>
    </row>
    <row r="175" spans="1:20" s="6" customFormat="1" ht="24" customHeight="1">
      <c r="A175" s="325" t="s">
        <v>523</v>
      </c>
      <c r="B175" s="307" t="s">
        <v>486</v>
      </c>
      <c r="C175" s="68" t="s">
        <v>23</v>
      </c>
      <c r="D175" s="298" t="s">
        <v>65</v>
      </c>
      <c r="E175" s="298" t="s">
        <v>66</v>
      </c>
      <c r="F175" s="298" t="s">
        <v>485</v>
      </c>
      <c r="G175" s="69"/>
      <c r="H175" s="91">
        <f>H176+H178</f>
        <v>49.22</v>
      </c>
      <c r="I175" s="91">
        <f aca="true" t="shared" si="41" ref="I175:S175">I176+I178</f>
        <v>49.22</v>
      </c>
      <c r="J175" s="91">
        <f t="shared" si="41"/>
        <v>0</v>
      </c>
      <c r="K175" s="91">
        <f t="shared" si="41"/>
        <v>0</v>
      </c>
      <c r="L175" s="91">
        <f t="shared" si="41"/>
        <v>0</v>
      </c>
      <c r="M175" s="91">
        <f t="shared" si="41"/>
        <v>0</v>
      </c>
      <c r="N175" s="91">
        <f t="shared" si="41"/>
        <v>0</v>
      </c>
      <c r="O175" s="91">
        <f t="shared" si="41"/>
        <v>0</v>
      </c>
      <c r="P175" s="91">
        <f t="shared" si="41"/>
        <v>76.4</v>
      </c>
      <c r="Q175" s="91">
        <f t="shared" si="41"/>
        <v>76.4</v>
      </c>
      <c r="R175" s="91">
        <f t="shared" si="41"/>
        <v>0</v>
      </c>
      <c r="S175" s="91">
        <f t="shared" si="41"/>
        <v>0</v>
      </c>
      <c r="T175" s="79"/>
    </row>
    <row r="176" spans="1:20" s="6" customFormat="1" ht="21.75" customHeight="1">
      <c r="A176" s="325"/>
      <c r="B176" s="329"/>
      <c r="C176" s="326" t="s">
        <v>36</v>
      </c>
      <c r="D176" s="299"/>
      <c r="E176" s="299"/>
      <c r="F176" s="299"/>
      <c r="G176" s="69">
        <v>240</v>
      </c>
      <c r="H176" s="91">
        <f>H177</f>
        <v>6.02</v>
      </c>
      <c r="I176" s="91">
        <f aca="true" t="shared" si="42" ref="I176:S176">I177</f>
        <v>6.02</v>
      </c>
      <c r="J176" s="91">
        <f t="shared" si="42"/>
        <v>0</v>
      </c>
      <c r="K176" s="91">
        <f t="shared" si="42"/>
        <v>0</v>
      </c>
      <c r="L176" s="91">
        <f t="shared" si="42"/>
        <v>0</v>
      </c>
      <c r="M176" s="91">
        <f t="shared" si="42"/>
        <v>0</v>
      </c>
      <c r="N176" s="91">
        <f t="shared" si="42"/>
        <v>0</v>
      </c>
      <c r="O176" s="91">
        <f t="shared" si="42"/>
        <v>0</v>
      </c>
      <c r="P176" s="91">
        <f t="shared" si="42"/>
        <v>5.9</v>
      </c>
      <c r="Q176" s="91">
        <f t="shared" si="42"/>
        <v>5.9</v>
      </c>
      <c r="R176" s="91">
        <f t="shared" si="42"/>
        <v>0</v>
      </c>
      <c r="S176" s="91">
        <f t="shared" si="42"/>
        <v>0</v>
      </c>
      <c r="T176" s="79"/>
    </row>
    <row r="177" spans="1:20" s="6" customFormat="1" ht="20.25" customHeight="1">
      <c r="A177" s="325"/>
      <c r="B177" s="329"/>
      <c r="C177" s="327"/>
      <c r="D177" s="299"/>
      <c r="E177" s="299"/>
      <c r="F177" s="299"/>
      <c r="G177" s="69">
        <v>244</v>
      </c>
      <c r="H177" s="91">
        <v>6.02</v>
      </c>
      <c r="I177" s="77">
        <v>6.02</v>
      </c>
      <c r="J177" s="77"/>
      <c r="K177" s="77"/>
      <c r="L177" s="77"/>
      <c r="M177" s="77"/>
      <c r="N177" s="77"/>
      <c r="O177" s="77"/>
      <c r="P177" s="77">
        <v>5.9</v>
      </c>
      <c r="Q177" s="77">
        <v>5.9</v>
      </c>
      <c r="R177" s="77"/>
      <c r="S177" s="77"/>
      <c r="T177" s="79"/>
    </row>
    <row r="178" spans="1:20" s="6" customFormat="1" ht="24.75" customHeight="1">
      <c r="A178" s="325"/>
      <c r="B178" s="329"/>
      <c r="C178" s="327"/>
      <c r="D178" s="299"/>
      <c r="E178" s="299"/>
      <c r="F178" s="299"/>
      <c r="G178" s="69">
        <v>610</v>
      </c>
      <c r="H178" s="77">
        <v>43.2</v>
      </c>
      <c r="I178" s="77">
        <v>43.2</v>
      </c>
      <c r="J178" s="77"/>
      <c r="K178" s="77"/>
      <c r="L178" s="77"/>
      <c r="M178" s="77"/>
      <c r="N178" s="77"/>
      <c r="O178" s="77"/>
      <c r="P178" s="77">
        <v>70.5</v>
      </c>
      <c r="Q178" s="77">
        <v>70.5</v>
      </c>
      <c r="R178" s="77"/>
      <c r="S178" s="77"/>
      <c r="T178" s="79"/>
    </row>
    <row r="179" spans="1:20" s="6" customFormat="1" ht="18" customHeight="1">
      <c r="A179" s="325"/>
      <c r="B179" s="308"/>
      <c r="C179" s="328"/>
      <c r="D179" s="300"/>
      <c r="E179" s="300"/>
      <c r="F179" s="300"/>
      <c r="G179" s="69">
        <v>612</v>
      </c>
      <c r="H179" s="77">
        <v>43.2</v>
      </c>
      <c r="I179" s="77">
        <v>43.2</v>
      </c>
      <c r="J179" s="77"/>
      <c r="K179" s="77"/>
      <c r="L179" s="77"/>
      <c r="M179" s="77"/>
      <c r="N179" s="77"/>
      <c r="O179" s="77"/>
      <c r="P179" s="77">
        <v>70.5</v>
      </c>
      <c r="Q179" s="77">
        <v>70.5</v>
      </c>
      <c r="R179" s="77"/>
      <c r="S179" s="77"/>
      <c r="T179" s="79"/>
    </row>
    <row r="180" spans="1:20" s="6" customFormat="1" ht="38.25" customHeight="1">
      <c r="A180" s="325" t="s">
        <v>524</v>
      </c>
      <c r="B180" s="307" t="s">
        <v>509</v>
      </c>
      <c r="C180" s="68" t="s">
        <v>23</v>
      </c>
      <c r="D180" s="80"/>
      <c r="E180" s="80"/>
      <c r="F180" s="80"/>
      <c r="G180" s="69"/>
      <c r="H180" s="77">
        <v>70</v>
      </c>
      <c r="I180" s="77">
        <v>70</v>
      </c>
      <c r="J180" s="77"/>
      <c r="K180" s="77"/>
      <c r="L180" s="77"/>
      <c r="M180" s="77"/>
      <c r="N180" s="77"/>
      <c r="O180" s="77"/>
      <c r="P180" s="77"/>
      <c r="Q180" s="77"/>
      <c r="R180" s="77"/>
      <c r="S180" s="77"/>
      <c r="T180" s="79"/>
    </row>
    <row r="181" spans="1:20" s="6" customFormat="1" ht="58.5" customHeight="1">
      <c r="A181" s="325"/>
      <c r="B181" s="308"/>
      <c r="C181" s="73" t="s">
        <v>36</v>
      </c>
      <c r="D181" s="71" t="s">
        <v>65</v>
      </c>
      <c r="E181" s="71" t="s">
        <v>66</v>
      </c>
      <c r="F181" s="71" t="s">
        <v>508</v>
      </c>
      <c r="G181" s="76">
        <v>360</v>
      </c>
      <c r="H181" s="77">
        <v>70</v>
      </c>
      <c r="I181" s="77">
        <v>70</v>
      </c>
      <c r="J181" s="77"/>
      <c r="K181" s="77"/>
      <c r="L181" s="77"/>
      <c r="M181" s="77"/>
      <c r="N181" s="77"/>
      <c r="O181" s="77"/>
      <c r="P181" s="77"/>
      <c r="Q181" s="77"/>
      <c r="R181" s="77"/>
      <c r="S181" s="77"/>
      <c r="T181" s="79"/>
    </row>
    <row r="182" spans="1:20" s="6" customFormat="1" ht="24.75" customHeight="1">
      <c r="A182" s="325" t="s">
        <v>529</v>
      </c>
      <c r="B182" s="307" t="s">
        <v>511</v>
      </c>
      <c r="C182" s="68" t="s">
        <v>23</v>
      </c>
      <c r="D182" s="80"/>
      <c r="E182" s="80"/>
      <c r="F182" s="80"/>
      <c r="G182" s="69"/>
      <c r="H182" s="77">
        <f>H183+H184</f>
        <v>218.42999999999998</v>
      </c>
      <c r="I182" s="77">
        <f>I183+I184</f>
        <v>218.42999999999998</v>
      </c>
      <c r="J182" s="77"/>
      <c r="K182" s="77"/>
      <c r="L182" s="77"/>
      <c r="M182" s="77"/>
      <c r="N182" s="77"/>
      <c r="O182" s="77"/>
      <c r="P182" s="77"/>
      <c r="Q182" s="77"/>
      <c r="R182" s="77"/>
      <c r="S182" s="77"/>
      <c r="T182" s="79"/>
    </row>
    <row r="183" spans="1:20" s="6" customFormat="1" ht="33" customHeight="1">
      <c r="A183" s="325"/>
      <c r="B183" s="329"/>
      <c r="C183" s="326" t="s">
        <v>36</v>
      </c>
      <c r="D183" s="298" t="s">
        <v>65</v>
      </c>
      <c r="E183" s="298" t="s">
        <v>66</v>
      </c>
      <c r="F183" s="80"/>
      <c r="G183" s="69">
        <v>612</v>
      </c>
      <c r="H183" s="77">
        <v>26.7</v>
      </c>
      <c r="I183" s="77">
        <v>26.7</v>
      </c>
      <c r="J183" s="77"/>
      <c r="K183" s="77"/>
      <c r="L183" s="77"/>
      <c r="M183" s="77"/>
      <c r="N183" s="77"/>
      <c r="O183" s="77"/>
      <c r="P183" s="77"/>
      <c r="Q183" s="77"/>
      <c r="R183" s="77"/>
      <c r="S183" s="77"/>
      <c r="T183" s="79"/>
    </row>
    <row r="184" spans="1:20" s="6" customFormat="1" ht="50.25" customHeight="1">
      <c r="A184" s="325"/>
      <c r="B184" s="308"/>
      <c r="C184" s="328"/>
      <c r="D184" s="300"/>
      <c r="E184" s="300"/>
      <c r="F184" s="80" t="s">
        <v>510</v>
      </c>
      <c r="G184" s="76">
        <v>464</v>
      </c>
      <c r="H184" s="77">
        <v>191.73</v>
      </c>
      <c r="I184" s="77">
        <v>191.73</v>
      </c>
      <c r="J184" s="77"/>
      <c r="K184" s="77"/>
      <c r="L184" s="77"/>
      <c r="M184" s="77"/>
      <c r="N184" s="77"/>
      <c r="O184" s="77"/>
      <c r="P184" s="77"/>
      <c r="Q184" s="77"/>
      <c r="R184" s="77"/>
      <c r="S184" s="77"/>
      <c r="T184" s="79"/>
    </row>
    <row r="185" spans="1:20" s="6" customFormat="1" ht="23.25" customHeight="1">
      <c r="A185" s="345" t="s">
        <v>530</v>
      </c>
      <c r="B185" s="325" t="s">
        <v>487</v>
      </c>
      <c r="C185" s="68" t="s">
        <v>23</v>
      </c>
      <c r="D185" s="298" t="s">
        <v>65</v>
      </c>
      <c r="E185" s="298" t="s">
        <v>163</v>
      </c>
      <c r="F185" s="298" t="s">
        <v>484</v>
      </c>
      <c r="G185" s="69"/>
      <c r="H185" s="77">
        <f>H186</f>
        <v>55</v>
      </c>
      <c r="I185" s="77">
        <f aca="true" t="shared" si="43" ref="I185:S185">I186</f>
        <v>55</v>
      </c>
      <c r="J185" s="77">
        <f t="shared" si="43"/>
        <v>55</v>
      </c>
      <c r="K185" s="77">
        <f t="shared" si="43"/>
        <v>0</v>
      </c>
      <c r="L185" s="77">
        <f t="shared" si="43"/>
        <v>55</v>
      </c>
      <c r="M185" s="77">
        <f t="shared" si="43"/>
        <v>0</v>
      </c>
      <c r="N185" s="77">
        <f t="shared" si="43"/>
        <v>53.4</v>
      </c>
      <c r="O185" s="77">
        <f t="shared" si="43"/>
        <v>0</v>
      </c>
      <c r="P185" s="77">
        <f t="shared" si="43"/>
        <v>76.37</v>
      </c>
      <c r="Q185" s="77">
        <f t="shared" si="43"/>
        <v>21.99</v>
      </c>
      <c r="R185" s="77">
        <f t="shared" si="43"/>
        <v>55</v>
      </c>
      <c r="S185" s="77">
        <f t="shared" si="43"/>
        <v>55</v>
      </c>
      <c r="T185" s="79"/>
    </row>
    <row r="186" spans="1:20" s="6" customFormat="1" ht="27.75" customHeight="1">
      <c r="A186" s="346"/>
      <c r="B186" s="325"/>
      <c r="C186" s="331" t="s">
        <v>36</v>
      </c>
      <c r="D186" s="299"/>
      <c r="E186" s="299"/>
      <c r="F186" s="299"/>
      <c r="G186" s="69">
        <v>240</v>
      </c>
      <c r="H186" s="77">
        <f>H187</f>
        <v>55</v>
      </c>
      <c r="I186" s="77">
        <f aca="true" t="shared" si="44" ref="I186:S186">I187</f>
        <v>55</v>
      </c>
      <c r="J186" s="77">
        <f t="shared" si="44"/>
        <v>55</v>
      </c>
      <c r="K186" s="77">
        <f t="shared" si="44"/>
        <v>0</v>
      </c>
      <c r="L186" s="77">
        <f t="shared" si="44"/>
        <v>55</v>
      </c>
      <c r="M186" s="77">
        <f t="shared" si="44"/>
        <v>0</v>
      </c>
      <c r="N186" s="77">
        <f t="shared" si="44"/>
        <v>53.4</v>
      </c>
      <c r="O186" s="77">
        <f t="shared" si="44"/>
        <v>0</v>
      </c>
      <c r="P186" s="77">
        <f t="shared" si="44"/>
        <v>76.37</v>
      </c>
      <c r="Q186" s="77">
        <f t="shared" si="44"/>
        <v>21.99</v>
      </c>
      <c r="R186" s="77">
        <f t="shared" si="44"/>
        <v>55</v>
      </c>
      <c r="S186" s="77">
        <f t="shared" si="44"/>
        <v>55</v>
      </c>
      <c r="T186" s="79"/>
    </row>
    <row r="187" spans="1:20" s="6" customFormat="1" ht="33" customHeight="1">
      <c r="A187" s="348"/>
      <c r="B187" s="325"/>
      <c r="C187" s="332"/>
      <c r="D187" s="300"/>
      <c r="E187" s="300"/>
      <c r="F187" s="300"/>
      <c r="G187" s="69">
        <v>244</v>
      </c>
      <c r="H187" s="77">
        <v>55</v>
      </c>
      <c r="I187" s="77">
        <v>55</v>
      </c>
      <c r="J187" s="77">
        <v>55</v>
      </c>
      <c r="K187" s="77"/>
      <c r="L187" s="77">
        <v>55</v>
      </c>
      <c r="M187" s="77"/>
      <c r="N187" s="77">
        <v>53.4</v>
      </c>
      <c r="O187" s="77"/>
      <c r="P187" s="77">
        <v>76.37</v>
      </c>
      <c r="Q187" s="77">
        <v>21.99</v>
      </c>
      <c r="R187" s="77">
        <v>55</v>
      </c>
      <c r="S187" s="77">
        <v>55</v>
      </c>
      <c r="T187" s="79"/>
    </row>
    <row r="188" spans="1:20" s="6" customFormat="1" ht="22.5" customHeight="1">
      <c r="A188" s="325" t="s">
        <v>1054</v>
      </c>
      <c r="B188" s="325" t="s">
        <v>487</v>
      </c>
      <c r="C188" s="68" t="s">
        <v>23</v>
      </c>
      <c r="D188" s="298" t="s">
        <v>65</v>
      </c>
      <c r="E188" s="298" t="s">
        <v>66</v>
      </c>
      <c r="F188" s="298" t="s">
        <v>484</v>
      </c>
      <c r="G188" s="69"/>
      <c r="H188" s="77">
        <f>H189</f>
        <v>55</v>
      </c>
      <c r="I188" s="77">
        <f aca="true" t="shared" si="45" ref="I188:S188">I189</f>
        <v>55</v>
      </c>
      <c r="J188" s="77">
        <f t="shared" si="45"/>
        <v>55</v>
      </c>
      <c r="K188" s="77">
        <f t="shared" si="45"/>
        <v>0</v>
      </c>
      <c r="L188" s="77">
        <f t="shared" si="45"/>
        <v>55</v>
      </c>
      <c r="M188" s="77">
        <f t="shared" si="45"/>
        <v>0</v>
      </c>
      <c r="N188" s="77">
        <f t="shared" si="45"/>
        <v>55</v>
      </c>
      <c r="O188" s="77">
        <f t="shared" si="45"/>
        <v>0</v>
      </c>
      <c r="P188" s="77">
        <f t="shared" si="45"/>
        <v>32.03</v>
      </c>
      <c r="Q188" s="77">
        <f t="shared" si="45"/>
        <v>0</v>
      </c>
      <c r="R188" s="77">
        <f t="shared" si="45"/>
        <v>55</v>
      </c>
      <c r="S188" s="77">
        <f t="shared" si="45"/>
        <v>55</v>
      </c>
      <c r="T188" s="79"/>
    </row>
    <row r="189" spans="1:20" s="6" customFormat="1" ht="29.25" customHeight="1">
      <c r="A189" s="325"/>
      <c r="B189" s="325"/>
      <c r="C189" s="331" t="s">
        <v>36</v>
      </c>
      <c r="D189" s="299"/>
      <c r="E189" s="299"/>
      <c r="F189" s="299"/>
      <c r="G189" s="69">
        <v>240</v>
      </c>
      <c r="H189" s="77">
        <f>H190</f>
        <v>55</v>
      </c>
      <c r="I189" s="77">
        <f aca="true" t="shared" si="46" ref="I189:S189">I190</f>
        <v>55</v>
      </c>
      <c r="J189" s="77">
        <f t="shared" si="46"/>
        <v>55</v>
      </c>
      <c r="K189" s="77">
        <f t="shared" si="46"/>
        <v>0</v>
      </c>
      <c r="L189" s="77">
        <f t="shared" si="46"/>
        <v>55</v>
      </c>
      <c r="M189" s="77">
        <f t="shared" si="46"/>
        <v>0</v>
      </c>
      <c r="N189" s="77">
        <f t="shared" si="46"/>
        <v>55</v>
      </c>
      <c r="O189" s="77">
        <f t="shared" si="46"/>
        <v>0</v>
      </c>
      <c r="P189" s="77">
        <f t="shared" si="46"/>
        <v>32.03</v>
      </c>
      <c r="Q189" s="77">
        <f t="shared" si="46"/>
        <v>0</v>
      </c>
      <c r="R189" s="77">
        <f t="shared" si="46"/>
        <v>55</v>
      </c>
      <c r="S189" s="77">
        <f t="shared" si="46"/>
        <v>55</v>
      </c>
      <c r="T189" s="79"/>
    </row>
    <row r="190" spans="1:20" s="6" customFormat="1" ht="28.5" customHeight="1">
      <c r="A190" s="325"/>
      <c r="B190" s="325"/>
      <c r="C190" s="332"/>
      <c r="D190" s="300"/>
      <c r="E190" s="300"/>
      <c r="F190" s="300"/>
      <c r="G190" s="69">
        <v>244</v>
      </c>
      <c r="H190" s="77">
        <v>55</v>
      </c>
      <c r="I190" s="77">
        <v>55</v>
      </c>
      <c r="J190" s="77">
        <v>55</v>
      </c>
      <c r="K190" s="77"/>
      <c r="L190" s="77">
        <v>55</v>
      </c>
      <c r="M190" s="77"/>
      <c r="N190" s="77">
        <v>55</v>
      </c>
      <c r="O190" s="77"/>
      <c r="P190" s="77">
        <v>32.03</v>
      </c>
      <c r="Q190" s="77"/>
      <c r="R190" s="77">
        <v>55</v>
      </c>
      <c r="S190" s="77">
        <v>55</v>
      </c>
      <c r="T190" s="79"/>
    </row>
    <row r="191" spans="1:20" s="6" customFormat="1" ht="22.5" customHeight="1">
      <c r="A191" s="325" t="s">
        <v>1055</v>
      </c>
      <c r="B191" s="325" t="s">
        <v>488</v>
      </c>
      <c r="C191" s="68" t="s">
        <v>23</v>
      </c>
      <c r="D191" s="298" t="s">
        <v>65</v>
      </c>
      <c r="E191" s="298" t="s">
        <v>66</v>
      </c>
      <c r="F191" s="298" t="s">
        <v>489</v>
      </c>
      <c r="G191" s="69"/>
      <c r="H191" s="77">
        <f>H192+H194</f>
        <v>1.62</v>
      </c>
      <c r="I191" s="77">
        <f>I192+I194</f>
        <v>1.62</v>
      </c>
      <c r="J191" s="77"/>
      <c r="K191" s="77"/>
      <c r="L191" s="77"/>
      <c r="M191" s="77"/>
      <c r="N191" s="77"/>
      <c r="O191" s="77"/>
      <c r="P191" s="77"/>
      <c r="Q191" s="77"/>
      <c r="R191" s="77"/>
      <c r="S191" s="77"/>
      <c r="T191" s="79"/>
    </row>
    <row r="192" spans="1:20" s="6" customFormat="1" ht="24.75" customHeight="1">
      <c r="A192" s="325"/>
      <c r="B192" s="325"/>
      <c r="C192" s="331" t="s">
        <v>36</v>
      </c>
      <c r="D192" s="299"/>
      <c r="E192" s="299"/>
      <c r="F192" s="299"/>
      <c r="G192" s="69">
        <v>240</v>
      </c>
      <c r="H192" s="77">
        <v>0.62</v>
      </c>
      <c r="I192" s="77">
        <v>0.62</v>
      </c>
      <c r="J192" s="77"/>
      <c r="K192" s="77"/>
      <c r="L192" s="77"/>
      <c r="M192" s="77"/>
      <c r="N192" s="77"/>
      <c r="O192" s="77"/>
      <c r="P192" s="77"/>
      <c r="Q192" s="77"/>
      <c r="R192" s="77"/>
      <c r="S192" s="77"/>
      <c r="T192" s="79"/>
    </row>
    <row r="193" spans="1:20" s="6" customFormat="1" ht="33" customHeight="1">
      <c r="A193" s="325"/>
      <c r="B193" s="325"/>
      <c r="C193" s="340"/>
      <c r="D193" s="299"/>
      <c r="E193" s="299"/>
      <c r="F193" s="299"/>
      <c r="G193" s="69">
        <v>244</v>
      </c>
      <c r="H193" s="77">
        <v>0.62</v>
      </c>
      <c r="I193" s="77">
        <v>0.62</v>
      </c>
      <c r="J193" s="77"/>
      <c r="K193" s="77"/>
      <c r="L193" s="77"/>
      <c r="M193" s="77"/>
      <c r="N193" s="77"/>
      <c r="O193" s="77"/>
      <c r="P193" s="77"/>
      <c r="Q193" s="77"/>
      <c r="R193" s="77"/>
      <c r="S193" s="77"/>
      <c r="T193" s="79"/>
    </row>
    <row r="194" spans="1:20" s="6" customFormat="1" ht="29.25" customHeight="1">
      <c r="A194" s="325"/>
      <c r="B194" s="325"/>
      <c r="C194" s="340"/>
      <c r="D194" s="299"/>
      <c r="E194" s="299"/>
      <c r="F194" s="299"/>
      <c r="G194" s="69">
        <v>610</v>
      </c>
      <c r="H194" s="77">
        <v>1</v>
      </c>
      <c r="I194" s="77">
        <v>1</v>
      </c>
      <c r="J194" s="77"/>
      <c r="K194" s="77"/>
      <c r="L194" s="77"/>
      <c r="M194" s="77"/>
      <c r="N194" s="77"/>
      <c r="O194" s="77"/>
      <c r="P194" s="77"/>
      <c r="Q194" s="77"/>
      <c r="R194" s="77"/>
      <c r="S194" s="77"/>
      <c r="T194" s="79"/>
    </row>
    <row r="195" spans="1:20" s="6" customFormat="1" ht="37.5" customHeight="1">
      <c r="A195" s="325"/>
      <c r="B195" s="325"/>
      <c r="C195" s="332"/>
      <c r="D195" s="300"/>
      <c r="E195" s="300"/>
      <c r="F195" s="300"/>
      <c r="G195" s="69">
        <v>612</v>
      </c>
      <c r="H195" s="77">
        <v>1</v>
      </c>
      <c r="I195" s="77">
        <v>1</v>
      </c>
      <c r="J195" s="77"/>
      <c r="K195" s="77"/>
      <c r="L195" s="77"/>
      <c r="M195" s="77"/>
      <c r="N195" s="77"/>
      <c r="O195" s="77"/>
      <c r="P195" s="77"/>
      <c r="Q195" s="77"/>
      <c r="R195" s="77"/>
      <c r="S195" s="77"/>
      <c r="T195" s="79"/>
    </row>
    <row r="196" spans="1:20" s="6" customFormat="1" ht="37.5" customHeight="1">
      <c r="A196" s="307" t="s">
        <v>1056</v>
      </c>
      <c r="B196" s="307" t="s">
        <v>511</v>
      </c>
      <c r="C196" s="217" t="s">
        <v>23</v>
      </c>
      <c r="D196" s="298" t="s">
        <v>65</v>
      </c>
      <c r="E196" s="298" t="s">
        <v>66</v>
      </c>
      <c r="F196" s="298" t="s">
        <v>1057</v>
      </c>
      <c r="G196" s="69"/>
      <c r="H196" s="77"/>
      <c r="I196" s="77"/>
      <c r="J196" s="77"/>
      <c r="K196" s="77"/>
      <c r="L196" s="77">
        <f aca="true" t="shared" si="47" ref="L196:Q197">L197</f>
        <v>27.3</v>
      </c>
      <c r="M196" s="77">
        <f t="shared" si="47"/>
        <v>27.3</v>
      </c>
      <c r="N196" s="77">
        <f t="shared" si="47"/>
        <v>27.3</v>
      </c>
      <c r="O196" s="77">
        <f t="shared" si="47"/>
        <v>27.3</v>
      </c>
      <c r="P196" s="77">
        <f t="shared" si="47"/>
        <v>27.37</v>
      </c>
      <c r="Q196" s="77">
        <f t="shared" si="47"/>
        <v>27.37</v>
      </c>
      <c r="R196" s="77"/>
      <c r="S196" s="77"/>
      <c r="T196" s="79"/>
    </row>
    <row r="197" spans="1:20" s="6" customFormat="1" ht="37.5" customHeight="1">
      <c r="A197" s="329"/>
      <c r="B197" s="329"/>
      <c r="C197" s="331" t="s">
        <v>36</v>
      </c>
      <c r="D197" s="299"/>
      <c r="E197" s="299"/>
      <c r="F197" s="299"/>
      <c r="G197" s="69">
        <v>610</v>
      </c>
      <c r="H197" s="77"/>
      <c r="I197" s="77"/>
      <c r="J197" s="77"/>
      <c r="K197" s="77"/>
      <c r="L197" s="77">
        <f t="shared" si="47"/>
        <v>27.3</v>
      </c>
      <c r="M197" s="77">
        <f t="shared" si="47"/>
        <v>27.3</v>
      </c>
      <c r="N197" s="77">
        <f t="shared" si="47"/>
        <v>27.3</v>
      </c>
      <c r="O197" s="77">
        <f t="shared" si="47"/>
        <v>27.3</v>
      </c>
      <c r="P197" s="77">
        <f t="shared" si="47"/>
        <v>27.37</v>
      </c>
      <c r="Q197" s="77">
        <f t="shared" si="47"/>
        <v>27.37</v>
      </c>
      <c r="R197" s="77"/>
      <c r="S197" s="77"/>
      <c r="T197" s="79"/>
    </row>
    <row r="198" spans="1:20" s="6" customFormat="1" ht="37.5" customHeight="1">
      <c r="A198" s="308"/>
      <c r="B198" s="308"/>
      <c r="C198" s="332"/>
      <c r="D198" s="300"/>
      <c r="E198" s="300"/>
      <c r="F198" s="300"/>
      <c r="G198" s="69">
        <v>612</v>
      </c>
      <c r="H198" s="77"/>
      <c r="I198" s="77"/>
      <c r="J198" s="77"/>
      <c r="K198" s="77"/>
      <c r="L198" s="77">
        <v>27.3</v>
      </c>
      <c r="M198" s="77">
        <v>27.3</v>
      </c>
      <c r="N198" s="77">
        <v>27.3</v>
      </c>
      <c r="O198" s="77">
        <v>27.3</v>
      </c>
      <c r="P198" s="77">
        <v>27.37</v>
      </c>
      <c r="Q198" s="77">
        <v>27.37</v>
      </c>
      <c r="R198" s="77"/>
      <c r="S198" s="77"/>
      <c r="T198" s="79"/>
    </row>
    <row r="199" spans="1:20" s="6" customFormat="1" ht="37.5" customHeight="1">
      <c r="A199" s="307" t="s">
        <v>1058</v>
      </c>
      <c r="B199" s="345" t="s">
        <v>1065</v>
      </c>
      <c r="C199" s="221" t="s">
        <v>23</v>
      </c>
      <c r="D199" s="298" t="s">
        <v>65</v>
      </c>
      <c r="E199" s="298" t="s">
        <v>525</v>
      </c>
      <c r="F199" s="222"/>
      <c r="G199" s="69">
        <v>110</v>
      </c>
      <c r="H199" s="77"/>
      <c r="I199" s="77"/>
      <c r="J199" s="77"/>
      <c r="K199" s="77"/>
      <c r="L199" s="77"/>
      <c r="M199" s="77"/>
      <c r="N199" s="77">
        <f>N200+N201</f>
        <v>596.5</v>
      </c>
      <c r="O199" s="77">
        <f>O200+O201</f>
        <v>340.8</v>
      </c>
      <c r="P199" s="77">
        <f>P200+P201</f>
        <v>596.5</v>
      </c>
      <c r="Q199" s="77">
        <f>Q200+Q201</f>
        <v>596.5</v>
      </c>
      <c r="R199" s="77"/>
      <c r="S199" s="77"/>
      <c r="T199" s="79"/>
    </row>
    <row r="200" spans="1:20" s="6" customFormat="1" ht="29.25" customHeight="1">
      <c r="A200" s="308"/>
      <c r="B200" s="346"/>
      <c r="C200" s="221" t="s">
        <v>36</v>
      </c>
      <c r="D200" s="299"/>
      <c r="E200" s="299"/>
      <c r="F200" s="222"/>
      <c r="G200" s="69">
        <v>111</v>
      </c>
      <c r="H200" s="77"/>
      <c r="I200" s="77"/>
      <c r="J200" s="77"/>
      <c r="K200" s="77"/>
      <c r="L200" s="77"/>
      <c r="M200" s="77"/>
      <c r="N200" s="77">
        <v>458.14</v>
      </c>
      <c r="O200" s="77">
        <v>340.8</v>
      </c>
      <c r="P200" s="77">
        <v>596.5</v>
      </c>
      <c r="Q200" s="77">
        <v>596.5</v>
      </c>
      <c r="R200" s="77"/>
      <c r="S200" s="77"/>
      <c r="T200" s="79"/>
    </row>
    <row r="201" spans="1:20" s="6" customFormat="1" ht="70.5" customHeight="1">
      <c r="A201" s="223"/>
      <c r="B201" s="348"/>
      <c r="C201" s="221"/>
      <c r="D201" s="300"/>
      <c r="E201" s="300"/>
      <c r="F201" s="222"/>
      <c r="G201" s="69">
        <v>119</v>
      </c>
      <c r="H201" s="77"/>
      <c r="I201" s="77"/>
      <c r="J201" s="77"/>
      <c r="K201" s="77"/>
      <c r="L201" s="77"/>
      <c r="M201" s="77"/>
      <c r="N201" s="77">
        <v>138.36</v>
      </c>
      <c r="O201" s="77">
        <v>0</v>
      </c>
      <c r="P201" s="77"/>
      <c r="Q201" s="77"/>
      <c r="R201" s="77"/>
      <c r="S201" s="77"/>
      <c r="T201" s="79"/>
    </row>
    <row r="202" spans="1:20" s="6" customFormat="1" ht="37.5" customHeight="1">
      <c r="A202" s="307" t="s">
        <v>1059</v>
      </c>
      <c r="B202" s="307" t="s">
        <v>527</v>
      </c>
      <c r="C202" s="217" t="s">
        <v>23</v>
      </c>
      <c r="D202" s="298" t="s">
        <v>65</v>
      </c>
      <c r="E202" s="298" t="s">
        <v>168</v>
      </c>
      <c r="F202" s="298" t="s">
        <v>528</v>
      </c>
      <c r="G202" s="69">
        <v>240</v>
      </c>
      <c r="H202" s="77"/>
      <c r="I202" s="77"/>
      <c r="J202" s="77"/>
      <c r="K202" s="77"/>
      <c r="L202" s="77"/>
      <c r="M202" s="77"/>
      <c r="N202" s="77"/>
      <c r="O202" s="77"/>
      <c r="P202" s="77">
        <v>300</v>
      </c>
      <c r="Q202" s="77">
        <v>300</v>
      </c>
      <c r="R202" s="77"/>
      <c r="S202" s="77"/>
      <c r="T202" s="79"/>
    </row>
    <row r="203" spans="1:20" s="6" customFormat="1" ht="63.75" customHeight="1">
      <c r="A203" s="308"/>
      <c r="B203" s="308"/>
      <c r="C203" s="217" t="s">
        <v>36</v>
      </c>
      <c r="D203" s="300"/>
      <c r="E203" s="300"/>
      <c r="F203" s="300"/>
      <c r="G203" s="69">
        <v>244</v>
      </c>
      <c r="H203" s="77"/>
      <c r="I203" s="77"/>
      <c r="J203" s="77"/>
      <c r="K203" s="77"/>
      <c r="L203" s="77"/>
      <c r="M203" s="77"/>
      <c r="N203" s="77"/>
      <c r="O203" s="77"/>
      <c r="P203" s="77">
        <v>300</v>
      </c>
      <c r="Q203" s="77">
        <v>300</v>
      </c>
      <c r="R203" s="77"/>
      <c r="S203" s="77"/>
      <c r="T203" s="79"/>
    </row>
    <row r="204" spans="1:20" s="6" customFormat="1" ht="37.5" customHeight="1">
      <c r="A204" s="307" t="s">
        <v>1066</v>
      </c>
      <c r="B204" s="309" t="s">
        <v>1136</v>
      </c>
      <c r="C204" s="217" t="s">
        <v>23</v>
      </c>
      <c r="D204" s="298" t="s">
        <v>65</v>
      </c>
      <c r="E204" s="298" t="s">
        <v>73</v>
      </c>
      <c r="F204" s="298" t="s">
        <v>1137</v>
      </c>
      <c r="G204" s="69">
        <v>240</v>
      </c>
      <c r="H204" s="77"/>
      <c r="I204" s="77"/>
      <c r="J204" s="77"/>
      <c r="K204" s="77"/>
      <c r="L204" s="77"/>
      <c r="M204" s="77"/>
      <c r="N204" s="77"/>
      <c r="O204" s="77"/>
      <c r="P204" s="77">
        <f>P205</f>
        <v>42.7</v>
      </c>
      <c r="Q204" s="77">
        <f>Q205</f>
        <v>42.7</v>
      </c>
      <c r="R204" s="77"/>
      <c r="S204" s="77"/>
      <c r="T204" s="79"/>
    </row>
    <row r="205" spans="1:20" s="6" customFormat="1" ht="93" customHeight="1">
      <c r="A205" s="308"/>
      <c r="B205" s="310"/>
      <c r="C205" s="217" t="s">
        <v>36</v>
      </c>
      <c r="D205" s="300"/>
      <c r="E205" s="300"/>
      <c r="F205" s="300"/>
      <c r="G205" s="69">
        <v>244</v>
      </c>
      <c r="H205" s="77"/>
      <c r="I205" s="77"/>
      <c r="J205" s="77"/>
      <c r="K205" s="77"/>
      <c r="L205" s="77"/>
      <c r="M205" s="77"/>
      <c r="N205" s="77"/>
      <c r="O205" s="77"/>
      <c r="P205" s="77">
        <v>42.7</v>
      </c>
      <c r="Q205" s="77">
        <v>42.7</v>
      </c>
      <c r="R205" s="77"/>
      <c r="S205" s="77"/>
      <c r="T205" s="79"/>
    </row>
    <row r="206" spans="1:20" s="6" customFormat="1" ht="37.5" customHeight="1">
      <c r="A206" s="307" t="s">
        <v>1138</v>
      </c>
      <c r="B206" s="309" t="s">
        <v>1139</v>
      </c>
      <c r="C206" s="236" t="s">
        <v>23</v>
      </c>
      <c r="D206" s="298" t="s">
        <v>65</v>
      </c>
      <c r="E206" s="298" t="s">
        <v>66</v>
      </c>
      <c r="F206" s="298" t="s">
        <v>489</v>
      </c>
      <c r="G206" s="69">
        <v>240</v>
      </c>
      <c r="H206" s="77"/>
      <c r="I206" s="77"/>
      <c r="J206" s="77"/>
      <c r="K206" s="77"/>
      <c r="L206" s="77"/>
      <c r="M206" s="77"/>
      <c r="N206" s="77"/>
      <c r="O206" s="77"/>
      <c r="P206" s="77">
        <f>P207</f>
        <v>0.59</v>
      </c>
      <c r="Q206" s="77">
        <f>Q207</f>
        <v>0.59</v>
      </c>
      <c r="R206" s="77"/>
      <c r="S206" s="77"/>
      <c r="T206" s="79"/>
    </row>
    <row r="207" spans="1:20" s="6" customFormat="1" ht="93" customHeight="1">
      <c r="A207" s="308"/>
      <c r="B207" s="310"/>
      <c r="C207" s="236" t="s">
        <v>36</v>
      </c>
      <c r="D207" s="300"/>
      <c r="E207" s="300"/>
      <c r="F207" s="300"/>
      <c r="G207" s="69">
        <v>244</v>
      </c>
      <c r="H207" s="77"/>
      <c r="I207" s="77"/>
      <c r="J207" s="77"/>
      <c r="K207" s="77"/>
      <c r="L207" s="77"/>
      <c r="M207" s="77"/>
      <c r="N207" s="77"/>
      <c r="O207" s="77"/>
      <c r="P207" s="77">
        <v>0.59</v>
      </c>
      <c r="Q207" s="77">
        <v>0.59</v>
      </c>
      <c r="R207" s="77"/>
      <c r="S207" s="77"/>
      <c r="T207" s="79"/>
    </row>
    <row r="208" spans="1:20" s="6" customFormat="1" ht="24.75" customHeight="1">
      <c r="A208" s="354" t="s">
        <v>47</v>
      </c>
      <c r="B208" s="323" t="s">
        <v>211</v>
      </c>
      <c r="C208" s="218"/>
      <c r="D208" s="298"/>
      <c r="E208" s="298"/>
      <c r="F208" s="298"/>
      <c r="G208" s="69"/>
      <c r="H208" s="92">
        <f>H216</f>
        <v>129.99</v>
      </c>
      <c r="I208" s="92">
        <f>I216</f>
        <v>93.666</v>
      </c>
      <c r="J208" s="77">
        <v>99.99</v>
      </c>
      <c r="K208" s="77"/>
      <c r="L208" s="77">
        <v>105.9</v>
      </c>
      <c r="M208" s="77"/>
      <c r="N208" s="77">
        <v>176.4</v>
      </c>
      <c r="O208" s="77"/>
      <c r="P208" s="77"/>
      <c r="Q208" s="77"/>
      <c r="R208" s="77">
        <v>100</v>
      </c>
      <c r="S208" s="77">
        <v>100</v>
      </c>
      <c r="T208" s="79"/>
    </row>
    <row r="209" spans="1:20" s="6" customFormat="1" ht="24.75" customHeight="1">
      <c r="A209" s="354"/>
      <c r="B209" s="347"/>
      <c r="C209" s="219"/>
      <c r="D209" s="300"/>
      <c r="E209" s="300"/>
      <c r="F209" s="300"/>
      <c r="G209" s="69"/>
      <c r="H209" s="92">
        <f>H211</f>
        <v>129.99</v>
      </c>
      <c r="I209" s="92">
        <f aca="true" t="shared" si="48" ref="I209:S209">I211</f>
        <v>93.666</v>
      </c>
      <c r="J209" s="91">
        <f t="shared" si="48"/>
        <v>99.99</v>
      </c>
      <c r="K209" s="92">
        <f t="shared" si="48"/>
        <v>0</v>
      </c>
      <c r="L209" s="92">
        <f t="shared" si="48"/>
        <v>105.9</v>
      </c>
      <c r="M209" s="92">
        <f t="shared" si="48"/>
        <v>0</v>
      </c>
      <c r="N209" s="92">
        <f t="shared" si="48"/>
        <v>176.4</v>
      </c>
      <c r="O209" s="92">
        <f t="shared" si="48"/>
        <v>0</v>
      </c>
      <c r="P209" s="92">
        <f t="shared" si="48"/>
        <v>100</v>
      </c>
      <c r="Q209" s="92">
        <f t="shared" si="48"/>
        <v>0</v>
      </c>
      <c r="R209" s="92">
        <f t="shared" si="48"/>
        <v>100</v>
      </c>
      <c r="S209" s="92">
        <f t="shared" si="48"/>
        <v>100</v>
      </c>
      <c r="T209" s="79"/>
    </row>
    <row r="210" spans="1:20" s="6" customFormat="1" ht="24.75" customHeight="1">
      <c r="A210" s="354"/>
      <c r="B210" s="347"/>
      <c r="C210" s="68"/>
      <c r="D210" s="72"/>
      <c r="E210" s="72" t="s">
        <v>495</v>
      </c>
      <c r="F210" s="72"/>
      <c r="G210" s="69"/>
      <c r="H210" s="77"/>
      <c r="I210" s="77"/>
      <c r="J210" s="77"/>
      <c r="K210" s="77"/>
      <c r="L210" s="77"/>
      <c r="M210" s="77"/>
      <c r="N210" s="77"/>
      <c r="O210" s="77"/>
      <c r="P210" s="77"/>
      <c r="Q210" s="77"/>
      <c r="R210" s="77"/>
      <c r="S210" s="77"/>
      <c r="T210" s="79"/>
    </row>
    <row r="211" spans="1:20" s="6" customFormat="1" ht="57.75" customHeight="1">
      <c r="A211" s="354"/>
      <c r="B211" s="324"/>
      <c r="C211" s="68" t="s">
        <v>158</v>
      </c>
      <c r="D211" s="72"/>
      <c r="E211" s="72"/>
      <c r="F211" s="72"/>
      <c r="G211" s="69"/>
      <c r="H211" s="92">
        <f>H212+H214+H216</f>
        <v>129.99</v>
      </c>
      <c r="I211" s="92">
        <f aca="true" t="shared" si="49" ref="I211:S211">I212+I214+I216</f>
        <v>93.666</v>
      </c>
      <c r="J211" s="91">
        <f t="shared" si="49"/>
        <v>99.99</v>
      </c>
      <c r="K211" s="92">
        <f t="shared" si="49"/>
        <v>0</v>
      </c>
      <c r="L211" s="240">
        <f t="shared" si="49"/>
        <v>105.9</v>
      </c>
      <c r="M211" s="92">
        <f t="shared" si="49"/>
        <v>0</v>
      </c>
      <c r="N211" s="92">
        <f t="shared" si="49"/>
        <v>176.4</v>
      </c>
      <c r="O211" s="92">
        <f t="shared" si="49"/>
        <v>0</v>
      </c>
      <c r="P211" s="92">
        <f t="shared" si="49"/>
        <v>100</v>
      </c>
      <c r="Q211" s="92">
        <f t="shared" si="49"/>
        <v>0</v>
      </c>
      <c r="R211" s="92">
        <f t="shared" si="49"/>
        <v>100</v>
      </c>
      <c r="S211" s="92">
        <f t="shared" si="49"/>
        <v>100</v>
      </c>
      <c r="T211" s="79"/>
    </row>
    <row r="212" spans="1:20" s="6" customFormat="1" ht="59.25" customHeight="1">
      <c r="A212" s="345" t="s">
        <v>1067</v>
      </c>
      <c r="B212" s="345" t="s">
        <v>1068</v>
      </c>
      <c r="C212" s="221"/>
      <c r="D212" s="298" t="s">
        <v>65</v>
      </c>
      <c r="E212" s="298" t="s">
        <v>66</v>
      </c>
      <c r="F212" s="298" t="s">
        <v>485</v>
      </c>
      <c r="G212" s="69">
        <v>610</v>
      </c>
      <c r="H212" s="77"/>
      <c r="I212" s="77"/>
      <c r="J212" s="77"/>
      <c r="K212" s="77"/>
      <c r="L212" s="77"/>
      <c r="M212" s="77"/>
      <c r="N212" s="77">
        <v>70.5</v>
      </c>
      <c r="O212" s="77"/>
      <c r="P212" s="77"/>
      <c r="Q212" s="77"/>
      <c r="R212" s="77"/>
      <c r="S212" s="77"/>
      <c r="T212" s="79"/>
    </row>
    <row r="213" spans="1:20" s="6" customFormat="1" ht="57.75" customHeight="1">
      <c r="A213" s="348"/>
      <c r="B213" s="348"/>
      <c r="C213" s="221" t="s">
        <v>158</v>
      </c>
      <c r="D213" s="300"/>
      <c r="E213" s="300"/>
      <c r="F213" s="300"/>
      <c r="G213" s="69">
        <v>612</v>
      </c>
      <c r="H213" s="77"/>
      <c r="I213" s="77"/>
      <c r="J213" s="77"/>
      <c r="K213" s="77"/>
      <c r="L213" s="77"/>
      <c r="M213" s="77"/>
      <c r="N213" s="77">
        <v>70.5</v>
      </c>
      <c r="O213" s="77"/>
      <c r="P213" s="77"/>
      <c r="Q213" s="77"/>
      <c r="R213" s="77"/>
      <c r="S213" s="77"/>
      <c r="T213" s="79"/>
    </row>
    <row r="214" spans="1:20" s="6" customFormat="1" ht="57.75" customHeight="1">
      <c r="A214" s="345" t="s">
        <v>1067</v>
      </c>
      <c r="B214" s="345" t="s">
        <v>1068</v>
      </c>
      <c r="C214" s="221"/>
      <c r="D214" s="298" t="s">
        <v>65</v>
      </c>
      <c r="E214" s="298" t="s">
        <v>66</v>
      </c>
      <c r="F214" s="298" t="s">
        <v>485</v>
      </c>
      <c r="G214" s="69">
        <v>240</v>
      </c>
      <c r="H214" s="77"/>
      <c r="I214" s="77"/>
      <c r="J214" s="77"/>
      <c r="K214" s="77"/>
      <c r="L214" s="77">
        <v>5.9</v>
      </c>
      <c r="M214" s="77"/>
      <c r="N214" s="77">
        <v>5.9</v>
      </c>
      <c r="O214" s="77"/>
      <c r="P214" s="77"/>
      <c r="Q214" s="77"/>
      <c r="R214" s="77"/>
      <c r="S214" s="77"/>
      <c r="T214" s="79"/>
    </row>
    <row r="215" spans="1:20" s="6" customFormat="1" ht="57.75" customHeight="1">
      <c r="A215" s="348"/>
      <c r="B215" s="348"/>
      <c r="C215" s="221" t="s">
        <v>158</v>
      </c>
      <c r="D215" s="300"/>
      <c r="E215" s="300"/>
      <c r="F215" s="300"/>
      <c r="G215" s="69">
        <v>244</v>
      </c>
      <c r="H215" s="77"/>
      <c r="I215" s="77"/>
      <c r="J215" s="77"/>
      <c r="K215" s="77"/>
      <c r="L215" s="77"/>
      <c r="M215" s="77"/>
      <c r="N215" s="77">
        <v>5.9</v>
      </c>
      <c r="O215" s="77"/>
      <c r="P215" s="77"/>
      <c r="Q215" s="77"/>
      <c r="R215" s="77"/>
      <c r="S215" s="77"/>
      <c r="T215" s="79"/>
    </row>
    <row r="216" spans="1:20" s="6" customFormat="1" ht="24.75" customHeight="1">
      <c r="A216" s="325" t="s">
        <v>164</v>
      </c>
      <c r="B216" s="325" t="s">
        <v>212</v>
      </c>
      <c r="C216" s="68" t="s">
        <v>23</v>
      </c>
      <c r="D216" s="72"/>
      <c r="E216" s="72"/>
      <c r="F216" s="72"/>
      <c r="G216" s="69"/>
      <c r="H216" s="92">
        <f>H217+H220+H221+H222</f>
        <v>129.99</v>
      </c>
      <c r="I216" s="92">
        <f aca="true" t="shared" si="50" ref="I216:S216">I217+I220+I221+I222</f>
        <v>93.666</v>
      </c>
      <c r="J216" s="91">
        <f>J221+J222</f>
        <v>99.99</v>
      </c>
      <c r="K216" s="92">
        <f t="shared" si="50"/>
        <v>0</v>
      </c>
      <c r="L216" s="92">
        <f t="shared" si="50"/>
        <v>100</v>
      </c>
      <c r="M216" s="92">
        <f t="shared" si="50"/>
        <v>0</v>
      </c>
      <c r="N216" s="92">
        <f t="shared" si="50"/>
        <v>100</v>
      </c>
      <c r="O216" s="92">
        <f t="shared" si="50"/>
        <v>0</v>
      </c>
      <c r="P216" s="92">
        <f t="shared" si="50"/>
        <v>100</v>
      </c>
      <c r="Q216" s="92">
        <f t="shared" si="50"/>
        <v>0</v>
      </c>
      <c r="R216" s="92">
        <f t="shared" si="50"/>
        <v>100</v>
      </c>
      <c r="S216" s="92">
        <f t="shared" si="50"/>
        <v>100</v>
      </c>
      <c r="T216" s="79"/>
    </row>
    <row r="217" spans="1:20" s="6" customFormat="1" ht="17.25" customHeight="1">
      <c r="A217" s="325"/>
      <c r="B217" s="325"/>
      <c r="C217" s="326" t="s">
        <v>36</v>
      </c>
      <c r="D217" s="298" t="s">
        <v>65</v>
      </c>
      <c r="E217" s="298" t="s">
        <v>66</v>
      </c>
      <c r="F217" s="298" t="s">
        <v>214</v>
      </c>
      <c r="G217" s="69">
        <v>110</v>
      </c>
      <c r="H217" s="77">
        <f>H218+H219</f>
        <v>53</v>
      </c>
      <c r="I217" s="91">
        <f>I218+I219</f>
        <v>21.256</v>
      </c>
      <c r="J217" s="77"/>
      <c r="K217" s="77"/>
      <c r="L217" s="77"/>
      <c r="M217" s="77"/>
      <c r="N217" s="77"/>
      <c r="O217" s="77"/>
      <c r="P217" s="77"/>
      <c r="Q217" s="77"/>
      <c r="R217" s="77"/>
      <c r="S217" s="77"/>
      <c r="T217" s="79"/>
    </row>
    <row r="218" spans="1:20" s="6" customFormat="1" ht="17.25" customHeight="1">
      <c r="A218" s="325"/>
      <c r="B218" s="325"/>
      <c r="C218" s="327"/>
      <c r="D218" s="299"/>
      <c r="E218" s="299"/>
      <c r="F218" s="299"/>
      <c r="G218" s="69">
        <v>112</v>
      </c>
      <c r="H218" s="77">
        <v>26.5</v>
      </c>
      <c r="I218" s="91">
        <v>20.506</v>
      </c>
      <c r="J218" s="77"/>
      <c r="K218" s="77"/>
      <c r="L218" s="77"/>
      <c r="M218" s="77"/>
      <c r="N218" s="77"/>
      <c r="O218" s="77"/>
      <c r="P218" s="77"/>
      <c r="Q218" s="77"/>
      <c r="R218" s="77"/>
      <c r="S218" s="77"/>
      <c r="T218" s="79"/>
    </row>
    <row r="219" spans="1:20" s="6" customFormat="1" ht="24.75" customHeight="1">
      <c r="A219" s="325"/>
      <c r="B219" s="325"/>
      <c r="C219" s="327"/>
      <c r="D219" s="299"/>
      <c r="E219" s="299"/>
      <c r="F219" s="299"/>
      <c r="G219" s="69">
        <v>113</v>
      </c>
      <c r="H219" s="77">
        <v>26.5</v>
      </c>
      <c r="I219" s="77">
        <v>0.75</v>
      </c>
      <c r="J219" s="77"/>
      <c r="K219" s="77"/>
      <c r="L219" s="77"/>
      <c r="M219" s="77"/>
      <c r="N219" s="77"/>
      <c r="O219" s="77"/>
      <c r="P219" s="77"/>
      <c r="Q219" s="77"/>
      <c r="R219" s="77"/>
      <c r="S219" s="77"/>
      <c r="T219" s="79"/>
    </row>
    <row r="220" spans="1:20" s="6" customFormat="1" ht="24.75" customHeight="1">
      <c r="A220" s="325"/>
      <c r="B220" s="325"/>
      <c r="C220" s="327"/>
      <c r="D220" s="299"/>
      <c r="E220" s="299"/>
      <c r="F220" s="299"/>
      <c r="G220" s="69">
        <v>323</v>
      </c>
      <c r="H220" s="77">
        <v>4.54</v>
      </c>
      <c r="I220" s="77">
        <v>4.5</v>
      </c>
      <c r="J220" s="77"/>
      <c r="K220" s="77"/>
      <c r="L220" s="77"/>
      <c r="M220" s="77"/>
      <c r="N220" s="77"/>
      <c r="O220" s="77"/>
      <c r="P220" s="77"/>
      <c r="Q220" s="77"/>
      <c r="R220" s="77"/>
      <c r="S220" s="77"/>
      <c r="T220" s="79"/>
    </row>
    <row r="221" spans="1:20" s="6" customFormat="1" ht="24.75" customHeight="1">
      <c r="A221" s="325"/>
      <c r="B221" s="325"/>
      <c r="C221" s="327"/>
      <c r="D221" s="299"/>
      <c r="E221" s="299"/>
      <c r="F221" s="299"/>
      <c r="G221" s="69">
        <v>612</v>
      </c>
      <c r="H221" s="77">
        <v>12.41</v>
      </c>
      <c r="I221" s="77">
        <v>12.41</v>
      </c>
      <c r="J221" s="77">
        <v>11.94</v>
      </c>
      <c r="K221" s="77"/>
      <c r="L221" s="77">
        <v>11.94</v>
      </c>
      <c r="M221" s="77"/>
      <c r="N221" s="77">
        <v>11.94</v>
      </c>
      <c r="O221" s="77"/>
      <c r="P221" s="77">
        <v>11.94</v>
      </c>
      <c r="Q221" s="77"/>
      <c r="R221" s="77"/>
      <c r="S221" s="77"/>
      <c r="T221" s="79"/>
    </row>
    <row r="222" spans="1:20" s="6" customFormat="1" ht="24.75" customHeight="1">
      <c r="A222" s="325"/>
      <c r="B222" s="325"/>
      <c r="C222" s="327"/>
      <c r="D222" s="299"/>
      <c r="E222" s="299"/>
      <c r="F222" s="299"/>
      <c r="G222" s="69">
        <v>240</v>
      </c>
      <c r="H222" s="77">
        <f>H223</f>
        <v>60.04</v>
      </c>
      <c r="I222" s="77">
        <f aca="true" t="shared" si="51" ref="I222:S222">I223</f>
        <v>55.5</v>
      </c>
      <c r="J222" s="77">
        <f t="shared" si="51"/>
        <v>88.05</v>
      </c>
      <c r="K222" s="77">
        <f t="shared" si="51"/>
        <v>0</v>
      </c>
      <c r="L222" s="77">
        <f t="shared" si="51"/>
        <v>88.06</v>
      </c>
      <c r="M222" s="77">
        <f t="shared" si="51"/>
        <v>0</v>
      </c>
      <c r="N222" s="77">
        <f t="shared" si="51"/>
        <v>88.06</v>
      </c>
      <c r="O222" s="77">
        <f t="shared" si="51"/>
        <v>0</v>
      </c>
      <c r="P222" s="77">
        <f t="shared" si="51"/>
        <v>88.06</v>
      </c>
      <c r="Q222" s="77">
        <f t="shared" si="51"/>
        <v>0</v>
      </c>
      <c r="R222" s="77">
        <f t="shared" si="51"/>
        <v>100</v>
      </c>
      <c r="S222" s="77">
        <f t="shared" si="51"/>
        <v>100</v>
      </c>
      <c r="T222" s="79"/>
    </row>
    <row r="223" spans="1:20" s="6" customFormat="1" ht="20.25" customHeight="1">
      <c r="A223" s="325"/>
      <c r="B223" s="325"/>
      <c r="C223" s="328"/>
      <c r="D223" s="300"/>
      <c r="E223" s="300"/>
      <c r="F223" s="300"/>
      <c r="G223" s="69">
        <v>244</v>
      </c>
      <c r="H223" s="77">
        <v>60.04</v>
      </c>
      <c r="I223" s="77">
        <v>55.5</v>
      </c>
      <c r="J223" s="77">
        <v>88.05</v>
      </c>
      <c r="K223" s="77"/>
      <c r="L223" s="77">
        <v>88.06</v>
      </c>
      <c r="M223" s="77"/>
      <c r="N223" s="77">
        <v>88.06</v>
      </c>
      <c r="O223" s="77"/>
      <c r="P223" s="77">
        <v>88.06</v>
      </c>
      <c r="Q223" s="77"/>
      <c r="R223" s="77">
        <v>100</v>
      </c>
      <c r="S223" s="77">
        <v>100</v>
      </c>
      <c r="T223" s="79"/>
    </row>
    <row r="224" spans="1:20" s="6" customFormat="1" ht="24.75" customHeight="1">
      <c r="A224" s="354" t="s">
        <v>215</v>
      </c>
      <c r="B224" s="347" t="s">
        <v>216</v>
      </c>
      <c r="C224" s="68" t="s">
        <v>23</v>
      </c>
      <c r="D224" s="72"/>
      <c r="E224" s="72"/>
      <c r="F224" s="72"/>
      <c r="G224" s="69"/>
      <c r="H224" s="77">
        <f>H226</f>
        <v>3504.5599999999995</v>
      </c>
      <c r="I224" s="77">
        <f aca="true" t="shared" si="52" ref="I224:S224">I226</f>
        <v>3504.5599999999995</v>
      </c>
      <c r="J224" s="77">
        <f t="shared" si="52"/>
        <v>3496.7799999999997</v>
      </c>
      <c r="K224" s="77">
        <f t="shared" si="52"/>
        <v>0</v>
      </c>
      <c r="L224" s="77">
        <f t="shared" si="52"/>
        <v>3496.58</v>
      </c>
      <c r="M224" s="77">
        <f t="shared" si="52"/>
        <v>1727.8999999999999</v>
      </c>
      <c r="N224" s="77">
        <f t="shared" si="52"/>
        <v>2892.02</v>
      </c>
      <c r="O224" s="77">
        <f t="shared" si="52"/>
        <v>2730.5899999999997</v>
      </c>
      <c r="P224" s="77">
        <f t="shared" si="52"/>
        <v>3496.7200000000003</v>
      </c>
      <c r="Q224" s="77">
        <f t="shared" si="52"/>
        <v>3488.87</v>
      </c>
      <c r="R224" s="77">
        <f t="shared" si="52"/>
        <v>2681.6</v>
      </c>
      <c r="S224" s="77">
        <f t="shared" si="52"/>
        <v>2681.6</v>
      </c>
      <c r="T224" s="79"/>
    </row>
    <row r="225" spans="1:20" s="6" customFormat="1" ht="24.75" customHeight="1">
      <c r="A225" s="354"/>
      <c r="B225" s="347"/>
      <c r="C225" s="68" t="s">
        <v>36</v>
      </c>
      <c r="D225" s="72"/>
      <c r="E225" s="72"/>
      <c r="F225" s="72"/>
      <c r="G225" s="69"/>
      <c r="H225" s="77">
        <f>H228+H231+H234+H239+H244+H249</f>
        <v>1240.87</v>
      </c>
      <c r="I225" s="77">
        <f>I228+I231+I234+I239+I244+I249</f>
        <v>1240.87</v>
      </c>
      <c r="J225" s="77"/>
      <c r="K225" s="77"/>
      <c r="L225" s="77"/>
      <c r="M225" s="77"/>
      <c r="N225" s="77"/>
      <c r="O225" s="77"/>
      <c r="P225" s="77"/>
      <c r="Q225" s="77"/>
      <c r="R225" s="77"/>
      <c r="S225" s="77"/>
      <c r="T225" s="79"/>
    </row>
    <row r="226" spans="1:20" s="6" customFormat="1" ht="45.75" customHeight="1">
      <c r="A226" s="354"/>
      <c r="B226" s="324"/>
      <c r="C226" s="68" t="s">
        <v>158</v>
      </c>
      <c r="D226" s="72"/>
      <c r="E226" s="72"/>
      <c r="F226" s="72"/>
      <c r="G226" s="69"/>
      <c r="H226" s="77">
        <f>H227+H230+H233+H238+H243+H245</f>
        <v>3504.5599999999995</v>
      </c>
      <c r="I226" s="77">
        <f aca="true" t="shared" si="53" ref="I226:S226">I227+I230+I233+I238+I243+I245</f>
        <v>3504.5599999999995</v>
      </c>
      <c r="J226" s="77">
        <f t="shared" si="53"/>
        <v>3496.7799999999997</v>
      </c>
      <c r="K226" s="77">
        <f t="shared" si="53"/>
        <v>0</v>
      </c>
      <c r="L226" s="243">
        <f t="shared" si="53"/>
        <v>3496.58</v>
      </c>
      <c r="M226" s="243">
        <f t="shared" si="53"/>
        <v>1727.8999999999999</v>
      </c>
      <c r="N226" s="243">
        <f t="shared" si="53"/>
        <v>2892.02</v>
      </c>
      <c r="O226" s="243">
        <f t="shared" si="53"/>
        <v>2730.5899999999997</v>
      </c>
      <c r="P226" s="243">
        <f t="shared" si="53"/>
        <v>3496.7200000000003</v>
      </c>
      <c r="Q226" s="240">
        <f t="shared" si="53"/>
        <v>3488.87</v>
      </c>
      <c r="R226" s="77">
        <f t="shared" si="53"/>
        <v>2681.6</v>
      </c>
      <c r="S226" s="77">
        <f t="shared" si="53"/>
        <v>2681.6</v>
      </c>
      <c r="T226" s="79"/>
    </row>
    <row r="227" spans="1:20" s="6" customFormat="1" ht="24.75" customHeight="1">
      <c r="A227" s="325" t="s">
        <v>161</v>
      </c>
      <c r="B227" s="307" t="s">
        <v>217</v>
      </c>
      <c r="C227" s="68" t="s">
        <v>23</v>
      </c>
      <c r="D227" s="72"/>
      <c r="E227" s="72"/>
      <c r="F227" s="72"/>
      <c r="G227" s="69"/>
      <c r="H227" s="77">
        <f>H228</f>
        <v>9.5</v>
      </c>
      <c r="I227" s="77">
        <f aca="true" t="shared" si="54" ref="I227:S227">I228</f>
        <v>9.5</v>
      </c>
      <c r="J227" s="77">
        <f t="shared" si="54"/>
        <v>153.58</v>
      </c>
      <c r="K227" s="77">
        <f t="shared" si="54"/>
        <v>0</v>
      </c>
      <c r="L227" s="77">
        <f t="shared" si="54"/>
        <v>153.58</v>
      </c>
      <c r="M227" s="77">
        <f t="shared" si="54"/>
        <v>0</v>
      </c>
      <c r="N227" s="77">
        <f t="shared" si="54"/>
        <v>153.58</v>
      </c>
      <c r="O227" s="77">
        <f t="shared" si="54"/>
        <v>0</v>
      </c>
      <c r="P227" s="77">
        <f t="shared" si="54"/>
        <v>153.58</v>
      </c>
      <c r="Q227" s="77">
        <f t="shared" si="54"/>
        <v>153.58</v>
      </c>
      <c r="R227" s="77">
        <f t="shared" si="54"/>
        <v>100</v>
      </c>
      <c r="S227" s="77">
        <f t="shared" si="54"/>
        <v>100</v>
      </c>
      <c r="T227" s="79"/>
    </row>
    <row r="228" spans="1:20" s="6" customFormat="1" ht="24.75" customHeight="1">
      <c r="A228" s="325"/>
      <c r="B228" s="329"/>
      <c r="C228" s="68" t="s">
        <v>36</v>
      </c>
      <c r="D228" s="298" t="s">
        <v>65</v>
      </c>
      <c r="E228" s="298" t="s">
        <v>75</v>
      </c>
      <c r="F228" s="298" t="s">
        <v>213</v>
      </c>
      <c r="G228" s="69">
        <v>240</v>
      </c>
      <c r="H228" s="77">
        <f>H229</f>
        <v>9.5</v>
      </c>
      <c r="I228" s="77">
        <f>I229</f>
        <v>9.5</v>
      </c>
      <c r="J228" s="77">
        <f>J229</f>
        <v>153.58</v>
      </c>
      <c r="K228" s="77">
        <f aca="true" t="shared" si="55" ref="K228:S228">K229</f>
        <v>0</v>
      </c>
      <c r="L228" s="77">
        <f t="shared" si="55"/>
        <v>153.58</v>
      </c>
      <c r="M228" s="77">
        <f t="shared" si="55"/>
        <v>0</v>
      </c>
      <c r="N228" s="77">
        <f t="shared" si="55"/>
        <v>153.58</v>
      </c>
      <c r="O228" s="77">
        <f t="shared" si="55"/>
        <v>0</v>
      </c>
      <c r="P228" s="77">
        <f t="shared" si="55"/>
        <v>153.58</v>
      </c>
      <c r="Q228" s="77">
        <f t="shared" si="55"/>
        <v>153.58</v>
      </c>
      <c r="R228" s="77">
        <f t="shared" si="55"/>
        <v>100</v>
      </c>
      <c r="S228" s="77">
        <f t="shared" si="55"/>
        <v>100</v>
      </c>
      <c r="T228" s="79"/>
    </row>
    <row r="229" spans="1:20" s="6" customFormat="1" ht="24.75" customHeight="1">
      <c r="A229" s="325"/>
      <c r="B229" s="308"/>
      <c r="C229" s="68"/>
      <c r="D229" s="300"/>
      <c r="E229" s="300"/>
      <c r="F229" s="300"/>
      <c r="G229" s="69">
        <v>244</v>
      </c>
      <c r="H229" s="77">
        <v>9.5</v>
      </c>
      <c r="I229" s="77">
        <v>9.5</v>
      </c>
      <c r="J229" s="77">
        <v>153.58</v>
      </c>
      <c r="K229" s="77"/>
      <c r="L229" s="77">
        <v>153.58</v>
      </c>
      <c r="M229" s="77"/>
      <c r="N229" s="77">
        <v>153.58</v>
      </c>
      <c r="O229" s="77"/>
      <c r="P229" s="77">
        <v>153.58</v>
      </c>
      <c r="Q229" s="77">
        <v>153.58</v>
      </c>
      <c r="R229" s="77">
        <v>100</v>
      </c>
      <c r="S229" s="77">
        <v>100</v>
      </c>
      <c r="T229" s="79"/>
    </row>
    <row r="230" spans="1:20" s="6" customFormat="1" ht="24.75" customHeight="1">
      <c r="A230" s="325" t="s">
        <v>164</v>
      </c>
      <c r="B230" s="307" t="s">
        <v>218</v>
      </c>
      <c r="C230" s="68" t="s">
        <v>23</v>
      </c>
      <c r="D230" s="72"/>
      <c r="E230" s="72"/>
      <c r="F230" s="72"/>
      <c r="G230" s="69"/>
      <c r="H230" s="77">
        <v>153.58</v>
      </c>
      <c r="I230" s="77">
        <v>153.58</v>
      </c>
      <c r="J230" s="77">
        <f>J231</f>
        <v>0</v>
      </c>
      <c r="K230" s="77">
        <f aca="true" t="shared" si="56" ref="K230:S231">K231</f>
        <v>0</v>
      </c>
      <c r="L230" s="77">
        <f t="shared" si="56"/>
        <v>0</v>
      </c>
      <c r="M230" s="77">
        <f t="shared" si="56"/>
        <v>0</v>
      </c>
      <c r="N230" s="77">
        <f t="shared" si="56"/>
        <v>0</v>
      </c>
      <c r="O230" s="77">
        <f t="shared" si="56"/>
        <v>0</v>
      </c>
      <c r="P230" s="77">
        <f t="shared" si="56"/>
        <v>0</v>
      </c>
      <c r="Q230" s="77">
        <f t="shared" si="56"/>
        <v>0</v>
      </c>
      <c r="R230" s="77">
        <f t="shared" si="56"/>
        <v>0</v>
      </c>
      <c r="S230" s="77">
        <f t="shared" si="56"/>
        <v>0</v>
      </c>
      <c r="T230" s="79"/>
    </row>
    <row r="231" spans="1:20" s="6" customFormat="1" ht="24.75" customHeight="1">
      <c r="A231" s="325"/>
      <c r="B231" s="329"/>
      <c r="C231" s="68" t="s">
        <v>36</v>
      </c>
      <c r="D231" s="330" t="s">
        <v>65</v>
      </c>
      <c r="E231" s="330" t="s">
        <v>75</v>
      </c>
      <c r="F231" s="330" t="s">
        <v>512</v>
      </c>
      <c r="G231" s="69">
        <v>240</v>
      </c>
      <c r="H231" s="77">
        <v>153.58</v>
      </c>
      <c r="I231" s="77">
        <v>153.58</v>
      </c>
      <c r="J231" s="77">
        <f>J232</f>
        <v>0</v>
      </c>
      <c r="K231" s="77">
        <f>K232</f>
        <v>0</v>
      </c>
      <c r="L231" s="77">
        <f t="shared" si="56"/>
        <v>0</v>
      </c>
      <c r="M231" s="77">
        <f t="shared" si="56"/>
        <v>0</v>
      </c>
      <c r="N231" s="77">
        <f t="shared" si="56"/>
        <v>0</v>
      </c>
      <c r="O231" s="77">
        <f t="shared" si="56"/>
        <v>0</v>
      </c>
      <c r="P231" s="77">
        <f t="shared" si="56"/>
        <v>0</v>
      </c>
      <c r="Q231" s="77">
        <f t="shared" si="56"/>
        <v>0</v>
      </c>
      <c r="R231" s="77">
        <f t="shared" si="56"/>
        <v>0</v>
      </c>
      <c r="S231" s="77">
        <f t="shared" si="56"/>
        <v>0</v>
      </c>
      <c r="T231" s="79"/>
    </row>
    <row r="232" spans="1:20" s="6" customFormat="1" ht="24.75" customHeight="1">
      <c r="A232" s="325"/>
      <c r="B232" s="329"/>
      <c r="C232" s="68"/>
      <c r="D232" s="330"/>
      <c r="E232" s="330"/>
      <c r="F232" s="330"/>
      <c r="G232" s="69">
        <v>244</v>
      </c>
      <c r="H232" s="77">
        <v>153.58</v>
      </c>
      <c r="I232" s="77">
        <v>153.58</v>
      </c>
      <c r="J232" s="77"/>
      <c r="K232" s="77"/>
      <c r="L232" s="77"/>
      <c r="M232" s="77"/>
      <c r="N232" s="77"/>
      <c r="O232" s="77"/>
      <c r="P232" s="77"/>
      <c r="Q232" s="77"/>
      <c r="R232" s="77">
        <v>0</v>
      </c>
      <c r="S232" s="77">
        <v>0</v>
      </c>
      <c r="T232" s="79"/>
    </row>
    <row r="233" spans="1:20" s="6" customFormat="1" ht="24.75" customHeight="1">
      <c r="A233" s="345" t="s">
        <v>165</v>
      </c>
      <c r="B233" s="307" t="s">
        <v>219</v>
      </c>
      <c r="C233" s="68" t="s">
        <v>23</v>
      </c>
      <c r="D233" s="72"/>
      <c r="E233" s="72"/>
      <c r="F233" s="72"/>
      <c r="G233" s="69"/>
      <c r="H233" s="77">
        <f>H234+H236</f>
        <v>1727.8</v>
      </c>
      <c r="I233" s="77">
        <f aca="true" t="shared" si="57" ref="I233:S233">I234+I236</f>
        <v>1727.8</v>
      </c>
      <c r="J233" s="77">
        <f t="shared" si="57"/>
        <v>1728.2</v>
      </c>
      <c r="K233" s="77">
        <f t="shared" si="57"/>
        <v>0</v>
      </c>
      <c r="L233" s="77">
        <f t="shared" si="57"/>
        <v>1728.1</v>
      </c>
      <c r="M233" s="77">
        <f t="shared" si="57"/>
        <v>1727.8999999999999</v>
      </c>
      <c r="N233" s="77">
        <f t="shared" si="57"/>
        <v>1728.19</v>
      </c>
      <c r="O233" s="77">
        <f t="shared" si="57"/>
        <v>1728.0700000000002</v>
      </c>
      <c r="P233" s="77">
        <f t="shared" si="57"/>
        <v>1728.19</v>
      </c>
      <c r="Q233" s="77">
        <f t="shared" si="57"/>
        <v>1728.0700000000002</v>
      </c>
      <c r="R233" s="77">
        <f t="shared" si="57"/>
        <v>1795.5</v>
      </c>
      <c r="S233" s="77">
        <f t="shared" si="57"/>
        <v>1795.5</v>
      </c>
      <c r="T233" s="79"/>
    </row>
    <row r="234" spans="1:20" s="6" customFormat="1" ht="24.75" customHeight="1">
      <c r="A234" s="346"/>
      <c r="B234" s="329"/>
      <c r="C234" s="68" t="s">
        <v>36</v>
      </c>
      <c r="D234" s="330" t="s">
        <v>65</v>
      </c>
      <c r="E234" s="330" t="s">
        <v>75</v>
      </c>
      <c r="F234" s="330" t="s">
        <v>513</v>
      </c>
      <c r="G234" s="69">
        <v>240</v>
      </c>
      <c r="H234" s="77">
        <f>H235</f>
        <v>143.47</v>
      </c>
      <c r="I234" s="77">
        <f aca="true" t="shared" si="58" ref="I234:S234">I235</f>
        <v>143.47</v>
      </c>
      <c r="J234" s="77">
        <f t="shared" si="58"/>
        <v>144.2</v>
      </c>
      <c r="K234" s="77">
        <f t="shared" si="58"/>
        <v>0</v>
      </c>
      <c r="L234" s="77">
        <f t="shared" si="58"/>
        <v>143.5</v>
      </c>
      <c r="M234" s="77">
        <f t="shared" si="58"/>
        <v>143.3</v>
      </c>
      <c r="N234" s="77">
        <f t="shared" si="58"/>
        <v>143.5</v>
      </c>
      <c r="O234" s="77">
        <f t="shared" si="58"/>
        <v>143.38</v>
      </c>
      <c r="P234" s="77">
        <f t="shared" si="58"/>
        <v>143.5</v>
      </c>
      <c r="Q234" s="77">
        <f t="shared" si="58"/>
        <v>143.38</v>
      </c>
      <c r="R234" s="77">
        <f t="shared" si="58"/>
        <v>143.6</v>
      </c>
      <c r="S234" s="77">
        <f t="shared" si="58"/>
        <v>143.6</v>
      </c>
      <c r="T234" s="79"/>
    </row>
    <row r="235" spans="1:20" s="6" customFormat="1" ht="18" customHeight="1">
      <c r="A235" s="346"/>
      <c r="B235" s="329"/>
      <c r="C235" s="68"/>
      <c r="D235" s="330"/>
      <c r="E235" s="330"/>
      <c r="F235" s="330"/>
      <c r="G235" s="69">
        <v>244</v>
      </c>
      <c r="H235" s="77">
        <v>143.47</v>
      </c>
      <c r="I235" s="77">
        <v>143.47</v>
      </c>
      <c r="J235" s="77">
        <v>144.2</v>
      </c>
      <c r="K235" s="77"/>
      <c r="L235" s="77">
        <v>143.5</v>
      </c>
      <c r="M235" s="77">
        <v>143.3</v>
      </c>
      <c r="N235" s="77">
        <v>143.5</v>
      </c>
      <c r="O235" s="77">
        <v>143.38</v>
      </c>
      <c r="P235" s="77">
        <v>143.5</v>
      </c>
      <c r="Q235" s="77">
        <v>143.38</v>
      </c>
      <c r="R235" s="77">
        <v>143.6</v>
      </c>
      <c r="S235" s="77">
        <v>143.6</v>
      </c>
      <c r="T235" s="79"/>
    </row>
    <row r="236" spans="1:20" s="6" customFormat="1" ht="16.5" customHeight="1">
      <c r="A236" s="346"/>
      <c r="B236" s="329"/>
      <c r="C236" s="68"/>
      <c r="D236" s="330"/>
      <c r="E236" s="330"/>
      <c r="F236" s="330"/>
      <c r="G236" s="69">
        <v>610</v>
      </c>
      <c r="H236" s="77">
        <f>H237</f>
        <v>1584.33</v>
      </c>
      <c r="I236" s="77">
        <f aca="true" t="shared" si="59" ref="I236:S236">I237</f>
        <v>1584.33</v>
      </c>
      <c r="J236" s="77">
        <f t="shared" si="59"/>
        <v>1584</v>
      </c>
      <c r="K236" s="77">
        <f t="shared" si="59"/>
        <v>0</v>
      </c>
      <c r="L236" s="77">
        <f t="shared" si="59"/>
        <v>1584.6</v>
      </c>
      <c r="M236" s="77">
        <f t="shared" si="59"/>
        <v>1584.6</v>
      </c>
      <c r="N236" s="77">
        <f t="shared" si="59"/>
        <v>1584.69</v>
      </c>
      <c r="O236" s="77">
        <f t="shared" si="59"/>
        <v>1584.69</v>
      </c>
      <c r="P236" s="77">
        <f t="shared" si="59"/>
        <v>1584.69</v>
      </c>
      <c r="Q236" s="77">
        <f t="shared" si="59"/>
        <v>1584.69</v>
      </c>
      <c r="R236" s="77">
        <f t="shared" si="59"/>
        <v>1651.9</v>
      </c>
      <c r="S236" s="77">
        <f t="shared" si="59"/>
        <v>1651.9</v>
      </c>
      <c r="T236" s="79"/>
    </row>
    <row r="237" spans="1:20" s="6" customFormat="1" ht="17.25" customHeight="1">
      <c r="A237" s="346"/>
      <c r="B237" s="329"/>
      <c r="C237" s="68"/>
      <c r="D237" s="330"/>
      <c r="E237" s="330"/>
      <c r="F237" s="330"/>
      <c r="G237" s="69">
        <v>612</v>
      </c>
      <c r="H237" s="77">
        <v>1584.33</v>
      </c>
      <c r="I237" s="77">
        <v>1584.33</v>
      </c>
      <c r="J237" s="77">
        <v>1584</v>
      </c>
      <c r="K237" s="77"/>
      <c r="L237" s="77">
        <v>1584.6</v>
      </c>
      <c r="M237" s="77">
        <v>1584.6</v>
      </c>
      <c r="N237" s="77">
        <v>1584.69</v>
      </c>
      <c r="O237" s="77">
        <v>1584.69</v>
      </c>
      <c r="P237" s="77">
        <v>1584.69</v>
      </c>
      <c r="Q237" s="77">
        <v>1584.69</v>
      </c>
      <c r="R237" s="77">
        <v>1651.9</v>
      </c>
      <c r="S237" s="77">
        <v>1651.9</v>
      </c>
      <c r="T237" s="79"/>
    </row>
    <row r="238" spans="1:20" s="6" customFormat="1" ht="24.75" customHeight="1">
      <c r="A238" s="325" t="s">
        <v>166</v>
      </c>
      <c r="B238" s="307" t="s">
        <v>220</v>
      </c>
      <c r="C238" s="68" t="s">
        <v>23</v>
      </c>
      <c r="D238" s="72"/>
      <c r="E238" s="72"/>
      <c r="F238" s="72"/>
      <c r="G238" s="69"/>
      <c r="H238" s="77">
        <f>H239+H241</f>
        <v>740.88</v>
      </c>
      <c r="I238" s="77">
        <f aca="true" t="shared" si="60" ref="I238:S238">I239+I241</f>
        <v>740.88</v>
      </c>
      <c r="J238" s="77">
        <f t="shared" si="60"/>
        <v>740.3</v>
      </c>
      <c r="K238" s="77">
        <f t="shared" si="60"/>
        <v>0</v>
      </c>
      <c r="L238" s="77">
        <f t="shared" si="60"/>
        <v>740.6</v>
      </c>
      <c r="M238" s="77">
        <f t="shared" si="60"/>
        <v>0</v>
      </c>
      <c r="N238" s="77">
        <f t="shared" si="60"/>
        <v>740.65</v>
      </c>
      <c r="O238" s="77">
        <f t="shared" si="60"/>
        <v>740.5899999999999</v>
      </c>
      <c r="P238" s="77">
        <f t="shared" si="60"/>
        <v>740.65</v>
      </c>
      <c r="Q238" s="77">
        <f t="shared" si="60"/>
        <v>740.5899999999999</v>
      </c>
      <c r="R238" s="77">
        <f t="shared" si="60"/>
        <v>0</v>
      </c>
      <c r="S238" s="77">
        <f t="shared" si="60"/>
        <v>0</v>
      </c>
      <c r="T238" s="79"/>
    </row>
    <row r="239" spans="1:20" s="6" customFormat="1" ht="24.75" customHeight="1">
      <c r="A239" s="325"/>
      <c r="B239" s="329"/>
      <c r="C239" s="68" t="s">
        <v>36</v>
      </c>
      <c r="D239" s="298" t="s">
        <v>65</v>
      </c>
      <c r="E239" s="298" t="s">
        <v>75</v>
      </c>
      <c r="F239" s="298" t="s">
        <v>514</v>
      </c>
      <c r="G239" s="69">
        <v>240</v>
      </c>
      <c r="H239" s="77">
        <f>H240</f>
        <v>61.52</v>
      </c>
      <c r="I239" s="77">
        <f aca="true" t="shared" si="61" ref="I239:S239">I240</f>
        <v>61.52</v>
      </c>
      <c r="J239" s="77">
        <f t="shared" si="61"/>
        <v>60.3</v>
      </c>
      <c r="K239" s="77">
        <f t="shared" si="61"/>
        <v>0</v>
      </c>
      <c r="L239" s="77">
        <f t="shared" si="61"/>
        <v>61.5</v>
      </c>
      <c r="M239" s="77">
        <f t="shared" si="61"/>
        <v>0</v>
      </c>
      <c r="N239" s="77">
        <f t="shared" si="61"/>
        <v>61.5</v>
      </c>
      <c r="O239" s="77">
        <f t="shared" si="61"/>
        <v>61.44</v>
      </c>
      <c r="P239" s="77">
        <f t="shared" si="61"/>
        <v>61.5</v>
      </c>
      <c r="Q239" s="77">
        <f t="shared" si="61"/>
        <v>61.44</v>
      </c>
      <c r="R239" s="77">
        <f t="shared" si="61"/>
        <v>0</v>
      </c>
      <c r="S239" s="77">
        <f t="shared" si="61"/>
        <v>0</v>
      </c>
      <c r="T239" s="79"/>
    </row>
    <row r="240" spans="1:20" s="6" customFormat="1" ht="18.75" customHeight="1">
      <c r="A240" s="325"/>
      <c r="B240" s="329"/>
      <c r="C240" s="68"/>
      <c r="D240" s="299"/>
      <c r="E240" s="299"/>
      <c r="F240" s="299"/>
      <c r="G240" s="69">
        <v>244</v>
      </c>
      <c r="H240" s="77">
        <v>61.52</v>
      </c>
      <c r="I240" s="77">
        <v>61.52</v>
      </c>
      <c r="J240" s="77">
        <v>60.3</v>
      </c>
      <c r="K240" s="77"/>
      <c r="L240" s="77">
        <v>61.5</v>
      </c>
      <c r="M240" s="77"/>
      <c r="N240" s="77">
        <v>61.5</v>
      </c>
      <c r="O240" s="77">
        <v>61.44</v>
      </c>
      <c r="P240" s="77">
        <v>61.5</v>
      </c>
      <c r="Q240" s="77">
        <v>61.44</v>
      </c>
      <c r="R240" s="77"/>
      <c r="S240" s="77"/>
      <c r="T240" s="79"/>
    </row>
    <row r="241" spans="1:20" s="6" customFormat="1" ht="24.75" customHeight="1">
      <c r="A241" s="325"/>
      <c r="B241" s="329"/>
      <c r="C241" s="68"/>
      <c r="D241" s="299"/>
      <c r="E241" s="299"/>
      <c r="F241" s="299"/>
      <c r="G241" s="69">
        <v>610</v>
      </c>
      <c r="H241" s="77">
        <f>H242</f>
        <v>679.36</v>
      </c>
      <c r="I241" s="77">
        <f aca="true" t="shared" si="62" ref="I241:S241">I242</f>
        <v>679.36</v>
      </c>
      <c r="J241" s="77">
        <f t="shared" si="62"/>
        <v>680</v>
      </c>
      <c r="K241" s="77">
        <f t="shared" si="62"/>
        <v>0</v>
      </c>
      <c r="L241" s="77">
        <f t="shared" si="62"/>
        <v>679.1</v>
      </c>
      <c r="M241" s="77">
        <f t="shared" si="62"/>
        <v>0</v>
      </c>
      <c r="N241" s="77">
        <f t="shared" si="62"/>
        <v>679.15</v>
      </c>
      <c r="O241" s="77">
        <f t="shared" si="62"/>
        <v>679.15</v>
      </c>
      <c r="P241" s="77">
        <f t="shared" si="62"/>
        <v>679.15</v>
      </c>
      <c r="Q241" s="77">
        <f t="shared" si="62"/>
        <v>679.15</v>
      </c>
      <c r="R241" s="77">
        <f t="shared" si="62"/>
        <v>0</v>
      </c>
      <c r="S241" s="77">
        <f t="shared" si="62"/>
        <v>0</v>
      </c>
      <c r="T241" s="79"/>
    </row>
    <row r="242" spans="1:20" s="6" customFormat="1" ht="20.25" customHeight="1">
      <c r="A242" s="325"/>
      <c r="B242" s="308"/>
      <c r="C242" s="68"/>
      <c r="D242" s="300"/>
      <c r="E242" s="300"/>
      <c r="F242" s="300"/>
      <c r="G242" s="69">
        <v>612</v>
      </c>
      <c r="H242" s="77">
        <v>679.36</v>
      </c>
      <c r="I242" s="77">
        <v>679.36</v>
      </c>
      <c r="J242" s="77">
        <v>680</v>
      </c>
      <c r="K242" s="77"/>
      <c r="L242" s="77">
        <v>679.1</v>
      </c>
      <c r="M242" s="77"/>
      <c r="N242" s="77">
        <v>679.15</v>
      </c>
      <c r="O242" s="77">
        <v>679.15</v>
      </c>
      <c r="P242" s="77">
        <v>679.15</v>
      </c>
      <c r="Q242" s="77">
        <v>679.15</v>
      </c>
      <c r="R242" s="77">
        <v>0</v>
      </c>
      <c r="S242" s="77">
        <v>0</v>
      </c>
      <c r="T242" s="79"/>
    </row>
    <row r="243" spans="1:20" s="6" customFormat="1" ht="24.75" customHeight="1">
      <c r="A243" s="307" t="s">
        <v>167</v>
      </c>
      <c r="B243" s="307" t="s">
        <v>498</v>
      </c>
      <c r="C243" s="68" t="s">
        <v>23</v>
      </c>
      <c r="D243" s="72"/>
      <c r="E243" s="72"/>
      <c r="F243" s="72"/>
      <c r="G243" s="69"/>
      <c r="H243" s="77">
        <f>H244</f>
        <v>270</v>
      </c>
      <c r="I243" s="77">
        <f aca="true" t="shared" si="63" ref="I243:S243">I244</f>
        <v>270</v>
      </c>
      <c r="J243" s="77">
        <f t="shared" si="63"/>
        <v>270</v>
      </c>
      <c r="K243" s="77">
        <f t="shared" si="63"/>
        <v>0</v>
      </c>
      <c r="L243" s="77">
        <f t="shared" si="63"/>
        <v>269.6</v>
      </c>
      <c r="M243" s="77">
        <f t="shared" si="63"/>
        <v>0</v>
      </c>
      <c r="N243" s="77">
        <f t="shared" si="63"/>
        <v>269.6</v>
      </c>
      <c r="O243" s="77">
        <f t="shared" si="63"/>
        <v>261.93</v>
      </c>
      <c r="P243" s="77">
        <f t="shared" si="63"/>
        <v>269.6</v>
      </c>
      <c r="Q243" s="77">
        <f t="shared" si="63"/>
        <v>261.93</v>
      </c>
      <c r="R243" s="77">
        <f t="shared" si="63"/>
        <v>0</v>
      </c>
      <c r="S243" s="77">
        <f t="shared" si="63"/>
        <v>0</v>
      </c>
      <c r="T243" s="79"/>
    </row>
    <row r="244" spans="1:20" s="6" customFormat="1" ht="27" customHeight="1">
      <c r="A244" s="308"/>
      <c r="B244" s="308"/>
      <c r="C244" s="68" t="s">
        <v>36</v>
      </c>
      <c r="D244" s="72" t="s">
        <v>65</v>
      </c>
      <c r="E244" s="72" t="s">
        <v>75</v>
      </c>
      <c r="F244" s="81" t="s">
        <v>515</v>
      </c>
      <c r="G244" s="69">
        <v>323</v>
      </c>
      <c r="H244" s="77">
        <v>270</v>
      </c>
      <c r="I244" s="77">
        <v>270</v>
      </c>
      <c r="J244" s="77">
        <v>270</v>
      </c>
      <c r="K244" s="77"/>
      <c r="L244" s="77">
        <v>269.6</v>
      </c>
      <c r="M244" s="77"/>
      <c r="N244" s="77">
        <v>269.6</v>
      </c>
      <c r="O244" s="77">
        <v>261.93</v>
      </c>
      <c r="P244" s="77">
        <v>269.6</v>
      </c>
      <c r="Q244" s="77">
        <v>261.93</v>
      </c>
      <c r="R244" s="77">
        <v>0</v>
      </c>
      <c r="S244" s="77">
        <v>0</v>
      </c>
      <c r="T244" s="79"/>
    </row>
    <row r="245" spans="1:20" s="6" customFormat="1" ht="28.5" customHeight="1">
      <c r="A245" s="307" t="s">
        <v>169</v>
      </c>
      <c r="B245" s="325" t="s">
        <v>221</v>
      </c>
      <c r="C245" s="68" t="s">
        <v>23</v>
      </c>
      <c r="D245" s="72"/>
      <c r="E245" s="72"/>
      <c r="F245" s="81"/>
      <c r="G245" s="69"/>
      <c r="H245" s="77">
        <f>H246+H247+H248+H249</f>
        <v>602.8</v>
      </c>
      <c r="I245" s="77">
        <f aca="true" t="shared" si="64" ref="I245:S245">I246+I247+I248+I249</f>
        <v>602.8</v>
      </c>
      <c r="J245" s="77">
        <f t="shared" si="64"/>
        <v>604.7</v>
      </c>
      <c r="K245" s="77">
        <f t="shared" si="64"/>
        <v>0</v>
      </c>
      <c r="L245" s="77">
        <f t="shared" si="64"/>
        <v>604.7</v>
      </c>
      <c r="M245" s="77">
        <f t="shared" si="64"/>
        <v>0</v>
      </c>
      <c r="N245" s="77">
        <f t="shared" si="64"/>
        <v>0</v>
      </c>
      <c r="O245" s="77">
        <f t="shared" si="64"/>
        <v>0</v>
      </c>
      <c r="P245" s="77">
        <f t="shared" si="64"/>
        <v>604.7</v>
      </c>
      <c r="Q245" s="77">
        <f t="shared" si="64"/>
        <v>604.7</v>
      </c>
      <c r="R245" s="77">
        <f t="shared" si="64"/>
        <v>786.1</v>
      </c>
      <c r="S245" s="77">
        <f t="shared" si="64"/>
        <v>786.1</v>
      </c>
      <c r="T245" s="79"/>
    </row>
    <row r="246" spans="1:20" s="6" customFormat="1" ht="28.5" customHeight="1">
      <c r="A246" s="329"/>
      <c r="B246" s="325"/>
      <c r="C246" s="326" t="s">
        <v>36</v>
      </c>
      <c r="D246" s="298" t="s">
        <v>65</v>
      </c>
      <c r="E246" s="298" t="s">
        <v>75</v>
      </c>
      <c r="F246" s="298" t="s">
        <v>516</v>
      </c>
      <c r="G246" s="69">
        <v>244</v>
      </c>
      <c r="H246" s="77"/>
      <c r="I246" s="77"/>
      <c r="J246" s="77"/>
      <c r="K246" s="77"/>
      <c r="L246" s="77">
        <v>604.7</v>
      </c>
      <c r="M246" s="77"/>
      <c r="N246" s="77"/>
      <c r="O246" s="77"/>
      <c r="P246" s="77">
        <v>604.7</v>
      </c>
      <c r="Q246" s="77">
        <v>604.7</v>
      </c>
      <c r="R246" s="77"/>
      <c r="S246" s="77"/>
      <c r="T246" s="79"/>
    </row>
    <row r="247" spans="1:20" s="6" customFormat="1" ht="28.5" customHeight="1">
      <c r="A247" s="329"/>
      <c r="B247" s="325"/>
      <c r="C247" s="327"/>
      <c r="D247" s="299"/>
      <c r="E247" s="299"/>
      <c r="F247" s="299"/>
      <c r="G247" s="69">
        <v>111</v>
      </c>
      <c r="H247" s="77"/>
      <c r="I247" s="77"/>
      <c r="J247" s="77"/>
      <c r="K247" s="77"/>
      <c r="L247" s="77"/>
      <c r="M247" s="77"/>
      <c r="N247" s="77"/>
      <c r="O247" s="77"/>
      <c r="P247" s="77"/>
      <c r="Q247" s="77"/>
      <c r="R247" s="77">
        <v>38.9</v>
      </c>
      <c r="S247" s="77">
        <v>38.9</v>
      </c>
      <c r="T247" s="79"/>
    </row>
    <row r="248" spans="1:20" s="6" customFormat="1" ht="28.5" customHeight="1">
      <c r="A248" s="329"/>
      <c r="B248" s="325"/>
      <c r="C248" s="327"/>
      <c r="D248" s="299"/>
      <c r="E248" s="299"/>
      <c r="F248" s="299"/>
      <c r="G248" s="69">
        <v>119</v>
      </c>
      <c r="H248" s="77"/>
      <c r="I248" s="77"/>
      <c r="J248" s="77"/>
      <c r="K248" s="77"/>
      <c r="L248" s="77"/>
      <c r="M248" s="77"/>
      <c r="N248" s="77"/>
      <c r="O248" s="77"/>
      <c r="P248" s="77"/>
      <c r="Q248" s="77"/>
      <c r="R248" s="77">
        <v>11.7</v>
      </c>
      <c r="S248" s="77">
        <v>11.7</v>
      </c>
      <c r="T248" s="79"/>
    </row>
    <row r="249" spans="1:20" s="6" customFormat="1" ht="24" customHeight="1">
      <c r="A249" s="308"/>
      <c r="B249" s="325"/>
      <c r="C249" s="328"/>
      <c r="D249" s="300"/>
      <c r="E249" s="300"/>
      <c r="F249" s="300"/>
      <c r="G249" s="69">
        <v>323</v>
      </c>
      <c r="H249" s="77">
        <v>602.8</v>
      </c>
      <c r="I249" s="77">
        <v>602.8</v>
      </c>
      <c r="J249" s="77">
        <v>604.7</v>
      </c>
      <c r="K249" s="77"/>
      <c r="L249" s="77"/>
      <c r="M249" s="77"/>
      <c r="N249" s="77"/>
      <c r="O249" s="77"/>
      <c r="P249" s="77"/>
      <c r="Q249" s="77"/>
      <c r="R249" s="77">
        <v>735.5</v>
      </c>
      <c r="S249" s="77">
        <v>735.5</v>
      </c>
      <c r="T249" s="79"/>
    </row>
    <row r="250" spans="1:20" s="6" customFormat="1" ht="24" customHeight="1">
      <c r="A250" s="323" t="s">
        <v>222</v>
      </c>
      <c r="B250" s="323" t="s">
        <v>1060</v>
      </c>
      <c r="C250" s="217" t="s">
        <v>23</v>
      </c>
      <c r="D250" s="298"/>
      <c r="E250" s="298"/>
      <c r="F250" s="298"/>
      <c r="G250" s="69"/>
      <c r="H250" s="220"/>
      <c r="I250" s="220"/>
      <c r="J250" s="220"/>
      <c r="K250" s="220"/>
      <c r="L250" s="220">
        <v>2430.8</v>
      </c>
      <c r="M250" s="220"/>
      <c r="N250" s="220"/>
      <c r="O250" s="220"/>
      <c r="P250" s="220"/>
      <c r="Q250" s="220"/>
      <c r="R250" s="220"/>
      <c r="S250" s="220"/>
      <c r="T250" s="79"/>
    </row>
    <row r="251" spans="1:20" s="6" customFormat="1" ht="40.5" customHeight="1">
      <c r="A251" s="324"/>
      <c r="B251" s="324"/>
      <c r="C251" s="217" t="s">
        <v>36</v>
      </c>
      <c r="D251" s="300"/>
      <c r="E251" s="300"/>
      <c r="F251" s="300"/>
      <c r="G251" s="69"/>
      <c r="H251" s="220"/>
      <c r="I251" s="220"/>
      <c r="J251" s="220"/>
      <c r="K251" s="220"/>
      <c r="L251" s="220">
        <f>L252+L254</f>
        <v>2430.8</v>
      </c>
      <c r="M251" s="220"/>
      <c r="N251" s="220"/>
      <c r="O251" s="220"/>
      <c r="P251" s="220"/>
      <c r="Q251" s="220"/>
      <c r="R251" s="220"/>
      <c r="S251" s="220"/>
      <c r="T251" s="79"/>
    </row>
    <row r="252" spans="1:20" s="6" customFormat="1" ht="24" customHeight="1">
      <c r="A252" s="307" t="s">
        <v>161</v>
      </c>
      <c r="B252" s="307" t="s">
        <v>1061</v>
      </c>
      <c r="C252" s="217" t="s">
        <v>23</v>
      </c>
      <c r="D252" s="298" t="s">
        <v>65</v>
      </c>
      <c r="E252" s="298" t="s">
        <v>163</v>
      </c>
      <c r="F252" s="298" t="s">
        <v>1062</v>
      </c>
      <c r="G252" s="69">
        <v>610</v>
      </c>
      <c r="H252" s="77"/>
      <c r="I252" s="77"/>
      <c r="J252" s="77"/>
      <c r="K252" s="77"/>
      <c r="L252" s="77">
        <v>1080.8</v>
      </c>
      <c r="M252" s="77"/>
      <c r="N252" s="77"/>
      <c r="O252" s="77"/>
      <c r="P252" s="77"/>
      <c r="Q252" s="77"/>
      <c r="R252" s="77"/>
      <c r="S252" s="77"/>
      <c r="T252" s="79"/>
    </row>
    <row r="253" spans="1:20" s="6" customFormat="1" ht="105.75" customHeight="1">
      <c r="A253" s="308"/>
      <c r="B253" s="308"/>
      <c r="C253" s="217" t="s">
        <v>36</v>
      </c>
      <c r="D253" s="300"/>
      <c r="E253" s="300"/>
      <c r="F253" s="300"/>
      <c r="G253" s="69">
        <v>612</v>
      </c>
      <c r="H253" s="77"/>
      <c r="I253" s="77"/>
      <c r="J253" s="77"/>
      <c r="K253" s="77"/>
      <c r="L253" s="77">
        <v>1080.8</v>
      </c>
      <c r="M253" s="77"/>
      <c r="N253" s="77"/>
      <c r="O253" s="77"/>
      <c r="P253" s="77"/>
      <c r="Q253" s="77"/>
      <c r="R253" s="77"/>
      <c r="S253" s="77"/>
      <c r="T253" s="79"/>
    </row>
    <row r="254" spans="1:20" s="6" customFormat="1" ht="24" customHeight="1">
      <c r="A254" s="307" t="s">
        <v>164</v>
      </c>
      <c r="B254" s="307" t="s">
        <v>1063</v>
      </c>
      <c r="C254" s="217" t="s">
        <v>23</v>
      </c>
      <c r="D254" s="298" t="s">
        <v>65</v>
      </c>
      <c r="E254" s="298" t="s">
        <v>163</v>
      </c>
      <c r="F254" s="298" t="s">
        <v>1064</v>
      </c>
      <c r="G254" s="69">
        <v>240</v>
      </c>
      <c r="H254" s="77"/>
      <c r="I254" s="77"/>
      <c r="J254" s="77"/>
      <c r="K254" s="77"/>
      <c r="L254" s="77">
        <v>1350</v>
      </c>
      <c r="M254" s="77"/>
      <c r="N254" s="77"/>
      <c r="O254" s="77"/>
      <c r="P254" s="77"/>
      <c r="Q254" s="77"/>
      <c r="R254" s="77"/>
      <c r="S254" s="77"/>
      <c r="T254" s="79"/>
    </row>
    <row r="255" spans="1:20" s="6" customFormat="1" ht="96.75" customHeight="1">
      <c r="A255" s="308"/>
      <c r="B255" s="308"/>
      <c r="C255" s="217" t="s">
        <v>36</v>
      </c>
      <c r="D255" s="300"/>
      <c r="E255" s="300"/>
      <c r="F255" s="300"/>
      <c r="G255" s="69">
        <v>244</v>
      </c>
      <c r="H255" s="77"/>
      <c r="I255" s="77"/>
      <c r="J255" s="77"/>
      <c r="K255" s="77"/>
      <c r="L255" s="77">
        <v>1350</v>
      </c>
      <c r="M255" s="77"/>
      <c r="N255" s="77"/>
      <c r="O255" s="77"/>
      <c r="P255" s="77"/>
      <c r="Q255" s="77"/>
      <c r="R255" s="77"/>
      <c r="S255" s="77"/>
      <c r="T255" s="79"/>
    </row>
    <row r="256" spans="1:20" s="6" customFormat="1" ht="24" customHeight="1" hidden="1">
      <c r="A256" s="215"/>
      <c r="B256" s="216"/>
      <c r="C256" s="217"/>
      <c r="D256" s="212"/>
      <c r="E256" s="212"/>
      <c r="F256" s="211"/>
      <c r="G256" s="69"/>
      <c r="H256" s="77"/>
      <c r="I256" s="77"/>
      <c r="J256" s="77"/>
      <c r="K256" s="77"/>
      <c r="L256" s="77"/>
      <c r="M256" s="77"/>
      <c r="N256" s="77"/>
      <c r="O256" s="77"/>
      <c r="P256" s="77"/>
      <c r="Q256" s="77"/>
      <c r="R256" s="77"/>
      <c r="S256" s="77"/>
      <c r="T256" s="79"/>
    </row>
    <row r="257" spans="1:20" s="6" customFormat="1" ht="24" customHeight="1" hidden="1">
      <c r="A257" s="215"/>
      <c r="B257" s="216"/>
      <c r="C257" s="217"/>
      <c r="D257" s="212"/>
      <c r="E257" s="212"/>
      <c r="F257" s="211"/>
      <c r="G257" s="69"/>
      <c r="H257" s="77"/>
      <c r="I257" s="77"/>
      <c r="J257" s="77"/>
      <c r="K257" s="77"/>
      <c r="L257" s="77"/>
      <c r="M257" s="77"/>
      <c r="N257" s="77"/>
      <c r="O257" s="77"/>
      <c r="P257" s="77"/>
      <c r="Q257" s="77"/>
      <c r="R257" s="77"/>
      <c r="S257" s="77"/>
      <c r="T257" s="79"/>
    </row>
    <row r="258" spans="1:20" s="6" customFormat="1" ht="24" customHeight="1" hidden="1">
      <c r="A258" s="215"/>
      <c r="B258" s="216"/>
      <c r="C258" s="217"/>
      <c r="D258" s="212"/>
      <c r="E258" s="212"/>
      <c r="F258" s="211"/>
      <c r="G258" s="69"/>
      <c r="H258" s="77"/>
      <c r="I258" s="77"/>
      <c r="J258" s="77"/>
      <c r="K258" s="77"/>
      <c r="L258" s="77"/>
      <c r="M258" s="77"/>
      <c r="N258" s="77"/>
      <c r="O258" s="77"/>
      <c r="P258" s="77"/>
      <c r="Q258" s="77"/>
      <c r="R258" s="77"/>
      <c r="S258" s="77"/>
      <c r="T258" s="79"/>
    </row>
    <row r="259" spans="1:20" s="6" customFormat="1" ht="27" customHeight="1">
      <c r="A259" s="354" t="s">
        <v>223</v>
      </c>
      <c r="B259" s="354" t="s">
        <v>224</v>
      </c>
      <c r="C259" s="68" t="s">
        <v>23</v>
      </c>
      <c r="D259" s="72"/>
      <c r="E259" s="72"/>
      <c r="F259" s="81"/>
      <c r="G259" s="69"/>
      <c r="H259" s="91">
        <f>H261</f>
        <v>17617.889</v>
      </c>
      <c r="I259" s="91">
        <f aca="true" t="shared" si="65" ref="I259:S259">I261</f>
        <v>17608.261</v>
      </c>
      <c r="J259" s="91">
        <f t="shared" si="65"/>
        <v>16499.83</v>
      </c>
      <c r="K259" s="91">
        <f t="shared" si="65"/>
        <v>4146.78</v>
      </c>
      <c r="L259" s="91">
        <f t="shared" si="65"/>
        <v>16499.7</v>
      </c>
      <c r="M259" s="91">
        <f t="shared" si="65"/>
        <v>9158.23</v>
      </c>
      <c r="N259" s="91">
        <f t="shared" si="65"/>
        <v>17055.77</v>
      </c>
      <c r="O259" s="91">
        <f t="shared" si="65"/>
        <v>13250.720000000001</v>
      </c>
      <c r="P259" s="91">
        <f t="shared" si="65"/>
        <v>18353.010000000002</v>
      </c>
      <c r="Q259" s="91">
        <f t="shared" si="65"/>
        <v>18222.55</v>
      </c>
      <c r="R259" s="91">
        <f t="shared" si="65"/>
        <v>16297.800000000001</v>
      </c>
      <c r="S259" s="91">
        <f t="shared" si="65"/>
        <v>16491.600000000002</v>
      </c>
      <c r="T259" s="79"/>
    </row>
    <row r="260" spans="1:20" s="6" customFormat="1" ht="22.5" customHeight="1">
      <c r="A260" s="354"/>
      <c r="B260" s="354"/>
      <c r="C260" s="68" t="s">
        <v>36</v>
      </c>
      <c r="D260" s="298"/>
      <c r="E260" s="298"/>
      <c r="F260" s="81"/>
      <c r="G260" s="69"/>
      <c r="H260" s="91">
        <f>H263+H276</f>
        <v>15920.279999999999</v>
      </c>
      <c r="I260" s="91">
        <f>I263+I276</f>
        <v>15919.26</v>
      </c>
      <c r="J260" s="77"/>
      <c r="K260" s="77"/>
      <c r="L260" s="77">
        <v>16499.83</v>
      </c>
      <c r="M260" s="77">
        <v>9158.5</v>
      </c>
      <c r="N260" s="77"/>
      <c r="O260" s="77"/>
      <c r="P260" s="77"/>
      <c r="Q260" s="77"/>
      <c r="R260" s="77"/>
      <c r="S260" s="77"/>
      <c r="T260" s="79"/>
    </row>
    <row r="261" spans="1:20" s="6" customFormat="1" ht="45" customHeight="1">
      <c r="A261" s="354"/>
      <c r="B261" s="354"/>
      <c r="C261" s="68" t="s">
        <v>158</v>
      </c>
      <c r="D261" s="300"/>
      <c r="E261" s="300"/>
      <c r="F261" s="81"/>
      <c r="G261" s="69"/>
      <c r="H261" s="244">
        <f>H262+H272+H275</f>
        <v>17617.889</v>
      </c>
      <c r="I261" s="244">
        <f aca="true" t="shared" si="66" ref="I261:S261">I262+I272+I275</f>
        <v>17608.261</v>
      </c>
      <c r="J261" s="244">
        <f t="shared" si="66"/>
        <v>16499.83</v>
      </c>
      <c r="K261" s="244">
        <f t="shared" si="66"/>
        <v>4146.78</v>
      </c>
      <c r="L261" s="244">
        <f t="shared" si="66"/>
        <v>16499.7</v>
      </c>
      <c r="M261" s="244">
        <f t="shared" si="66"/>
        <v>9158.23</v>
      </c>
      <c r="N261" s="244">
        <f t="shared" si="66"/>
        <v>17055.77</v>
      </c>
      <c r="O261" s="244">
        <f t="shared" si="66"/>
        <v>13250.720000000001</v>
      </c>
      <c r="P261" s="91">
        <f t="shared" si="66"/>
        <v>18353.010000000002</v>
      </c>
      <c r="Q261" s="91">
        <f t="shared" si="66"/>
        <v>18222.55</v>
      </c>
      <c r="R261" s="91">
        <f t="shared" si="66"/>
        <v>16297.800000000001</v>
      </c>
      <c r="S261" s="244">
        <f t="shared" si="66"/>
        <v>16491.600000000002</v>
      </c>
      <c r="T261" s="79"/>
    </row>
    <row r="262" spans="1:20" s="6" customFormat="1" ht="22.5" customHeight="1">
      <c r="A262" s="325" t="s">
        <v>161</v>
      </c>
      <c r="B262" s="325" t="s">
        <v>187</v>
      </c>
      <c r="C262" s="68"/>
      <c r="D262" s="72"/>
      <c r="E262" s="72"/>
      <c r="F262" s="81"/>
      <c r="G262" s="69"/>
      <c r="H262" s="241">
        <f>H263+H267+H269+H270+H271</f>
        <v>14248.497999999998</v>
      </c>
      <c r="I262" s="91">
        <f aca="true" t="shared" si="67" ref="I262:S262">I263+I267+I269+I270+I271</f>
        <v>14244.5</v>
      </c>
      <c r="J262" s="91">
        <f t="shared" si="67"/>
        <v>13335.93</v>
      </c>
      <c r="K262" s="91">
        <f t="shared" si="67"/>
        <v>3316.0199999999995</v>
      </c>
      <c r="L262" s="91">
        <f t="shared" si="67"/>
        <v>13335.8</v>
      </c>
      <c r="M262" s="91">
        <f t="shared" si="67"/>
        <v>7398</v>
      </c>
      <c r="N262" s="91">
        <f t="shared" si="67"/>
        <v>13644.17</v>
      </c>
      <c r="O262" s="91">
        <f t="shared" si="67"/>
        <v>10589.380000000001</v>
      </c>
      <c r="P262" s="91">
        <f t="shared" si="67"/>
        <v>14372.29</v>
      </c>
      <c r="Q262" s="91">
        <f t="shared" si="67"/>
        <v>14246.4</v>
      </c>
      <c r="R262" s="91">
        <f t="shared" si="67"/>
        <v>13146.7</v>
      </c>
      <c r="S262" s="91">
        <f t="shared" si="67"/>
        <v>13334.900000000001</v>
      </c>
      <c r="T262" s="79"/>
    </row>
    <row r="263" spans="1:20" s="6" customFormat="1" ht="24.75" customHeight="1">
      <c r="A263" s="325"/>
      <c r="B263" s="325"/>
      <c r="C263" s="68" t="s">
        <v>23</v>
      </c>
      <c r="D263" s="298" t="s">
        <v>65</v>
      </c>
      <c r="E263" s="298" t="s">
        <v>168</v>
      </c>
      <c r="F263" s="298" t="s">
        <v>225</v>
      </c>
      <c r="G263" s="69">
        <v>110</v>
      </c>
      <c r="H263" s="77">
        <f>H264+H265+H266</f>
        <v>12558.509999999998</v>
      </c>
      <c r="I263" s="77">
        <f aca="true" t="shared" si="68" ref="I263:S263">I264+I265+I266</f>
        <v>12557.5</v>
      </c>
      <c r="J263" s="77">
        <f t="shared" si="68"/>
        <v>12296.98</v>
      </c>
      <c r="K263" s="77">
        <f t="shared" si="68"/>
        <v>2931.4199999999996</v>
      </c>
      <c r="L263" s="77">
        <f t="shared" si="68"/>
        <v>12296.9</v>
      </c>
      <c r="M263" s="77">
        <f t="shared" si="68"/>
        <v>6613.4</v>
      </c>
      <c r="N263" s="77">
        <f t="shared" si="68"/>
        <v>12296.9</v>
      </c>
      <c r="O263" s="77">
        <f t="shared" si="68"/>
        <v>9520.79</v>
      </c>
      <c r="P263" s="77">
        <f t="shared" si="68"/>
        <v>12765.36</v>
      </c>
      <c r="Q263" s="77">
        <f t="shared" si="68"/>
        <v>12765.27</v>
      </c>
      <c r="R263" s="77">
        <f t="shared" si="68"/>
        <v>11963.2</v>
      </c>
      <c r="S263" s="77">
        <f t="shared" si="68"/>
        <v>11963.2</v>
      </c>
      <c r="T263" s="79"/>
    </row>
    <row r="264" spans="1:20" s="6" customFormat="1" ht="24.75" customHeight="1">
      <c r="A264" s="325"/>
      <c r="B264" s="325"/>
      <c r="C264" s="68" t="s">
        <v>36</v>
      </c>
      <c r="D264" s="299"/>
      <c r="E264" s="299"/>
      <c r="F264" s="299"/>
      <c r="G264" s="69">
        <v>111</v>
      </c>
      <c r="H264" s="77">
        <v>9519.38</v>
      </c>
      <c r="I264" s="77">
        <v>9519.37</v>
      </c>
      <c r="J264" s="77">
        <v>9442</v>
      </c>
      <c r="K264" s="77">
        <v>2246.31</v>
      </c>
      <c r="L264" s="77">
        <v>9442</v>
      </c>
      <c r="M264" s="77">
        <v>5059.4</v>
      </c>
      <c r="N264" s="77">
        <v>9442</v>
      </c>
      <c r="O264" s="77">
        <v>7245.97</v>
      </c>
      <c r="P264" s="77">
        <v>9859.39</v>
      </c>
      <c r="Q264" s="77">
        <v>9859.39</v>
      </c>
      <c r="R264" s="77">
        <v>9182.2</v>
      </c>
      <c r="S264" s="77">
        <v>9182.2</v>
      </c>
      <c r="T264" s="79"/>
    </row>
    <row r="265" spans="1:20" s="6" customFormat="1" ht="24.75" customHeight="1">
      <c r="A265" s="325"/>
      <c r="B265" s="325"/>
      <c r="C265" s="68"/>
      <c r="D265" s="299"/>
      <c r="E265" s="299"/>
      <c r="F265" s="299"/>
      <c r="G265" s="69">
        <v>112</v>
      </c>
      <c r="H265" s="77">
        <v>2.21</v>
      </c>
      <c r="I265" s="77">
        <v>1.21</v>
      </c>
      <c r="J265" s="77">
        <v>3.48</v>
      </c>
      <c r="K265" s="77">
        <v>2.22</v>
      </c>
      <c r="L265" s="77">
        <v>3.4</v>
      </c>
      <c r="M265" s="77">
        <v>2.2</v>
      </c>
      <c r="N265" s="77">
        <v>3.4</v>
      </c>
      <c r="O265" s="77">
        <v>2.2</v>
      </c>
      <c r="P265" s="77">
        <v>8.45</v>
      </c>
      <c r="Q265" s="77">
        <v>8.36</v>
      </c>
      <c r="R265" s="77">
        <v>8</v>
      </c>
      <c r="S265" s="77">
        <v>8</v>
      </c>
      <c r="T265" s="79"/>
    </row>
    <row r="266" spans="1:20" s="6" customFormat="1" ht="24.75" customHeight="1">
      <c r="A266" s="325"/>
      <c r="B266" s="325"/>
      <c r="C266" s="68"/>
      <c r="D266" s="299"/>
      <c r="E266" s="299"/>
      <c r="F266" s="299"/>
      <c r="G266" s="69">
        <v>119</v>
      </c>
      <c r="H266" s="77">
        <v>3036.92</v>
      </c>
      <c r="I266" s="77">
        <v>3036.92</v>
      </c>
      <c r="J266" s="77">
        <v>2851.5</v>
      </c>
      <c r="K266" s="77">
        <v>682.89</v>
      </c>
      <c r="L266" s="77">
        <v>2851.5</v>
      </c>
      <c r="M266" s="77">
        <v>1551.8</v>
      </c>
      <c r="N266" s="6">
        <v>2851.5</v>
      </c>
      <c r="O266" s="77">
        <v>2272.62</v>
      </c>
      <c r="P266" s="77">
        <v>2897.52</v>
      </c>
      <c r="Q266" s="77">
        <v>2897.52</v>
      </c>
      <c r="R266" s="77">
        <v>2773</v>
      </c>
      <c r="S266" s="77">
        <v>2773</v>
      </c>
      <c r="T266" s="79"/>
    </row>
    <row r="267" spans="1:20" s="6" customFormat="1" ht="24.75" customHeight="1">
      <c r="A267" s="325"/>
      <c r="B267" s="325"/>
      <c r="C267" s="68"/>
      <c r="D267" s="299"/>
      <c r="E267" s="299"/>
      <c r="F267" s="299"/>
      <c r="G267" s="69">
        <v>240</v>
      </c>
      <c r="H267" s="77">
        <f>H268</f>
        <v>1641.84</v>
      </c>
      <c r="I267" s="77">
        <f aca="true" t="shared" si="69" ref="I267:S267">I268</f>
        <v>1641.34</v>
      </c>
      <c r="J267" s="77">
        <f t="shared" si="69"/>
        <v>1026.95</v>
      </c>
      <c r="K267" s="77">
        <f t="shared" si="69"/>
        <v>384.6</v>
      </c>
      <c r="L267" s="77">
        <f t="shared" si="69"/>
        <v>1026.9</v>
      </c>
      <c r="M267" s="77">
        <f t="shared" si="69"/>
        <v>776.5</v>
      </c>
      <c r="N267" s="77">
        <f t="shared" si="69"/>
        <v>1335.27</v>
      </c>
      <c r="O267" s="77">
        <f t="shared" si="69"/>
        <v>1060.2</v>
      </c>
      <c r="P267" s="77">
        <f t="shared" si="69"/>
        <v>1594.93</v>
      </c>
      <c r="Q267" s="77">
        <f t="shared" si="69"/>
        <v>1471.74</v>
      </c>
      <c r="R267" s="77">
        <f t="shared" si="69"/>
        <v>1171.5</v>
      </c>
      <c r="S267" s="77">
        <f t="shared" si="69"/>
        <v>1359.7</v>
      </c>
      <c r="T267" s="79"/>
    </row>
    <row r="268" spans="1:20" s="6" customFormat="1" ht="24.75" customHeight="1">
      <c r="A268" s="325"/>
      <c r="B268" s="325"/>
      <c r="C268" s="68"/>
      <c r="D268" s="299"/>
      <c r="E268" s="299"/>
      <c r="F268" s="299"/>
      <c r="G268" s="69">
        <v>244</v>
      </c>
      <c r="H268" s="77">
        <v>1641.84</v>
      </c>
      <c r="I268" s="77">
        <v>1641.34</v>
      </c>
      <c r="J268" s="77">
        <v>1026.95</v>
      </c>
      <c r="K268" s="77">
        <v>384.6</v>
      </c>
      <c r="L268" s="77">
        <v>1026.9</v>
      </c>
      <c r="M268" s="77">
        <v>776.5</v>
      </c>
      <c r="N268" s="77">
        <v>1335.27</v>
      </c>
      <c r="O268" s="77">
        <v>1060.2</v>
      </c>
      <c r="P268" s="77">
        <v>1594.93</v>
      </c>
      <c r="Q268" s="77">
        <v>1471.74</v>
      </c>
      <c r="R268" s="77">
        <v>1171.5</v>
      </c>
      <c r="S268" s="77">
        <v>1359.7</v>
      </c>
      <c r="T268" s="79"/>
    </row>
    <row r="269" spans="1:20" s="6" customFormat="1" ht="24.75" customHeight="1">
      <c r="A269" s="325"/>
      <c r="B269" s="325"/>
      <c r="C269" s="68"/>
      <c r="D269" s="299"/>
      <c r="E269" s="299"/>
      <c r="F269" s="299"/>
      <c r="G269" s="69">
        <v>831</v>
      </c>
      <c r="H269" s="77">
        <v>21</v>
      </c>
      <c r="I269" s="77">
        <v>21</v>
      </c>
      <c r="J269" s="77"/>
      <c r="K269" s="77"/>
      <c r="L269" s="77"/>
      <c r="M269" s="77"/>
      <c r="N269" s="77"/>
      <c r="O269" s="77"/>
      <c r="P269" s="77"/>
      <c r="Q269" s="77"/>
      <c r="R269" s="77"/>
      <c r="S269" s="77"/>
      <c r="T269" s="79"/>
    </row>
    <row r="270" spans="1:20" s="6" customFormat="1" ht="24.75" customHeight="1">
      <c r="A270" s="325"/>
      <c r="B270" s="325"/>
      <c r="C270" s="68"/>
      <c r="D270" s="299"/>
      <c r="E270" s="299"/>
      <c r="F270" s="299"/>
      <c r="G270" s="69">
        <v>852</v>
      </c>
      <c r="H270" s="77">
        <v>12</v>
      </c>
      <c r="I270" s="77">
        <v>9.51</v>
      </c>
      <c r="J270" s="77"/>
      <c r="K270" s="77"/>
      <c r="L270" s="77"/>
      <c r="M270" s="77"/>
      <c r="N270" s="77"/>
      <c r="O270" s="77"/>
      <c r="P270" s="77"/>
      <c r="Q270" s="77"/>
      <c r="R270" s="77"/>
      <c r="S270" s="77"/>
      <c r="T270" s="79"/>
    </row>
    <row r="271" spans="1:20" s="6" customFormat="1" ht="28.5" customHeight="1">
      <c r="A271" s="325"/>
      <c r="B271" s="325"/>
      <c r="C271" s="68"/>
      <c r="D271" s="300"/>
      <c r="E271" s="300"/>
      <c r="F271" s="300"/>
      <c r="G271" s="69">
        <v>853</v>
      </c>
      <c r="H271" s="91">
        <v>15.148</v>
      </c>
      <c r="I271" s="77">
        <v>15.15</v>
      </c>
      <c r="J271" s="77">
        <v>12</v>
      </c>
      <c r="K271" s="77"/>
      <c r="L271" s="77">
        <v>12</v>
      </c>
      <c r="M271" s="77">
        <v>8.1</v>
      </c>
      <c r="N271" s="77">
        <v>12</v>
      </c>
      <c r="O271" s="77">
        <v>8.39</v>
      </c>
      <c r="P271" s="77">
        <v>12</v>
      </c>
      <c r="Q271" s="77">
        <v>9.39</v>
      </c>
      <c r="R271" s="77">
        <v>12</v>
      </c>
      <c r="S271" s="77">
        <v>12</v>
      </c>
      <c r="T271" s="79"/>
    </row>
    <row r="272" spans="1:20" s="6" customFormat="1" ht="28.5" customHeight="1">
      <c r="A272" s="345" t="s">
        <v>164</v>
      </c>
      <c r="B272" s="345" t="s">
        <v>1069</v>
      </c>
      <c r="C272" s="227" t="s">
        <v>23</v>
      </c>
      <c r="D272" s="298" t="s">
        <v>65</v>
      </c>
      <c r="E272" s="298" t="s">
        <v>168</v>
      </c>
      <c r="F272" s="298" t="s">
        <v>1070</v>
      </c>
      <c r="G272" s="69"/>
      <c r="H272" s="91"/>
      <c r="I272" s="77"/>
      <c r="J272" s="77"/>
      <c r="K272" s="77"/>
      <c r="L272" s="77"/>
      <c r="M272" s="77"/>
      <c r="N272" s="77">
        <f>N273+N274</f>
        <v>247.7</v>
      </c>
      <c r="O272" s="77">
        <f>O273+O274</f>
        <v>0</v>
      </c>
      <c r="P272" s="77">
        <f>P273+P274</f>
        <v>247.69</v>
      </c>
      <c r="Q272" s="77">
        <f>Q273+Q274</f>
        <v>247.69</v>
      </c>
      <c r="R272" s="77"/>
      <c r="S272" s="77"/>
      <c r="T272" s="79"/>
    </row>
    <row r="273" spans="1:20" s="6" customFormat="1" ht="28.5" customHeight="1">
      <c r="A273" s="346"/>
      <c r="B273" s="346"/>
      <c r="C273" s="227" t="s">
        <v>36</v>
      </c>
      <c r="D273" s="299"/>
      <c r="E273" s="299"/>
      <c r="F273" s="299"/>
      <c r="G273" s="69">
        <v>111</v>
      </c>
      <c r="H273" s="91"/>
      <c r="I273" s="77"/>
      <c r="J273" s="77"/>
      <c r="K273" s="77"/>
      <c r="L273" s="77"/>
      <c r="M273" s="77"/>
      <c r="N273" s="77">
        <v>190.25</v>
      </c>
      <c r="O273" s="77"/>
      <c r="P273" s="77">
        <v>165.63</v>
      </c>
      <c r="Q273" s="77">
        <v>165.63</v>
      </c>
      <c r="R273" s="77"/>
      <c r="S273" s="77"/>
      <c r="T273" s="79"/>
    </row>
    <row r="274" spans="1:20" s="6" customFormat="1" ht="48" customHeight="1">
      <c r="A274" s="348"/>
      <c r="B274" s="348"/>
      <c r="C274" s="221"/>
      <c r="D274" s="300"/>
      <c r="E274" s="300"/>
      <c r="F274" s="300"/>
      <c r="G274" s="69">
        <v>119</v>
      </c>
      <c r="H274" s="91"/>
      <c r="I274" s="77"/>
      <c r="J274" s="77"/>
      <c r="K274" s="77"/>
      <c r="L274" s="77"/>
      <c r="M274" s="77"/>
      <c r="N274" s="77">
        <v>57.45</v>
      </c>
      <c r="O274" s="77"/>
      <c r="P274" s="77">
        <v>82.06</v>
      </c>
      <c r="Q274" s="77">
        <v>82.06</v>
      </c>
      <c r="R274" s="77"/>
      <c r="S274" s="77"/>
      <c r="T274" s="79"/>
    </row>
    <row r="275" spans="1:20" s="6" customFormat="1" ht="24.75" customHeight="1">
      <c r="A275" s="325" t="s">
        <v>165</v>
      </c>
      <c r="B275" s="307" t="s">
        <v>226</v>
      </c>
      <c r="C275" s="68" t="s">
        <v>23</v>
      </c>
      <c r="D275" s="72"/>
      <c r="E275" s="72"/>
      <c r="F275" s="72"/>
      <c r="G275" s="69"/>
      <c r="H275" s="91">
        <f>H276+H280+H282+H284+H283</f>
        <v>3369.391</v>
      </c>
      <c r="I275" s="244">
        <f aca="true" t="shared" si="70" ref="I275:S275">I276+I280+I282+I284+I283</f>
        <v>3363.761</v>
      </c>
      <c r="J275" s="91">
        <f t="shared" si="70"/>
        <v>3163.9</v>
      </c>
      <c r="K275" s="91">
        <f t="shared" si="70"/>
        <v>830.76</v>
      </c>
      <c r="L275" s="91">
        <f t="shared" si="70"/>
        <v>3163.9</v>
      </c>
      <c r="M275" s="91">
        <f t="shared" si="70"/>
        <v>1760.23</v>
      </c>
      <c r="N275" s="91">
        <f t="shared" si="70"/>
        <v>3163.9</v>
      </c>
      <c r="O275" s="244">
        <f t="shared" si="70"/>
        <v>2661.34</v>
      </c>
      <c r="P275" s="91">
        <f t="shared" si="70"/>
        <v>3733.03</v>
      </c>
      <c r="Q275" s="91">
        <f t="shared" si="70"/>
        <v>3728.4600000000005</v>
      </c>
      <c r="R275" s="91">
        <f t="shared" si="70"/>
        <v>3151.1</v>
      </c>
      <c r="S275" s="244">
        <f t="shared" si="70"/>
        <v>3156.7000000000003</v>
      </c>
      <c r="T275" s="79"/>
    </row>
    <row r="276" spans="1:20" s="6" customFormat="1" ht="20.25" customHeight="1">
      <c r="A276" s="325"/>
      <c r="B276" s="329"/>
      <c r="C276" s="68" t="s">
        <v>36</v>
      </c>
      <c r="D276" s="298" t="s">
        <v>65</v>
      </c>
      <c r="E276" s="298" t="s">
        <v>168</v>
      </c>
      <c r="F276" s="298" t="s">
        <v>227</v>
      </c>
      <c r="G276" s="69">
        <v>120</v>
      </c>
      <c r="H276" s="77">
        <f>H277+H278+H279</f>
        <v>3361.77</v>
      </c>
      <c r="I276" s="77">
        <f aca="true" t="shared" si="71" ref="I276:S276">I277+I278+I279</f>
        <v>3361.7599999999998</v>
      </c>
      <c r="J276" s="77">
        <f t="shared" si="71"/>
        <v>3148.9</v>
      </c>
      <c r="K276" s="77">
        <f t="shared" si="71"/>
        <v>830.76</v>
      </c>
      <c r="L276" s="77">
        <f t="shared" si="71"/>
        <v>3148.9</v>
      </c>
      <c r="M276" s="77">
        <f t="shared" si="71"/>
        <v>1760.23</v>
      </c>
      <c r="N276" s="77">
        <f t="shared" si="71"/>
        <v>3148.9</v>
      </c>
      <c r="O276" s="77">
        <f t="shared" si="71"/>
        <v>2661.34</v>
      </c>
      <c r="P276" s="77">
        <f t="shared" si="71"/>
        <v>3717.53</v>
      </c>
      <c r="Q276" s="77">
        <f t="shared" si="71"/>
        <v>3714.8900000000003</v>
      </c>
      <c r="R276" s="77">
        <f t="shared" si="71"/>
        <v>3148.9</v>
      </c>
      <c r="S276" s="77">
        <f t="shared" si="71"/>
        <v>3148.9</v>
      </c>
      <c r="T276" s="79"/>
    </row>
    <row r="277" spans="1:20" s="6" customFormat="1" ht="21" customHeight="1">
      <c r="A277" s="325"/>
      <c r="B277" s="329"/>
      <c r="C277" s="68"/>
      <c r="D277" s="299"/>
      <c r="E277" s="299"/>
      <c r="F277" s="299"/>
      <c r="G277" s="69">
        <v>121</v>
      </c>
      <c r="H277" s="77">
        <v>2565.29</v>
      </c>
      <c r="I277" s="77">
        <v>2565.29</v>
      </c>
      <c r="J277" s="77">
        <v>2415.8</v>
      </c>
      <c r="K277" s="77">
        <v>627</v>
      </c>
      <c r="L277" s="77">
        <v>2415.8</v>
      </c>
      <c r="M277" s="77">
        <v>1339.73</v>
      </c>
      <c r="N277" s="77">
        <v>2415.8</v>
      </c>
      <c r="O277" s="77">
        <v>2029.57</v>
      </c>
      <c r="P277" s="77">
        <v>2873.82</v>
      </c>
      <c r="Q277" s="77">
        <v>2873.78</v>
      </c>
      <c r="R277" s="77">
        <v>2415.8</v>
      </c>
      <c r="S277" s="77">
        <v>2415.8</v>
      </c>
      <c r="T277" s="79"/>
    </row>
    <row r="278" spans="1:20" s="6" customFormat="1" ht="20.25" customHeight="1">
      <c r="A278" s="325"/>
      <c r="B278" s="329"/>
      <c r="C278" s="68"/>
      <c r="D278" s="299"/>
      <c r="E278" s="299"/>
      <c r="F278" s="299"/>
      <c r="G278" s="69">
        <v>122</v>
      </c>
      <c r="H278" s="77">
        <v>3.54</v>
      </c>
      <c r="I278" s="77">
        <v>3.54</v>
      </c>
      <c r="J278" s="77">
        <v>3.5</v>
      </c>
      <c r="K278" s="77"/>
      <c r="L278" s="77">
        <v>3.5</v>
      </c>
      <c r="M278" s="77"/>
      <c r="N278" s="77">
        <v>3.5</v>
      </c>
      <c r="O278" s="77"/>
      <c r="P278" s="77">
        <v>3.5</v>
      </c>
      <c r="Q278" s="77">
        <v>0.94</v>
      </c>
      <c r="R278" s="77">
        <v>3.5</v>
      </c>
      <c r="S278" s="77">
        <v>3.5</v>
      </c>
      <c r="T278" s="79"/>
    </row>
    <row r="279" spans="1:20" s="6" customFormat="1" ht="24.75" customHeight="1">
      <c r="A279" s="325"/>
      <c r="B279" s="329"/>
      <c r="C279" s="68"/>
      <c r="D279" s="299"/>
      <c r="E279" s="299"/>
      <c r="F279" s="299"/>
      <c r="G279" s="69">
        <v>129</v>
      </c>
      <c r="H279" s="77">
        <v>792.94</v>
      </c>
      <c r="I279" s="77">
        <v>792.93</v>
      </c>
      <c r="J279" s="77">
        <v>729.6</v>
      </c>
      <c r="K279" s="77">
        <v>203.76</v>
      </c>
      <c r="L279" s="77">
        <v>729.6</v>
      </c>
      <c r="M279" s="77">
        <v>420.5</v>
      </c>
      <c r="N279" s="77">
        <v>729.6</v>
      </c>
      <c r="O279" s="77">
        <v>631.77</v>
      </c>
      <c r="P279" s="77">
        <v>840.21</v>
      </c>
      <c r="Q279" s="77">
        <v>840.17</v>
      </c>
      <c r="R279" s="77">
        <v>729.6</v>
      </c>
      <c r="S279" s="77">
        <v>729.6</v>
      </c>
      <c r="T279" s="79"/>
    </row>
    <row r="280" spans="1:20" s="6" customFormat="1" ht="18.75" customHeight="1">
      <c r="A280" s="325"/>
      <c r="B280" s="329"/>
      <c r="C280" s="68"/>
      <c r="D280" s="299"/>
      <c r="E280" s="299"/>
      <c r="F280" s="299"/>
      <c r="G280" s="69">
        <v>240</v>
      </c>
      <c r="H280" s="77">
        <f>H281</f>
        <v>5.9</v>
      </c>
      <c r="I280" s="77">
        <f aca="true" t="shared" si="72" ref="I280:S280">I281</f>
        <v>2</v>
      </c>
      <c r="J280" s="77">
        <f t="shared" si="72"/>
        <v>15</v>
      </c>
      <c r="K280" s="77">
        <f t="shared" si="72"/>
        <v>0</v>
      </c>
      <c r="L280" s="77">
        <f t="shared" si="72"/>
        <v>15</v>
      </c>
      <c r="M280" s="77">
        <f t="shared" si="72"/>
        <v>0</v>
      </c>
      <c r="N280" s="77">
        <f t="shared" si="72"/>
        <v>15</v>
      </c>
      <c r="O280" s="77">
        <f t="shared" si="72"/>
        <v>0</v>
      </c>
      <c r="P280" s="77">
        <f t="shared" si="72"/>
        <v>15</v>
      </c>
      <c r="Q280" s="77">
        <f t="shared" si="72"/>
        <v>13.07</v>
      </c>
      <c r="R280" s="77">
        <f t="shared" si="72"/>
        <v>2.2</v>
      </c>
      <c r="S280" s="77">
        <f t="shared" si="72"/>
        <v>5</v>
      </c>
      <c r="T280" s="79"/>
    </row>
    <row r="281" spans="1:20" s="6" customFormat="1" ht="18.75" customHeight="1">
      <c r="A281" s="325"/>
      <c r="B281" s="329"/>
      <c r="C281" s="68"/>
      <c r="D281" s="299"/>
      <c r="E281" s="299"/>
      <c r="F281" s="299"/>
      <c r="G281" s="69">
        <v>244</v>
      </c>
      <c r="H281" s="77">
        <v>5.9</v>
      </c>
      <c r="I281" s="77">
        <v>2</v>
      </c>
      <c r="J281" s="77">
        <v>15</v>
      </c>
      <c r="K281" s="77"/>
      <c r="L281" s="77">
        <v>15</v>
      </c>
      <c r="M281" s="77"/>
      <c r="N281" s="77">
        <v>15</v>
      </c>
      <c r="O281" s="77"/>
      <c r="P281" s="77">
        <v>15</v>
      </c>
      <c r="Q281" s="77">
        <v>13.07</v>
      </c>
      <c r="R281" s="77">
        <v>2.2</v>
      </c>
      <c r="S281" s="77">
        <v>5</v>
      </c>
      <c r="T281" s="79"/>
    </row>
    <row r="282" spans="1:20" s="6" customFormat="1" ht="18.75" customHeight="1">
      <c r="A282" s="325"/>
      <c r="B282" s="329"/>
      <c r="C282" s="68"/>
      <c r="D282" s="299"/>
      <c r="E282" s="299"/>
      <c r="F282" s="299"/>
      <c r="G282" s="69">
        <v>831</v>
      </c>
      <c r="H282" s="77">
        <v>1.72</v>
      </c>
      <c r="I282" s="77">
        <v>0</v>
      </c>
      <c r="J282" s="77"/>
      <c r="K282" s="77"/>
      <c r="L282" s="77"/>
      <c r="M282" s="77"/>
      <c r="N282" s="77"/>
      <c r="O282" s="77"/>
      <c r="P282" s="77"/>
      <c r="Q282" s="77"/>
      <c r="R282" s="77"/>
      <c r="S282" s="77"/>
      <c r="T282" s="79"/>
    </row>
    <row r="283" spans="1:20" s="6" customFormat="1" ht="18.75" customHeight="1">
      <c r="A283" s="325"/>
      <c r="B283" s="329"/>
      <c r="C283" s="236"/>
      <c r="D283" s="299"/>
      <c r="E283" s="299"/>
      <c r="F283" s="299"/>
      <c r="G283" s="69">
        <v>852</v>
      </c>
      <c r="H283" s="77"/>
      <c r="I283" s="77"/>
      <c r="J283" s="77"/>
      <c r="K283" s="77"/>
      <c r="L283" s="77"/>
      <c r="M283" s="77"/>
      <c r="N283" s="77"/>
      <c r="O283" s="77"/>
      <c r="P283" s="77"/>
      <c r="Q283" s="77"/>
      <c r="R283" s="77"/>
      <c r="S283" s="77">
        <v>2.8</v>
      </c>
      <c r="T283" s="79"/>
    </row>
    <row r="284" spans="1:20" s="6" customFormat="1" ht="24.75" customHeight="1">
      <c r="A284" s="325"/>
      <c r="B284" s="308"/>
      <c r="C284" s="68"/>
      <c r="D284" s="300"/>
      <c r="E284" s="300"/>
      <c r="F284" s="300"/>
      <c r="G284" s="69">
        <v>853</v>
      </c>
      <c r="H284" s="77">
        <v>0.001</v>
      </c>
      <c r="I284" s="77">
        <v>0.001</v>
      </c>
      <c r="J284" s="77"/>
      <c r="K284" s="77"/>
      <c r="L284" s="77"/>
      <c r="M284" s="77"/>
      <c r="N284" s="77"/>
      <c r="O284" s="77"/>
      <c r="P284" s="77">
        <v>0.5</v>
      </c>
      <c r="Q284" s="77">
        <v>0.5</v>
      </c>
      <c r="R284" s="77"/>
      <c r="S284" s="77"/>
      <c r="T284" s="79"/>
    </row>
    <row r="285" spans="1:20" s="6" customFormat="1" ht="21">
      <c r="A285" s="335" t="s">
        <v>40</v>
      </c>
      <c r="B285" s="364" t="s">
        <v>534</v>
      </c>
      <c r="C285" s="99" t="s">
        <v>23</v>
      </c>
      <c r="D285" s="84"/>
      <c r="E285" s="84"/>
      <c r="F285" s="84"/>
      <c r="G285" s="84"/>
      <c r="H285" s="93">
        <f>H288+H291+H294+H297+H300+H303</f>
        <v>18829.24004</v>
      </c>
      <c r="I285" s="93">
        <f aca="true" t="shared" si="73" ref="I285:S285">I288+I291+I294+I297+I300+I303</f>
        <v>18764.7416</v>
      </c>
      <c r="J285" s="93">
        <f t="shared" si="73"/>
        <v>4297.85</v>
      </c>
      <c r="K285" s="93">
        <f t="shared" si="73"/>
        <v>4137.21761</v>
      </c>
      <c r="L285" s="93">
        <f t="shared" si="73"/>
        <v>9695.95</v>
      </c>
      <c r="M285" s="93">
        <f t="shared" si="73"/>
        <v>9356.6</v>
      </c>
      <c r="N285" s="93">
        <f t="shared" si="73"/>
        <v>14601.41</v>
      </c>
      <c r="O285" s="93">
        <f t="shared" si="73"/>
        <v>14422.199999999999</v>
      </c>
      <c r="P285" s="93">
        <f t="shared" si="73"/>
        <v>19875.3</v>
      </c>
      <c r="Q285" s="93">
        <f t="shared" si="73"/>
        <v>19838.103799999997</v>
      </c>
      <c r="R285" s="93">
        <f t="shared" si="73"/>
        <v>18989</v>
      </c>
      <c r="S285" s="93">
        <f t="shared" si="73"/>
        <v>18989</v>
      </c>
      <c r="T285" s="94"/>
    </row>
    <row r="286" spans="1:20" ht="21">
      <c r="A286" s="335"/>
      <c r="B286" s="364"/>
      <c r="C286" s="99" t="s">
        <v>36</v>
      </c>
      <c r="D286" s="84"/>
      <c r="E286" s="84"/>
      <c r="F286" s="84"/>
      <c r="G286" s="84"/>
      <c r="H286" s="95"/>
      <c r="I286" s="95"/>
      <c r="J286" s="95"/>
      <c r="K286" s="93"/>
      <c r="L286" s="96"/>
      <c r="M286" s="96"/>
      <c r="N286" s="93"/>
      <c r="O286" s="93"/>
      <c r="P286" s="93"/>
      <c r="Q286" s="93"/>
      <c r="R286" s="95"/>
      <c r="S286" s="93"/>
      <c r="T286" s="94"/>
    </row>
    <row r="287" spans="1:20" ht="74.25">
      <c r="A287" s="335"/>
      <c r="B287" s="364"/>
      <c r="C287" s="94" t="s">
        <v>535</v>
      </c>
      <c r="D287" s="86">
        <v>147</v>
      </c>
      <c r="E287" s="86" t="s">
        <v>536</v>
      </c>
      <c r="F287" s="86" t="s">
        <v>536</v>
      </c>
      <c r="G287" s="86" t="s">
        <v>536</v>
      </c>
      <c r="H287" s="93">
        <f>H288+H291+H294+H297+H300+H303</f>
        <v>18829.24004</v>
      </c>
      <c r="I287" s="93">
        <f aca="true" t="shared" si="74" ref="I287:S287">I288+I291+I294+I297+I300+I303</f>
        <v>18764.7416</v>
      </c>
      <c r="J287" s="93">
        <f t="shared" si="74"/>
        <v>4297.85</v>
      </c>
      <c r="K287" s="93">
        <f t="shared" si="74"/>
        <v>4137.21761</v>
      </c>
      <c r="L287" s="93">
        <f t="shared" si="74"/>
        <v>9695.95</v>
      </c>
      <c r="M287" s="93">
        <f t="shared" si="74"/>
        <v>9356.6</v>
      </c>
      <c r="N287" s="93">
        <f t="shared" si="74"/>
        <v>14601.41</v>
      </c>
      <c r="O287" s="93">
        <f t="shared" si="74"/>
        <v>14422.199999999999</v>
      </c>
      <c r="P287" s="93">
        <f t="shared" si="74"/>
        <v>19875.3</v>
      </c>
      <c r="Q287" s="93">
        <f t="shared" si="74"/>
        <v>19838.103799999997</v>
      </c>
      <c r="R287" s="93">
        <f t="shared" si="74"/>
        <v>18989</v>
      </c>
      <c r="S287" s="93">
        <f t="shared" si="74"/>
        <v>18989</v>
      </c>
      <c r="T287" s="94"/>
    </row>
    <row r="288" spans="1:20" s="4" customFormat="1" ht="24.75" customHeight="1">
      <c r="A288" s="365" t="s">
        <v>28</v>
      </c>
      <c r="B288" s="365" t="s">
        <v>537</v>
      </c>
      <c r="C288" s="68" t="s">
        <v>23</v>
      </c>
      <c r="D288" s="87"/>
      <c r="E288" s="87"/>
      <c r="F288" s="87"/>
      <c r="G288" s="87"/>
      <c r="H288" s="95">
        <f>H290</f>
        <v>415.64004</v>
      </c>
      <c r="I288" s="95">
        <f aca="true" t="shared" si="75" ref="I288:Q288">I290</f>
        <v>415.64004</v>
      </c>
      <c r="J288" s="95">
        <f t="shared" si="75"/>
        <v>102.5</v>
      </c>
      <c r="K288" s="95">
        <f t="shared" si="75"/>
        <v>95.41351</v>
      </c>
      <c r="L288" s="95">
        <f t="shared" si="75"/>
        <v>205</v>
      </c>
      <c r="M288" s="95">
        <v>179.6</v>
      </c>
      <c r="N288" s="95">
        <f t="shared" si="75"/>
        <v>307.5</v>
      </c>
      <c r="O288" s="95">
        <f t="shared" si="75"/>
        <v>263.7</v>
      </c>
      <c r="P288" s="95">
        <f t="shared" si="75"/>
        <v>347.8</v>
      </c>
      <c r="Q288" s="95">
        <f t="shared" si="75"/>
        <v>347.8</v>
      </c>
      <c r="R288" s="95">
        <f>S288</f>
        <v>410</v>
      </c>
      <c r="S288" s="95">
        <f>S290</f>
        <v>410</v>
      </c>
      <c r="T288" s="17"/>
    </row>
    <row r="289" spans="1:20" ht="22.5">
      <c r="A289" s="365"/>
      <c r="B289" s="365"/>
      <c r="C289" s="68" t="s">
        <v>36</v>
      </c>
      <c r="D289" s="87"/>
      <c r="E289" s="87"/>
      <c r="F289" s="87"/>
      <c r="G289" s="87"/>
      <c r="H289" s="95"/>
      <c r="I289" s="95"/>
      <c r="J289" s="95"/>
      <c r="K289" s="95"/>
      <c r="L289" s="97"/>
      <c r="M289" s="97"/>
      <c r="N289" s="95"/>
      <c r="O289" s="95"/>
      <c r="P289" s="95"/>
      <c r="Q289" s="95"/>
      <c r="R289" s="95"/>
      <c r="S289" s="95"/>
      <c r="T289" s="17"/>
    </row>
    <row r="290" spans="1:20" ht="67.5">
      <c r="A290" s="365"/>
      <c r="B290" s="365"/>
      <c r="C290" s="17" t="s">
        <v>535</v>
      </c>
      <c r="D290" s="87">
        <v>147</v>
      </c>
      <c r="E290" s="87" t="s">
        <v>536</v>
      </c>
      <c r="F290" s="87" t="s">
        <v>536</v>
      </c>
      <c r="G290" s="87" t="s">
        <v>536</v>
      </c>
      <c r="H290" s="95">
        <f>H306</f>
        <v>415.64004</v>
      </c>
      <c r="I290" s="95">
        <f aca="true" t="shared" si="76" ref="I290:Q290">I306</f>
        <v>415.64004</v>
      </c>
      <c r="J290" s="95">
        <f>J306</f>
        <v>102.5</v>
      </c>
      <c r="K290" s="95">
        <f t="shared" si="76"/>
        <v>95.41351</v>
      </c>
      <c r="L290" s="95">
        <f t="shared" si="76"/>
        <v>205</v>
      </c>
      <c r="M290" s="95">
        <v>179.6</v>
      </c>
      <c r="N290" s="95">
        <f t="shared" si="76"/>
        <v>307.5</v>
      </c>
      <c r="O290" s="95">
        <v>263.7</v>
      </c>
      <c r="P290" s="95">
        <f t="shared" si="76"/>
        <v>347.8</v>
      </c>
      <c r="Q290" s="95">
        <f t="shared" si="76"/>
        <v>347.8</v>
      </c>
      <c r="R290" s="95">
        <f>R306</f>
        <v>410</v>
      </c>
      <c r="S290" s="95">
        <f>S306</f>
        <v>410</v>
      </c>
      <c r="T290" s="17"/>
    </row>
    <row r="291" spans="1:20" ht="22.5">
      <c r="A291" s="365" t="s">
        <v>47</v>
      </c>
      <c r="B291" s="365" t="s">
        <v>538</v>
      </c>
      <c r="C291" s="68" t="s">
        <v>23</v>
      </c>
      <c r="D291" s="87"/>
      <c r="E291" s="87"/>
      <c r="F291" s="87"/>
      <c r="G291" s="87"/>
      <c r="H291" s="95">
        <f aca="true" t="shared" si="77" ref="H291:S291">H293</f>
        <v>85</v>
      </c>
      <c r="I291" s="95">
        <f t="shared" si="77"/>
        <v>85</v>
      </c>
      <c r="J291" s="95">
        <f t="shared" si="77"/>
        <v>0</v>
      </c>
      <c r="K291" s="95">
        <f t="shared" si="77"/>
        <v>0</v>
      </c>
      <c r="L291" s="95">
        <f t="shared" si="77"/>
        <v>50</v>
      </c>
      <c r="M291" s="95">
        <f t="shared" si="77"/>
        <v>0</v>
      </c>
      <c r="N291" s="95">
        <f t="shared" si="77"/>
        <v>151.6</v>
      </c>
      <c r="O291" s="95">
        <f t="shared" si="77"/>
        <v>151.6</v>
      </c>
      <c r="P291" s="95">
        <f t="shared" si="77"/>
        <v>151.6</v>
      </c>
      <c r="Q291" s="95">
        <f t="shared" si="77"/>
        <v>151.6</v>
      </c>
      <c r="R291" s="95">
        <f aca="true" t="shared" si="78" ref="R291:R349">S291</f>
        <v>173.3</v>
      </c>
      <c r="S291" s="95">
        <f t="shared" si="77"/>
        <v>173.3</v>
      </c>
      <c r="T291" s="17"/>
    </row>
    <row r="292" spans="1:20" ht="22.5">
      <c r="A292" s="365"/>
      <c r="B292" s="365"/>
      <c r="C292" s="68" t="s">
        <v>36</v>
      </c>
      <c r="D292" s="87"/>
      <c r="E292" s="87"/>
      <c r="F292" s="87"/>
      <c r="G292" s="87"/>
      <c r="H292" s="95"/>
      <c r="I292" s="95"/>
      <c r="J292" s="95"/>
      <c r="K292" s="95"/>
      <c r="L292" s="97"/>
      <c r="M292" s="97"/>
      <c r="N292" s="95"/>
      <c r="O292" s="95"/>
      <c r="P292" s="95"/>
      <c r="Q292" s="95"/>
      <c r="R292" s="95"/>
      <c r="S292" s="95"/>
      <c r="T292" s="17"/>
    </row>
    <row r="293" spans="1:20" ht="67.5">
      <c r="A293" s="365"/>
      <c r="B293" s="365"/>
      <c r="C293" s="17" t="s">
        <v>535</v>
      </c>
      <c r="D293" s="87">
        <v>147</v>
      </c>
      <c r="E293" s="87" t="s">
        <v>536</v>
      </c>
      <c r="F293" s="87" t="s">
        <v>536</v>
      </c>
      <c r="G293" s="87" t="s">
        <v>536</v>
      </c>
      <c r="H293" s="95">
        <f aca="true" t="shared" si="79" ref="H293:S293">H335</f>
        <v>85</v>
      </c>
      <c r="I293" s="95">
        <f t="shared" si="79"/>
        <v>85</v>
      </c>
      <c r="J293" s="95">
        <f t="shared" si="79"/>
        <v>0</v>
      </c>
      <c r="K293" s="95">
        <f t="shared" si="79"/>
        <v>0</v>
      </c>
      <c r="L293" s="95">
        <f t="shared" si="79"/>
        <v>50</v>
      </c>
      <c r="M293" s="95">
        <f t="shared" si="79"/>
        <v>0</v>
      </c>
      <c r="N293" s="95">
        <v>151.6</v>
      </c>
      <c r="O293" s="95">
        <v>151.6</v>
      </c>
      <c r="P293" s="95">
        <v>151.6</v>
      </c>
      <c r="Q293" s="95">
        <f t="shared" si="79"/>
        <v>151.6</v>
      </c>
      <c r="R293" s="95">
        <f t="shared" si="78"/>
        <v>173.3</v>
      </c>
      <c r="S293" s="95">
        <f t="shared" si="79"/>
        <v>173.3</v>
      </c>
      <c r="T293" s="17"/>
    </row>
    <row r="294" spans="1:20" ht="22.5">
      <c r="A294" s="365" t="s">
        <v>215</v>
      </c>
      <c r="B294" s="365" t="s">
        <v>539</v>
      </c>
      <c r="C294" s="68" t="s">
        <v>23</v>
      </c>
      <c r="D294" s="87"/>
      <c r="E294" s="87"/>
      <c r="F294" s="87"/>
      <c r="G294" s="87"/>
      <c r="H294" s="95">
        <f aca="true" t="shared" si="80" ref="H294:Q294">H296</f>
        <v>0</v>
      </c>
      <c r="I294" s="95">
        <f t="shared" si="80"/>
        <v>0</v>
      </c>
      <c r="J294" s="95">
        <f t="shared" si="80"/>
        <v>0</v>
      </c>
      <c r="K294" s="95">
        <f t="shared" si="80"/>
        <v>0</v>
      </c>
      <c r="L294" s="95">
        <f t="shared" si="80"/>
        <v>0</v>
      </c>
      <c r="M294" s="95">
        <f t="shared" si="80"/>
        <v>0</v>
      </c>
      <c r="N294" s="95">
        <f t="shared" si="80"/>
        <v>0</v>
      </c>
      <c r="O294" s="95">
        <f t="shared" si="80"/>
        <v>0</v>
      </c>
      <c r="P294" s="95">
        <f t="shared" si="80"/>
        <v>0</v>
      </c>
      <c r="Q294" s="95">
        <f t="shared" si="80"/>
        <v>0</v>
      </c>
      <c r="R294" s="95">
        <f t="shared" si="78"/>
        <v>0</v>
      </c>
      <c r="S294" s="95">
        <f>S296</f>
        <v>0</v>
      </c>
      <c r="T294" s="17"/>
    </row>
    <row r="295" spans="1:20" ht="22.5">
      <c r="A295" s="365"/>
      <c r="B295" s="365"/>
      <c r="C295" s="68" t="s">
        <v>36</v>
      </c>
      <c r="D295" s="87"/>
      <c r="E295" s="87"/>
      <c r="F295" s="87"/>
      <c r="G295" s="87"/>
      <c r="H295" s="95"/>
      <c r="I295" s="95"/>
      <c r="J295" s="95"/>
      <c r="K295" s="95"/>
      <c r="L295" s="97"/>
      <c r="M295" s="97"/>
      <c r="N295" s="95"/>
      <c r="O295" s="95"/>
      <c r="P295" s="95"/>
      <c r="Q295" s="95"/>
      <c r="R295" s="95"/>
      <c r="S295" s="95"/>
      <c r="T295" s="17"/>
    </row>
    <row r="296" spans="1:20" ht="67.5">
      <c r="A296" s="365"/>
      <c r="B296" s="365"/>
      <c r="C296" s="17" t="s">
        <v>535</v>
      </c>
      <c r="D296" s="87">
        <v>147</v>
      </c>
      <c r="E296" s="87" t="s">
        <v>536</v>
      </c>
      <c r="F296" s="87" t="s">
        <v>536</v>
      </c>
      <c r="G296" s="87" t="s">
        <v>536</v>
      </c>
      <c r="H296" s="95">
        <f aca="true" t="shared" si="81" ref="H296:S296">H358</f>
        <v>0</v>
      </c>
      <c r="I296" s="95">
        <f t="shared" si="81"/>
        <v>0</v>
      </c>
      <c r="J296" s="95">
        <f t="shared" si="81"/>
        <v>0</v>
      </c>
      <c r="K296" s="95">
        <f t="shared" si="81"/>
        <v>0</v>
      </c>
      <c r="L296" s="95">
        <f t="shared" si="81"/>
        <v>0</v>
      </c>
      <c r="M296" s="95">
        <f t="shared" si="81"/>
        <v>0</v>
      </c>
      <c r="N296" s="95">
        <f t="shared" si="81"/>
        <v>0</v>
      </c>
      <c r="O296" s="95">
        <f t="shared" si="81"/>
        <v>0</v>
      </c>
      <c r="P296" s="95">
        <f t="shared" si="81"/>
        <v>0</v>
      </c>
      <c r="Q296" s="95">
        <f t="shared" si="81"/>
        <v>0</v>
      </c>
      <c r="R296" s="95">
        <f t="shared" si="78"/>
        <v>0</v>
      </c>
      <c r="S296" s="95">
        <f t="shared" si="81"/>
        <v>0</v>
      </c>
      <c r="T296" s="17"/>
    </row>
    <row r="297" spans="1:20" ht="22.5">
      <c r="A297" s="365" t="s">
        <v>222</v>
      </c>
      <c r="B297" s="365" t="s">
        <v>540</v>
      </c>
      <c r="C297" s="68" t="s">
        <v>23</v>
      </c>
      <c r="D297" s="87"/>
      <c r="E297" s="87"/>
      <c r="F297" s="87"/>
      <c r="G297" s="87"/>
      <c r="H297" s="95">
        <f aca="true" t="shared" si="82" ref="H297:Q297">H299</f>
        <v>0</v>
      </c>
      <c r="I297" s="95">
        <f t="shared" si="82"/>
        <v>0</v>
      </c>
      <c r="J297" s="95">
        <f t="shared" si="82"/>
        <v>0</v>
      </c>
      <c r="K297" s="95">
        <f t="shared" si="82"/>
        <v>0</v>
      </c>
      <c r="L297" s="95">
        <f t="shared" si="82"/>
        <v>0</v>
      </c>
      <c r="M297" s="95">
        <f t="shared" si="82"/>
        <v>0</v>
      </c>
      <c r="N297" s="95">
        <f t="shared" si="82"/>
        <v>0</v>
      </c>
      <c r="O297" s="95">
        <f t="shared" si="82"/>
        <v>0</v>
      </c>
      <c r="P297" s="95">
        <f t="shared" si="82"/>
        <v>0</v>
      </c>
      <c r="Q297" s="95">
        <f t="shared" si="82"/>
        <v>0</v>
      </c>
      <c r="R297" s="95">
        <f t="shared" si="78"/>
        <v>0</v>
      </c>
      <c r="S297" s="95">
        <f>S299</f>
        <v>0</v>
      </c>
      <c r="T297" s="17"/>
    </row>
    <row r="298" spans="1:20" ht="22.5">
      <c r="A298" s="365"/>
      <c r="B298" s="365"/>
      <c r="C298" s="68" t="s">
        <v>36</v>
      </c>
      <c r="D298" s="87"/>
      <c r="E298" s="87"/>
      <c r="F298" s="87"/>
      <c r="G298" s="87"/>
      <c r="H298" s="95"/>
      <c r="I298" s="95"/>
      <c r="J298" s="95"/>
      <c r="K298" s="95"/>
      <c r="L298" s="97"/>
      <c r="M298" s="97"/>
      <c r="N298" s="95"/>
      <c r="O298" s="95"/>
      <c r="P298" s="95"/>
      <c r="Q298" s="95"/>
      <c r="R298" s="95"/>
      <c r="S298" s="95"/>
      <c r="T298" s="17"/>
    </row>
    <row r="299" spans="1:20" ht="67.5">
      <c r="A299" s="365"/>
      <c r="B299" s="365"/>
      <c r="C299" s="17" t="s">
        <v>535</v>
      </c>
      <c r="D299" s="87">
        <v>147</v>
      </c>
      <c r="E299" s="87" t="s">
        <v>536</v>
      </c>
      <c r="F299" s="87" t="s">
        <v>536</v>
      </c>
      <c r="G299" s="87" t="s">
        <v>536</v>
      </c>
      <c r="H299" s="95">
        <f aca="true" t="shared" si="83" ref="H299:S299">H370</f>
        <v>0</v>
      </c>
      <c r="I299" s="95">
        <f t="shared" si="83"/>
        <v>0</v>
      </c>
      <c r="J299" s="95">
        <f t="shared" si="83"/>
        <v>0</v>
      </c>
      <c r="K299" s="95">
        <f t="shared" si="83"/>
        <v>0</v>
      </c>
      <c r="L299" s="95">
        <f t="shared" si="83"/>
        <v>0</v>
      </c>
      <c r="M299" s="95">
        <f t="shared" si="83"/>
        <v>0</v>
      </c>
      <c r="N299" s="95">
        <f t="shared" si="83"/>
        <v>0</v>
      </c>
      <c r="O299" s="95">
        <f t="shared" si="83"/>
        <v>0</v>
      </c>
      <c r="P299" s="95">
        <f t="shared" si="83"/>
        <v>0</v>
      </c>
      <c r="Q299" s="95">
        <f t="shared" si="83"/>
        <v>0</v>
      </c>
      <c r="R299" s="95">
        <f t="shared" si="78"/>
        <v>0</v>
      </c>
      <c r="S299" s="95">
        <f t="shared" si="83"/>
        <v>0</v>
      </c>
      <c r="T299" s="17"/>
    </row>
    <row r="300" spans="1:20" ht="22.5">
      <c r="A300" s="365" t="s">
        <v>223</v>
      </c>
      <c r="B300" s="365" t="s">
        <v>541</v>
      </c>
      <c r="C300" s="68" t="s">
        <v>23</v>
      </c>
      <c r="D300" s="87"/>
      <c r="E300" s="87"/>
      <c r="F300" s="87"/>
      <c r="G300" s="87"/>
      <c r="H300" s="95">
        <f>H302</f>
        <v>10920.4</v>
      </c>
      <c r="I300" s="95">
        <f>I302</f>
        <v>10885.5</v>
      </c>
      <c r="J300" s="95">
        <f>J302</f>
        <v>2400</v>
      </c>
      <c r="K300" s="95">
        <f>K302</f>
        <v>2400</v>
      </c>
      <c r="L300" s="95">
        <f aca="true" t="shared" si="84" ref="L300:Q300">L302</f>
        <v>5500</v>
      </c>
      <c r="M300" s="95">
        <v>5500</v>
      </c>
      <c r="N300" s="95">
        <f t="shared" si="84"/>
        <v>8400</v>
      </c>
      <c r="O300" s="95">
        <f t="shared" si="84"/>
        <v>8400</v>
      </c>
      <c r="P300" s="95">
        <f t="shared" si="84"/>
        <v>11967.8</v>
      </c>
      <c r="Q300" s="95">
        <f t="shared" si="84"/>
        <v>11967.8</v>
      </c>
      <c r="R300" s="95">
        <f>R302</f>
        <v>10997.6</v>
      </c>
      <c r="S300" s="95">
        <f>S302</f>
        <v>10997.6</v>
      </c>
      <c r="T300" s="17"/>
    </row>
    <row r="301" spans="1:20" ht="22.5">
      <c r="A301" s="365"/>
      <c r="B301" s="365"/>
      <c r="C301" s="68" t="s">
        <v>36</v>
      </c>
      <c r="D301" s="87"/>
      <c r="E301" s="87"/>
      <c r="F301" s="87"/>
      <c r="G301" s="87"/>
      <c r="H301" s="95"/>
      <c r="I301" s="95"/>
      <c r="J301" s="95"/>
      <c r="K301" s="95"/>
      <c r="L301" s="97"/>
      <c r="M301" s="97"/>
      <c r="N301" s="95"/>
      <c r="O301" s="95"/>
      <c r="P301" s="95"/>
      <c r="Q301" s="95"/>
      <c r="R301" s="95"/>
      <c r="S301" s="95"/>
      <c r="T301" s="17"/>
    </row>
    <row r="302" spans="1:20" ht="67.5">
      <c r="A302" s="365"/>
      <c r="B302" s="365"/>
      <c r="C302" s="17" t="s">
        <v>535</v>
      </c>
      <c r="D302" s="87">
        <v>147</v>
      </c>
      <c r="E302" s="87" t="s">
        <v>536</v>
      </c>
      <c r="F302" s="87" t="s">
        <v>536</v>
      </c>
      <c r="G302" s="87" t="s">
        <v>536</v>
      </c>
      <c r="H302" s="95">
        <f>H385</f>
        <v>10920.4</v>
      </c>
      <c r="I302" s="95">
        <f>I385</f>
        <v>10885.5</v>
      </c>
      <c r="J302" s="95">
        <f>J385</f>
        <v>2400</v>
      </c>
      <c r="K302" s="95">
        <f>K385</f>
        <v>2400</v>
      </c>
      <c r="L302" s="95">
        <f aca="true" t="shared" si="85" ref="L302:S302">L385</f>
        <v>5500</v>
      </c>
      <c r="M302" s="95">
        <v>5500</v>
      </c>
      <c r="N302" s="95">
        <v>8400</v>
      </c>
      <c r="O302" s="95">
        <v>8400</v>
      </c>
      <c r="P302" s="95">
        <v>11967.8</v>
      </c>
      <c r="Q302" s="95">
        <f t="shared" si="85"/>
        <v>11967.8</v>
      </c>
      <c r="R302" s="95">
        <f t="shared" si="85"/>
        <v>10997.6</v>
      </c>
      <c r="S302" s="95">
        <f t="shared" si="85"/>
        <v>10997.6</v>
      </c>
      <c r="T302" s="17"/>
    </row>
    <row r="303" spans="1:20" ht="22.5">
      <c r="A303" s="365" t="s">
        <v>542</v>
      </c>
      <c r="B303" s="365" t="s">
        <v>543</v>
      </c>
      <c r="C303" s="68" t="s">
        <v>23</v>
      </c>
      <c r="D303" s="87"/>
      <c r="E303" s="87"/>
      <c r="F303" s="87"/>
      <c r="G303" s="87"/>
      <c r="H303" s="95">
        <f aca="true" t="shared" si="86" ref="H303:Q303">H305</f>
        <v>7408.200000000001</v>
      </c>
      <c r="I303" s="95">
        <f t="shared" si="86"/>
        <v>7378.60156</v>
      </c>
      <c r="J303" s="95">
        <f t="shared" si="86"/>
        <v>1795.35</v>
      </c>
      <c r="K303" s="95">
        <f t="shared" si="86"/>
        <v>1641.8040999999998</v>
      </c>
      <c r="L303" s="95">
        <f t="shared" si="86"/>
        <v>3940.95</v>
      </c>
      <c r="M303" s="95">
        <v>3677</v>
      </c>
      <c r="N303" s="95">
        <f t="shared" si="86"/>
        <v>5742.31</v>
      </c>
      <c r="O303" s="95">
        <v>5606.9</v>
      </c>
      <c r="P303" s="95">
        <f t="shared" si="86"/>
        <v>7408.100000000001</v>
      </c>
      <c r="Q303" s="95">
        <f t="shared" si="86"/>
        <v>7370.9038</v>
      </c>
      <c r="R303" s="95">
        <f>R305</f>
        <v>7408.1</v>
      </c>
      <c r="S303" s="95">
        <f>S305</f>
        <v>7408.1</v>
      </c>
      <c r="T303" s="17"/>
    </row>
    <row r="304" spans="1:20" ht="22.5">
      <c r="A304" s="365"/>
      <c r="B304" s="365"/>
      <c r="C304" s="68" t="s">
        <v>36</v>
      </c>
      <c r="D304" s="87"/>
      <c r="E304" s="87"/>
      <c r="F304" s="87"/>
      <c r="G304" s="87"/>
      <c r="H304" s="95"/>
      <c r="I304" s="95"/>
      <c r="J304" s="95"/>
      <c r="K304" s="95"/>
      <c r="L304" s="97"/>
      <c r="M304" s="97"/>
      <c r="N304" s="95"/>
      <c r="O304" s="95"/>
      <c r="P304" s="95"/>
      <c r="Q304" s="95"/>
      <c r="R304" s="95"/>
      <c r="S304" s="95"/>
      <c r="T304" s="17"/>
    </row>
    <row r="305" spans="1:20" ht="67.5">
      <c r="A305" s="365"/>
      <c r="B305" s="365"/>
      <c r="C305" s="17" t="s">
        <v>535</v>
      </c>
      <c r="D305" s="87">
        <v>147</v>
      </c>
      <c r="E305" s="87" t="s">
        <v>536</v>
      </c>
      <c r="F305" s="87" t="s">
        <v>536</v>
      </c>
      <c r="G305" s="87" t="s">
        <v>536</v>
      </c>
      <c r="H305" s="95">
        <f aca="true" t="shared" si="87" ref="H305:S305">H392</f>
        <v>7408.200000000001</v>
      </c>
      <c r="I305" s="95">
        <f t="shared" si="87"/>
        <v>7378.60156</v>
      </c>
      <c r="J305" s="95">
        <f t="shared" si="87"/>
        <v>1795.35</v>
      </c>
      <c r="K305" s="95">
        <f t="shared" si="87"/>
        <v>1641.8040999999998</v>
      </c>
      <c r="L305" s="95">
        <f t="shared" si="87"/>
        <v>3940.95</v>
      </c>
      <c r="M305" s="95">
        <v>3677</v>
      </c>
      <c r="N305" s="95">
        <f t="shared" si="87"/>
        <v>5742.31</v>
      </c>
      <c r="O305" s="95">
        <v>5606.9</v>
      </c>
      <c r="P305" s="95">
        <f t="shared" si="87"/>
        <v>7408.100000000001</v>
      </c>
      <c r="Q305" s="95">
        <f t="shared" si="87"/>
        <v>7370.9038</v>
      </c>
      <c r="R305" s="95">
        <f t="shared" si="87"/>
        <v>7408.1</v>
      </c>
      <c r="S305" s="95">
        <f t="shared" si="87"/>
        <v>7408.1</v>
      </c>
      <c r="T305" s="17"/>
    </row>
    <row r="306" spans="1:20" ht="22.5">
      <c r="A306" s="366" t="s">
        <v>544</v>
      </c>
      <c r="B306" s="68"/>
      <c r="C306" s="68" t="s">
        <v>23</v>
      </c>
      <c r="D306" s="87"/>
      <c r="E306" s="87"/>
      <c r="F306" s="87"/>
      <c r="G306" s="87"/>
      <c r="H306" s="95">
        <f>H308+H311+H314+H317+H318+H321+H322+H323+H324+H325+H328+H334</f>
        <v>415.64004</v>
      </c>
      <c r="I306" s="95">
        <f>I308+I311+I314+I317+I318+I321+I322+I323+I324+I325+I328+I334</f>
        <v>415.64004</v>
      </c>
      <c r="J306" s="95">
        <f>J308+J311+J314+J317+J318+J321+J322+J323+J324+J325+J328+J334</f>
        <v>102.5</v>
      </c>
      <c r="K306" s="95">
        <f>K308+K311+K314+K317+K318+K321+K322+K323+K324+K325+K328+K334</f>
        <v>95.41351</v>
      </c>
      <c r="L306" s="95">
        <f>L308+L311+L314+L317+L318+L321+L322+L323+L324+L325+L328+L334</f>
        <v>205</v>
      </c>
      <c r="M306" s="95">
        <v>179.6</v>
      </c>
      <c r="N306" s="95">
        <f aca="true" t="shared" si="88" ref="N306:S306">N308+N311+N314+N317+N318+N321+N322+N323+N324+N325+N328+N334+N331</f>
        <v>307.5</v>
      </c>
      <c r="O306" s="95">
        <f t="shared" si="88"/>
        <v>263.7</v>
      </c>
      <c r="P306" s="95">
        <f t="shared" si="88"/>
        <v>347.8</v>
      </c>
      <c r="Q306" s="95">
        <f t="shared" si="88"/>
        <v>347.8</v>
      </c>
      <c r="R306" s="95">
        <f t="shared" si="88"/>
        <v>410</v>
      </c>
      <c r="S306" s="95">
        <f t="shared" si="88"/>
        <v>410</v>
      </c>
      <c r="T306" s="17"/>
    </row>
    <row r="307" spans="1:20" ht="22.5">
      <c r="A307" s="366"/>
      <c r="B307" s="68"/>
      <c r="C307" s="68" t="s">
        <v>36</v>
      </c>
      <c r="D307" s="87"/>
      <c r="E307" s="87"/>
      <c r="F307" s="87"/>
      <c r="G307" s="87"/>
      <c r="H307" s="95"/>
      <c r="I307" s="95"/>
      <c r="J307" s="95"/>
      <c r="K307" s="95"/>
      <c r="L307" s="97"/>
      <c r="M307" s="97"/>
      <c r="N307" s="95"/>
      <c r="O307" s="95"/>
      <c r="P307" s="95"/>
      <c r="Q307" s="95"/>
      <c r="R307" s="95"/>
      <c r="S307" s="95"/>
      <c r="T307" s="17"/>
    </row>
    <row r="308" spans="1:20" ht="12.75" customHeight="1">
      <c r="A308" s="366"/>
      <c r="B308" s="345" t="s">
        <v>545</v>
      </c>
      <c r="C308" s="344" t="s">
        <v>535</v>
      </c>
      <c r="D308" s="318">
        <v>147</v>
      </c>
      <c r="E308" s="318">
        <v>1003</v>
      </c>
      <c r="F308" s="319" t="s">
        <v>546</v>
      </c>
      <c r="G308" s="87" t="s">
        <v>536</v>
      </c>
      <c r="H308" s="95">
        <f>H309+H310</f>
        <v>0</v>
      </c>
      <c r="I308" s="95">
        <f aca="true" t="shared" si="89" ref="I308:S308">I309+I310</f>
        <v>0</v>
      </c>
      <c r="J308" s="95">
        <f t="shared" si="89"/>
        <v>0</v>
      </c>
      <c r="K308" s="95">
        <f t="shared" si="89"/>
        <v>0</v>
      </c>
      <c r="L308" s="95">
        <f t="shared" si="89"/>
        <v>0</v>
      </c>
      <c r="M308" s="95">
        <f t="shared" si="89"/>
        <v>0</v>
      </c>
      <c r="N308" s="95">
        <f t="shared" si="89"/>
        <v>0</v>
      </c>
      <c r="O308" s="95">
        <f t="shared" si="89"/>
        <v>0</v>
      </c>
      <c r="P308" s="95">
        <f t="shared" si="89"/>
        <v>0</v>
      </c>
      <c r="Q308" s="95">
        <f t="shared" si="89"/>
        <v>0</v>
      </c>
      <c r="R308" s="95">
        <f t="shared" si="89"/>
        <v>0</v>
      </c>
      <c r="S308" s="95">
        <f t="shared" si="89"/>
        <v>0</v>
      </c>
      <c r="T308" s="17"/>
    </row>
    <row r="309" spans="1:20" ht="12.75">
      <c r="A309" s="366"/>
      <c r="B309" s="346"/>
      <c r="C309" s="344"/>
      <c r="D309" s="318"/>
      <c r="E309" s="318"/>
      <c r="F309" s="319"/>
      <c r="G309" s="87">
        <v>321</v>
      </c>
      <c r="H309" s="95">
        <v>0</v>
      </c>
      <c r="I309" s="95">
        <v>0</v>
      </c>
      <c r="J309" s="95">
        <v>0</v>
      </c>
      <c r="K309" s="95">
        <v>0</v>
      </c>
      <c r="L309" s="95">
        <v>0</v>
      </c>
      <c r="M309" s="95">
        <v>0</v>
      </c>
      <c r="N309" s="95">
        <v>0</v>
      </c>
      <c r="O309" s="95">
        <v>0</v>
      </c>
      <c r="P309" s="95">
        <v>0</v>
      </c>
      <c r="Q309" s="95">
        <v>0</v>
      </c>
      <c r="R309" s="95">
        <f t="shared" si="78"/>
        <v>0</v>
      </c>
      <c r="S309" s="98">
        <v>0</v>
      </c>
      <c r="T309" s="17"/>
    </row>
    <row r="310" spans="1:20" ht="12.75">
      <c r="A310" s="366"/>
      <c r="B310" s="346"/>
      <c r="C310" s="344"/>
      <c r="D310" s="318"/>
      <c r="E310" s="318"/>
      <c r="F310" s="319"/>
      <c r="G310" s="87">
        <v>244</v>
      </c>
      <c r="H310" s="95">
        <v>0</v>
      </c>
      <c r="I310" s="95">
        <v>0</v>
      </c>
      <c r="J310" s="95">
        <v>0</v>
      </c>
      <c r="K310" s="95">
        <v>0</v>
      </c>
      <c r="L310" s="95">
        <v>0</v>
      </c>
      <c r="M310" s="95">
        <v>0</v>
      </c>
      <c r="N310" s="95">
        <v>0</v>
      </c>
      <c r="O310" s="95">
        <v>0</v>
      </c>
      <c r="P310" s="95">
        <v>0</v>
      </c>
      <c r="Q310" s="95">
        <v>0</v>
      </c>
      <c r="R310" s="95">
        <f t="shared" si="78"/>
        <v>0</v>
      </c>
      <c r="S310" s="98">
        <v>0</v>
      </c>
      <c r="T310" s="17"/>
    </row>
    <row r="311" spans="1:20" ht="12.75">
      <c r="A311" s="366"/>
      <c r="B311" s="346"/>
      <c r="C311" s="344"/>
      <c r="D311" s="318">
        <v>147</v>
      </c>
      <c r="E311" s="318">
        <v>1003</v>
      </c>
      <c r="F311" s="320" t="s">
        <v>547</v>
      </c>
      <c r="G311" s="87" t="s">
        <v>536</v>
      </c>
      <c r="H311" s="95">
        <f aca="true" t="shared" si="90" ref="H311:S311">H312+H313</f>
        <v>0</v>
      </c>
      <c r="I311" s="95">
        <f t="shared" si="90"/>
        <v>0</v>
      </c>
      <c r="J311" s="95">
        <f t="shared" si="90"/>
        <v>0</v>
      </c>
      <c r="K311" s="95">
        <f t="shared" si="90"/>
        <v>0</v>
      </c>
      <c r="L311" s="95">
        <f t="shared" si="90"/>
        <v>0</v>
      </c>
      <c r="M311" s="95">
        <f t="shared" si="90"/>
        <v>0</v>
      </c>
      <c r="N311" s="95">
        <f t="shared" si="90"/>
        <v>0</v>
      </c>
      <c r="O311" s="95">
        <f t="shared" si="90"/>
        <v>0</v>
      </c>
      <c r="P311" s="95">
        <f t="shared" si="90"/>
        <v>0</v>
      </c>
      <c r="Q311" s="95">
        <f t="shared" si="90"/>
        <v>0</v>
      </c>
      <c r="R311" s="95">
        <f t="shared" si="90"/>
        <v>0</v>
      </c>
      <c r="S311" s="95">
        <f t="shared" si="90"/>
        <v>0</v>
      </c>
      <c r="T311" s="17"/>
    </row>
    <row r="312" spans="1:20" ht="12.75">
      <c r="A312" s="366"/>
      <c r="B312" s="346"/>
      <c r="C312" s="344"/>
      <c r="D312" s="318"/>
      <c r="E312" s="318"/>
      <c r="F312" s="321"/>
      <c r="G312" s="87">
        <v>321</v>
      </c>
      <c r="H312" s="95">
        <v>0</v>
      </c>
      <c r="I312" s="95">
        <v>0</v>
      </c>
      <c r="J312" s="95">
        <v>0</v>
      </c>
      <c r="K312" s="95">
        <v>0</v>
      </c>
      <c r="L312" s="95">
        <v>0</v>
      </c>
      <c r="M312" s="95">
        <v>0</v>
      </c>
      <c r="N312" s="95">
        <v>0</v>
      </c>
      <c r="O312" s="95">
        <v>0</v>
      </c>
      <c r="P312" s="95">
        <v>0</v>
      </c>
      <c r="Q312" s="95">
        <v>0</v>
      </c>
      <c r="R312" s="95">
        <f t="shared" si="78"/>
        <v>0</v>
      </c>
      <c r="S312" s="98">
        <v>0</v>
      </c>
      <c r="T312" s="17"/>
    </row>
    <row r="313" spans="1:20" ht="12.75">
      <c r="A313" s="366"/>
      <c r="B313" s="346"/>
      <c r="C313" s="344"/>
      <c r="D313" s="318"/>
      <c r="E313" s="318"/>
      <c r="F313" s="322"/>
      <c r="G313" s="87">
        <v>244</v>
      </c>
      <c r="H313" s="95">
        <v>0</v>
      </c>
      <c r="I313" s="95">
        <v>0</v>
      </c>
      <c r="J313" s="95">
        <v>0</v>
      </c>
      <c r="K313" s="95">
        <v>0</v>
      </c>
      <c r="L313" s="95">
        <v>0</v>
      </c>
      <c r="M313" s="95">
        <v>0</v>
      </c>
      <c r="N313" s="95">
        <v>0</v>
      </c>
      <c r="O313" s="95">
        <v>0</v>
      </c>
      <c r="P313" s="95">
        <v>0</v>
      </c>
      <c r="Q313" s="95">
        <v>0</v>
      </c>
      <c r="R313" s="95">
        <f t="shared" si="78"/>
        <v>0</v>
      </c>
      <c r="S313" s="98">
        <v>0</v>
      </c>
      <c r="T313" s="17"/>
    </row>
    <row r="314" spans="1:20" ht="12.75">
      <c r="A314" s="366"/>
      <c r="B314" s="346"/>
      <c r="C314" s="344"/>
      <c r="D314" s="318">
        <v>147</v>
      </c>
      <c r="E314" s="318">
        <v>1003</v>
      </c>
      <c r="F314" s="320" t="s">
        <v>548</v>
      </c>
      <c r="G314" s="87" t="s">
        <v>536</v>
      </c>
      <c r="H314" s="95">
        <f aca="true" t="shared" si="91" ref="H314:S314">H315+H316</f>
        <v>0</v>
      </c>
      <c r="I314" s="95">
        <f t="shared" si="91"/>
        <v>0</v>
      </c>
      <c r="J314" s="95">
        <f t="shared" si="91"/>
        <v>0</v>
      </c>
      <c r="K314" s="95">
        <f t="shared" si="91"/>
        <v>0</v>
      </c>
      <c r="L314" s="95">
        <f t="shared" si="91"/>
        <v>0</v>
      </c>
      <c r="M314" s="95">
        <f t="shared" si="91"/>
        <v>0</v>
      </c>
      <c r="N314" s="95">
        <f t="shared" si="91"/>
        <v>0</v>
      </c>
      <c r="O314" s="95">
        <f t="shared" si="91"/>
        <v>0</v>
      </c>
      <c r="P314" s="95">
        <f t="shared" si="91"/>
        <v>0</v>
      </c>
      <c r="Q314" s="95">
        <f t="shared" si="91"/>
        <v>0</v>
      </c>
      <c r="R314" s="95">
        <f t="shared" si="91"/>
        <v>0</v>
      </c>
      <c r="S314" s="95">
        <f t="shared" si="91"/>
        <v>0</v>
      </c>
      <c r="T314" s="17"/>
    </row>
    <row r="315" spans="1:20" ht="12.75">
      <c r="A315" s="366"/>
      <c r="B315" s="346"/>
      <c r="C315" s="344"/>
      <c r="D315" s="318"/>
      <c r="E315" s="318"/>
      <c r="F315" s="321"/>
      <c r="G315" s="87">
        <v>321</v>
      </c>
      <c r="H315" s="95">
        <v>0</v>
      </c>
      <c r="I315" s="95">
        <v>0</v>
      </c>
      <c r="J315" s="95">
        <v>0</v>
      </c>
      <c r="K315" s="95">
        <v>0</v>
      </c>
      <c r="L315" s="95">
        <v>0</v>
      </c>
      <c r="M315" s="95">
        <v>0</v>
      </c>
      <c r="N315" s="95">
        <v>0</v>
      </c>
      <c r="O315" s="95">
        <v>0</v>
      </c>
      <c r="P315" s="95">
        <v>0</v>
      </c>
      <c r="Q315" s="95">
        <v>0</v>
      </c>
      <c r="R315" s="95">
        <f t="shared" si="78"/>
        <v>0</v>
      </c>
      <c r="S315" s="98">
        <v>0</v>
      </c>
      <c r="T315" s="17"/>
    </row>
    <row r="316" spans="1:20" ht="12.75">
      <c r="A316" s="366"/>
      <c r="B316" s="346"/>
      <c r="C316" s="344"/>
      <c r="D316" s="318"/>
      <c r="E316" s="318"/>
      <c r="F316" s="322"/>
      <c r="G316" s="87">
        <v>244</v>
      </c>
      <c r="H316" s="95">
        <v>0</v>
      </c>
      <c r="I316" s="95">
        <v>0</v>
      </c>
      <c r="J316" s="95">
        <v>0</v>
      </c>
      <c r="K316" s="95">
        <v>0</v>
      </c>
      <c r="L316" s="95">
        <v>0</v>
      </c>
      <c r="M316" s="95">
        <v>0</v>
      </c>
      <c r="N316" s="95">
        <v>0</v>
      </c>
      <c r="O316" s="95">
        <v>0</v>
      </c>
      <c r="P316" s="95">
        <v>0</v>
      </c>
      <c r="Q316" s="95">
        <v>0</v>
      </c>
      <c r="R316" s="95">
        <f t="shared" si="78"/>
        <v>0</v>
      </c>
      <c r="S316" s="98">
        <v>0</v>
      </c>
      <c r="T316" s="17"/>
    </row>
    <row r="317" spans="1:20" ht="12.75">
      <c r="A317" s="366"/>
      <c r="B317" s="346"/>
      <c r="C317" s="344"/>
      <c r="D317" s="87">
        <v>147</v>
      </c>
      <c r="E317" s="87">
        <v>1003</v>
      </c>
      <c r="F317" s="88" t="s">
        <v>549</v>
      </c>
      <c r="G317" s="87">
        <v>321</v>
      </c>
      <c r="H317" s="95">
        <v>0</v>
      </c>
      <c r="I317" s="95">
        <v>0</v>
      </c>
      <c r="J317" s="95">
        <v>0</v>
      </c>
      <c r="K317" s="95">
        <v>0</v>
      </c>
      <c r="L317" s="95">
        <v>0</v>
      </c>
      <c r="M317" s="95">
        <v>0</v>
      </c>
      <c r="N317" s="95">
        <v>0</v>
      </c>
      <c r="O317" s="95">
        <v>0</v>
      </c>
      <c r="P317" s="95">
        <v>0</v>
      </c>
      <c r="Q317" s="95">
        <v>0</v>
      </c>
      <c r="R317" s="95">
        <f t="shared" si="78"/>
        <v>0</v>
      </c>
      <c r="S317" s="98">
        <v>0</v>
      </c>
      <c r="T317" s="17"/>
    </row>
    <row r="318" spans="1:20" ht="12.75">
      <c r="A318" s="366"/>
      <c r="B318" s="346"/>
      <c r="C318" s="344"/>
      <c r="D318" s="318">
        <v>147</v>
      </c>
      <c r="E318" s="318">
        <v>1003</v>
      </c>
      <c r="F318" s="320" t="s">
        <v>550</v>
      </c>
      <c r="G318" s="87" t="s">
        <v>536</v>
      </c>
      <c r="H318" s="95">
        <f>H319+H320</f>
        <v>0</v>
      </c>
      <c r="I318" s="95">
        <f>I319+I320</f>
        <v>0</v>
      </c>
      <c r="J318" s="95">
        <v>0</v>
      </c>
      <c r="K318" s="95">
        <f aca="true" t="shared" si="92" ref="K318:S318">K319+K320</f>
        <v>0</v>
      </c>
      <c r="L318" s="95">
        <f t="shared" si="92"/>
        <v>0</v>
      </c>
      <c r="M318" s="95">
        <f t="shared" si="92"/>
        <v>0</v>
      </c>
      <c r="N318" s="95">
        <f t="shared" si="92"/>
        <v>0</v>
      </c>
      <c r="O318" s="95">
        <f t="shared" si="92"/>
        <v>0</v>
      </c>
      <c r="P318" s="95">
        <f t="shared" si="92"/>
        <v>0</v>
      </c>
      <c r="Q318" s="95">
        <f t="shared" si="92"/>
        <v>0</v>
      </c>
      <c r="R318" s="95">
        <f t="shared" si="92"/>
        <v>0</v>
      </c>
      <c r="S318" s="95">
        <f t="shared" si="92"/>
        <v>0</v>
      </c>
      <c r="T318" s="17"/>
    </row>
    <row r="319" spans="1:20" ht="12.75">
      <c r="A319" s="366"/>
      <c r="B319" s="346"/>
      <c r="C319" s="344"/>
      <c r="D319" s="318"/>
      <c r="E319" s="318"/>
      <c r="F319" s="321"/>
      <c r="G319" s="87">
        <v>321</v>
      </c>
      <c r="H319" s="95">
        <v>0</v>
      </c>
      <c r="I319" s="95">
        <v>0</v>
      </c>
      <c r="J319" s="95">
        <v>0</v>
      </c>
      <c r="K319" s="95">
        <v>0</v>
      </c>
      <c r="L319" s="95">
        <v>0</v>
      </c>
      <c r="M319" s="95">
        <v>0</v>
      </c>
      <c r="N319" s="95">
        <v>0</v>
      </c>
      <c r="O319" s="95">
        <v>0</v>
      </c>
      <c r="P319" s="95">
        <v>0</v>
      </c>
      <c r="Q319" s="95">
        <v>0</v>
      </c>
      <c r="R319" s="95">
        <f t="shared" si="78"/>
        <v>0</v>
      </c>
      <c r="S319" s="98">
        <v>0</v>
      </c>
      <c r="T319" s="17"/>
    </row>
    <row r="320" spans="1:20" ht="12.75">
      <c r="A320" s="366"/>
      <c r="B320" s="346"/>
      <c r="C320" s="344"/>
      <c r="D320" s="318"/>
      <c r="E320" s="318"/>
      <c r="F320" s="322"/>
      <c r="G320" s="87">
        <v>244</v>
      </c>
      <c r="H320" s="95">
        <v>0</v>
      </c>
      <c r="I320" s="95">
        <v>0</v>
      </c>
      <c r="J320" s="95">
        <v>0</v>
      </c>
      <c r="K320" s="95">
        <v>0</v>
      </c>
      <c r="L320" s="95">
        <v>0</v>
      </c>
      <c r="M320" s="95">
        <v>0</v>
      </c>
      <c r="N320" s="95">
        <v>0</v>
      </c>
      <c r="O320" s="95">
        <v>0</v>
      </c>
      <c r="P320" s="95">
        <v>0</v>
      </c>
      <c r="Q320" s="95">
        <v>0</v>
      </c>
      <c r="R320" s="95">
        <f t="shared" si="78"/>
        <v>0</v>
      </c>
      <c r="S320" s="98">
        <v>0</v>
      </c>
      <c r="T320" s="17"/>
    </row>
    <row r="321" spans="1:20" ht="12.75">
      <c r="A321" s="366"/>
      <c r="B321" s="346"/>
      <c r="C321" s="344"/>
      <c r="D321" s="87">
        <v>147</v>
      </c>
      <c r="E321" s="87">
        <v>1003</v>
      </c>
      <c r="F321" s="88" t="s">
        <v>551</v>
      </c>
      <c r="G321" s="87">
        <v>321</v>
      </c>
      <c r="H321" s="95">
        <v>0</v>
      </c>
      <c r="I321" s="95">
        <v>0</v>
      </c>
      <c r="J321" s="95">
        <v>0</v>
      </c>
      <c r="K321" s="95">
        <v>0</v>
      </c>
      <c r="L321" s="95">
        <v>0</v>
      </c>
      <c r="M321" s="95">
        <v>0</v>
      </c>
      <c r="N321" s="95">
        <v>0</v>
      </c>
      <c r="O321" s="95">
        <v>0</v>
      </c>
      <c r="P321" s="95">
        <v>0</v>
      </c>
      <c r="Q321" s="95">
        <v>0</v>
      </c>
      <c r="R321" s="95">
        <f t="shared" si="78"/>
        <v>0</v>
      </c>
      <c r="S321" s="98">
        <v>0</v>
      </c>
      <c r="T321" s="17"/>
    </row>
    <row r="322" spans="1:20" ht="12.75">
      <c r="A322" s="366"/>
      <c r="B322" s="346"/>
      <c r="C322" s="344"/>
      <c r="D322" s="87">
        <v>147</v>
      </c>
      <c r="E322" s="87">
        <v>1003</v>
      </c>
      <c r="F322" s="88" t="s">
        <v>552</v>
      </c>
      <c r="G322" s="87">
        <v>321</v>
      </c>
      <c r="H322" s="95">
        <v>0</v>
      </c>
      <c r="I322" s="95">
        <v>0</v>
      </c>
      <c r="J322" s="95">
        <v>0</v>
      </c>
      <c r="K322" s="95">
        <v>0</v>
      </c>
      <c r="L322" s="95">
        <v>0</v>
      </c>
      <c r="M322" s="95">
        <v>0</v>
      </c>
      <c r="N322" s="95">
        <v>0</v>
      </c>
      <c r="O322" s="95">
        <v>0</v>
      </c>
      <c r="P322" s="95">
        <v>0</v>
      </c>
      <c r="Q322" s="95">
        <v>0</v>
      </c>
      <c r="R322" s="95">
        <f t="shared" si="78"/>
        <v>0</v>
      </c>
      <c r="S322" s="98">
        <v>0</v>
      </c>
      <c r="T322" s="17"/>
    </row>
    <row r="323" spans="1:20" ht="12.75">
      <c r="A323" s="366"/>
      <c r="B323" s="346"/>
      <c r="C323" s="344"/>
      <c r="D323" s="87">
        <v>147</v>
      </c>
      <c r="E323" s="87">
        <v>1003</v>
      </c>
      <c r="F323" s="88" t="s">
        <v>553</v>
      </c>
      <c r="G323" s="87">
        <v>321</v>
      </c>
      <c r="H323" s="95">
        <v>0</v>
      </c>
      <c r="I323" s="95">
        <v>0</v>
      </c>
      <c r="J323" s="95">
        <v>0</v>
      </c>
      <c r="K323" s="95">
        <v>0</v>
      </c>
      <c r="L323" s="95">
        <v>0</v>
      </c>
      <c r="M323" s="95">
        <v>0</v>
      </c>
      <c r="N323" s="95">
        <v>0</v>
      </c>
      <c r="O323" s="95">
        <v>0</v>
      </c>
      <c r="P323" s="95">
        <v>0</v>
      </c>
      <c r="Q323" s="95">
        <v>0</v>
      </c>
      <c r="R323" s="95">
        <f t="shared" si="78"/>
        <v>0</v>
      </c>
      <c r="S323" s="98">
        <v>0</v>
      </c>
      <c r="T323" s="17"/>
    </row>
    <row r="324" spans="1:20" ht="12.75">
      <c r="A324" s="366"/>
      <c r="B324" s="346"/>
      <c r="C324" s="344"/>
      <c r="D324" s="87">
        <v>147</v>
      </c>
      <c r="E324" s="87">
        <v>1003</v>
      </c>
      <c r="F324" s="88" t="s">
        <v>554</v>
      </c>
      <c r="G324" s="87">
        <v>321</v>
      </c>
      <c r="H324" s="95">
        <v>0</v>
      </c>
      <c r="I324" s="95">
        <v>0</v>
      </c>
      <c r="J324" s="95">
        <v>0</v>
      </c>
      <c r="K324" s="95">
        <v>0</v>
      </c>
      <c r="L324" s="95">
        <v>0</v>
      </c>
      <c r="M324" s="95">
        <v>0</v>
      </c>
      <c r="N324" s="95">
        <v>0</v>
      </c>
      <c r="O324" s="95">
        <v>0</v>
      </c>
      <c r="P324" s="95">
        <v>0</v>
      </c>
      <c r="Q324" s="95">
        <v>0</v>
      </c>
      <c r="R324" s="95">
        <f t="shared" si="78"/>
        <v>0</v>
      </c>
      <c r="S324" s="98">
        <v>0</v>
      </c>
      <c r="T324" s="17"/>
    </row>
    <row r="325" spans="1:20" ht="12.75">
      <c r="A325" s="366"/>
      <c r="B325" s="346"/>
      <c r="C325" s="344"/>
      <c r="D325" s="318">
        <v>147</v>
      </c>
      <c r="E325" s="318">
        <v>1003</v>
      </c>
      <c r="F325" s="320" t="s">
        <v>555</v>
      </c>
      <c r="G325" s="87" t="s">
        <v>536</v>
      </c>
      <c r="H325" s="95">
        <f>H326+H327</f>
        <v>0</v>
      </c>
      <c r="I325" s="95">
        <f>I326+I327</f>
        <v>0</v>
      </c>
      <c r="J325" s="95">
        <v>0</v>
      </c>
      <c r="K325" s="95">
        <f aca="true" t="shared" si="93" ref="K325:S325">K326+K327</f>
        <v>0</v>
      </c>
      <c r="L325" s="95">
        <f t="shared" si="93"/>
        <v>0</v>
      </c>
      <c r="M325" s="95">
        <f t="shared" si="93"/>
        <v>0</v>
      </c>
      <c r="N325" s="95">
        <f t="shared" si="93"/>
        <v>0</v>
      </c>
      <c r="O325" s="95">
        <f t="shared" si="93"/>
        <v>0</v>
      </c>
      <c r="P325" s="95">
        <f t="shared" si="93"/>
        <v>0</v>
      </c>
      <c r="Q325" s="95">
        <f t="shared" si="93"/>
        <v>0</v>
      </c>
      <c r="R325" s="95">
        <f t="shared" si="93"/>
        <v>0</v>
      </c>
      <c r="S325" s="95">
        <f t="shared" si="93"/>
        <v>0</v>
      </c>
      <c r="T325" s="17"/>
    </row>
    <row r="326" spans="1:20" ht="12.75">
      <c r="A326" s="366"/>
      <c r="B326" s="346"/>
      <c r="C326" s="344"/>
      <c r="D326" s="318"/>
      <c r="E326" s="318"/>
      <c r="F326" s="321"/>
      <c r="G326" s="87">
        <v>321</v>
      </c>
      <c r="H326" s="95">
        <v>0</v>
      </c>
      <c r="I326" s="95">
        <v>0</v>
      </c>
      <c r="J326" s="95">
        <v>0</v>
      </c>
      <c r="K326" s="95">
        <v>0</v>
      </c>
      <c r="L326" s="95">
        <v>0</v>
      </c>
      <c r="M326" s="95">
        <v>0</v>
      </c>
      <c r="N326" s="95">
        <v>0</v>
      </c>
      <c r="O326" s="95">
        <v>0</v>
      </c>
      <c r="P326" s="95">
        <v>0</v>
      </c>
      <c r="Q326" s="95">
        <v>0</v>
      </c>
      <c r="R326" s="95">
        <f t="shared" si="78"/>
        <v>0</v>
      </c>
      <c r="S326" s="98">
        <v>0</v>
      </c>
      <c r="T326" s="17"/>
    </row>
    <row r="327" spans="1:20" ht="12.75">
      <c r="A327" s="366"/>
      <c r="B327" s="346"/>
      <c r="C327" s="344"/>
      <c r="D327" s="318"/>
      <c r="E327" s="318"/>
      <c r="F327" s="322"/>
      <c r="G327" s="87">
        <v>244</v>
      </c>
      <c r="H327" s="95">
        <v>0</v>
      </c>
      <c r="I327" s="95">
        <v>0</v>
      </c>
      <c r="J327" s="95">
        <v>0</v>
      </c>
      <c r="K327" s="95">
        <v>0</v>
      </c>
      <c r="L327" s="95">
        <v>0</v>
      </c>
      <c r="M327" s="95">
        <v>0</v>
      </c>
      <c r="N327" s="95">
        <v>0</v>
      </c>
      <c r="O327" s="95">
        <v>0</v>
      </c>
      <c r="P327" s="95">
        <v>0</v>
      </c>
      <c r="Q327" s="95">
        <v>0</v>
      </c>
      <c r="R327" s="95">
        <f t="shared" si="78"/>
        <v>0</v>
      </c>
      <c r="S327" s="98">
        <v>0</v>
      </c>
      <c r="T327" s="17"/>
    </row>
    <row r="328" spans="1:20" ht="12.75">
      <c r="A328" s="366"/>
      <c r="B328" s="346"/>
      <c r="C328" s="344"/>
      <c r="D328" s="318">
        <v>147</v>
      </c>
      <c r="E328" s="318">
        <v>1003</v>
      </c>
      <c r="F328" s="320" t="s">
        <v>556</v>
      </c>
      <c r="G328" s="87" t="s">
        <v>536</v>
      </c>
      <c r="H328" s="95">
        <f>H329+H330</f>
        <v>0</v>
      </c>
      <c r="I328" s="95">
        <f>I329+I330</f>
        <v>0</v>
      </c>
      <c r="J328" s="95">
        <v>0</v>
      </c>
      <c r="K328" s="95">
        <f aca="true" t="shared" si="94" ref="K328:S328">K329+K330</f>
        <v>0</v>
      </c>
      <c r="L328" s="95">
        <f t="shared" si="94"/>
        <v>0</v>
      </c>
      <c r="M328" s="95">
        <f t="shared" si="94"/>
        <v>0</v>
      </c>
      <c r="N328" s="95">
        <f t="shared" si="94"/>
        <v>0</v>
      </c>
      <c r="O328" s="95">
        <f t="shared" si="94"/>
        <v>0</v>
      </c>
      <c r="P328" s="95">
        <f t="shared" si="94"/>
        <v>0</v>
      </c>
      <c r="Q328" s="95">
        <f t="shared" si="94"/>
        <v>0</v>
      </c>
      <c r="R328" s="95">
        <f t="shared" si="94"/>
        <v>0</v>
      </c>
      <c r="S328" s="95">
        <f t="shared" si="94"/>
        <v>0</v>
      </c>
      <c r="T328" s="17"/>
    </row>
    <row r="329" spans="1:20" ht="12.75">
      <c r="A329" s="366"/>
      <c r="B329" s="346"/>
      <c r="C329" s="344"/>
      <c r="D329" s="318"/>
      <c r="E329" s="318"/>
      <c r="F329" s="321"/>
      <c r="G329" s="87">
        <v>321</v>
      </c>
      <c r="H329" s="95">
        <v>0</v>
      </c>
      <c r="I329" s="95">
        <v>0</v>
      </c>
      <c r="J329" s="95">
        <v>0</v>
      </c>
      <c r="K329" s="95">
        <v>0</v>
      </c>
      <c r="L329" s="95">
        <v>0</v>
      </c>
      <c r="M329" s="95">
        <v>0</v>
      </c>
      <c r="N329" s="95">
        <v>0</v>
      </c>
      <c r="O329" s="95">
        <v>0</v>
      </c>
      <c r="P329" s="95">
        <v>0</v>
      </c>
      <c r="Q329" s="95">
        <v>0</v>
      </c>
      <c r="R329" s="95">
        <f t="shared" si="78"/>
        <v>0</v>
      </c>
      <c r="S329" s="98">
        <v>0</v>
      </c>
      <c r="T329" s="17"/>
    </row>
    <row r="330" spans="1:20" ht="12.75">
      <c r="A330" s="366"/>
      <c r="B330" s="346"/>
      <c r="C330" s="344"/>
      <c r="D330" s="318"/>
      <c r="E330" s="318"/>
      <c r="F330" s="322"/>
      <c r="G330" s="87">
        <v>244</v>
      </c>
      <c r="H330" s="95">
        <v>0</v>
      </c>
      <c r="I330" s="95">
        <v>0</v>
      </c>
      <c r="J330" s="95">
        <v>0</v>
      </c>
      <c r="K330" s="95">
        <v>0</v>
      </c>
      <c r="L330" s="95">
        <v>0</v>
      </c>
      <c r="M330" s="95">
        <v>0</v>
      </c>
      <c r="N330" s="95">
        <v>0</v>
      </c>
      <c r="O330" s="95">
        <v>0</v>
      </c>
      <c r="P330" s="95">
        <v>0</v>
      </c>
      <c r="Q330" s="95">
        <v>0</v>
      </c>
      <c r="R330" s="95">
        <f t="shared" si="78"/>
        <v>0</v>
      </c>
      <c r="S330" s="98">
        <v>0</v>
      </c>
      <c r="T330" s="17"/>
    </row>
    <row r="331" spans="1:20" ht="12.75">
      <c r="A331" s="366"/>
      <c r="B331" s="346"/>
      <c r="C331" s="344"/>
      <c r="D331" s="318">
        <v>147</v>
      </c>
      <c r="E331" s="318">
        <v>1003</v>
      </c>
      <c r="F331" s="320" t="s">
        <v>557</v>
      </c>
      <c r="G331" s="87" t="s">
        <v>536</v>
      </c>
      <c r="H331" s="95">
        <f>H332+H333</f>
        <v>0</v>
      </c>
      <c r="I331" s="95">
        <f>I332+I333</f>
        <v>0</v>
      </c>
      <c r="J331" s="95">
        <v>0</v>
      </c>
      <c r="K331" s="95">
        <f aca="true" t="shared" si="95" ref="K331:S331">K332+K333</f>
        <v>0</v>
      </c>
      <c r="L331" s="95">
        <f t="shared" si="95"/>
        <v>0</v>
      </c>
      <c r="M331" s="95">
        <f t="shared" si="95"/>
        <v>0</v>
      </c>
      <c r="N331" s="95">
        <f t="shared" si="95"/>
        <v>0</v>
      </c>
      <c r="O331" s="95">
        <f t="shared" si="95"/>
        <v>0</v>
      </c>
      <c r="P331" s="95">
        <f t="shared" si="95"/>
        <v>0</v>
      </c>
      <c r="Q331" s="95">
        <f t="shared" si="95"/>
        <v>0</v>
      </c>
      <c r="R331" s="95">
        <f t="shared" si="95"/>
        <v>0</v>
      </c>
      <c r="S331" s="95">
        <f t="shared" si="95"/>
        <v>0</v>
      </c>
      <c r="T331" s="17"/>
    </row>
    <row r="332" spans="1:20" ht="12.75">
      <c r="A332" s="366"/>
      <c r="B332" s="346"/>
      <c r="C332" s="344"/>
      <c r="D332" s="318"/>
      <c r="E332" s="318"/>
      <c r="F332" s="321"/>
      <c r="G332" s="87">
        <v>321</v>
      </c>
      <c r="H332" s="95">
        <v>0</v>
      </c>
      <c r="I332" s="95">
        <v>0</v>
      </c>
      <c r="J332" s="95">
        <v>0</v>
      </c>
      <c r="K332" s="95">
        <v>0</v>
      </c>
      <c r="L332" s="95">
        <v>0</v>
      </c>
      <c r="M332" s="95">
        <v>0</v>
      </c>
      <c r="N332" s="95">
        <v>0</v>
      </c>
      <c r="O332" s="95">
        <v>0</v>
      </c>
      <c r="P332" s="95">
        <v>0</v>
      </c>
      <c r="Q332" s="95">
        <v>0</v>
      </c>
      <c r="R332" s="95">
        <f t="shared" si="78"/>
        <v>0</v>
      </c>
      <c r="S332" s="98">
        <v>0</v>
      </c>
      <c r="T332" s="17"/>
    </row>
    <row r="333" spans="1:20" ht="12.75">
      <c r="A333" s="366"/>
      <c r="B333" s="346"/>
      <c r="C333" s="344"/>
      <c r="D333" s="318"/>
      <c r="E333" s="318"/>
      <c r="F333" s="322"/>
      <c r="G333" s="87">
        <v>244</v>
      </c>
      <c r="H333" s="95">
        <v>0</v>
      </c>
      <c r="I333" s="95">
        <v>0</v>
      </c>
      <c r="J333" s="95">
        <v>0</v>
      </c>
      <c r="K333" s="95">
        <v>0</v>
      </c>
      <c r="L333" s="95">
        <v>0</v>
      </c>
      <c r="M333" s="95">
        <v>0</v>
      </c>
      <c r="N333" s="95">
        <v>0</v>
      </c>
      <c r="O333" s="95">
        <v>0</v>
      </c>
      <c r="P333" s="95">
        <v>0</v>
      </c>
      <c r="Q333" s="95">
        <v>0</v>
      </c>
      <c r="R333" s="95">
        <f t="shared" si="78"/>
        <v>0</v>
      </c>
      <c r="S333" s="98">
        <v>0</v>
      </c>
      <c r="T333" s="17"/>
    </row>
    <row r="334" spans="1:20" ht="12.75">
      <c r="A334" s="366"/>
      <c r="B334" s="348"/>
      <c r="C334" s="344"/>
      <c r="D334" s="87">
        <v>147</v>
      </c>
      <c r="E334" s="87">
        <v>1001</v>
      </c>
      <c r="F334" s="88" t="s">
        <v>558</v>
      </c>
      <c r="G334" s="87">
        <v>312</v>
      </c>
      <c r="H334" s="95">
        <v>415.64004</v>
      </c>
      <c r="I334" s="95">
        <v>415.64004</v>
      </c>
      <c r="J334" s="95">
        <v>102.5</v>
      </c>
      <c r="K334" s="95">
        <v>95.41351</v>
      </c>
      <c r="L334" s="95">
        <v>205</v>
      </c>
      <c r="M334" s="95">
        <v>179.6</v>
      </c>
      <c r="N334" s="95">
        <v>307.5</v>
      </c>
      <c r="O334" s="95">
        <v>263.7</v>
      </c>
      <c r="P334" s="95">
        <v>347.8</v>
      </c>
      <c r="Q334" s="95">
        <v>347.8</v>
      </c>
      <c r="R334" s="98">
        <v>410</v>
      </c>
      <c r="S334" s="98">
        <v>410</v>
      </c>
      <c r="T334" s="17"/>
    </row>
    <row r="335" spans="1:20" ht="22.5">
      <c r="A335" s="366" t="s">
        <v>559</v>
      </c>
      <c r="B335" s="68"/>
      <c r="C335" s="68" t="s">
        <v>23</v>
      </c>
      <c r="D335" s="87"/>
      <c r="E335" s="87"/>
      <c r="F335" s="88"/>
      <c r="G335" s="85"/>
      <c r="H335" s="95">
        <f>H338+H341+H344+H347+H348+H352+H353+H354+H357</f>
        <v>85</v>
      </c>
      <c r="I335" s="95">
        <f>I338+I341+I344+I347+I348+I352+I353+I354+I357</f>
        <v>85</v>
      </c>
      <c r="J335" s="95">
        <f>J338+J341+J344+J347+J348+J352+J353+J354+J357</f>
        <v>0</v>
      </c>
      <c r="K335" s="95">
        <f aca="true" t="shared" si="96" ref="K335:S335">K338+K341+K344+K347+K348+K352+K353+K354+K357</f>
        <v>0</v>
      </c>
      <c r="L335" s="95">
        <f t="shared" si="96"/>
        <v>50</v>
      </c>
      <c r="M335" s="95">
        <v>0</v>
      </c>
      <c r="N335" s="95">
        <f t="shared" si="96"/>
        <v>151.6</v>
      </c>
      <c r="O335" s="95">
        <f>O338+O341+O344+O347+O348+O352+O353+O354+O357</f>
        <v>151.6</v>
      </c>
      <c r="P335" s="95">
        <f t="shared" si="96"/>
        <v>151.6</v>
      </c>
      <c r="Q335" s="95">
        <f t="shared" si="96"/>
        <v>151.6</v>
      </c>
      <c r="R335" s="95">
        <f t="shared" si="96"/>
        <v>173.3</v>
      </c>
      <c r="S335" s="95">
        <f t="shared" si="96"/>
        <v>173.3</v>
      </c>
      <c r="T335" s="17"/>
    </row>
    <row r="336" spans="1:20" ht="22.5">
      <c r="A336" s="366"/>
      <c r="B336" s="68"/>
      <c r="C336" s="68" t="s">
        <v>36</v>
      </c>
      <c r="D336" s="87"/>
      <c r="E336" s="87"/>
      <c r="F336" s="88"/>
      <c r="G336" s="87"/>
      <c r="H336" s="95"/>
      <c r="I336" s="95"/>
      <c r="J336" s="95"/>
      <c r="K336" s="95"/>
      <c r="L336" s="97"/>
      <c r="M336" s="97"/>
      <c r="N336" s="95"/>
      <c r="O336" s="95"/>
      <c r="P336" s="95"/>
      <c r="Q336" s="95"/>
      <c r="R336" s="95"/>
      <c r="S336" s="95"/>
      <c r="T336" s="17"/>
    </row>
    <row r="337" spans="1:20" ht="12.75">
      <c r="A337" s="366"/>
      <c r="B337" s="68"/>
      <c r="C337" s="68"/>
      <c r="D337" s="87"/>
      <c r="E337" s="87"/>
      <c r="F337" s="88"/>
      <c r="G337" s="87"/>
      <c r="H337" s="95"/>
      <c r="I337" s="95"/>
      <c r="J337" s="95"/>
      <c r="K337" s="95"/>
      <c r="L337" s="97"/>
      <c r="M337" s="97"/>
      <c r="N337" s="95"/>
      <c r="O337" s="95"/>
      <c r="P337" s="95"/>
      <c r="Q337" s="95"/>
      <c r="R337" s="95"/>
      <c r="S337" s="95"/>
      <c r="T337" s="17"/>
    </row>
    <row r="338" spans="1:20" ht="12.75" customHeight="1">
      <c r="A338" s="366"/>
      <c r="B338" s="345" t="s">
        <v>560</v>
      </c>
      <c r="C338" s="344" t="s">
        <v>535</v>
      </c>
      <c r="D338" s="318">
        <v>147</v>
      </c>
      <c r="E338" s="318">
        <v>1003</v>
      </c>
      <c r="F338" s="320" t="s">
        <v>561</v>
      </c>
      <c r="G338" s="87" t="s">
        <v>536</v>
      </c>
      <c r="H338" s="95">
        <f>H339+H340</f>
        <v>0</v>
      </c>
      <c r="I338" s="95">
        <f>I339+I340</f>
        <v>0</v>
      </c>
      <c r="J338" s="95">
        <f>J339+J340</f>
        <v>0</v>
      </c>
      <c r="K338" s="95">
        <f aca="true" t="shared" si="97" ref="K338:S338">K339+K340</f>
        <v>0</v>
      </c>
      <c r="L338" s="95">
        <f t="shared" si="97"/>
        <v>0</v>
      </c>
      <c r="M338" s="95">
        <f t="shared" si="97"/>
        <v>0</v>
      </c>
      <c r="N338" s="95">
        <f t="shared" si="97"/>
        <v>0</v>
      </c>
      <c r="O338" s="95">
        <f t="shared" si="97"/>
        <v>0</v>
      </c>
      <c r="P338" s="95">
        <f t="shared" si="97"/>
        <v>0</v>
      </c>
      <c r="Q338" s="95">
        <f t="shared" si="97"/>
        <v>0</v>
      </c>
      <c r="R338" s="95">
        <f t="shared" si="97"/>
        <v>0</v>
      </c>
      <c r="S338" s="95">
        <f t="shared" si="97"/>
        <v>0</v>
      </c>
      <c r="T338" s="17"/>
    </row>
    <row r="339" spans="1:20" ht="12.75">
      <c r="A339" s="366"/>
      <c r="B339" s="367"/>
      <c r="C339" s="344"/>
      <c r="D339" s="318"/>
      <c r="E339" s="318"/>
      <c r="F339" s="321"/>
      <c r="G339" s="87">
        <v>321</v>
      </c>
      <c r="H339" s="95">
        <v>0</v>
      </c>
      <c r="I339" s="95">
        <v>0</v>
      </c>
      <c r="J339" s="95">
        <v>0</v>
      </c>
      <c r="K339" s="95">
        <v>0</v>
      </c>
      <c r="L339" s="95">
        <v>0</v>
      </c>
      <c r="M339" s="95">
        <v>0</v>
      </c>
      <c r="N339" s="95">
        <v>0</v>
      </c>
      <c r="O339" s="95">
        <v>0</v>
      </c>
      <c r="P339" s="95">
        <v>0</v>
      </c>
      <c r="Q339" s="95">
        <v>0</v>
      </c>
      <c r="R339" s="95">
        <f t="shared" si="78"/>
        <v>0</v>
      </c>
      <c r="S339" s="98">
        <v>0</v>
      </c>
      <c r="T339" s="17"/>
    </row>
    <row r="340" spans="1:20" ht="12.75">
      <c r="A340" s="366"/>
      <c r="B340" s="367"/>
      <c r="C340" s="344"/>
      <c r="D340" s="318"/>
      <c r="E340" s="318"/>
      <c r="F340" s="322"/>
      <c r="G340" s="87">
        <v>244</v>
      </c>
      <c r="H340" s="95">
        <v>0</v>
      </c>
      <c r="I340" s="95">
        <v>0</v>
      </c>
      <c r="J340" s="95">
        <v>0</v>
      </c>
      <c r="K340" s="95">
        <v>0</v>
      </c>
      <c r="L340" s="95">
        <v>0</v>
      </c>
      <c r="M340" s="95">
        <v>0</v>
      </c>
      <c r="N340" s="95">
        <v>0</v>
      </c>
      <c r="O340" s="95">
        <v>0</v>
      </c>
      <c r="P340" s="95">
        <v>0</v>
      </c>
      <c r="Q340" s="95">
        <v>0</v>
      </c>
      <c r="R340" s="95">
        <f t="shared" si="78"/>
        <v>0</v>
      </c>
      <c r="S340" s="98">
        <v>0</v>
      </c>
      <c r="T340" s="17"/>
    </row>
    <row r="341" spans="1:20" ht="12.75">
      <c r="A341" s="366"/>
      <c r="B341" s="367"/>
      <c r="C341" s="344"/>
      <c r="D341" s="318">
        <v>147</v>
      </c>
      <c r="E341" s="318">
        <v>1003</v>
      </c>
      <c r="F341" s="320" t="s">
        <v>562</v>
      </c>
      <c r="G341" s="87" t="s">
        <v>536</v>
      </c>
      <c r="H341" s="95">
        <f>H342+H343</f>
        <v>0</v>
      </c>
      <c r="I341" s="95">
        <f>I342+I343</f>
        <v>0</v>
      </c>
      <c r="J341" s="95">
        <f>J342+J343</f>
        <v>0</v>
      </c>
      <c r="K341" s="95">
        <f aca="true" t="shared" si="98" ref="K341:S341">K342+K343</f>
        <v>0</v>
      </c>
      <c r="L341" s="95">
        <f t="shared" si="98"/>
        <v>0</v>
      </c>
      <c r="M341" s="95">
        <f t="shared" si="98"/>
        <v>0</v>
      </c>
      <c r="N341" s="95">
        <f t="shared" si="98"/>
        <v>0</v>
      </c>
      <c r="O341" s="95">
        <f t="shared" si="98"/>
        <v>0</v>
      </c>
      <c r="P341" s="95">
        <f t="shared" si="98"/>
        <v>0</v>
      </c>
      <c r="Q341" s="95">
        <f t="shared" si="98"/>
        <v>0</v>
      </c>
      <c r="R341" s="95">
        <f t="shared" si="98"/>
        <v>0</v>
      </c>
      <c r="S341" s="95">
        <f t="shared" si="98"/>
        <v>0</v>
      </c>
      <c r="T341" s="17"/>
    </row>
    <row r="342" spans="1:20" ht="12.75">
      <c r="A342" s="366"/>
      <c r="B342" s="367"/>
      <c r="C342" s="344"/>
      <c r="D342" s="318"/>
      <c r="E342" s="318"/>
      <c r="F342" s="321"/>
      <c r="G342" s="87">
        <v>321</v>
      </c>
      <c r="H342" s="95">
        <v>0</v>
      </c>
      <c r="I342" s="95">
        <v>0</v>
      </c>
      <c r="J342" s="95">
        <v>0</v>
      </c>
      <c r="K342" s="95">
        <v>0</v>
      </c>
      <c r="L342" s="95">
        <v>0</v>
      </c>
      <c r="M342" s="95">
        <v>0</v>
      </c>
      <c r="N342" s="95">
        <v>0</v>
      </c>
      <c r="O342" s="95">
        <v>0</v>
      </c>
      <c r="P342" s="95">
        <v>0</v>
      </c>
      <c r="Q342" s="95">
        <v>0</v>
      </c>
      <c r="R342" s="95">
        <f t="shared" si="78"/>
        <v>0</v>
      </c>
      <c r="S342" s="98">
        <v>0</v>
      </c>
      <c r="T342" s="17"/>
    </row>
    <row r="343" spans="1:20" ht="12.75">
      <c r="A343" s="366"/>
      <c r="B343" s="367"/>
      <c r="C343" s="344"/>
      <c r="D343" s="318"/>
      <c r="E343" s="318"/>
      <c r="F343" s="322"/>
      <c r="G343" s="87">
        <v>244</v>
      </c>
      <c r="H343" s="95">
        <v>0</v>
      </c>
      <c r="I343" s="95">
        <v>0</v>
      </c>
      <c r="J343" s="95">
        <v>0</v>
      </c>
      <c r="K343" s="95">
        <v>0</v>
      </c>
      <c r="L343" s="95">
        <v>0</v>
      </c>
      <c r="M343" s="95">
        <v>0</v>
      </c>
      <c r="N343" s="95">
        <v>0</v>
      </c>
      <c r="O343" s="95">
        <v>0</v>
      </c>
      <c r="P343" s="95">
        <v>0</v>
      </c>
      <c r="Q343" s="95">
        <v>0</v>
      </c>
      <c r="R343" s="95">
        <f t="shared" si="78"/>
        <v>0</v>
      </c>
      <c r="S343" s="98">
        <v>0</v>
      </c>
      <c r="T343" s="17"/>
    </row>
    <row r="344" spans="1:20" ht="12.75">
      <c r="A344" s="366"/>
      <c r="B344" s="367"/>
      <c r="C344" s="344"/>
      <c r="D344" s="318">
        <v>147</v>
      </c>
      <c r="E344" s="318">
        <v>1003</v>
      </c>
      <c r="F344" s="320" t="s">
        <v>563</v>
      </c>
      <c r="G344" s="87" t="s">
        <v>536</v>
      </c>
      <c r="H344" s="95">
        <f>H345+H346</f>
        <v>0</v>
      </c>
      <c r="I344" s="95">
        <f>I345+I346</f>
        <v>0</v>
      </c>
      <c r="J344" s="95">
        <f>J345+J346</f>
        <v>0</v>
      </c>
      <c r="K344" s="95">
        <f aca="true" t="shared" si="99" ref="K344:S344">K345+K346</f>
        <v>0</v>
      </c>
      <c r="L344" s="95">
        <f t="shared" si="99"/>
        <v>0</v>
      </c>
      <c r="M344" s="95">
        <f t="shared" si="99"/>
        <v>0</v>
      </c>
      <c r="N344" s="95">
        <f t="shared" si="99"/>
        <v>0</v>
      </c>
      <c r="O344" s="95">
        <f t="shared" si="99"/>
        <v>0</v>
      </c>
      <c r="P344" s="95">
        <f t="shared" si="99"/>
        <v>0</v>
      </c>
      <c r="Q344" s="95">
        <f t="shared" si="99"/>
        <v>0</v>
      </c>
      <c r="R344" s="95">
        <f t="shared" si="99"/>
        <v>0</v>
      </c>
      <c r="S344" s="95">
        <f t="shared" si="99"/>
        <v>0</v>
      </c>
      <c r="T344" s="17"/>
    </row>
    <row r="345" spans="1:20" ht="12.75">
      <c r="A345" s="366"/>
      <c r="B345" s="367"/>
      <c r="C345" s="344"/>
      <c r="D345" s="318"/>
      <c r="E345" s="318"/>
      <c r="F345" s="321"/>
      <c r="G345" s="87">
        <v>321</v>
      </c>
      <c r="H345" s="95">
        <v>0</v>
      </c>
      <c r="I345" s="95">
        <v>0</v>
      </c>
      <c r="J345" s="95">
        <v>0</v>
      </c>
      <c r="K345" s="95">
        <v>0</v>
      </c>
      <c r="L345" s="95">
        <v>0</v>
      </c>
      <c r="M345" s="95">
        <v>0</v>
      </c>
      <c r="N345" s="95">
        <v>0</v>
      </c>
      <c r="O345" s="95">
        <v>0</v>
      </c>
      <c r="P345" s="95">
        <v>0</v>
      </c>
      <c r="Q345" s="95">
        <v>0</v>
      </c>
      <c r="R345" s="95">
        <f t="shared" si="78"/>
        <v>0</v>
      </c>
      <c r="S345" s="98">
        <v>0</v>
      </c>
      <c r="T345" s="17"/>
    </row>
    <row r="346" spans="1:20" ht="12.75">
      <c r="A346" s="366"/>
      <c r="B346" s="367"/>
      <c r="C346" s="344"/>
      <c r="D346" s="318"/>
      <c r="E346" s="318"/>
      <c r="F346" s="322"/>
      <c r="G346" s="87">
        <v>244</v>
      </c>
      <c r="H346" s="95">
        <v>0</v>
      </c>
      <c r="I346" s="95">
        <v>0</v>
      </c>
      <c r="J346" s="95">
        <v>0</v>
      </c>
      <c r="K346" s="95">
        <v>0</v>
      </c>
      <c r="L346" s="95">
        <v>0</v>
      </c>
      <c r="M346" s="95">
        <v>0</v>
      </c>
      <c r="N346" s="95">
        <v>0</v>
      </c>
      <c r="O346" s="95">
        <v>0</v>
      </c>
      <c r="P346" s="95">
        <v>0</v>
      </c>
      <c r="Q346" s="95">
        <v>0</v>
      </c>
      <c r="R346" s="95">
        <f t="shared" si="78"/>
        <v>0</v>
      </c>
      <c r="S346" s="98">
        <v>0</v>
      </c>
      <c r="T346" s="17"/>
    </row>
    <row r="347" spans="1:20" ht="12.75">
      <c r="A347" s="366"/>
      <c r="B347" s="367"/>
      <c r="C347" s="344"/>
      <c r="D347" s="87">
        <v>147</v>
      </c>
      <c r="E347" s="87">
        <v>1003</v>
      </c>
      <c r="F347" s="88" t="s">
        <v>564</v>
      </c>
      <c r="G347" s="87">
        <v>321</v>
      </c>
      <c r="H347" s="95">
        <v>0</v>
      </c>
      <c r="I347" s="95">
        <v>0</v>
      </c>
      <c r="J347" s="95">
        <v>0</v>
      </c>
      <c r="K347" s="95">
        <v>0</v>
      </c>
      <c r="L347" s="95">
        <v>0</v>
      </c>
      <c r="M347" s="95">
        <v>0</v>
      </c>
      <c r="N347" s="95">
        <v>0</v>
      </c>
      <c r="O347" s="95">
        <v>0</v>
      </c>
      <c r="P347" s="95">
        <v>0</v>
      </c>
      <c r="Q347" s="95">
        <v>0</v>
      </c>
      <c r="R347" s="95">
        <f t="shared" si="78"/>
        <v>0</v>
      </c>
      <c r="S347" s="98">
        <v>0</v>
      </c>
      <c r="T347" s="17"/>
    </row>
    <row r="348" spans="1:20" ht="12.75">
      <c r="A348" s="366"/>
      <c r="B348" s="367"/>
      <c r="C348" s="344"/>
      <c r="D348" s="369">
        <v>147</v>
      </c>
      <c r="E348" s="369">
        <v>1003</v>
      </c>
      <c r="F348" s="320" t="s">
        <v>565</v>
      </c>
      <c r="G348" s="87" t="s">
        <v>536</v>
      </c>
      <c r="H348" s="95">
        <f>H349+H350+H351</f>
        <v>85</v>
      </c>
      <c r="I348" s="95">
        <f>I349+I350+I351</f>
        <v>85</v>
      </c>
      <c r="J348" s="95">
        <f aca="true" t="shared" si="100" ref="J348:Q348">J349+J350+J351</f>
        <v>0</v>
      </c>
      <c r="K348" s="95">
        <f t="shared" si="100"/>
        <v>0</v>
      </c>
      <c r="L348" s="95">
        <f t="shared" si="100"/>
        <v>50</v>
      </c>
      <c r="M348" s="95">
        <f t="shared" si="100"/>
        <v>0</v>
      </c>
      <c r="N348" s="95">
        <f t="shared" si="100"/>
        <v>151.6</v>
      </c>
      <c r="O348" s="95">
        <f t="shared" si="100"/>
        <v>151.6</v>
      </c>
      <c r="P348" s="95">
        <f t="shared" si="100"/>
        <v>151.6</v>
      </c>
      <c r="Q348" s="95">
        <f t="shared" si="100"/>
        <v>151.6</v>
      </c>
      <c r="R348" s="95">
        <f>R349+R350+R351</f>
        <v>173.3</v>
      </c>
      <c r="S348" s="95">
        <f>S349+S350+S351</f>
        <v>173.3</v>
      </c>
      <c r="T348" s="17"/>
    </row>
    <row r="349" spans="1:20" ht="12.75">
      <c r="A349" s="366"/>
      <c r="B349" s="367"/>
      <c r="C349" s="344"/>
      <c r="D349" s="370"/>
      <c r="E349" s="370"/>
      <c r="F349" s="321"/>
      <c r="G349" s="87">
        <v>321</v>
      </c>
      <c r="H349" s="95">
        <v>0</v>
      </c>
      <c r="I349" s="95">
        <v>0</v>
      </c>
      <c r="J349" s="95">
        <v>0</v>
      </c>
      <c r="K349" s="95">
        <v>0</v>
      </c>
      <c r="L349" s="95">
        <v>0</v>
      </c>
      <c r="M349" s="95">
        <v>0</v>
      </c>
      <c r="N349" s="95">
        <v>0</v>
      </c>
      <c r="O349" s="95">
        <v>0</v>
      </c>
      <c r="P349" s="95">
        <v>0</v>
      </c>
      <c r="Q349" s="95">
        <v>0</v>
      </c>
      <c r="R349" s="95">
        <f t="shared" si="78"/>
        <v>0</v>
      </c>
      <c r="S349" s="98">
        <v>0</v>
      </c>
      <c r="T349" s="17"/>
    </row>
    <row r="350" spans="1:20" ht="12.75">
      <c r="A350" s="366"/>
      <c r="B350" s="367"/>
      <c r="C350" s="344"/>
      <c r="D350" s="370"/>
      <c r="E350" s="370"/>
      <c r="F350" s="321"/>
      <c r="G350" s="87">
        <v>122</v>
      </c>
      <c r="H350" s="95">
        <v>0</v>
      </c>
      <c r="I350" s="95">
        <v>0</v>
      </c>
      <c r="J350" s="95">
        <v>0</v>
      </c>
      <c r="K350" s="95">
        <v>0</v>
      </c>
      <c r="L350" s="95">
        <v>0</v>
      </c>
      <c r="M350" s="95">
        <v>0</v>
      </c>
      <c r="N350" s="95">
        <v>0</v>
      </c>
      <c r="O350" s="95">
        <v>0</v>
      </c>
      <c r="P350" s="95">
        <v>0</v>
      </c>
      <c r="Q350" s="95">
        <v>0</v>
      </c>
      <c r="R350" s="95">
        <f>S350</f>
        <v>0</v>
      </c>
      <c r="S350" s="98">
        <v>0</v>
      </c>
      <c r="T350" s="17"/>
    </row>
    <row r="351" spans="1:20" ht="12.75">
      <c r="A351" s="366"/>
      <c r="B351" s="367"/>
      <c r="C351" s="344"/>
      <c r="D351" s="371"/>
      <c r="E351" s="371"/>
      <c r="F351" s="322"/>
      <c r="G351" s="87">
        <v>244</v>
      </c>
      <c r="H351" s="95">
        <v>85</v>
      </c>
      <c r="I351" s="95">
        <v>85</v>
      </c>
      <c r="J351" s="95">
        <v>0</v>
      </c>
      <c r="K351" s="95">
        <v>0</v>
      </c>
      <c r="L351" s="95">
        <v>50</v>
      </c>
      <c r="M351" s="95">
        <v>0</v>
      </c>
      <c r="N351" s="95">
        <v>151.6</v>
      </c>
      <c r="O351" s="95">
        <v>151.6</v>
      </c>
      <c r="P351" s="95">
        <v>151.6</v>
      </c>
      <c r="Q351" s="95">
        <v>151.6</v>
      </c>
      <c r="R351" s="95">
        <v>173.3</v>
      </c>
      <c r="S351" s="98">
        <v>173.3</v>
      </c>
      <c r="T351" s="17"/>
    </row>
    <row r="352" spans="1:20" ht="12.75">
      <c r="A352" s="366"/>
      <c r="B352" s="367"/>
      <c r="C352" s="344"/>
      <c r="D352" s="87">
        <v>147</v>
      </c>
      <c r="E352" s="87">
        <v>1003</v>
      </c>
      <c r="F352" s="88" t="s">
        <v>566</v>
      </c>
      <c r="G352" s="87">
        <v>321</v>
      </c>
      <c r="H352" s="95">
        <v>0</v>
      </c>
      <c r="I352" s="95">
        <v>0</v>
      </c>
      <c r="J352" s="95">
        <v>0</v>
      </c>
      <c r="K352" s="95">
        <v>0</v>
      </c>
      <c r="L352" s="95">
        <v>0</v>
      </c>
      <c r="M352" s="95">
        <v>0</v>
      </c>
      <c r="N352" s="95">
        <v>0</v>
      </c>
      <c r="O352" s="95">
        <v>0</v>
      </c>
      <c r="P352" s="95">
        <v>0</v>
      </c>
      <c r="Q352" s="95">
        <v>0</v>
      </c>
      <c r="R352" s="95">
        <f>S352</f>
        <v>0</v>
      </c>
      <c r="S352" s="98">
        <v>0</v>
      </c>
      <c r="T352" s="17"/>
    </row>
    <row r="353" spans="1:20" ht="12.75">
      <c r="A353" s="366"/>
      <c r="B353" s="367"/>
      <c r="C353" s="344"/>
      <c r="D353" s="87">
        <v>147</v>
      </c>
      <c r="E353" s="87">
        <v>1003</v>
      </c>
      <c r="F353" s="88" t="s">
        <v>567</v>
      </c>
      <c r="G353" s="87">
        <v>321</v>
      </c>
      <c r="H353" s="95">
        <v>0</v>
      </c>
      <c r="I353" s="95">
        <v>0</v>
      </c>
      <c r="J353" s="95">
        <v>0</v>
      </c>
      <c r="K353" s="95">
        <v>0</v>
      </c>
      <c r="L353" s="95">
        <v>0</v>
      </c>
      <c r="M353" s="95">
        <v>0</v>
      </c>
      <c r="N353" s="95">
        <v>0</v>
      </c>
      <c r="O353" s="95">
        <v>0</v>
      </c>
      <c r="P353" s="95">
        <v>0</v>
      </c>
      <c r="Q353" s="95">
        <v>0</v>
      </c>
      <c r="R353" s="95">
        <f>S353</f>
        <v>0</v>
      </c>
      <c r="S353" s="98">
        <v>0</v>
      </c>
      <c r="T353" s="17"/>
    </row>
    <row r="354" spans="1:20" ht="12.75">
      <c r="A354" s="366"/>
      <c r="B354" s="367"/>
      <c r="C354" s="344"/>
      <c r="D354" s="318">
        <v>147</v>
      </c>
      <c r="E354" s="318">
        <v>1003</v>
      </c>
      <c r="F354" s="320" t="s">
        <v>568</v>
      </c>
      <c r="G354" s="87" t="s">
        <v>536</v>
      </c>
      <c r="H354" s="95">
        <f aca="true" t="shared" si="101" ref="H354:S354">H355+H356</f>
        <v>0</v>
      </c>
      <c r="I354" s="95">
        <f t="shared" si="101"/>
        <v>0</v>
      </c>
      <c r="J354" s="95">
        <f t="shared" si="101"/>
        <v>0</v>
      </c>
      <c r="K354" s="95">
        <f t="shared" si="101"/>
        <v>0</v>
      </c>
      <c r="L354" s="95">
        <f t="shared" si="101"/>
        <v>0</v>
      </c>
      <c r="M354" s="95">
        <f t="shared" si="101"/>
        <v>0</v>
      </c>
      <c r="N354" s="95">
        <f t="shared" si="101"/>
        <v>0</v>
      </c>
      <c r="O354" s="95">
        <f t="shared" si="101"/>
        <v>0</v>
      </c>
      <c r="P354" s="95">
        <f t="shared" si="101"/>
        <v>0</v>
      </c>
      <c r="Q354" s="95">
        <f t="shared" si="101"/>
        <v>0</v>
      </c>
      <c r="R354" s="95">
        <f t="shared" si="101"/>
        <v>0</v>
      </c>
      <c r="S354" s="95">
        <f t="shared" si="101"/>
        <v>0</v>
      </c>
      <c r="T354" s="17"/>
    </row>
    <row r="355" spans="1:20" ht="12.75">
      <c r="A355" s="366"/>
      <c r="B355" s="367"/>
      <c r="C355" s="344"/>
      <c r="D355" s="318"/>
      <c r="E355" s="318"/>
      <c r="F355" s="321"/>
      <c r="G355" s="87">
        <v>321</v>
      </c>
      <c r="H355" s="95">
        <v>0</v>
      </c>
      <c r="I355" s="95">
        <v>0</v>
      </c>
      <c r="J355" s="95">
        <v>0</v>
      </c>
      <c r="K355" s="95">
        <v>0</v>
      </c>
      <c r="L355" s="95">
        <v>0</v>
      </c>
      <c r="M355" s="95">
        <v>0</v>
      </c>
      <c r="N355" s="95">
        <v>0</v>
      </c>
      <c r="O355" s="95">
        <v>0</v>
      </c>
      <c r="P355" s="95">
        <v>0</v>
      </c>
      <c r="Q355" s="95">
        <v>0</v>
      </c>
      <c r="R355" s="95">
        <f>S355</f>
        <v>0</v>
      </c>
      <c r="S355" s="98">
        <v>0</v>
      </c>
      <c r="T355" s="17"/>
    </row>
    <row r="356" spans="1:20" ht="12.75">
      <c r="A356" s="366"/>
      <c r="B356" s="368"/>
      <c r="C356" s="344"/>
      <c r="D356" s="318"/>
      <c r="E356" s="318"/>
      <c r="F356" s="322"/>
      <c r="G356" s="87">
        <v>244</v>
      </c>
      <c r="H356" s="95">
        <v>0</v>
      </c>
      <c r="I356" s="95">
        <v>0</v>
      </c>
      <c r="J356" s="95">
        <v>0</v>
      </c>
      <c r="K356" s="95">
        <v>0</v>
      </c>
      <c r="L356" s="95">
        <v>0</v>
      </c>
      <c r="M356" s="95">
        <v>0</v>
      </c>
      <c r="N356" s="95">
        <v>0</v>
      </c>
      <c r="O356" s="95">
        <v>0</v>
      </c>
      <c r="P356" s="95">
        <v>0</v>
      </c>
      <c r="Q356" s="95">
        <v>0</v>
      </c>
      <c r="R356" s="95">
        <f>S356</f>
        <v>0</v>
      </c>
      <c r="S356" s="98">
        <v>0</v>
      </c>
      <c r="T356" s="17"/>
    </row>
    <row r="357" spans="1:20" ht="45">
      <c r="A357" s="366"/>
      <c r="B357" s="155" t="s">
        <v>569</v>
      </c>
      <c r="C357" s="344"/>
      <c r="D357" s="87">
        <v>147</v>
      </c>
      <c r="E357" s="87">
        <v>1003</v>
      </c>
      <c r="F357" s="88" t="s">
        <v>570</v>
      </c>
      <c r="G357" s="87">
        <v>321</v>
      </c>
      <c r="H357" s="95">
        <v>0</v>
      </c>
      <c r="I357" s="95">
        <v>0</v>
      </c>
      <c r="J357" s="95">
        <v>0</v>
      </c>
      <c r="K357" s="98">
        <v>0</v>
      </c>
      <c r="L357" s="95">
        <v>0</v>
      </c>
      <c r="M357" s="95">
        <v>0</v>
      </c>
      <c r="N357" s="95">
        <v>0</v>
      </c>
      <c r="O357" s="95">
        <v>0</v>
      </c>
      <c r="P357" s="95">
        <v>0</v>
      </c>
      <c r="Q357" s="95">
        <v>0</v>
      </c>
      <c r="R357" s="95">
        <f>S357</f>
        <v>0</v>
      </c>
      <c r="S357" s="98">
        <v>0</v>
      </c>
      <c r="T357" s="17"/>
    </row>
    <row r="358" spans="1:20" ht="22.5">
      <c r="A358" s="366" t="s">
        <v>571</v>
      </c>
      <c r="B358" s="157"/>
      <c r="C358" s="68" t="s">
        <v>23</v>
      </c>
      <c r="D358" s="87"/>
      <c r="E358" s="87"/>
      <c r="F358" s="88"/>
      <c r="G358" s="87"/>
      <c r="H358" s="95">
        <f aca="true" t="shared" si="102" ref="H358:S358">H361+H364+H365+H366+H369</f>
        <v>0</v>
      </c>
      <c r="I358" s="95">
        <f t="shared" si="102"/>
        <v>0</v>
      </c>
      <c r="J358" s="95">
        <f t="shared" si="102"/>
        <v>0</v>
      </c>
      <c r="K358" s="95">
        <f t="shared" si="102"/>
        <v>0</v>
      </c>
      <c r="L358" s="95">
        <f t="shared" si="102"/>
        <v>0</v>
      </c>
      <c r="M358" s="95">
        <f t="shared" si="102"/>
        <v>0</v>
      </c>
      <c r="N358" s="95">
        <f t="shared" si="102"/>
        <v>0</v>
      </c>
      <c r="O358" s="95">
        <f t="shared" si="102"/>
        <v>0</v>
      </c>
      <c r="P358" s="95">
        <f t="shared" si="102"/>
        <v>0</v>
      </c>
      <c r="Q358" s="95">
        <f t="shared" si="102"/>
        <v>0</v>
      </c>
      <c r="R358" s="95">
        <f t="shared" si="102"/>
        <v>0</v>
      </c>
      <c r="S358" s="95">
        <f t="shared" si="102"/>
        <v>0</v>
      </c>
      <c r="T358" s="17"/>
    </row>
    <row r="359" spans="1:20" ht="22.5">
      <c r="A359" s="366"/>
      <c r="B359" s="157"/>
      <c r="C359" s="68" t="s">
        <v>36</v>
      </c>
      <c r="D359" s="87"/>
      <c r="E359" s="87"/>
      <c r="F359" s="88"/>
      <c r="G359" s="87"/>
      <c r="H359" s="95"/>
      <c r="I359" s="95"/>
      <c r="J359" s="95"/>
      <c r="K359" s="95"/>
      <c r="L359" s="97"/>
      <c r="M359" s="97"/>
      <c r="N359" s="95"/>
      <c r="O359" s="95"/>
      <c r="P359" s="95"/>
      <c r="Q359" s="95"/>
      <c r="R359" s="95"/>
      <c r="S359" s="95"/>
      <c r="T359" s="17"/>
    </row>
    <row r="360" spans="1:20" ht="12.75">
      <c r="A360" s="366"/>
      <c r="B360" s="157"/>
      <c r="C360" s="68"/>
      <c r="D360" s="87"/>
      <c r="E360" s="87"/>
      <c r="F360" s="88"/>
      <c r="G360" s="87"/>
      <c r="H360" s="95"/>
      <c r="I360" s="95"/>
      <c r="J360" s="95"/>
      <c r="K360" s="95"/>
      <c r="L360" s="97"/>
      <c r="M360" s="97"/>
      <c r="N360" s="95"/>
      <c r="O360" s="95"/>
      <c r="P360" s="95"/>
      <c r="Q360" s="95"/>
      <c r="R360" s="95"/>
      <c r="S360" s="95"/>
      <c r="T360" s="17"/>
    </row>
    <row r="361" spans="1:20" ht="12.75">
      <c r="A361" s="366"/>
      <c r="B361" s="309" t="s">
        <v>572</v>
      </c>
      <c r="C361" s="344" t="s">
        <v>535</v>
      </c>
      <c r="D361" s="373">
        <v>147</v>
      </c>
      <c r="E361" s="373">
        <v>1003</v>
      </c>
      <c r="F361" s="374" t="s">
        <v>573</v>
      </c>
      <c r="G361" s="89" t="s">
        <v>536</v>
      </c>
      <c r="H361" s="95">
        <f>H362+H363</f>
        <v>0</v>
      </c>
      <c r="I361" s="95">
        <f>I362+I363</f>
        <v>0</v>
      </c>
      <c r="J361" s="95">
        <f>J362+J363</f>
        <v>0</v>
      </c>
      <c r="K361" s="95">
        <f aca="true" t="shared" si="103" ref="K361:S361">K362+K363</f>
        <v>0</v>
      </c>
      <c r="L361" s="95">
        <f t="shared" si="103"/>
        <v>0</v>
      </c>
      <c r="M361" s="95">
        <f t="shared" si="103"/>
        <v>0</v>
      </c>
      <c r="N361" s="95">
        <f t="shared" si="103"/>
        <v>0</v>
      </c>
      <c r="O361" s="95">
        <f t="shared" si="103"/>
        <v>0</v>
      </c>
      <c r="P361" s="95">
        <f t="shared" si="103"/>
        <v>0</v>
      </c>
      <c r="Q361" s="95">
        <f t="shared" si="103"/>
        <v>0</v>
      </c>
      <c r="R361" s="95">
        <f t="shared" si="103"/>
        <v>0</v>
      </c>
      <c r="S361" s="95">
        <f t="shared" si="103"/>
        <v>0</v>
      </c>
      <c r="T361" s="17"/>
    </row>
    <row r="362" spans="1:20" ht="12.75">
      <c r="A362" s="366"/>
      <c r="B362" s="372"/>
      <c r="C362" s="344"/>
      <c r="D362" s="373"/>
      <c r="E362" s="373"/>
      <c r="F362" s="375"/>
      <c r="G362" s="89">
        <v>321</v>
      </c>
      <c r="H362" s="95">
        <v>0</v>
      </c>
      <c r="I362" s="95">
        <v>0</v>
      </c>
      <c r="J362" s="95">
        <v>0</v>
      </c>
      <c r="K362" s="95">
        <v>0</v>
      </c>
      <c r="L362" s="95">
        <v>0</v>
      </c>
      <c r="M362" s="95">
        <v>0</v>
      </c>
      <c r="N362" s="95">
        <v>0</v>
      </c>
      <c r="O362" s="95">
        <v>0</v>
      </c>
      <c r="P362" s="95">
        <v>0</v>
      </c>
      <c r="Q362" s="95">
        <v>0</v>
      </c>
      <c r="R362" s="95">
        <f>S362</f>
        <v>0</v>
      </c>
      <c r="S362" s="95">
        <v>0</v>
      </c>
      <c r="T362" s="17"/>
    </row>
    <row r="363" spans="1:20" ht="12.75">
      <c r="A363" s="366"/>
      <c r="B363" s="372"/>
      <c r="C363" s="344"/>
      <c r="D363" s="373"/>
      <c r="E363" s="373"/>
      <c r="F363" s="376"/>
      <c r="G363" s="89">
        <v>244</v>
      </c>
      <c r="H363" s="95">
        <v>0</v>
      </c>
      <c r="I363" s="95">
        <v>0</v>
      </c>
      <c r="J363" s="95">
        <v>0</v>
      </c>
      <c r="K363" s="95">
        <v>0</v>
      </c>
      <c r="L363" s="95">
        <v>0</v>
      </c>
      <c r="M363" s="95">
        <v>0</v>
      </c>
      <c r="N363" s="95">
        <v>0</v>
      </c>
      <c r="O363" s="95">
        <v>0</v>
      </c>
      <c r="P363" s="95">
        <v>0</v>
      </c>
      <c r="Q363" s="95">
        <v>0</v>
      </c>
      <c r="R363" s="95">
        <f>S363</f>
        <v>0</v>
      </c>
      <c r="S363" s="95">
        <v>0</v>
      </c>
      <c r="T363" s="17"/>
    </row>
    <row r="364" spans="1:20" ht="12.75">
      <c r="A364" s="366"/>
      <c r="B364" s="372"/>
      <c r="C364" s="344"/>
      <c r="D364" s="89">
        <v>147</v>
      </c>
      <c r="E364" s="89">
        <v>1003</v>
      </c>
      <c r="F364" s="90" t="s">
        <v>574</v>
      </c>
      <c r="G364" s="89">
        <v>321</v>
      </c>
      <c r="H364" s="95">
        <v>0</v>
      </c>
      <c r="I364" s="95">
        <v>0</v>
      </c>
      <c r="J364" s="95">
        <v>0</v>
      </c>
      <c r="K364" s="95">
        <v>0</v>
      </c>
      <c r="L364" s="95">
        <v>0</v>
      </c>
      <c r="M364" s="95">
        <v>0</v>
      </c>
      <c r="N364" s="95">
        <v>0</v>
      </c>
      <c r="O364" s="95">
        <v>0</v>
      </c>
      <c r="P364" s="95">
        <v>0</v>
      </c>
      <c r="Q364" s="95">
        <v>0</v>
      </c>
      <c r="R364" s="95">
        <f>S364</f>
        <v>0</v>
      </c>
      <c r="S364" s="95">
        <v>0</v>
      </c>
      <c r="T364" s="17"/>
    </row>
    <row r="365" spans="1:20" ht="12.75">
      <c r="A365" s="366"/>
      <c r="B365" s="372"/>
      <c r="C365" s="344"/>
      <c r="D365" s="89">
        <v>147</v>
      </c>
      <c r="E365" s="89">
        <v>1003</v>
      </c>
      <c r="F365" s="90" t="s">
        <v>575</v>
      </c>
      <c r="G365" s="89">
        <v>321</v>
      </c>
      <c r="H365" s="95">
        <v>0</v>
      </c>
      <c r="I365" s="95">
        <v>0</v>
      </c>
      <c r="J365" s="95">
        <v>0</v>
      </c>
      <c r="K365" s="95">
        <v>0</v>
      </c>
      <c r="L365" s="95">
        <v>0</v>
      </c>
      <c r="M365" s="95">
        <v>0</v>
      </c>
      <c r="N365" s="95">
        <v>0</v>
      </c>
      <c r="O365" s="95">
        <v>0</v>
      </c>
      <c r="P365" s="95">
        <v>0</v>
      </c>
      <c r="Q365" s="95">
        <v>0</v>
      </c>
      <c r="R365" s="95">
        <f>S365</f>
        <v>0</v>
      </c>
      <c r="S365" s="95">
        <v>0</v>
      </c>
      <c r="T365" s="17"/>
    </row>
    <row r="366" spans="1:20" ht="12.75">
      <c r="A366" s="366"/>
      <c r="B366" s="372"/>
      <c r="C366" s="344"/>
      <c r="D366" s="373">
        <v>147</v>
      </c>
      <c r="E366" s="373">
        <v>1003</v>
      </c>
      <c r="F366" s="374" t="s">
        <v>576</v>
      </c>
      <c r="G366" s="89" t="s">
        <v>536</v>
      </c>
      <c r="H366" s="95">
        <f>H367+H368</f>
        <v>0</v>
      </c>
      <c r="I366" s="95">
        <f>I367+I368</f>
        <v>0</v>
      </c>
      <c r="J366" s="95">
        <f>J367+J368</f>
        <v>0</v>
      </c>
      <c r="K366" s="95">
        <f aca="true" t="shared" si="104" ref="K366:S366">K367+K368</f>
        <v>0</v>
      </c>
      <c r="L366" s="95">
        <f t="shared" si="104"/>
        <v>0</v>
      </c>
      <c r="M366" s="95">
        <f t="shared" si="104"/>
        <v>0</v>
      </c>
      <c r="N366" s="95">
        <f t="shared" si="104"/>
        <v>0</v>
      </c>
      <c r="O366" s="95">
        <f t="shared" si="104"/>
        <v>0</v>
      </c>
      <c r="P366" s="95">
        <f t="shared" si="104"/>
        <v>0</v>
      </c>
      <c r="Q366" s="95">
        <f t="shared" si="104"/>
        <v>0</v>
      </c>
      <c r="R366" s="95">
        <f t="shared" si="104"/>
        <v>0</v>
      </c>
      <c r="S366" s="95">
        <f t="shared" si="104"/>
        <v>0</v>
      </c>
      <c r="T366" s="17"/>
    </row>
    <row r="367" spans="1:20" ht="12.75">
      <c r="A367" s="366"/>
      <c r="B367" s="372"/>
      <c r="C367" s="344"/>
      <c r="D367" s="373"/>
      <c r="E367" s="373"/>
      <c r="F367" s="375"/>
      <c r="G367" s="89">
        <v>321</v>
      </c>
      <c r="H367" s="95">
        <v>0</v>
      </c>
      <c r="I367" s="95">
        <v>0</v>
      </c>
      <c r="J367" s="95">
        <v>0</v>
      </c>
      <c r="K367" s="95">
        <v>0</v>
      </c>
      <c r="L367" s="95">
        <v>0</v>
      </c>
      <c r="M367" s="95">
        <v>0</v>
      </c>
      <c r="N367" s="95">
        <v>0</v>
      </c>
      <c r="O367" s="95">
        <v>0</v>
      </c>
      <c r="P367" s="95">
        <v>0</v>
      </c>
      <c r="Q367" s="95">
        <v>0</v>
      </c>
      <c r="R367" s="95">
        <f>S367</f>
        <v>0</v>
      </c>
      <c r="S367" s="95">
        <v>0</v>
      </c>
      <c r="T367" s="17"/>
    </row>
    <row r="368" spans="1:20" ht="12.75">
      <c r="A368" s="366"/>
      <c r="B368" s="372"/>
      <c r="C368" s="344"/>
      <c r="D368" s="373"/>
      <c r="E368" s="373"/>
      <c r="F368" s="376"/>
      <c r="G368" s="89">
        <v>244</v>
      </c>
      <c r="H368" s="95">
        <v>0</v>
      </c>
      <c r="I368" s="95">
        <v>0</v>
      </c>
      <c r="J368" s="95">
        <v>0</v>
      </c>
      <c r="K368" s="95">
        <v>0</v>
      </c>
      <c r="L368" s="95">
        <v>0</v>
      </c>
      <c r="M368" s="95">
        <v>0</v>
      </c>
      <c r="N368" s="95">
        <v>0</v>
      </c>
      <c r="O368" s="95">
        <v>0</v>
      </c>
      <c r="P368" s="95">
        <v>0</v>
      </c>
      <c r="Q368" s="95">
        <v>0</v>
      </c>
      <c r="R368" s="95">
        <f>S368</f>
        <v>0</v>
      </c>
      <c r="S368" s="95">
        <v>0</v>
      </c>
      <c r="T368" s="17"/>
    </row>
    <row r="369" spans="1:20" ht="12.75">
      <c r="A369" s="366"/>
      <c r="B369" s="310"/>
      <c r="C369" s="344"/>
      <c r="D369" s="89">
        <v>147</v>
      </c>
      <c r="E369" s="89">
        <v>1003</v>
      </c>
      <c r="F369" s="90" t="s">
        <v>577</v>
      </c>
      <c r="G369" s="89">
        <v>321</v>
      </c>
      <c r="H369" s="95">
        <v>0</v>
      </c>
      <c r="I369" s="95">
        <v>0</v>
      </c>
      <c r="J369" s="95">
        <v>0</v>
      </c>
      <c r="K369" s="95">
        <v>0</v>
      </c>
      <c r="L369" s="95">
        <v>0</v>
      </c>
      <c r="M369" s="95">
        <v>0</v>
      </c>
      <c r="N369" s="95">
        <v>0</v>
      </c>
      <c r="O369" s="95">
        <v>0</v>
      </c>
      <c r="P369" s="95">
        <v>0</v>
      </c>
      <c r="Q369" s="95">
        <v>0</v>
      </c>
      <c r="R369" s="95">
        <f>S369</f>
        <v>0</v>
      </c>
      <c r="S369" s="98">
        <v>0</v>
      </c>
      <c r="T369" s="17"/>
    </row>
    <row r="370" spans="1:20" ht="22.5">
      <c r="A370" s="366" t="s">
        <v>578</v>
      </c>
      <c r="B370" s="68"/>
      <c r="C370" s="68" t="s">
        <v>23</v>
      </c>
      <c r="D370" s="87"/>
      <c r="E370" s="87"/>
      <c r="F370" s="88"/>
      <c r="G370" s="87"/>
      <c r="H370" s="95">
        <f aca="true" t="shared" si="105" ref="H370:S370">H373+H376+H379+H382</f>
        <v>0</v>
      </c>
      <c r="I370" s="95">
        <f t="shared" si="105"/>
        <v>0</v>
      </c>
      <c r="J370" s="95">
        <f t="shared" si="105"/>
        <v>0</v>
      </c>
      <c r="K370" s="95">
        <f t="shared" si="105"/>
        <v>0</v>
      </c>
      <c r="L370" s="95">
        <f t="shared" si="105"/>
        <v>0</v>
      </c>
      <c r="M370" s="95">
        <f t="shared" si="105"/>
        <v>0</v>
      </c>
      <c r="N370" s="95">
        <f t="shared" si="105"/>
        <v>0</v>
      </c>
      <c r="O370" s="95">
        <f t="shared" si="105"/>
        <v>0</v>
      </c>
      <c r="P370" s="95">
        <f t="shared" si="105"/>
        <v>0</v>
      </c>
      <c r="Q370" s="95">
        <f t="shared" si="105"/>
        <v>0</v>
      </c>
      <c r="R370" s="95">
        <f t="shared" si="105"/>
        <v>0</v>
      </c>
      <c r="S370" s="95">
        <f t="shared" si="105"/>
        <v>0</v>
      </c>
      <c r="T370" s="17"/>
    </row>
    <row r="371" spans="1:20" ht="22.5">
      <c r="A371" s="366"/>
      <c r="B371" s="68"/>
      <c r="C371" s="68" t="s">
        <v>36</v>
      </c>
      <c r="D371" s="87"/>
      <c r="E371" s="87"/>
      <c r="F371" s="88"/>
      <c r="G371" s="87"/>
      <c r="H371" s="95"/>
      <c r="I371" s="95"/>
      <c r="J371" s="95"/>
      <c r="K371" s="95"/>
      <c r="L371" s="97"/>
      <c r="M371" s="97"/>
      <c r="N371" s="95"/>
      <c r="O371" s="95"/>
      <c r="P371" s="95"/>
      <c r="Q371" s="95"/>
      <c r="R371" s="95"/>
      <c r="S371" s="95"/>
      <c r="T371" s="17"/>
    </row>
    <row r="372" spans="1:20" ht="12.75">
      <c r="A372" s="366"/>
      <c r="B372" s="68"/>
      <c r="C372" s="68"/>
      <c r="D372" s="87"/>
      <c r="E372" s="87"/>
      <c r="F372" s="88"/>
      <c r="G372" s="87"/>
      <c r="H372" s="95"/>
      <c r="I372" s="95"/>
      <c r="J372" s="95"/>
      <c r="K372" s="95"/>
      <c r="L372" s="97"/>
      <c r="M372" s="97"/>
      <c r="N372" s="95"/>
      <c r="O372" s="95"/>
      <c r="P372" s="95"/>
      <c r="Q372" s="95"/>
      <c r="R372" s="95"/>
      <c r="S372" s="95"/>
      <c r="T372" s="17"/>
    </row>
    <row r="373" spans="1:20" ht="12.75">
      <c r="A373" s="366"/>
      <c r="B373" s="309" t="s">
        <v>579</v>
      </c>
      <c r="C373" s="344" t="s">
        <v>535</v>
      </c>
      <c r="D373" s="373">
        <v>147</v>
      </c>
      <c r="E373" s="373">
        <v>1003</v>
      </c>
      <c r="F373" s="374" t="s">
        <v>580</v>
      </c>
      <c r="G373" s="89" t="s">
        <v>536</v>
      </c>
      <c r="H373" s="95">
        <f aca="true" t="shared" si="106" ref="H373:S373">H374+H375</f>
        <v>0</v>
      </c>
      <c r="I373" s="95">
        <f t="shared" si="106"/>
        <v>0</v>
      </c>
      <c r="J373" s="95">
        <f t="shared" si="106"/>
        <v>0</v>
      </c>
      <c r="K373" s="95">
        <f t="shared" si="106"/>
        <v>0</v>
      </c>
      <c r="L373" s="95">
        <f t="shared" si="106"/>
        <v>0</v>
      </c>
      <c r="M373" s="95">
        <f t="shared" si="106"/>
        <v>0</v>
      </c>
      <c r="N373" s="95">
        <f t="shared" si="106"/>
        <v>0</v>
      </c>
      <c r="O373" s="95">
        <f t="shared" si="106"/>
        <v>0</v>
      </c>
      <c r="P373" s="95">
        <f t="shared" si="106"/>
        <v>0</v>
      </c>
      <c r="Q373" s="95">
        <f t="shared" si="106"/>
        <v>0</v>
      </c>
      <c r="R373" s="95">
        <f t="shared" si="106"/>
        <v>0</v>
      </c>
      <c r="S373" s="95">
        <f t="shared" si="106"/>
        <v>0</v>
      </c>
      <c r="T373" s="17"/>
    </row>
    <row r="374" spans="1:20" ht="12.75">
      <c r="A374" s="366"/>
      <c r="B374" s="372"/>
      <c r="C374" s="344"/>
      <c r="D374" s="373"/>
      <c r="E374" s="373"/>
      <c r="F374" s="375"/>
      <c r="G374" s="89">
        <v>321</v>
      </c>
      <c r="H374" s="95">
        <v>0</v>
      </c>
      <c r="I374" s="95">
        <v>0</v>
      </c>
      <c r="J374" s="95">
        <v>0</v>
      </c>
      <c r="K374" s="95">
        <v>0</v>
      </c>
      <c r="L374" s="95">
        <v>0</v>
      </c>
      <c r="M374" s="95">
        <v>0</v>
      </c>
      <c r="N374" s="95">
        <v>0</v>
      </c>
      <c r="O374" s="95">
        <v>0</v>
      </c>
      <c r="P374" s="95">
        <v>0</v>
      </c>
      <c r="Q374" s="95">
        <v>0</v>
      </c>
      <c r="R374" s="95">
        <f>S374</f>
        <v>0</v>
      </c>
      <c r="S374" s="95">
        <v>0</v>
      </c>
      <c r="T374" s="17"/>
    </row>
    <row r="375" spans="1:20" ht="12.75">
      <c r="A375" s="366"/>
      <c r="B375" s="372"/>
      <c r="C375" s="344"/>
      <c r="D375" s="373"/>
      <c r="E375" s="373"/>
      <c r="F375" s="376"/>
      <c r="G375" s="89">
        <v>244</v>
      </c>
      <c r="H375" s="95">
        <v>0</v>
      </c>
      <c r="I375" s="95">
        <v>0</v>
      </c>
      <c r="J375" s="95">
        <v>0</v>
      </c>
      <c r="K375" s="95">
        <v>0</v>
      </c>
      <c r="L375" s="95">
        <v>0</v>
      </c>
      <c r="M375" s="95">
        <v>0</v>
      </c>
      <c r="N375" s="95">
        <v>0</v>
      </c>
      <c r="O375" s="95">
        <v>0</v>
      </c>
      <c r="P375" s="95">
        <v>0</v>
      </c>
      <c r="Q375" s="95">
        <v>0</v>
      </c>
      <c r="R375" s="95">
        <f>S375</f>
        <v>0</v>
      </c>
      <c r="S375" s="95">
        <v>0</v>
      </c>
      <c r="T375" s="17"/>
    </row>
    <row r="376" spans="1:20" ht="12.75">
      <c r="A376" s="366"/>
      <c r="B376" s="372"/>
      <c r="C376" s="344"/>
      <c r="D376" s="373">
        <v>147</v>
      </c>
      <c r="E376" s="373">
        <v>1003</v>
      </c>
      <c r="F376" s="374" t="s">
        <v>581</v>
      </c>
      <c r="G376" s="89" t="s">
        <v>536</v>
      </c>
      <c r="H376" s="95">
        <f aca="true" t="shared" si="107" ref="H376:S376">H377+H378</f>
        <v>0</v>
      </c>
      <c r="I376" s="95">
        <f t="shared" si="107"/>
        <v>0</v>
      </c>
      <c r="J376" s="95">
        <f t="shared" si="107"/>
        <v>0</v>
      </c>
      <c r="K376" s="95">
        <f t="shared" si="107"/>
        <v>0</v>
      </c>
      <c r="L376" s="95">
        <f t="shared" si="107"/>
        <v>0</v>
      </c>
      <c r="M376" s="95">
        <f t="shared" si="107"/>
        <v>0</v>
      </c>
      <c r="N376" s="95">
        <f t="shared" si="107"/>
        <v>0</v>
      </c>
      <c r="O376" s="95">
        <f t="shared" si="107"/>
        <v>0</v>
      </c>
      <c r="P376" s="95">
        <f t="shared" si="107"/>
        <v>0</v>
      </c>
      <c r="Q376" s="95">
        <f t="shared" si="107"/>
        <v>0</v>
      </c>
      <c r="R376" s="95">
        <f t="shared" si="107"/>
        <v>0</v>
      </c>
      <c r="S376" s="95">
        <f t="shared" si="107"/>
        <v>0</v>
      </c>
      <c r="T376" s="17"/>
    </row>
    <row r="377" spans="1:20" ht="12.75">
      <c r="A377" s="366"/>
      <c r="B377" s="372"/>
      <c r="C377" s="344"/>
      <c r="D377" s="373"/>
      <c r="E377" s="373"/>
      <c r="F377" s="375"/>
      <c r="G377" s="89">
        <v>321</v>
      </c>
      <c r="H377" s="95">
        <v>0</v>
      </c>
      <c r="I377" s="95">
        <v>0</v>
      </c>
      <c r="J377" s="95">
        <v>0</v>
      </c>
      <c r="K377" s="95">
        <v>0</v>
      </c>
      <c r="L377" s="95">
        <v>0</v>
      </c>
      <c r="M377" s="95">
        <v>0</v>
      </c>
      <c r="N377" s="95">
        <v>0</v>
      </c>
      <c r="O377" s="95">
        <v>0</v>
      </c>
      <c r="P377" s="95">
        <v>0</v>
      </c>
      <c r="Q377" s="95">
        <v>0</v>
      </c>
      <c r="R377" s="95">
        <f>S377</f>
        <v>0</v>
      </c>
      <c r="S377" s="95">
        <v>0</v>
      </c>
      <c r="T377" s="17"/>
    </row>
    <row r="378" spans="1:20" ht="12.75">
      <c r="A378" s="366"/>
      <c r="B378" s="372"/>
      <c r="C378" s="344"/>
      <c r="D378" s="373"/>
      <c r="E378" s="373"/>
      <c r="F378" s="376"/>
      <c r="G378" s="89">
        <v>244</v>
      </c>
      <c r="H378" s="95">
        <v>0</v>
      </c>
      <c r="I378" s="95">
        <v>0</v>
      </c>
      <c r="J378" s="95">
        <v>0</v>
      </c>
      <c r="K378" s="95">
        <v>0</v>
      </c>
      <c r="L378" s="95">
        <v>0</v>
      </c>
      <c r="M378" s="95">
        <v>0</v>
      </c>
      <c r="N378" s="95">
        <v>0</v>
      </c>
      <c r="O378" s="95">
        <v>0</v>
      </c>
      <c r="P378" s="95">
        <v>0</v>
      </c>
      <c r="Q378" s="95">
        <v>0</v>
      </c>
      <c r="R378" s="95">
        <f>S378</f>
        <v>0</v>
      </c>
      <c r="S378" s="95">
        <v>0</v>
      </c>
      <c r="T378" s="17"/>
    </row>
    <row r="379" spans="1:20" ht="12.75">
      <c r="A379" s="366"/>
      <c r="B379" s="372"/>
      <c r="C379" s="344"/>
      <c r="D379" s="373">
        <v>147</v>
      </c>
      <c r="E379" s="373">
        <v>1003</v>
      </c>
      <c r="F379" s="374" t="s">
        <v>582</v>
      </c>
      <c r="G379" s="89" t="s">
        <v>536</v>
      </c>
      <c r="H379" s="95">
        <f aca="true" t="shared" si="108" ref="H379:S379">H380+H381</f>
        <v>0</v>
      </c>
      <c r="I379" s="95">
        <f t="shared" si="108"/>
        <v>0</v>
      </c>
      <c r="J379" s="95">
        <f t="shared" si="108"/>
        <v>0</v>
      </c>
      <c r="K379" s="95">
        <f t="shared" si="108"/>
        <v>0</v>
      </c>
      <c r="L379" s="95">
        <f t="shared" si="108"/>
        <v>0</v>
      </c>
      <c r="M379" s="95">
        <f t="shared" si="108"/>
        <v>0</v>
      </c>
      <c r="N379" s="95">
        <f t="shared" si="108"/>
        <v>0</v>
      </c>
      <c r="O379" s="95">
        <f t="shared" si="108"/>
        <v>0</v>
      </c>
      <c r="P379" s="95">
        <f t="shared" si="108"/>
        <v>0</v>
      </c>
      <c r="Q379" s="95">
        <f t="shared" si="108"/>
        <v>0</v>
      </c>
      <c r="R379" s="95">
        <f t="shared" si="108"/>
        <v>0</v>
      </c>
      <c r="S379" s="95">
        <f t="shared" si="108"/>
        <v>0</v>
      </c>
      <c r="T379" s="17"/>
    </row>
    <row r="380" spans="1:20" ht="12.75">
      <c r="A380" s="366"/>
      <c r="B380" s="372"/>
      <c r="C380" s="344"/>
      <c r="D380" s="373"/>
      <c r="E380" s="373"/>
      <c r="F380" s="375"/>
      <c r="G380" s="89">
        <v>321</v>
      </c>
      <c r="H380" s="95">
        <v>0</v>
      </c>
      <c r="I380" s="95">
        <v>0</v>
      </c>
      <c r="J380" s="95">
        <v>0</v>
      </c>
      <c r="K380" s="95">
        <v>0</v>
      </c>
      <c r="L380" s="95">
        <v>0</v>
      </c>
      <c r="M380" s="95">
        <v>0</v>
      </c>
      <c r="N380" s="95">
        <v>0</v>
      </c>
      <c r="O380" s="95">
        <v>0</v>
      </c>
      <c r="P380" s="95">
        <v>0</v>
      </c>
      <c r="Q380" s="95">
        <v>0</v>
      </c>
      <c r="R380" s="95">
        <f>S380</f>
        <v>0</v>
      </c>
      <c r="S380" s="95">
        <v>0</v>
      </c>
      <c r="T380" s="17"/>
    </row>
    <row r="381" spans="1:20" ht="12.75">
      <c r="A381" s="366"/>
      <c r="B381" s="372"/>
      <c r="C381" s="344"/>
      <c r="D381" s="373"/>
      <c r="E381" s="373"/>
      <c r="F381" s="376"/>
      <c r="G381" s="89">
        <v>244</v>
      </c>
      <c r="H381" s="95">
        <v>0</v>
      </c>
      <c r="I381" s="95">
        <v>0</v>
      </c>
      <c r="J381" s="95">
        <v>0</v>
      </c>
      <c r="K381" s="95">
        <v>0</v>
      </c>
      <c r="L381" s="95">
        <v>0</v>
      </c>
      <c r="M381" s="95">
        <v>0</v>
      </c>
      <c r="N381" s="95">
        <v>0</v>
      </c>
      <c r="O381" s="95">
        <v>0</v>
      </c>
      <c r="P381" s="95">
        <v>0</v>
      </c>
      <c r="Q381" s="95">
        <v>0</v>
      </c>
      <c r="R381" s="95">
        <f>S381</f>
        <v>0</v>
      </c>
      <c r="S381" s="95">
        <v>0</v>
      </c>
      <c r="T381" s="17"/>
    </row>
    <row r="382" spans="1:20" ht="12.75">
      <c r="A382" s="366"/>
      <c r="B382" s="372"/>
      <c r="C382" s="344"/>
      <c r="D382" s="373">
        <v>147</v>
      </c>
      <c r="E382" s="373">
        <v>1003</v>
      </c>
      <c r="F382" s="374" t="s">
        <v>583</v>
      </c>
      <c r="G382" s="89" t="s">
        <v>536</v>
      </c>
      <c r="H382" s="95">
        <f>H383+H384</f>
        <v>0</v>
      </c>
      <c r="I382" s="95">
        <f>I383+I384</f>
        <v>0</v>
      </c>
      <c r="J382" s="95">
        <f>J383+J384</f>
        <v>0</v>
      </c>
      <c r="K382" s="95">
        <f aca="true" t="shared" si="109" ref="K382:S382">K383+K384</f>
        <v>0</v>
      </c>
      <c r="L382" s="95">
        <f t="shared" si="109"/>
        <v>0</v>
      </c>
      <c r="M382" s="95">
        <f t="shared" si="109"/>
        <v>0</v>
      </c>
      <c r="N382" s="95">
        <f t="shared" si="109"/>
        <v>0</v>
      </c>
      <c r="O382" s="95">
        <f t="shared" si="109"/>
        <v>0</v>
      </c>
      <c r="P382" s="95">
        <f t="shared" si="109"/>
        <v>0</v>
      </c>
      <c r="Q382" s="95">
        <f t="shared" si="109"/>
        <v>0</v>
      </c>
      <c r="R382" s="95">
        <f t="shared" si="109"/>
        <v>0</v>
      </c>
      <c r="S382" s="95">
        <f t="shared" si="109"/>
        <v>0</v>
      </c>
      <c r="T382" s="17"/>
    </row>
    <row r="383" spans="1:20" ht="12.75">
      <c r="A383" s="366"/>
      <c r="B383" s="372"/>
      <c r="C383" s="344"/>
      <c r="D383" s="373"/>
      <c r="E383" s="373"/>
      <c r="F383" s="375"/>
      <c r="G383" s="89">
        <v>321</v>
      </c>
      <c r="H383" s="95">
        <v>0</v>
      </c>
      <c r="I383" s="95">
        <v>0</v>
      </c>
      <c r="J383" s="95">
        <v>0</v>
      </c>
      <c r="K383" s="95">
        <v>0</v>
      </c>
      <c r="L383" s="95">
        <v>0</v>
      </c>
      <c r="M383" s="95">
        <v>0</v>
      </c>
      <c r="N383" s="95">
        <v>0</v>
      </c>
      <c r="O383" s="95">
        <v>0</v>
      </c>
      <c r="P383" s="95">
        <v>0</v>
      </c>
      <c r="Q383" s="95">
        <v>0</v>
      </c>
      <c r="R383" s="95">
        <f>S383</f>
        <v>0</v>
      </c>
      <c r="S383" s="95">
        <v>0</v>
      </c>
      <c r="T383" s="17"/>
    </row>
    <row r="384" spans="1:20" ht="12.75">
      <c r="A384" s="366"/>
      <c r="B384" s="310"/>
      <c r="C384" s="344"/>
      <c r="D384" s="373"/>
      <c r="E384" s="373"/>
      <c r="F384" s="376"/>
      <c r="G384" s="89">
        <v>244</v>
      </c>
      <c r="H384" s="95">
        <v>0</v>
      </c>
      <c r="I384" s="95">
        <v>0</v>
      </c>
      <c r="J384" s="95">
        <v>0</v>
      </c>
      <c r="K384" s="95">
        <v>0</v>
      </c>
      <c r="L384" s="95">
        <v>0</v>
      </c>
      <c r="M384" s="95">
        <v>0</v>
      </c>
      <c r="N384" s="95">
        <v>0</v>
      </c>
      <c r="O384" s="95">
        <v>0</v>
      </c>
      <c r="P384" s="95">
        <v>0</v>
      </c>
      <c r="Q384" s="95">
        <v>0</v>
      </c>
      <c r="R384" s="95">
        <f>S384</f>
        <v>0</v>
      </c>
      <c r="S384" s="95">
        <v>0</v>
      </c>
      <c r="T384" s="17"/>
    </row>
    <row r="385" spans="1:20" ht="22.5">
      <c r="A385" s="366" t="s">
        <v>584</v>
      </c>
      <c r="B385" s="68"/>
      <c r="C385" s="68" t="s">
        <v>23</v>
      </c>
      <c r="D385" s="87"/>
      <c r="E385" s="87"/>
      <c r="F385" s="88"/>
      <c r="G385" s="87"/>
      <c r="H385" s="95">
        <f>H388+H391</f>
        <v>10920.4</v>
      </c>
      <c r="I385" s="95">
        <f aca="true" t="shared" si="110" ref="I385:S385">I388+I391</f>
        <v>10885.5</v>
      </c>
      <c r="J385" s="95">
        <f t="shared" si="110"/>
        <v>2400</v>
      </c>
      <c r="K385" s="95">
        <f t="shared" si="110"/>
        <v>2400</v>
      </c>
      <c r="L385" s="95">
        <f t="shared" si="110"/>
        <v>5500</v>
      </c>
      <c r="M385" s="95">
        <f t="shared" si="110"/>
        <v>5500</v>
      </c>
      <c r="N385" s="95">
        <f t="shared" si="110"/>
        <v>8400</v>
      </c>
      <c r="O385" s="95">
        <f t="shared" si="110"/>
        <v>8400</v>
      </c>
      <c r="P385" s="95">
        <f t="shared" si="110"/>
        <v>11967.8</v>
      </c>
      <c r="Q385" s="95">
        <f t="shared" si="110"/>
        <v>11967.8</v>
      </c>
      <c r="R385" s="95">
        <f t="shared" si="110"/>
        <v>10997.6</v>
      </c>
      <c r="S385" s="95">
        <f t="shared" si="110"/>
        <v>10997.6</v>
      </c>
      <c r="T385" s="17"/>
    </row>
    <row r="386" spans="1:20" ht="22.5">
      <c r="A386" s="366"/>
      <c r="B386" s="68"/>
      <c r="C386" s="68" t="s">
        <v>36</v>
      </c>
      <c r="D386" s="87"/>
      <c r="E386" s="87"/>
      <c r="F386" s="88"/>
      <c r="G386" s="87"/>
      <c r="H386" s="95"/>
      <c r="I386" s="95"/>
      <c r="J386" s="95"/>
      <c r="K386" s="95"/>
      <c r="L386" s="97"/>
      <c r="M386" s="97"/>
      <c r="N386" s="95"/>
      <c r="O386" s="95"/>
      <c r="P386" s="95"/>
      <c r="Q386" s="95"/>
      <c r="R386" s="95"/>
      <c r="S386" s="95"/>
      <c r="T386" s="17"/>
    </row>
    <row r="387" spans="1:20" ht="14.25" customHeight="1">
      <c r="A387" s="366"/>
      <c r="B387" s="68"/>
      <c r="C387" s="68"/>
      <c r="D387" s="87"/>
      <c r="E387" s="87"/>
      <c r="F387" s="88"/>
      <c r="G387" s="87"/>
      <c r="H387" s="95"/>
      <c r="I387" s="95"/>
      <c r="J387" s="95"/>
      <c r="K387" s="95"/>
      <c r="L387" s="97"/>
      <c r="M387" s="97"/>
      <c r="N387" s="95"/>
      <c r="O387" s="95"/>
      <c r="P387" s="95"/>
      <c r="Q387" s="95"/>
      <c r="R387" s="95"/>
      <c r="S387" s="95"/>
      <c r="T387" s="17"/>
    </row>
    <row r="388" spans="1:20" ht="12.75">
      <c r="A388" s="366"/>
      <c r="B388" s="309" t="s">
        <v>585</v>
      </c>
      <c r="C388" s="344" t="s">
        <v>535</v>
      </c>
      <c r="D388" s="377">
        <v>147</v>
      </c>
      <c r="E388" s="377">
        <v>1002</v>
      </c>
      <c r="F388" s="320" t="s">
        <v>586</v>
      </c>
      <c r="G388" s="89" t="s">
        <v>536</v>
      </c>
      <c r="H388" s="95">
        <f>H389+H390</f>
        <v>10920.4</v>
      </c>
      <c r="I388" s="95">
        <f>I389+I390</f>
        <v>10885.5</v>
      </c>
      <c r="J388" s="95">
        <f>J389+J390</f>
        <v>2400</v>
      </c>
      <c r="K388" s="95">
        <f>K389+K390</f>
        <v>2400</v>
      </c>
      <c r="L388" s="95">
        <f aca="true" t="shared" si="111" ref="L388:Q388">L389+L390</f>
        <v>5500</v>
      </c>
      <c r="M388" s="95">
        <v>5500</v>
      </c>
      <c r="N388" s="95">
        <f t="shared" si="111"/>
        <v>8400</v>
      </c>
      <c r="O388" s="95">
        <f t="shared" si="111"/>
        <v>8400</v>
      </c>
      <c r="P388" s="95">
        <f t="shared" si="111"/>
        <v>11967.8</v>
      </c>
      <c r="Q388" s="95">
        <f t="shared" si="111"/>
        <v>11967.8</v>
      </c>
      <c r="R388" s="98">
        <f>R389+R390</f>
        <v>10997.6</v>
      </c>
      <c r="S388" s="98">
        <f>S389+S390</f>
        <v>10997.6</v>
      </c>
      <c r="T388" s="17"/>
    </row>
    <row r="389" spans="1:20" ht="12.75">
      <c r="A389" s="366"/>
      <c r="B389" s="372"/>
      <c r="C389" s="344"/>
      <c r="D389" s="378"/>
      <c r="E389" s="378"/>
      <c r="F389" s="321"/>
      <c r="G389" s="89">
        <v>611</v>
      </c>
      <c r="H389" s="95">
        <v>10920.4</v>
      </c>
      <c r="I389" s="95">
        <v>10885.5</v>
      </c>
      <c r="J389" s="95">
        <v>2400</v>
      </c>
      <c r="K389" s="95">
        <v>2400</v>
      </c>
      <c r="L389" s="95">
        <v>5500</v>
      </c>
      <c r="M389" s="95">
        <v>5500</v>
      </c>
      <c r="N389" s="95">
        <v>8400</v>
      </c>
      <c r="O389" s="95">
        <v>8400</v>
      </c>
      <c r="P389" s="95">
        <v>11967.8</v>
      </c>
      <c r="Q389" s="95">
        <v>11967.8</v>
      </c>
      <c r="R389" s="98">
        <v>10997.6</v>
      </c>
      <c r="S389" s="98">
        <v>10997.6</v>
      </c>
      <c r="T389" s="17"/>
    </row>
    <row r="390" spans="1:20" ht="12.75">
      <c r="A390" s="366"/>
      <c r="B390" s="372"/>
      <c r="C390" s="344"/>
      <c r="D390" s="379"/>
      <c r="E390" s="379"/>
      <c r="F390" s="322"/>
      <c r="G390" s="89">
        <v>612</v>
      </c>
      <c r="H390" s="95">
        <v>0</v>
      </c>
      <c r="I390" s="95">
        <v>0</v>
      </c>
      <c r="J390" s="95">
        <v>0</v>
      </c>
      <c r="K390" s="95">
        <v>0</v>
      </c>
      <c r="L390" s="95">
        <v>0</v>
      </c>
      <c r="M390" s="95">
        <v>0</v>
      </c>
      <c r="N390" s="95">
        <v>0</v>
      </c>
      <c r="O390" s="95">
        <v>0</v>
      </c>
      <c r="P390" s="95">
        <v>0</v>
      </c>
      <c r="Q390" s="95">
        <v>0</v>
      </c>
      <c r="R390" s="98">
        <v>0</v>
      </c>
      <c r="S390" s="98">
        <v>0</v>
      </c>
      <c r="T390" s="17"/>
    </row>
    <row r="391" spans="1:20" ht="29.25" customHeight="1">
      <c r="A391" s="366"/>
      <c r="B391" s="310"/>
      <c r="C391" s="344"/>
      <c r="D391" s="89">
        <v>147</v>
      </c>
      <c r="E391" s="89">
        <v>1003</v>
      </c>
      <c r="F391" s="90" t="s">
        <v>587</v>
      </c>
      <c r="G391" s="89">
        <v>612</v>
      </c>
      <c r="H391" s="95">
        <v>0</v>
      </c>
      <c r="I391" s="95">
        <v>0</v>
      </c>
      <c r="J391" s="95">
        <v>0</v>
      </c>
      <c r="K391" s="95">
        <v>0</v>
      </c>
      <c r="L391" s="95">
        <v>0</v>
      </c>
      <c r="M391" s="95">
        <v>0</v>
      </c>
      <c r="N391" s="95">
        <v>0</v>
      </c>
      <c r="O391" s="95">
        <v>0</v>
      </c>
      <c r="P391" s="95">
        <v>0</v>
      </c>
      <c r="Q391" s="95">
        <v>0</v>
      </c>
      <c r="R391" s="95">
        <f>S391</f>
        <v>0</v>
      </c>
      <c r="S391" s="98">
        <v>0</v>
      </c>
      <c r="T391" s="17"/>
    </row>
    <row r="392" spans="1:20" ht="22.5">
      <c r="A392" s="366" t="s">
        <v>588</v>
      </c>
      <c r="B392" s="68"/>
      <c r="C392" s="68" t="s">
        <v>23</v>
      </c>
      <c r="D392" s="87"/>
      <c r="E392" s="87"/>
      <c r="F392" s="88"/>
      <c r="G392" s="87"/>
      <c r="H392" s="95">
        <f>H395+H402+H405+H406</f>
        <v>7408.200000000001</v>
      </c>
      <c r="I392" s="95">
        <f>I395+I402+I405+I406</f>
        <v>7378.60156</v>
      </c>
      <c r="J392" s="95">
        <f>J395+J402+J405+J406</f>
        <v>1795.35</v>
      </c>
      <c r="K392" s="95">
        <f>K395+K402+K405+K406</f>
        <v>1641.8040999999998</v>
      </c>
      <c r="L392" s="95">
        <f aca="true" t="shared" si="112" ref="L392:Q392">L395+L402+L405+L406</f>
        <v>3940.95</v>
      </c>
      <c r="M392" s="95">
        <f t="shared" si="112"/>
        <v>3677</v>
      </c>
      <c r="N392" s="95">
        <f t="shared" si="112"/>
        <v>5742.31</v>
      </c>
      <c r="O392" s="95">
        <f t="shared" si="112"/>
        <v>5606.9038</v>
      </c>
      <c r="P392" s="95">
        <f t="shared" si="112"/>
        <v>7408.100000000001</v>
      </c>
      <c r="Q392" s="95">
        <f t="shared" si="112"/>
        <v>7370.9038</v>
      </c>
      <c r="R392" s="95">
        <f>R395+R402+R405+R406</f>
        <v>7408.1</v>
      </c>
      <c r="S392" s="95">
        <f>S395+S402+S405+S406</f>
        <v>7408.1</v>
      </c>
      <c r="T392" s="17"/>
    </row>
    <row r="393" spans="1:20" ht="22.5">
      <c r="A393" s="366"/>
      <c r="B393" s="68"/>
      <c r="C393" s="68" t="s">
        <v>36</v>
      </c>
      <c r="D393" s="87"/>
      <c r="E393" s="87"/>
      <c r="F393" s="88"/>
      <c r="G393" s="87"/>
      <c r="H393" s="95"/>
      <c r="I393" s="95"/>
      <c r="J393" s="95"/>
      <c r="K393" s="95"/>
      <c r="L393" s="97"/>
      <c r="M393" s="97"/>
      <c r="N393" s="95"/>
      <c r="O393" s="95"/>
      <c r="P393" s="95"/>
      <c r="Q393" s="95"/>
      <c r="R393" s="95"/>
      <c r="S393" s="95"/>
      <c r="T393" s="17"/>
    </row>
    <row r="394" spans="1:20" ht="12.75">
      <c r="A394" s="366"/>
      <c r="B394" s="68"/>
      <c r="C394" s="68"/>
      <c r="D394" s="87"/>
      <c r="E394" s="87"/>
      <c r="F394" s="88"/>
      <c r="G394" s="87"/>
      <c r="H394" s="95"/>
      <c r="I394" s="95"/>
      <c r="J394" s="95"/>
      <c r="K394" s="95"/>
      <c r="L394" s="97"/>
      <c r="M394" s="97"/>
      <c r="N394" s="95"/>
      <c r="O394" s="95"/>
      <c r="P394" s="95"/>
      <c r="Q394" s="95"/>
      <c r="R394" s="95"/>
      <c r="S394" s="95"/>
      <c r="T394" s="17"/>
    </row>
    <row r="395" spans="1:20" ht="12.75">
      <c r="A395" s="366"/>
      <c r="B395" s="381" t="s">
        <v>589</v>
      </c>
      <c r="C395" s="344" t="s">
        <v>535</v>
      </c>
      <c r="D395" s="373">
        <v>147</v>
      </c>
      <c r="E395" s="373">
        <v>1006</v>
      </c>
      <c r="F395" s="320" t="s">
        <v>590</v>
      </c>
      <c r="G395" s="89" t="s">
        <v>536</v>
      </c>
      <c r="H395" s="95">
        <f>H396+H400+H398+H401+H399+H397</f>
        <v>7408.200000000001</v>
      </c>
      <c r="I395" s="95">
        <f aca="true" t="shared" si="113" ref="I395:S395">I396+I400+I398+I401+I399+I397</f>
        <v>7378.60156</v>
      </c>
      <c r="J395" s="95">
        <f t="shared" si="113"/>
        <v>1795.35</v>
      </c>
      <c r="K395" s="95">
        <f>K396+K400+K398+K401+K399+K397</f>
        <v>1641.8040999999998</v>
      </c>
      <c r="L395" s="95">
        <f t="shared" si="113"/>
        <v>3940.95</v>
      </c>
      <c r="M395" s="95">
        <v>3677</v>
      </c>
      <c r="N395" s="95">
        <f>N396+N397+N398+N399+N400+N401</f>
        <v>5742.31</v>
      </c>
      <c r="O395" s="95">
        <f t="shared" si="113"/>
        <v>5606.9038</v>
      </c>
      <c r="P395" s="95">
        <f t="shared" si="113"/>
        <v>7408.100000000001</v>
      </c>
      <c r="Q395" s="95">
        <f t="shared" si="113"/>
        <v>7370.9038</v>
      </c>
      <c r="R395" s="95">
        <f t="shared" si="113"/>
        <v>7408.1</v>
      </c>
      <c r="S395" s="95">
        <f t="shared" si="113"/>
        <v>7408.1</v>
      </c>
      <c r="T395" s="17"/>
    </row>
    <row r="396" spans="1:20" ht="12.75">
      <c r="A396" s="366"/>
      <c r="B396" s="381"/>
      <c r="C396" s="344"/>
      <c r="D396" s="373"/>
      <c r="E396" s="373"/>
      <c r="F396" s="321"/>
      <c r="G396" s="89">
        <v>121</v>
      </c>
      <c r="H396" s="95">
        <v>5033.82437</v>
      </c>
      <c r="I396" s="95">
        <v>5023.51835</v>
      </c>
      <c r="J396" s="95">
        <v>1230</v>
      </c>
      <c r="K396" s="95">
        <v>1167.83019</v>
      </c>
      <c r="L396" s="95">
        <v>2775</v>
      </c>
      <c r="M396" s="95">
        <v>2640.7</v>
      </c>
      <c r="N396" s="95">
        <v>3931</v>
      </c>
      <c r="O396" s="95">
        <v>3878.5</v>
      </c>
      <c r="P396" s="95">
        <v>5028.6</v>
      </c>
      <c r="Q396" s="95">
        <v>5009.2</v>
      </c>
      <c r="R396" s="95">
        <v>5024</v>
      </c>
      <c r="S396" s="98">
        <v>5024</v>
      </c>
      <c r="T396" s="17"/>
    </row>
    <row r="397" spans="1:20" ht="12.75">
      <c r="A397" s="366"/>
      <c r="B397" s="381"/>
      <c r="C397" s="344"/>
      <c r="D397" s="373"/>
      <c r="E397" s="373"/>
      <c r="F397" s="321"/>
      <c r="G397" s="89">
        <v>122</v>
      </c>
      <c r="H397" s="95">
        <v>4.03639</v>
      </c>
      <c r="I397" s="95">
        <v>4.03639</v>
      </c>
      <c r="J397" s="95">
        <v>20</v>
      </c>
      <c r="K397" s="95">
        <v>1.4795</v>
      </c>
      <c r="L397" s="95">
        <v>20</v>
      </c>
      <c r="M397" s="95">
        <v>6.2</v>
      </c>
      <c r="N397" s="95">
        <v>20</v>
      </c>
      <c r="O397" s="95">
        <v>6.7</v>
      </c>
      <c r="P397" s="95">
        <v>10.8</v>
      </c>
      <c r="Q397" s="95">
        <v>10.8</v>
      </c>
      <c r="R397" s="95">
        <v>1.5</v>
      </c>
      <c r="S397" s="98">
        <v>1.8</v>
      </c>
      <c r="T397" s="17"/>
    </row>
    <row r="398" spans="1:20" ht="12.75">
      <c r="A398" s="366"/>
      <c r="B398" s="381"/>
      <c r="C398" s="344"/>
      <c r="D398" s="373"/>
      <c r="E398" s="373"/>
      <c r="F398" s="321"/>
      <c r="G398" s="89">
        <v>129</v>
      </c>
      <c r="H398" s="95">
        <v>1513.40737</v>
      </c>
      <c r="I398" s="95">
        <v>1510.29495</v>
      </c>
      <c r="J398" s="95">
        <v>394.25</v>
      </c>
      <c r="K398" s="95">
        <v>383.13637</v>
      </c>
      <c r="L398" s="95">
        <v>804.85</v>
      </c>
      <c r="M398" s="95">
        <v>691.1</v>
      </c>
      <c r="N398" s="95">
        <v>1210.21</v>
      </c>
      <c r="O398" s="95">
        <v>1155.5</v>
      </c>
      <c r="P398" s="95">
        <v>1518.6</v>
      </c>
      <c r="Q398" s="95">
        <v>1516</v>
      </c>
      <c r="R398" s="95">
        <v>1517.3</v>
      </c>
      <c r="S398" s="98">
        <v>1517.3</v>
      </c>
      <c r="T398" s="17"/>
    </row>
    <row r="399" spans="1:20" ht="12.75">
      <c r="A399" s="366"/>
      <c r="B399" s="381"/>
      <c r="C399" s="344"/>
      <c r="D399" s="373"/>
      <c r="E399" s="373"/>
      <c r="F399" s="321"/>
      <c r="G399" s="89">
        <v>244</v>
      </c>
      <c r="H399" s="95">
        <v>856.92807</v>
      </c>
      <c r="I399" s="95">
        <v>840.74807</v>
      </c>
      <c r="J399" s="95">
        <v>151</v>
      </c>
      <c r="K399" s="95">
        <v>89.35424</v>
      </c>
      <c r="L399" s="95">
        <v>341</v>
      </c>
      <c r="M399" s="95">
        <v>339</v>
      </c>
      <c r="N399" s="95">
        <v>581</v>
      </c>
      <c r="O399" s="95">
        <v>566.2</v>
      </c>
      <c r="P399" s="95">
        <v>850</v>
      </c>
      <c r="Q399" s="95">
        <v>834.9</v>
      </c>
      <c r="R399" s="95">
        <v>865.2</v>
      </c>
      <c r="S399" s="98">
        <v>864.9</v>
      </c>
      <c r="T399" s="17"/>
    </row>
    <row r="400" spans="1:20" ht="12.75">
      <c r="A400" s="366"/>
      <c r="B400" s="381"/>
      <c r="C400" s="344"/>
      <c r="D400" s="373"/>
      <c r="E400" s="373"/>
      <c r="F400" s="321"/>
      <c r="G400" s="89">
        <v>321</v>
      </c>
      <c r="H400" s="95">
        <v>0</v>
      </c>
      <c r="I400" s="95">
        <v>0</v>
      </c>
      <c r="J400" s="95">
        <f>K400</f>
        <v>0</v>
      </c>
      <c r="K400" s="95">
        <v>0</v>
      </c>
      <c r="L400" s="95">
        <v>0</v>
      </c>
      <c r="M400" s="95">
        <v>0</v>
      </c>
      <c r="N400" s="95">
        <v>0</v>
      </c>
      <c r="O400" s="95">
        <v>0</v>
      </c>
      <c r="P400" s="95">
        <v>0</v>
      </c>
      <c r="Q400" s="95">
        <v>0</v>
      </c>
      <c r="R400" s="95">
        <f>S400</f>
        <v>0</v>
      </c>
      <c r="S400" s="98">
        <v>0</v>
      </c>
      <c r="T400" s="17"/>
    </row>
    <row r="401" spans="1:20" ht="12.75">
      <c r="A401" s="366"/>
      <c r="B401" s="381"/>
      <c r="C401" s="344"/>
      <c r="D401" s="373"/>
      <c r="E401" s="373"/>
      <c r="F401" s="322"/>
      <c r="G401" s="89">
        <v>852</v>
      </c>
      <c r="H401" s="95">
        <v>0.0038</v>
      </c>
      <c r="I401" s="95">
        <v>0.0038</v>
      </c>
      <c r="J401" s="95">
        <v>0.1</v>
      </c>
      <c r="K401" s="95">
        <v>0.0038</v>
      </c>
      <c r="L401" s="95">
        <v>0.1</v>
      </c>
      <c r="M401" s="95">
        <v>0.0038</v>
      </c>
      <c r="N401" s="95">
        <v>0.1</v>
      </c>
      <c r="O401" s="95">
        <v>0.0038</v>
      </c>
      <c r="P401" s="95">
        <v>0.1</v>
      </c>
      <c r="Q401" s="95">
        <v>0.0038</v>
      </c>
      <c r="R401" s="95">
        <v>0.1</v>
      </c>
      <c r="S401" s="98">
        <v>0.1</v>
      </c>
      <c r="T401" s="17"/>
    </row>
    <row r="402" spans="1:20" ht="12.75">
      <c r="A402" s="366"/>
      <c r="B402" s="345" t="s">
        <v>591</v>
      </c>
      <c r="C402" s="344"/>
      <c r="D402" s="377">
        <v>147</v>
      </c>
      <c r="E402" s="377">
        <v>1003</v>
      </c>
      <c r="F402" s="374" t="s">
        <v>592</v>
      </c>
      <c r="G402" s="89" t="s">
        <v>536</v>
      </c>
      <c r="H402" s="95">
        <f>H403+H404</f>
        <v>0</v>
      </c>
      <c r="I402" s="95">
        <f aca="true" t="shared" si="114" ref="I402:S402">I403+I404</f>
        <v>0</v>
      </c>
      <c r="J402" s="95">
        <f t="shared" si="114"/>
        <v>0</v>
      </c>
      <c r="K402" s="95">
        <f t="shared" si="114"/>
        <v>0</v>
      </c>
      <c r="L402" s="95">
        <f t="shared" si="114"/>
        <v>0</v>
      </c>
      <c r="M402" s="95">
        <f t="shared" si="114"/>
        <v>0</v>
      </c>
      <c r="N402" s="95">
        <f t="shared" si="114"/>
        <v>0</v>
      </c>
      <c r="O402" s="95">
        <f t="shared" si="114"/>
        <v>0</v>
      </c>
      <c r="P402" s="95">
        <f t="shared" si="114"/>
        <v>0</v>
      </c>
      <c r="Q402" s="95">
        <f t="shared" si="114"/>
        <v>0</v>
      </c>
      <c r="R402" s="95">
        <f t="shared" si="114"/>
        <v>0</v>
      </c>
      <c r="S402" s="95">
        <f t="shared" si="114"/>
        <v>0</v>
      </c>
      <c r="T402" s="17"/>
    </row>
    <row r="403" spans="1:20" ht="12.75">
      <c r="A403" s="366"/>
      <c r="B403" s="346"/>
      <c r="C403" s="344"/>
      <c r="D403" s="378"/>
      <c r="E403" s="378"/>
      <c r="F403" s="375"/>
      <c r="G403" s="89">
        <v>313</v>
      </c>
      <c r="H403" s="95">
        <v>0</v>
      </c>
      <c r="I403" s="95">
        <v>0</v>
      </c>
      <c r="J403" s="95">
        <v>0</v>
      </c>
      <c r="K403" s="95">
        <v>0</v>
      </c>
      <c r="L403" s="95">
        <v>0</v>
      </c>
      <c r="M403" s="95">
        <v>0</v>
      </c>
      <c r="N403" s="95">
        <v>0</v>
      </c>
      <c r="O403" s="95">
        <v>0</v>
      </c>
      <c r="P403" s="95">
        <v>0</v>
      </c>
      <c r="Q403" s="95">
        <v>0</v>
      </c>
      <c r="R403" s="95">
        <v>0</v>
      </c>
      <c r="S403" s="98">
        <v>0</v>
      </c>
      <c r="T403" s="17"/>
    </row>
    <row r="404" spans="1:20" ht="12.75">
      <c r="A404" s="366"/>
      <c r="B404" s="346"/>
      <c r="C404" s="344"/>
      <c r="D404" s="379"/>
      <c r="E404" s="379"/>
      <c r="F404" s="376"/>
      <c r="G404" s="89">
        <v>360</v>
      </c>
      <c r="H404" s="95">
        <v>0</v>
      </c>
      <c r="I404" s="95">
        <v>0</v>
      </c>
      <c r="J404" s="95">
        <v>0</v>
      </c>
      <c r="K404" s="95">
        <v>0</v>
      </c>
      <c r="L404" s="95">
        <v>0</v>
      </c>
      <c r="M404" s="95">
        <v>0</v>
      </c>
      <c r="N404" s="95">
        <v>0</v>
      </c>
      <c r="O404" s="95">
        <v>0</v>
      </c>
      <c r="P404" s="95">
        <v>0</v>
      </c>
      <c r="Q404" s="95">
        <v>0</v>
      </c>
      <c r="R404" s="95">
        <v>0</v>
      </c>
      <c r="S404" s="98">
        <v>0</v>
      </c>
      <c r="T404" s="17"/>
    </row>
    <row r="405" spans="1:20" ht="12.75">
      <c r="A405" s="366"/>
      <c r="B405" s="346"/>
      <c r="C405" s="344"/>
      <c r="D405" s="89">
        <v>147</v>
      </c>
      <c r="E405" s="89">
        <v>1003</v>
      </c>
      <c r="F405" s="90" t="s">
        <v>593</v>
      </c>
      <c r="G405" s="89">
        <v>360</v>
      </c>
      <c r="H405" s="95">
        <v>0</v>
      </c>
      <c r="I405" s="95">
        <v>0</v>
      </c>
      <c r="J405" s="95">
        <v>0</v>
      </c>
      <c r="K405" s="95">
        <v>0</v>
      </c>
      <c r="L405" s="95">
        <v>0</v>
      </c>
      <c r="M405" s="95">
        <v>0</v>
      </c>
      <c r="N405" s="95">
        <v>0</v>
      </c>
      <c r="O405" s="95">
        <v>0</v>
      </c>
      <c r="P405" s="95">
        <v>0</v>
      </c>
      <c r="Q405" s="95">
        <v>0</v>
      </c>
      <c r="R405" s="95">
        <f>S405</f>
        <v>0</v>
      </c>
      <c r="S405" s="98">
        <v>0</v>
      </c>
      <c r="T405" s="17"/>
    </row>
    <row r="406" spans="1:20" ht="12.75">
      <c r="A406" s="366"/>
      <c r="B406" s="346"/>
      <c r="C406" s="344"/>
      <c r="D406" s="373">
        <v>147</v>
      </c>
      <c r="E406" s="373">
        <v>1003</v>
      </c>
      <c r="F406" s="374" t="s">
        <v>594</v>
      </c>
      <c r="G406" s="89" t="s">
        <v>536</v>
      </c>
      <c r="H406" s="95">
        <f>H407+H408</f>
        <v>0</v>
      </c>
      <c r="I406" s="95">
        <f>I407+I408</f>
        <v>0</v>
      </c>
      <c r="J406" s="95">
        <f>J407+J408</f>
        <v>0</v>
      </c>
      <c r="K406" s="95">
        <f>K407+K408</f>
        <v>0</v>
      </c>
      <c r="L406" s="95">
        <f aca="true" t="shared" si="115" ref="L406:Q406">L407+L408</f>
        <v>0</v>
      </c>
      <c r="M406" s="95">
        <f t="shared" si="115"/>
        <v>0</v>
      </c>
      <c r="N406" s="95">
        <v>0</v>
      </c>
      <c r="O406" s="95">
        <f t="shared" si="115"/>
        <v>0</v>
      </c>
      <c r="P406" s="95">
        <f t="shared" si="115"/>
        <v>0</v>
      </c>
      <c r="Q406" s="95">
        <f t="shared" si="115"/>
        <v>0</v>
      </c>
      <c r="R406" s="95">
        <f>R407+R408</f>
        <v>0</v>
      </c>
      <c r="S406" s="95">
        <f>S407+S408</f>
        <v>0</v>
      </c>
      <c r="T406" s="17"/>
    </row>
    <row r="407" spans="1:20" ht="12.75">
      <c r="A407" s="366"/>
      <c r="B407" s="346"/>
      <c r="C407" s="344"/>
      <c r="D407" s="373"/>
      <c r="E407" s="373"/>
      <c r="F407" s="375"/>
      <c r="G407" s="89">
        <v>244</v>
      </c>
      <c r="H407" s="95">
        <v>0</v>
      </c>
      <c r="I407" s="95">
        <v>0</v>
      </c>
      <c r="J407" s="95">
        <v>0</v>
      </c>
      <c r="K407" s="95">
        <v>0</v>
      </c>
      <c r="L407" s="95">
        <v>0</v>
      </c>
      <c r="M407" s="95">
        <v>0</v>
      </c>
      <c r="N407" s="95">
        <v>0</v>
      </c>
      <c r="O407" s="95">
        <v>0</v>
      </c>
      <c r="P407" s="95">
        <v>0</v>
      </c>
      <c r="Q407" s="95">
        <v>0</v>
      </c>
      <c r="R407" s="95">
        <v>0</v>
      </c>
      <c r="S407" s="98">
        <v>0</v>
      </c>
      <c r="T407" s="17"/>
    </row>
    <row r="408" spans="1:20" ht="12.75">
      <c r="A408" s="366"/>
      <c r="B408" s="348"/>
      <c r="C408" s="344"/>
      <c r="D408" s="373"/>
      <c r="E408" s="373"/>
      <c r="F408" s="376"/>
      <c r="G408" s="89">
        <v>360</v>
      </c>
      <c r="H408" s="95">
        <v>0</v>
      </c>
      <c r="I408" s="95">
        <v>0</v>
      </c>
      <c r="J408" s="95">
        <v>0</v>
      </c>
      <c r="K408" s="95">
        <v>0</v>
      </c>
      <c r="L408" s="95">
        <v>0</v>
      </c>
      <c r="M408" s="95">
        <v>0</v>
      </c>
      <c r="N408" s="95">
        <v>0</v>
      </c>
      <c r="O408" s="95">
        <v>0</v>
      </c>
      <c r="P408" s="95">
        <v>0</v>
      </c>
      <c r="Q408" s="95">
        <v>0</v>
      </c>
      <c r="R408" s="95">
        <v>0</v>
      </c>
      <c r="S408" s="98">
        <v>0</v>
      </c>
      <c r="T408" s="17"/>
    </row>
    <row r="409" spans="1:20" ht="21">
      <c r="A409" s="380" t="s">
        <v>40</v>
      </c>
      <c r="B409" s="380" t="s">
        <v>729</v>
      </c>
      <c r="C409" s="142" t="s">
        <v>23</v>
      </c>
      <c r="D409" s="173" t="s">
        <v>730</v>
      </c>
      <c r="E409" s="138"/>
      <c r="F409" s="138"/>
      <c r="G409" s="138"/>
      <c r="H409" s="15"/>
      <c r="I409" s="15"/>
      <c r="J409" s="137">
        <f>J412</f>
        <v>810</v>
      </c>
      <c r="K409" s="137">
        <f aca="true" t="shared" si="116" ref="K409:S409">K412</f>
        <v>0</v>
      </c>
      <c r="L409" s="137">
        <f t="shared" si="116"/>
        <v>810</v>
      </c>
      <c r="M409" s="137">
        <f t="shared" si="116"/>
        <v>238.425</v>
      </c>
      <c r="N409" s="137">
        <f t="shared" si="116"/>
        <v>810</v>
      </c>
      <c r="O409" s="137">
        <f t="shared" si="116"/>
        <v>238.425</v>
      </c>
      <c r="P409" s="137">
        <f t="shared" si="116"/>
        <v>755.625</v>
      </c>
      <c r="Q409" s="137">
        <f t="shared" si="116"/>
        <v>738.425</v>
      </c>
      <c r="R409" s="137">
        <f t="shared" si="116"/>
        <v>963</v>
      </c>
      <c r="S409" s="137">
        <f t="shared" si="116"/>
        <v>750</v>
      </c>
      <c r="T409" s="15"/>
    </row>
    <row r="410" spans="1:20" ht="21">
      <c r="A410" s="380"/>
      <c r="B410" s="380"/>
      <c r="C410" s="142" t="s">
        <v>36</v>
      </c>
      <c r="D410" s="173"/>
      <c r="E410" s="138"/>
      <c r="F410" s="138"/>
      <c r="G410" s="138"/>
      <c r="H410" s="15"/>
      <c r="I410" s="15"/>
      <c r="J410" s="13"/>
      <c r="K410" s="13"/>
      <c r="L410" s="13"/>
      <c r="M410" s="13"/>
      <c r="N410" s="231"/>
      <c r="O410" s="231"/>
      <c r="P410" s="231"/>
      <c r="Q410" s="231"/>
      <c r="R410" s="13"/>
      <c r="S410" s="13"/>
      <c r="T410" s="15"/>
    </row>
    <row r="411" spans="1:20" ht="12.75">
      <c r="A411" s="380"/>
      <c r="B411" s="380"/>
      <c r="C411" s="142"/>
      <c r="D411" s="173"/>
      <c r="E411" s="138"/>
      <c r="F411" s="138"/>
      <c r="G411" s="138"/>
      <c r="H411" s="15"/>
      <c r="I411" s="15"/>
      <c r="J411" s="13"/>
      <c r="K411" s="13"/>
      <c r="L411" s="13"/>
      <c r="M411" s="13"/>
      <c r="N411" s="137"/>
      <c r="O411" s="137"/>
      <c r="P411" s="15"/>
      <c r="Q411" s="15"/>
      <c r="R411" s="13"/>
      <c r="S411" s="13"/>
      <c r="T411" s="15"/>
    </row>
    <row r="412" spans="1:20" ht="31.5">
      <c r="A412" s="380"/>
      <c r="B412" s="380"/>
      <c r="C412" s="142" t="s">
        <v>731</v>
      </c>
      <c r="D412" s="173" t="s">
        <v>730</v>
      </c>
      <c r="E412" s="138"/>
      <c r="F412" s="138"/>
      <c r="G412" s="138"/>
      <c r="H412" s="15"/>
      <c r="I412" s="15"/>
      <c r="J412" s="232">
        <f>SUM(J415+J448)</f>
        <v>810</v>
      </c>
      <c r="K412" s="232">
        <f aca="true" t="shared" si="117" ref="K412:S412">SUM(K415+K448)</f>
        <v>0</v>
      </c>
      <c r="L412" s="232">
        <f t="shared" si="117"/>
        <v>810</v>
      </c>
      <c r="M412" s="232">
        <f>SUM(M415+M448)</f>
        <v>238.425</v>
      </c>
      <c r="N412" s="232">
        <f t="shared" si="117"/>
        <v>810</v>
      </c>
      <c r="O412" s="232">
        <f t="shared" si="117"/>
        <v>238.425</v>
      </c>
      <c r="P412" s="232">
        <f>SUM(P415+P448)</f>
        <v>755.625</v>
      </c>
      <c r="Q412" s="232">
        <f t="shared" si="117"/>
        <v>738.425</v>
      </c>
      <c r="R412" s="232">
        <f t="shared" si="117"/>
        <v>963</v>
      </c>
      <c r="S412" s="232">
        <f t="shared" si="117"/>
        <v>750</v>
      </c>
      <c r="T412" s="15"/>
    </row>
    <row r="413" spans="1:20" ht="22.5">
      <c r="A413" s="336" t="s">
        <v>28</v>
      </c>
      <c r="B413" s="336" t="s">
        <v>732</v>
      </c>
      <c r="C413" s="24" t="s">
        <v>23</v>
      </c>
      <c r="D413" s="170" t="s">
        <v>730</v>
      </c>
      <c r="E413" s="42"/>
      <c r="F413" s="42"/>
      <c r="G413" s="42"/>
      <c r="H413" s="23"/>
      <c r="I413" s="23"/>
      <c r="J413" s="23">
        <v>800</v>
      </c>
      <c r="K413" s="23">
        <v>0</v>
      </c>
      <c r="L413" s="23">
        <v>800</v>
      </c>
      <c r="M413" s="23">
        <v>238.425</v>
      </c>
      <c r="N413" s="23">
        <v>800</v>
      </c>
      <c r="O413" s="23">
        <v>238.425</v>
      </c>
      <c r="P413" s="23">
        <v>745.625</v>
      </c>
      <c r="Q413" s="23">
        <v>738.425</v>
      </c>
      <c r="R413" s="23">
        <v>953</v>
      </c>
      <c r="S413" s="23">
        <v>740</v>
      </c>
      <c r="T413" s="15"/>
    </row>
    <row r="414" spans="1:20" ht="22.5">
      <c r="A414" s="337"/>
      <c r="B414" s="337"/>
      <c r="C414" s="24" t="s">
        <v>36</v>
      </c>
      <c r="D414" s="170"/>
      <c r="E414" s="42"/>
      <c r="F414" s="42"/>
      <c r="G414" s="42"/>
      <c r="H414" s="23"/>
      <c r="I414" s="23"/>
      <c r="J414" s="23"/>
      <c r="K414" s="23"/>
      <c r="L414" s="23"/>
      <c r="M414" s="23"/>
      <c r="N414" s="23"/>
      <c r="O414" s="23"/>
      <c r="P414" s="23"/>
      <c r="Q414" s="23"/>
      <c r="R414" s="23"/>
      <c r="S414" s="23"/>
      <c r="T414" s="15"/>
    </row>
    <row r="415" spans="1:20" ht="33.75">
      <c r="A415" s="338"/>
      <c r="B415" s="338"/>
      <c r="C415" s="24" t="s">
        <v>731</v>
      </c>
      <c r="D415" s="170" t="s">
        <v>730</v>
      </c>
      <c r="E415" s="42"/>
      <c r="F415" s="42"/>
      <c r="G415" s="42"/>
      <c r="H415" s="23"/>
      <c r="I415" s="23"/>
      <c r="J415" s="23">
        <f>SUM(J424+J430+J442+J445)</f>
        <v>800</v>
      </c>
      <c r="K415" s="23">
        <f>SUM(K442)</f>
        <v>0</v>
      </c>
      <c r="L415" s="23">
        <v>800</v>
      </c>
      <c r="M415" s="23">
        <v>238.425</v>
      </c>
      <c r="N415" s="23">
        <v>800</v>
      </c>
      <c r="O415" s="23">
        <v>238.425</v>
      </c>
      <c r="P415" s="23">
        <v>745.625</v>
      </c>
      <c r="Q415" s="23">
        <v>738.425</v>
      </c>
      <c r="R415" s="23">
        <v>953</v>
      </c>
      <c r="S415" s="23">
        <v>740</v>
      </c>
      <c r="T415" s="15"/>
    </row>
    <row r="416" spans="1:20" ht="28.5" customHeight="1">
      <c r="A416" s="301" t="s">
        <v>965</v>
      </c>
      <c r="B416" s="315" t="s">
        <v>990</v>
      </c>
      <c r="C416" s="135" t="s">
        <v>23</v>
      </c>
      <c r="D416" s="173" t="s">
        <v>730</v>
      </c>
      <c r="E416" s="196" t="s">
        <v>733</v>
      </c>
      <c r="F416" s="196" t="s">
        <v>734</v>
      </c>
      <c r="G416" s="196" t="s">
        <v>735</v>
      </c>
      <c r="H416" s="13"/>
      <c r="I416" s="15"/>
      <c r="J416" s="138">
        <v>0</v>
      </c>
      <c r="K416" s="138">
        <v>0</v>
      </c>
      <c r="L416" s="138">
        <v>0</v>
      </c>
      <c r="M416" s="138">
        <v>0</v>
      </c>
      <c r="N416" s="138">
        <v>0</v>
      </c>
      <c r="O416" s="138">
        <v>0</v>
      </c>
      <c r="P416" s="138">
        <v>0</v>
      </c>
      <c r="Q416" s="138">
        <v>0</v>
      </c>
      <c r="R416" s="138">
        <v>0</v>
      </c>
      <c r="S416" s="138">
        <v>0</v>
      </c>
      <c r="T416" s="15"/>
    </row>
    <row r="417" spans="1:20" ht="22.5">
      <c r="A417" s="302"/>
      <c r="B417" s="316"/>
      <c r="C417" s="135" t="s">
        <v>36</v>
      </c>
      <c r="D417" s="173"/>
      <c r="E417" s="196"/>
      <c r="F417" s="196"/>
      <c r="G417" s="196"/>
      <c r="H417" s="13"/>
      <c r="I417" s="15"/>
      <c r="J417" s="138"/>
      <c r="K417" s="138"/>
      <c r="L417" s="138"/>
      <c r="M417" s="138"/>
      <c r="N417" s="138"/>
      <c r="O417" s="138"/>
      <c r="P417" s="138"/>
      <c r="Q417" s="138"/>
      <c r="R417" s="138"/>
      <c r="S417" s="138"/>
      <c r="T417" s="15"/>
    </row>
    <row r="418" spans="1:20" ht="33.75">
      <c r="A418" s="303"/>
      <c r="B418" s="317"/>
      <c r="C418" s="135" t="s">
        <v>731</v>
      </c>
      <c r="D418" s="173" t="s">
        <v>730</v>
      </c>
      <c r="E418" s="196" t="s">
        <v>733</v>
      </c>
      <c r="F418" s="196" t="s">
        <v>734</v>
      </c>
      <c r="G418" s="196" t="s">
        <v>735</v>
      </c>
      <c r="H418" s="197"/>
      <c r="I418" s="15"/>
      <c r="J418" s="138">
        <v>0</v>
      </c>
      <c r="K418" s="138">
        <v>0</v>
      </c>
      <c r="L418" s="138">
        <v>0</v>
      </c>
      <c r="M418" s="138">
        <v>0</v>
      </c>
      <c r="N418" s="138">
        <v>0</v>
      </c>
      <c r="O418" s="138">
        <v>0</v>
      </c>
      <c r="P418" s="138">
        <v>0</v>
      </c>
      <c r="Q418" s="138">
        <v>0</v>
      </c>
      <c r="R418" s="138">
        <v>0</v>
      </c>
      <c r="S418" s="138">
        <v>0</v>
      </c>
      <c r="T418" s="15"/>
    </row>
    <row r="419" spans="1:20" ht="28.5" customHeight="1">
      <c r="A419" s="301" t="s">
        <v>967</v>
      </c>
      <c r="B419" s="315" t="s">
        <v>991</v>
      </c>
      <c r="C419" s="135" t="s">
        <v>23</v>
      </c>
      <c r="D419" s="173" t="s">
        <v>730</v>
      </c>
      <c r="E419" s="196" t="s">
        <v>733</v>
      </c>
      <c r="F419" s="196" t="s">
        <v>736</v>
      </c>
      <c r="G419" s="196" t="s">
        <v>737</v>
      </c>
      <c r="H419" s="15"/>
      <c r="I419" s="15"/>
      <c r="J419" s="138">
        <v>0</v>
      </c>
      <c r="K419" s="138">
        <v>0</v>
      </c>
      <c r="L419" s="138">
        <v>0</v>
      </c>
      <c r="M419" s="138">
        <v>0</v>
      </c>
      <c r="N419" s="138">
        <v>0</v>
      </c>
      <c r="O419" s="138">
        <v>0</v>
      </c>
      <c r="P419" s="138">
        <v>0</v>
      </c>
      <c r="Q419" s="138">
        <v>0</v>
      </c>
      <c r="R419" s="138">
        <v>0</v>
      </c>
      <c r="S419" s="138">
        <v>0</v>
      </c>
      <c r="T419" s="15"/>
    </row>
    <row r="420" spans="1:20" ht="22.5">
      <c r="A420" s="302"/>
      <c r="B420" s="316"/>
      <c r="C420" s="135" t="s">
        <v>36</v>
      </c>
      <c r="D420" s="173"/>
      <c r="E420" s="196"/>
      <c r="F420" s="196"/>
      <c r="G420" s="196"/>
      <c r="H420" s="15"/>
      <c r="I420" s="15"/>
      <c r="J420" s="138"/>
      <c r="K420" s="138"/>
      <c r="L420" s="138"/>
      <c r="M420" s="138"/>
      <c r="N420" s="138"/>
      <c r="O420" s="138"/>
      <c r="P420" s="138"/>
      <c r="Q420" s="138"/>
      <c r="R420" s="138"/>
      <c r="S420" s="138"/>
      <c r="T420" s="15"/>
    </row>
    <row r="421" spans="1:20" ht="33.75">
      <c r="A421" s="303"/>
      <c r="B421" s="317"/>
      <c r="C421" s="135" t="s">
        <v>731</v>
      </c>
      <c r="D421" s="173" t="s">
        <v>730</v>
      </c>
      <c r="E421" s="196" t="s">
        <v>733</v>
      </c>
      <c r="F421" s="196" t="s">
        <v>736</v>
      </c>
      <c r="G421" s="196" t="s">
        <v>737</v>
      </c>
      <c r="H421" s="15"/>
      <c r="I421" s="15"/>
      <c r="J421" s="138">
        <v>0</v>
      </c>
      <c r="K421" s="138">
        <v>0</v>
      </c>
      <c r="L421" s="138">
        <v>0</v>
      </c>
      <c r="M421" s="138">
        <v>0</v>
      </c>
      <c r="N421" s="138">
        <v>0</v>
      </c>
      <c r="O421" s="138">
        <v>0</v>
      </c>
      <c r="P421" s="138">
        <v>0</v>
      </c>
      <c r="Q421" s="138">
        <v>0</v>
      </c>
      <c r="R421" s="138">
        <v>0</v>
      </c>
      <c r="S421" s="138">
        <v>0</v>
      </c>
      <c r="T421" s="15"/>
    </row>
    <row r="422" spans="1:20" ht="22.5">
      <c r="A422" s="301" t="s">
        <v>993</v>
      </c>
      <c r="B422" s="301" t="s">
        <v>992</v>
      </c>
      <c r="C422" s="135" t="s">
        <v>23</v>
      </c>
      <c r="D422" s="173" t="s">
        <v>730</v>
      </c>
      <c r="E422" s="196" t="s">
        <v>738</v>
      </c>
      <c r="F422" s="196" t="s">
        <v>739</v>
      </c>
      <c r="G422" s="196" t="s">
        <v>735</v>
      </c>
      <c r="H422" s="15"/>
      <c r="I422" s="15"/>
      <c r="J422" s="138">
        <v>40</v>
      </c>
      <c r="K422" s="138">
        <v>0</v>
      </c>
      <c r="L422" s="138">
        <v>40</v>
      </c>
      <c r="M422" s="138">
        <v>0</v>
      </c>
      <c r="N422" s="138">
        <v>40</v>
      </c>
      <c r="O422" s="138">
        <v>0</v>
      </c>
      <c r="P422" s="138">
        <v>0</v>
      </c>
      <c r="Q422" s="138">
        <v>0</v>
      </c>
      <c r="R422" s="18">
        <v>0</v>
      </c>
      <c r="S422" s="18">
        <v>40</v>
      </c>
      <c r="T422" s="15"/>
    </row>
    <row r="423" spans="1:20" ht="22.5">
      <c r="A423" s="302"/>
      <c r="B423" s="302"/>
      <c r="C423" s="135" t="s">
        <v>36</v>
      </c>
      <c r="D423" s="173"/>
      <c r="E423" s="196"/>
      <c r="F423" s="196"/>
      <c r="G423" s="196"/>
      <c r="H423" s="15"/>
      <c r="I423" s="15"/>
      <c r="J423" s="138"/>
      <c r="K423" s="138"/>
      <c r="L423" s="138"/>
      <c r="M423" s="138"/>
      <c r="N423" s="138"/>
      <c r="O423" s="138"/>
      <c r="P423" s="138"/>
      <c r="Q423" s="138"/>
      <c r="R423" s="18"/>
      <c r="S423" s="18"/>
      <c r="T423" s="15"/>
    </row>
    <row r="424" spans="1:20" ht="33.75">
      <c r="A424" s="303"/>
      <c r="B424" s="303"/>
      <c r="C424" s="135" t="s">
        <v>731</v>
      </c>
      <c r="D424" s="173" t="s">
        <v>730</v>
      </c>
      <c r="E424" s="196" t="s">
        <v>738</v>
      </c>
      <c r="F424" s="196" t="s">
        <v>739</v>
      </c>
      <c r="G424" s="196" t="s">
        <v>735</v>
      </c>
      <c r="H424" s="15"/>
      <c r="I424" s="15"/>
      <c r="J424" s="138">
        <v>40</v>
      </c>
      <c r="K424" s="138">
        <v>0</v>
      </c>
      <c r="L424" s="138">
        <v>40</v>
      </c>
      <c r="M424" s="138">
        <v>0</v>
      </c>
      <c r="N424" s="138">
        <v>40</v>
      </c>
      <c r="O424" s="138">
        <v>0</v>
      </c>
      <c r="P424" s="138">
        <v>0</v>
      </c>
      <c r="Q424" s="138">
        <v>0</v>
      </c>
      <c r="R424" s="18">
        <v>0</v>
      </c>
      <c r="S424" s="18">
        <v>40</v>
      </c>
      <c r="T424" s="15"/>
    </row>
    <row r="425" spans="1:20" ht="29.25" customHeight="1">
      <c r="A425" s="331" t="s">
        <v>950</v>
      </c>
      <c r="B425" s="301" t="s">
        <v>994</v>
      </c>
      <c r="C425" s="135" t="s">
        <v>23</v>
      </c>
      <c r="D425" s="173" t="s">
        <v>730</v>
      </c>
      <c r="E425" s="196" t="s">
        <v>738</v>
      </c>
      <c r="F425" s="196" t="s">
        <v>740</v>
      </c>
      <c r="G425" s="196" t="s">
        <v>735</v>
      </c>
      <c r="H425" s="15"/>
      <c r="I425" s="15"/>
      <c r="J425" s="138">
        <v>0</v>
      </c>
      <c r="K425" s="138">
        <v>0</v>
      </c>
      <c r="L425" s="135">
        <v>0</v>
      </c>
      <c r="M425" s="135">
        <v>0</v>
      </c>
      <c r="N425" s="135">
        <v>0</v>
      </c>
      <c r="O425" s="135">
        <v>0</v>
      </c>
      <c r="P425" s="135">
        <v>0</v>
      </c>
      <c r="Q425" s="135">
        <v>0</v>
      </c>
      <c r="R425" s="135">
        <v>0</v>
      </c>
      <c r="S425" s="135">
        <v>0</v>
      </c>
      <c r="T425" s="15"/>
    </row>
    <row r="426" spans="1:20" ht="22.5">
      <c r="A426" s="340"/>
      <c r="B426" s="302"/>
      <c r="C426" s="135" t="s">
        <v>36</v>
      </c>
      <c r="D426" s="173"/>
      <c r="E426" s="196"/>
      <c r="F426" s="196"/>
      <c r="G426" s="196"/>
      <c r="H426" s="15"/>
      <c r="I426" s="15"/>
      <c r="J426" s="138"/>
      <c r="K426" s="138"/>
      <c r="L426" s="135"/>
      <c r="M426" s="135"/>
      <c r="N426" s="135"/>
      <c r="O426" s="135"/>
      <c r="P426" s="135"/>
      <c r="Q426" s="135"/>
      <c r="R426" s="135"/>
      <c r="S426" s="135"/>
      <c r="T426" s="15"/>
    </row>
    <row r="427" spans="1:20" ht="33.75">
      <c r="A427" s="332"/>
      <c r="B427" s="303"/>
      <c r="C427" s="135" t="s">
        <v>731</v>
      </c>
      <c r="D427" s="173" t="s">
        <v>730</v>
      </c>
      <c r="E427" s="196" t="s">
        <v>738</v>
      </c>
      <c r="F427" s="196" t="s">
        <v>740</v>
      </c>
      <c r="G427" s="196" t="s">
        <v>735</v>
      </c>
      <c r="H427" s="15"/>
      <c r="I427" s="15"/>
      <c r="J427" s="138">
        <v>0</v>
      </c>
      <c r="K427" s="138">
        <v>0</v>
      </c>
      <c r="L427" s="135">
        <v>0</v>
      </c>
      <c r="M427" s="135">
        <v>0</v>
      </c>
      <c r="N427" s="135">
        <v>0</v>
      </c>
      <c r="O427" s="135">
        <v>0</v>
      </c>
      <c r="P427" s="135">
        <v>0</v>
      </c>
      <c r="Q427" s="135">
        <v>0</v>
      </c>
      <c r="R427" s="135">
        <v>0</v>
      </c>
      <c r="S427" s="135">
        <v>0</v>
      </c>
      <c r="T427" s="15"/>
    </row>
    <row r="428" spans="1:20" ht="30.75" customHeight="1">
      <c r="A428" s="301" t="s">
        <v>995</v>
      </c>
      <c r="B428" s="382" t="s">
        <v>996</v>
      </c>
      <c r="C428" s="127" t="s">
        <v>23</v>
      </c>
      <c r="D428" s="125" t="s">
        <v>730</v>
      </c>
      <c r="E428" s="128" t="s">
        <v>733</v>
      </c>
      <c r="F428" s="128" t="s">
        <v>741</v>
      </c>
      <c r="G428" s="128" t="s">
        <v>735</v>
      </c>
      <c r="H428" s="123"/>
      <c r="I428" s="123"/>
      <c r="J428" s="126">
        <v>0</v>
      </c>
      <c r="K428" s="126">
        <v>0</v>
      </c>
      <c r="L428" s="126">
        <v>0</v>
      </c>
      <c r="M428" s="127">
        <v>0</v>
      </c>
      <c r="N428" s="127">
        <v>0</v>
      </c>
      <c r="O428" s="127">
        <v>0</v>
      </c>
      <c r="P428" s="127">
        <v>0</v>
      </c>
      <c r="Q428" s="127">
        <v>0</v>
      </c>
      <c r="R428" s="126">
        <v>0</v>
      </c>
      <c r="S428" s="126">
        <v>0</v>
      </c>
      <c r="T428" s="123"/>
    </row>
    <row r="429" spans="1:20" ht="25.5">
      <c r="A429" s="302"/>
      <c r="B429" s="383"/>
      <c r="C429" s="127" t="s">
        <v>36</v>
      </c>
      <c r="D429" s="125"/>
      <c r="E429" s="128"/>
      <c r="F429" s="128"/>
      <c r="G429" s="128"/>
      <c r="H429" s="123"/>
      <c r="I429" s="123"/>
      <c r="J429" s="126"/>
      <c r="K429" s="126"/>
      <c r="L429" s="126"/>
      <c r="M429" s="127"/>
      <c r="N429" s="127"/>
      <c r="O429" s="127"/>
      <c r="P429" s="127"/>
      <c r="Q429" s="127"/>
      <c r="R429" s="126"/>
      <c r="S429" s="126"/>
      <c r="T429" s="123"/>
    </row>
    <row r="430" spans="1:20" ht="38.25">
      <c r="A430" s="303"/>
      <c r="B430" s="384"/>
      <c r="C430" s="127" t="s">
        <v>731</v>
      </c>
      <c r="D430" s="125" t="s">
        <v>730</v>
      </c>
      <c r="E430" s="128" t="s">
        <v>733</v>
      </c>
      <c r="F430" s="128" t="s">
        <v>741</v>
      </c>
      <c r="G430" s="128" t="s">
        <v>735</v>
      </c>
      <c r="H430" s="123"/>
      <c r="I430" s="123"/>
      <c r="J430" s="126">
        <v>0</v>
      </c>
      <c r="K430" s="126">
        <v>0</v>
      </c>
      <c r="L430" s="126">
        <v>0</v>
      </c>
      <c r="M430" s="127">
        <v>0</v>
      </c>
      <c r="N430" s="127">
        <v>0</v>
      </c>
      <c r="O430" s="127">
        <v>0</v>
      </c>
      <c r="P430" s="127">
        <v>0</v>
      </c>
      <c r="Q430" s="127">
        <v>0</v>
      </c>
      <c r="R430" s="126">
        <v>0</v>
      </c>
      <c r="S430" s="126">
        <v>0</v>
      </c>
      <c r="T430" s="123"/>
    </row>
    <row r="431" spans="1:20" ht="26.25" customHeight="1">
      <c r="A431" s="301" t="s">
        <v>997</v>
      </c>
      <c r="B431" s="301" t="s">
        <v>998</v>
      </c>
      <c r="C431" s="135" t="s">
        <v>23</v>
      </c>
      <c r="D431" s="173" t="s">
        <v>730</v>
      </c>
      <c r="E431" s="196" t="s">
        <v>733</v>
      </c>
      <c r="F431" s="196" t="s">
        <v>742</v>
      </c>
      <c r="G431" s="196" t="s">
        <v>735</v>
      </c>
      <c r="H431" s="15"/>
      <c r="I431" s="15"/>
      <c r="J431" s="138">
        <v>0</v>
      </c>
      <c r="K431" s="138">
        <v>0</v>
      </c>
      <c r="L431" s="138">
        <v>0</v>
      </c>
      <c r="M431" s="138">
        <v>0</v>
      </c>
      <c r="N431" s="138">
        <v>0</v>
      </c>
      <c r="O431" s="138">
        <v>0</v>
      </c>
      <c r="P431" s="138">
        <v>0</v>
      </c>
      <c r="Q431" s="138">
        <v>0</v>
      </c>
      <c r="R431" s="138">
        <v>0</v>
      </c>
      <c r="S431" s="138">
        <v>0</v>
      </c>
      <c r="T431" s="15"/>
    </row>
    <row r="432" spans="1:20" ht="22.5">
      <c r="A432" s="302"/>
      <c r="B432" s="302"/>
      <c r="C432" s="135" t="s">
        <v>36</v>
      </c>
      <c r="D432" s="173"/>
      <c r="E432" s="196"/>
      <c r="F432" s="196"/>
      <c r="G432" s="196"/>
      <c r="H432" s="15"/>
      <c r="I432" s="15"/>
      <c r="J432" s="138"/>
      <c r="K432" s="138"/>
      <c r="L432" s="138"/>
      <c r="M432" s="138"/>
      <c r="N432" s="138"/>
      <c r="O432" s="138"/>
      <c r="P432" s="138"/>
      <c r="Q432" s="138"/>
      <c r="R432" s="138"/>
      <c r="S432" s="138"/>
      <c r="T432" s="15"/>
    </row>
    <row r="433" spans="1:20" ht="33.75">
      <c r="A433" s="303"/>
      <c r="B433" s="303"/>
      <c r="C433" s="135" t="s">
        <v>731</v>
      </c>
      <c r="D433" s="173" t="s">
        <v>730</v>
      </c>
      <c r="E433" s="196" t="s">
        <v>733</v>
      </c>
      <c r="F433" s="196" t="s">
        <v>742</v>
      </c>
      <c r="G433" s="196" t="s">
        <v>735</v>
      </c>
      <c r="H433" s="15"/>
      <c r="I433" s="15"/>
      <c r="J433" s="138">
        <v>0</v>
      </c>
      <c r="K433" s="138">
        <v>0</v>
      </c>
      <c r="L433" s="138">
        <v>0</v>
      </c>
      <c r="M433" s="138">
        <v>0</v>
      </c>
      <c r="N433" s="138">
        <v>0</v>
      </c>
      <c r="O433" s="138">
        <v>0</v>
      </c>
      <c r="P433" s="138">
        <v>0</v>
      </c>
      <c r="Q433" s="138">
        <v>0</v>
      </c>
      <c r="R433" s="138">
        <v>0</v>
      </c>
      <c r="S433" s="138">
        <v>0</v>
      </c>
      <c r="T433" s="15"/>
    </row>
    <row r="434" spans="1:20" ht="27.75" customHeight="1">
      <c r="A434" s="301" t="s">
        <v>999</v>
      </c>
      <c r="B434" s="301" t="s">
        <v>1047</v>
      </c>
      <c r="C434" s="135" t="s">
        <v>23</v>
      </c>
      <c r="D434" s="173" t="s">
        <v>730</v>
      </c>
      <c r="E434" s="196" t="s">
        <v>733</v>
      </c>
      <c r="F434" s="196" t="s">
        <v>743</v>
      </c>
      <c r="G434" s="196" t="s">
        <v>737</v>
      </c>
      <c r="H434" s="15"/>
      <c r="I434" s="15"/>
      <c r="J434" s="138">
        <v>0</v>
      </c>
      <c r="K434" s="138">
        <v>0</v>
      </c>
      <c r="L434" s="138">
        <v>0</v>
      </c>
      <c r="M434" s="138">
        <v>0</v>
      </c>
      <c r="N434" s="138">
        <v>0</v>
      </c>
      <c r="O434" s="138">
        <v>0</v>
      </c>
      <c r="P434" s="138">
        <v>0</v>
      </c>
      <c r="Q434" s="138">
        <v>0</v>
      </c>
      <c r="R434" s="138">
        <v>0</v>
      </c>
      <c r="S434" s="138">
        <v>0</v>
      </c>
      <c r="T434" s="15"/>
    </row>
    <row r="435" spans="1:20" ht="22.5">
      <c r="A435" s="302"/>
      <c r="B435" s="302"/>
      <c r="C435" s="135" t="s">
        <v>36</v>
      </c>
      <c r="D435" s="173"/>
      <c r="E435" s="196"/>
      <c r="F435" s="196"/>
      <c r="G435" s="196"/>
      <c r="H435" s="15"/>
      <c r="I435" s="15"/>
      <c r="J435" s="138"/>
      <c r="K435" s="138"/>
      <c r="L435" s="138"/>
      <c r="M435" s="138"/>
      <c r="N435" s="138"/>
      <c r="O435" s="138"/>
      <c r="P435" s="138"/>
      <c r="Q435" s="138"/>
      <c r="R435" s="138"/>
      <c r="S435" s="138"/>
      <c r="T435" s="15"/>
    </row>
    <row r="436" spans="1:20" ht="33.75">
      <c r="A436" s="303"/>
      <c r="B436" s="303"/>
      <c r="C436" s="135" t="s">
        <v>731</v>
      </c>
      <c r="D436" s="173" t="s">
        <v>730</v>
      </c>
      <c r="E436" s="196" t="s">
        <v>733</v>
      </c>
      <c r="F436" s="196" t="s">
        <v>743</v>
      </c>
      <c r="G436" s="196" t="s">
        <v>737</v>
      </c>
      <c r="H436" s="15"/>
      <c r="I436" s="15"/>
      <c r="J436" s="138">
        <v>0</v>
      </c>
      <c r="K436" s="138">
        <v>0</v>
      </c>
      <c r="L436" s="138">
        <v>0</v>
      </c>
      <c r="M436" s="138">
        <v>0</v>
      </c>
      <c r="N436" s="138">
        <v>0</v>
      </c>
      <c r="O436" s="138">
        <v>0</v>
      </c>
      <c r="P436" s="138">
        <v>0</v>
      </c>
      <c r="Q436" s="138">
        <v>0</v>
      </c>
      <c r="R436" s="138">
        <v>0</v>
      </c>
      <c r="S436" s="138">
        <v>0</v>
      </c>
      <c r="T436" s="15"/>
    </row>
    <row r="437" spans="1:20" ht="22.5">
      <c r="A437" s="301" t="s">
        <v>1000</v>
      </c>
      <c r="B437" s="301" t="s">
        <v>1107</v>
      </c>
      <c r="C437" s="135" t="s">
        <v>23</v>
      </c>
      <c r="D437" s="173" t="s">
        <v>730</v>
      </c>
      <c r="E437" s="196" t="s">
        <v>744</v>
      </c>
      <c r="F437" s="196" t="s">
        <v>745</v>
      </c>
      <c r="G437" s="196" t="s">
        <v>735</v>
      </c>
      <c r="H437" s="15"/>
      <c r="I437" s="15"/>
      <c r="J437" s="138">
        <v>0</v>
      </c>
      <c r="K437" s="138">
        <v>0</v>
      </c>
      <c r="L437" s="138">
        <v>0</v>
      </c>
      <c r="M437" s="138">
        <v>0</v>
      </c>
      <c r="N437" s="138">
        <v>0</v>
      </c>
      <c r="O437" s="138">
        <v>0</v>
      </c>
      <c r="P437" s="138">
        <v>0</v>
      </c>
      <c r="Q437" s="138">
        <v>0</v>
      </c>
      <c r="R437" s="138">
        <v>0</v>
      </c>
      <c r="S437" s="138">
        <v>0</v>
      </c>
      <c r="T437" s="15"/>
    </row>
    <row r="438" spans="1:20" ht="22.5">
      <c r="A438" s="302"/>
      <c r="B438" s="302"/>
      <c r="C438" s="135" t="s">
        <v>36</v>
      </c>
      <c r="D438" s="173"/>
      <c r="E438" s="196"/>
      <c r="F438" s="196"/>
      <c r="G438" s="196"/>
      <c r="H438" s="15"/>
      <c r="I438" s="15"/>
      <c r="J438" s="138"/>
      <c r="K438" s="138"/>
      <c r="L438" s="138"/>
      <c r="M438" s="138"/>
      <c r="N438" s="138"/>
      <c r="O438" s="138"/>
      <c r="P438" s="138"/>
      <c r="Q438" s="138"/>
      <c r="R438" s="138"/>
      <c r="S438" s="138"/>
      <c r="T438" s="15"/>
    </row>
    <row r="439" spans="1:20" ht="33.75">
      <c r="A439" s="303"/>
      <c r="B439" s="303"/>
      <c r="C439" s="135" t="s">
        <v>731</v>
      </c>
      <c r="D439" s="173" t="s">
        <v>730</v>
      </c>
      <c r="E439" s="196" t="s">
        <v>744</v>
      </c>
      <c r="F439" s="196" t="s">
        <v>745</v>
      </c>
      <c r="G439" s="196" t="s">
        <v>735</v>
      </c>
      <c r="H439" s="15"/>
      <c r="I439" s="15"/>
      <c r="J439" s="138">
        <v>0</v>
      </c>
      <c r="K439" s="138">
        <v>0</v>
      </c>
      <c r="L439" s="138">
        <v>0</v>
      </c>
      <c r="M439" s="138">
        <v>0</v>
      </c>
      <c r="N439" s="138">
        <v>0</v>
      </c>
      <c r="O439" s="138">
        <v>0</v>
      </c>
      <c r="P439" s="138">
        <v>0</v>
      </c>
      <c r="Q439" s="138">
        <v>0</v>
      </c>
      <c r="R439" s="138">
        <v>0</v>
      </c>
      <c r="S439" s="138">
        <v>0</v>
      </c>
      <c r="T439" s="15"/>
    </row>
    <row r="440" spans="1:20" ht="28.5" customHeight="1">
      <c r="A440" s="301" t="s">
        <v>1001</v>
      </c>
      <c r="B440" s="301" t="s">
        <v>1002</v>
      </c>
      <c r="C440" s="135" t="s">
        <v>23</v>
      </c>
      <c r="D440" s="173" t="s">
        <v>730</v>
      </c>
      <c r="E440" s="196" t="s">
        <v>733</v>
      </c>
      <c r="F440" s="196" t="s">
        <v>746</v>
      </c>
      <c r="G440" s="196" t="s">
        <v>735</v>
      </c>
      <c r="H440" s="15"/>
      <c r="I440" s="15"/>
      <c r="J440" s="138">
        <v>60</v>
      </c>
      <c r="K440" s="138">
        <v>0</v>
      </c>
      <c r="L440" s="138">
        <v>60</v>
      </c>
      <c r="M440" s="138">
        <v>52.8</v>
      </c>
      <c r="N440" s="138">
        <v>60</v>
      </c>
      <c r="O440" s="138">
        <v>52.8</v>
      </c>
      <c r="P440" s="138">
        <v>60</v>
      </c>
      <c r="Q440" s="138">
        <v>52.8</v>
      </c>
      <c r="R440" s="138">
        <v>53</v>
      </c>
      <c r="S440" s="138">
        <v>0</v>
      </c>
      <c r="T440" s="15"/>
    </row>
    <row r="441" spans="1:20" ht="22.5">
      <c r="A441" s="302"/>
      <c r="B441" s="302"/>
      <c r="C441" s="135" t="s">
        <v>36</v>
      </c>
      <c r="D441" s="173"/>
      <c r="E441" s="196"/>
      <c r="F441" s="196"/>
      <c r="G441" s="196"/>
      <c r="H441" s="15"/>
      <c r="I441" s="15"/>
      <c r="J441" s="138"/>
      <c r="K441" s="138"/>
      <c r="L441" s="138"/>
      <c r="M441" s="138"/>
      <c r="N441" s="138"/>
      <c r="O441" s="138"/>
      <c r="P441" s="138"/>
      <c r="Q441" s="138"/>
      <c r="R441" s="138"/>
      <c r="S441" s="138"/>
      <c r="T441" s="15"/>
    </row>
    <row r="442" spans="1:20" ht="33.75">
      <c r="A442" s="303"/>
      <c r="B442" s="303"/>
      <c r="C442" s="135" t="s">
        <v>731</v>
      </c>
      <c r="D442" s="173" t="s">
        <v>730</v>
      </c>
      <c r="E442" s="196" t="s">
        <v>733</v>
      </c>
      <c r="F442" s="196" t="s">
        <v>746</v>
      </c>
      <c r="G442" s="196" t="s">
        <v>735</v>
      </c>
      <c r="H442" s="15"/>
      <c r="I442" s="15"/>
      <c r="J442" s="138">
        <v>60</v>
      </c>
      <c r="K442" s="138">
        <v>0</v>
      </c>
      <c r="L442" s="138">
        <v>60</v>
      </c>
      <c r="M442" s="138">
        <v>52.8</v>
      </c>
      <c r="N442" s="138">
        <v>60</v>
      </c>
      <c r="O442" s="138">
        <v>52.8</v>
      </c>
      <c r="P442" s="138">
        <v>60</v>
      </c>
      <c r="Q442" s="138">
        <v>52.8</v>
      </c>
      <c r="R442" s="138">
        <v>53</v>
      </c>
      <c r="S442" s="138">
        <v>0</v>
      </c>
      <c r="T442" s="15"/>
    </row>
    <row r="443" spans="1:20" ht="25.5" customHeight="1">
      <c r="A443" s="301" t="s">
        <v>1003</v>
      </c>
      <c r="B443" s="301" t="s">
        <v>1004</v>
      </c>
      <c r="C443" s="135" t="s">
        <v>23</v>
      </c>
      <c r="D443" s="173" t="s">
        <v>730</v>
      </c>
      <c r="E443" s="173" t="s">
        <v>747</v>
      </c>
      <c r="F443" s="173" t="s">
        <v>748</v>
      </c>
      <c r="G443" s="198" t="s">
        <v>735</v>
      </c>
      <c r="H443" s="15"/>
      <c r="I443" s="15"/>
      <c r="J443" s="138">
        <v>700</v>
      </c>
      <c r="K443" s="138">
        <v>185.625</v>
      </c>
      <c r="L443" s="138">
        <v>700</v>
      </c>
      <c r="M443" s="138">
        <v>185.625</v>
      </c>
      <c r="N443" s="138">
        <v>700</v>
      </c>
      <c r="O443" s="138">
        <v>185.625</v>
      </c>
      <c r="P443" s="138">
        <v>685.625</v>
      </c>
      <c r="Q443" s="138">
        <v>685.625</v>
      </c>
      <c r="R443" s="138">
        <v>900</v>
      </c>
      <c r="S443" s="138">
        <v>700</v>
      </c>
      <c r="T443" s="15"/>
    </row>
    <row r="444" spans="1:20" ht="22.5">
      <c r="A444" s="302"/>
      <c r="B444" s="302"/>
      <c r="C444" s="135" t="s">
        <v>36</v>
      </c>
      <c r="D444" s="173"/>
      <c r="E444" s="173"/>
      <c r="F444" s="173"/>
      <c r="G444" s="198"/>
      <c r="H444" s="15"/>
      <c r="I444" s="15"/>
      <c r="J444" s="138"/>
      <c r="K444" s="138"/>
      <c r="L444" s="138"/>
      <c r="M444" s="138"/>
      <c r="N444" s="138"/>
      <c r="O444" s="138"/>
      <c r="P444" s="138"/>
      <c r="Q444" s="138"/>
      <c r="R444" s="138"/>
      <c r="S444" s="138"/>
      <c r="T444" s="15"/>
    </row>
    <row r="445" spans="1:20" ht="33.75">
      <c r="A445" s="303"/>
      <c r="B445" s="303"/>
      <c r="C445" s="135" t="s">
        <v>731</v>
      </c>
      <c r="D445" s="173" t="s">
        <v>730</v>
      </c>
      <c r="E445" s="173" t="s">
        <v>747</v>
      </c>
      <c r="F445" s="173" t="s">
        <v>748</v>
      </c>
      <c r="G445" s="198" t="s">
        <v>735</v>
      </c>
      <c r="H445" s="15"/>
      <c r="I445" s="15"/>
      <c r="J445" s="138">
        <v>700</v>
      </c>
      <c r="K445" s="138">
        <v>185.625</v>
      </c>
      <c r="L445" s="138">
        <v>700</v>
      </c>
      <c r="M445" s="138">
        <v>185.625</v>
      </c>
      <c r="N445" s="138">
        <v>700</v>
      </c>
      <c r="O445" s="138">
        <v>185.625</v>
      </c>
      <c r="P445" s="138">
        <v>685.625</v>
      </c>
      <c r="Q445" s="138">
        <v>685.625</v>
      </c>
      <c r="R445" s="138">
        <v>900</v>
      </c>
      <c r="S445" s="138">
        <v>700</v>
      </c>
      <c r="T445" s="15"/>
    </row>
    <row r="446" spans="1:20" ht="39" customHeight="1">
      <c r="A446" s="336" t="s">
        <v>935</v>
      </c>
      <c r="B446" s="336" t="s">
        <v>896</v>
      </c>
      <c r="C446" s="24" t="s">
        <v>23</v>
      </c>
      <c r="D446" s="170" t="s">
        <v>730</v>
      </c>
      <c r="E446" s="199" t="s">
        <v>738</v>
      </c>
      <c r="F446" s="199" t="s">
        <v>749</v>
      </c>
      <c r="G446" s="199" t="s">
        <v>735</v>
      </c>
      <c r="H446" s="23"/>
      <c r="I446" s="23"/>
      <c r="J446" s="42">
        <v>10</v>
      </c>
      <c r="K446" s="42">
        <v>0</v>
      </c>
      <c r="L446" s="42">
        <v>10</v>
      </c>
      <c r="M446" s="42">
        <v>0</v>
      </c>
      <c r="N446" s="42">
        <v>10</v>
      </c>
      <c r="O446" s="42">
        <v>0</v>
      </c>
      <c r="P446" s="42">
        <v>10</v>
      </c>
      <c r="Q446" s="42">
        <f>Q447</f>
        <v>0</v>
      </c>
      <c r="R446" s="42">
        <v>10</v>
      </c>
      <c r="S446" s="42">
        <v>10</v>
      </c>
      <c r="T446" s="15"/>
    </row>
    <row r="447" spans="1:20" ht="22.5">
      <c r="A447" s="337"/>
      <c r="B447" s="337"/>
      <c r="C447" s="24" t="s">
        <v>36</v>
      </c>
      <c r="D447" s="170"/>
      <c r="E447" s="199"/>
      <c r="F447" s="199"/>
      <c r="G447" s="199"/>
      <c r="H447" s="23"/>
      <c r="I447" s="23"/>
      <c r="J447" s="42"/>
      <c r="K447" s="42"/>
      <c r="L447" s="42"/>
      <c r="M447" s="42"/>
      <c r="N447" s="42"/>
      <c r="O447" s="42"/>
      <c r="P447" s="42"/>
      <c r="Q447" s="42"/>
      <c r="R447" s="42"/>
      <c r="S447" s="42"/>
      <c r="T447" s="15"/>
    </row>
    <row r="448" spans="1:20" ht="33.75">
      <c r="A448" s="338"/>
      <c r="B448" s="338"/>
      <c r="C448" s="24" t="s">
        <v>750</v>
      </c>
      <c r="D448" s="170" t="s">
        <v>730</v>
      </c>
      <c r="E448" s="199" t="s">
        <v>738</v>
      </c>
      <c r="F448" s="199" t="s">
        <v>749</v>
      </c>
      <c r="G448" s="199" t="s">
        <v>735</v>
      </c>
      <c r="H448" s="23"/>
      <c r="I448" s="23"/>
      <c r="J448" s="42">
        <v>10</v>
      </c>
      <c r="K448" s="42">
        <v>0</v>
      </c>
      <c r="L448" s="42">
        <v>10</v>
      </c>
      <c r="M448" s="42">
        <v>0</v>
      </c>
      <c r="N448" s="42">
        <v>10</v>
      </c>
      <c r="O448" s="42">
        <v>0</v>
      </c>
      <c r="P448" s="42">
        <v>10</v>
      </c>
      <c r="Q448" s="42">
        <f>Q451</f>
        <v>0</v>
      </c>
      <c r="R448" s="42">
        <f>R451</f>
        <v>10</v>
      </c>
      <c r="S448" s="42">
        <f>S451</f>
        <v>10</v>
      </c>
      <c r="T448" s="15"/>
    </row>
    <row r="449" spans="1:20" ht="38.25">
      <c r="A449" s="301" t="s">
        <v>954</v>
      </c>
      <c r="B449" s="301" t="s">
        <v>1005</v>
      </c>
      <c r="C449" s="127" t="s">
        <v>23</v>
      </c>
      <c r="D449" s="125" t="s">
        <v>730</v>
      </c>
      <c r="E449" s="128" t="s">
        <v>738</v>
      </c>
      <c r="F449" s="128" t="s">
        <v>751</v>
      </c>
      <c r="G449" s="128" t="s">
        <v>735</v>
      </c>
      <c r="H449" s="123"/>
      <c r="I449" s="123"/>
      <c r="J449" s="126">
        <v>10</v>
      </c>
      <c r="K449" s="126">
        <v>0</v>
      </c>
      <c r="L449" s="126">
        <v>10</v>
      </c>
      <c r="M449" s="126">
        <v>0</v>
      </c>
      <c r="N449" s="126">
        <v>10</v>
      </c>
      <c r="O449" s="126">
        <v>0</v>
      </c>
      <c r="P449" s="126">
        <v>10</v>
      </c>
      <c r="Q449" s="126">
        <v>0</v>
      </c>
      <c r="R449" s="126">
        <v>10</v>
      </c>
      <c r="S449" s="126">
        <v>10</v>
      </c>
      <c r="T449" s="123"/>
    </row>
    <row r="450" spans="1:20" ht="25.5">
      <c r="A450" s="302"/>
      <c r="B450" s="302"/>
      <c r="C450" s="127" t="s">
        <v>36</v>
      </c>
      <c r="D450" s="125"/>
      <c r="E450" s="128"/>
      <c r="F450" s="128"/>
      <c r="G450" s="128"/>
      <c r="H450" s="123"/>
      <c r="I450" s="123"/>
      <c r="J450" s="126"/>
      <c r="K450" s="126"/>
      <c r="L450" s="126"/>
      <c r="M450" s="126"/>
      <c r="N450" s="126"/>
      <c r="O450" s="126"/>
      <c r="P450" s="126"/>
      <c r="Q450" s="126"/>
      <c r="R450" s="126"/>
      <c r="S450" s="126"/>
      <c r="T450" s="123"/>
    </row>
    <row r="451" spans="1:20" ht="38.25">
      <c r="A451" s="303"/>
      <c r="B451" s="303"/>
      <c r="C451" s="127" t="s">
        <v>750</v>
      </c>
      <c r="D451" s="125" t="s">
        <v>730</v>
      </c>
      <c r="E451" s="128" t="s">
        <v>738</v>
      </c>
      <c r="F451" s="128" t="s">
        <v>751</v>
      </c>
      <c r="G451" s="128" t="s">
        <v>735</v>
      </c>
      <c r="H451" s="123"/>
      <c r="I451" s="123"/>
      <c r="J451" s="126">
        <v>10</v>
      </c>
      <c r="K451" s="126">
        <v>0</v>
      </c>
      <c r="L451" s="126">
        <v>10</v>
      </c>
      <c r="M451" s="126">
        <v>0</v>
      </c>
      <c r="N451" s="126">
        <v>10</v>
      </c>
      <c r="O451" s="126">
        <v>0</v>
      </c>
      <c r="P451" s="126">
        <v>10</v>
      </c>
      <c r="Q451" s="126">
        <v>0</v>
      </c>
      <c r="R451" s="126">
        <v>10</v>
      </c>
      <c r="S451" s="126">
        <v>10</v>
      </c>
      <c r="T451" s="123"/>
    </row>
    <row r="452" spans="1:20" ht="21">
      <c r="A452" s="385" t="s">
        <v>40</v>
      </c>
      <c r="B452" s="385" t="s">
        <v>752</v>
      </c>
      <c r="C452" s="142" t="s">
        <v>23</v>
      </c>
      <c r="D452" s="173" t="s">
        <v>730</v>
      </c>
      <c r="E452" s="173" t="s">
        <v>738</v>
      </c>
      <c r="F452" s="188"/>
      <c r="G452" s="188"/>
      <c r="H452" s="15"/>
      <c r="I452" s="15"/>
      <c r="J452" s="137">
        <f>SUM(J454)</f>
        <v>809.1</v>
      </c>
      <c r="K452" s="137">
        <f aca="true" t="shared" si="118" ref="K452:S452">SUM(K454)</f>
        <v>118.931</v>
      </c>
      <c r="L452" s="233">
        <f t="shared" si="118"/>
        <v>809.1</v>
      </c>
      <c r="M452" s="137">
        <f t="shared" si="118"/>
        <v>164.261</v>
      </c>
      <c r="N452" s="137">
        <f t="shared" si="118"/>
        <v>809.1000000000001</v>
      </c>
      <c r="O452" s="137">
        <f t="shared" si="118"/>
        <v>307.308</v>
      </c>
      <c r="P452" s="137">
        <f t="shared" si="118"/>
        <v>929.1000000000001</v>
      </c>
      <c r="Q452" s="137">
        <f t="shared" si="118"/>
        <v>673.4559999999999</v>
      </c>
      <c r="R452" s="137">
        <f t="shared" si="118"/>
        <v>880</v>
      </c>
      <c r="S452" s="137">
        <f t="shared" si="118"/>
        <v>880</v>
      </c>
      <c r="T452" s="123"/>
    </row>
    <row r="453" spans="1:20" ht="21">
      <c r="A453" s="386"/>
      <c r="B453" s="386"/>
      <c r="C453" s="142" t="s">
        <v>36</v>
      </c>
      <c r="D453" s="173"/>
      <c r="E453" s="173"/>
      <c r="F453" s="188"/>
      <c r="G453" s="188"/>
      <c r="H453" s="15"/>
      <c r="I453" s="15"/>
      <c r="J453" s="137"/>
      <c r="K453" s="137"/>
      <c r="L453" s="233"/>
      <c r="M453" s="137"/>
      <c r="N453" s="137"/>
      <c r="O453" s="137"/>
      <c r="P453" s="137"/>
      <c r="Q453" s="137"/>
      <c r="R453" s="137"/>
      <c r="S453" s="137"/>
      <c r="T453" s="123"/>
    </row>
    <row r="454" spans="1:20" ht="31.5">
      <c r="A454" s="386"/>
      <c r="B454" s="386"/>
      <c r="C454" s="142" t="s">
        <v>750</v>
      </c>
      <c r="D454" s="173" t="s">
        <v>730</v>
      </c>
      <c r="E454" s="173" t="s">
        <v>738</v>
      </c>
      <c r="F454" s="188"/>
      <c r="G454" s="188"/>
      <c r="H454" s="15"/>
      <c r="I454" s="15"/>
      <c r="J454" s="137">
        <f>SUM(J460+J463+J466+J469+J472+J475)</f>
        <v>809.1</v>
      </c>
      <c r="K454" s="137">
        <f aca="true" t="shared" si="119" ref="K454:S454">SUM(K460+K463+K466+K469+K472+K475)</f>
        <v>118.931</v>
      </c>
      <c r="L454" s="233">
        <f>SUM(L460+L463+L466+L469+L472+L475)</f>
        <v>809.1</v>
      </c>
      <c r="M454" s="137">
        <f t="shared" si="119"/>
        <v>164.261</v>
      </c>
      <c r="N454" s="137">
        <f t="shared" si="119"/>
        <v>809.1000000000001</v>
      </c>
      <c r="O454" s="137">
        <f t="shared" si="119"/>
        <v>307.308</v>
      </c>
      <c r="P454" s="137">
        <f t="shared" si="119"/>
        <v>929.1000000000001</v>
      </c>
      <c r="Q454" s="137">
        <f t="shared" si="119"/>
        <v>673.4559999999999</v>
      </c>
      <c r="R454" s="137">
        <f t="shared" si="119"/>
        <v>880</v>
      </c>
      <c r="S454" s="137">
        <f t="shared" si="119"/>
        <v>880</v>
      </c>
      <c r="T454" s="123"/>
    </row>
    <row r="455" spans="1:20" ht="12.75">
      <c r="A455" s="386"/>
      <c r="B455" s="386"/>
      <c r="C455" s="142"/>
      <c r="D455" s="188"/>
      <c r="E455" s="188"/>
      <c r="F455" s="188"/>
      <c r="G455" s="188"/>
      <c r="H455" s="15"/>
      <c r="I455" s="15"/>
      <c r="J455" s="138"/>
      <c r="K455" s="138"/>
      <c r="L455" s="15"/>
      <c r="M455" s="15"/>
      <c r="N455" s="138"/>
      <c r="O455" s="138"/>
      <c r="P455" s="138"/>
      <c r="Q455" s="138"/>
      <c r="R455" s="138"/>
      <c r="S455" s="138"/>
      <c r="T455" s="123"/>
    </row>
    <row r="456" spans="1:20" ht="12.75">
      <c r="A456" s="386"/>
      <c r="B456" s="386"/>
      <c r="C456" s="135"/>
      <c r="D456" s="188"/>
      <c r="E456" s="188"/>
      <c r="F456" s="188"/>
      <c r="G456" s="188"/>
      <c r="H456" s="15"/>
      <c r="I456" s="15"/>
      <c r="J456" s="138"/>
      <c r="K456" s="138"/>
      <c r="L456" s="15"/>
      <c r="M456" s="15"/>
      <c r="N456" s="138"/>
      <c r="O456" s="138"/>
      <c r="P456" s="138"/>
      <c r="Q456" s="138"/>
      <c r="R456" s="138"/>
      <c r="S456" s="138"/>
      <c r="T456" s="123"/>
    </row>
    <row r="457" spans="1:20" ht="12.75">
      <c r="A457" s="387"/>
      <c r="B457" s="387"/>
      <c r="C457" s="135"/>
      <c r="D457" s="188"/>
      <c r="E457" s="188"/>
      <c r="F457" s="188"/>
      <c r="G457" s="188"/>
      <c r="H457" s="15"/>
      <c r="I457" s="15"/>
      <c r="J457" s="138"/>
      <c r="K457" s="138"/>
      <c r="L457" s="15"/>
      <c r="M457" s="15"/>
      <c r="N457" s="138"/>
      <c r="O457" s="138"/>
      <c r="P457" s="138"/>
      <c r="Q457" s="138"/>
      <c r="R457" s="138"/>
      <c r="S457" s="138"/>
      <c r="T457" s="123"/>
    </row>
    <row r="458" spans="1:20" ht="24.75" customHeight="1">
      <c r="A458" s="301" t="s">
        <v>1006</v>
      </c>
      <c r="B458" s="301" t="s">
        <v>1007</v>
      </c>
      <c r="C458" s="135" t="s">
        <v>23</v>
      </c>
      <c r="D458" s="173" t="s">
        <v>730</v>
      </c>
      <c r="E458" s="173" t="s">
        <v>738</v>
      </c>
      <c r="F458" s="173" t="s">
        <v>753</v>
      </c>
      <c r="G458" s="173" t="s">
        <v>735</v>
      </c>
      <c r="H458" s="15"/>
      <c r="I458" s="15"/>
      <c r="J458" s="138">
        <v>87.2</v>
      </c>
      <c r="K458" s="138">
        <v>0</v>
      </c>
      <c r="L458" s="138">
        <v>87.2</v>
      </c>
      <c r="M458" s="138">
        <v>15</v>
      </c>
      <c r="N458" s="138">
        <v>48.758</v>
      </c>
      <c r="O458" s="138">
        <v>15</v>
      </c>
      <c r="P458" s="135">
        <v>48.758</v>
      </c>
      <c r="Q458" s="135">
        <v>30.9</v>
      </c>
      <c r="R458" s="138">
        <v>50</v>
      </c>
      <c r="S458" s="138">
        <v>50</v>
      </c>
      <c r="T458" s="123"/>
    </row>
    <row r="459" spans="1:20" ht="22.5">
      <c r="A459" s="302"/>
      <c r="B459" s="302"/>
      <c r="C459" s="135" t="s">
        <v>36</v>
      </c>
      <c r="D459" s="173"/>
      <c r="E459" s="173"/>
      <c r="F459" s="173"/>
      <c r="G459" s="173"/>
      <c r="H459" s="15"/>
      <c r="I459" s="15"/>
      <c r="J459" s="138"/>
      <c r="K459" s="138"/>
      <c r="L459" s="138"/>
      <c r="M459" s="138"/>
      <c r="N459" s="138"/>
      <c r="O459" s="138"/>
      <c r="P459" s="135"/>
      <c r="Q459" s="135"/>
      <c r="R459" s="138"/>
      <c r="S459" s="138"/>
      <c r="T459" s="123"/>
    </row>
    <row r="460" spans="1:20" ht="33.75">
      <c r="A460" s="303"/>
      <c r="B460" s="303"/>
      <c r="C460" s="135" t="s">
        <v>750</v>
      </c>
      <c r="D460" s="173" t="s">
        <v>730</v>
      </c>
      <c r="E460" s="173" t="s">
        <v>738</v>
      </c>
      <c r="F460" s="173" t="s">
        <v>753</v>
      </c>
      <c r="G460" s="173" t="s">
        <v>735</v>
      </c>
      <c r="H460" s="15"/>
      <c r="I460" s="15"/>
      <c r="J460" s="138">
        <v>87.2</v>
      </c>
      <c r="K460" s="138">
        <v>0</v>
      </c>
      <c r="L460" s="138">
        <v>87.2</v>
      </c>
      <c r="M460" s="138">
        <v>15</v>
      </c>
      <c r="N460" s="138">
        <v>48.758</v>
      </c>
      <c r="O460" s="138">
        <v>15</v>
      </c>
      <c r="P460" s="135">
        <v>48.758</v>
      </c>
      <c r="Q460" s="135">
        <v>30.9</v>
      </c>
      <c r="R460" s="138">
        <v>50</v>
      </c>
      <c r="S460" s="138">
        <v>50</v>
      </c>
      <c r="T460" s="123"/>
    </row>
    <row r="461" spans="1:20" ht="26.25" customHeight="1">
      <c r="A461" s="301" t="s">
        <v>1008</v>
      </c>
      <c r="B461" s="301" t="s">
        <v>1009</v>
      </c>
      <c r="C461" s="135" t="s">
        <v>23</v>
      </c>
      <c r="D461" s="173" t="s">
        <v>730</v>
      </c>
      <c r="E461" s="173" t="s">
        <v>738</v>
      </c>
      <c r="F461" s="173" t="s">
        <v>754</v>
      </c>
      <c r="G461" s="173" t="s">
        <v>735</v>
      </c>
      <c r="H461" s="15"/>
      <c r="I461" s="15"/>
      <c r="J461" s="138">
        <v>611.9</v>
      </c>
      <c r="K461" s="138">
        <v>118.931</v>
      </c>
      <c r="L461" s="138">
        <v>611.9</v>
      </c>
      <c r="M461" s="138">
        <v>149.261</v>
      </c>
      <c r="N461" s="138">
        <v>713.897</v>
      </c>
      <c r="O461" s="135">
        <v>276.633</v>
      </c>
      <c r="P461" s="135">
        <v>833.897</v>
      </c>
      <c r="Q461" s="135">
        <v>611.496</v>
      </c>
      <c r="R461" s="138">
        <v>700</v>
      </c>
      <c r="S461" s="138">
        <v>700</v>
      </c>
      <c r="T461" s="123"/>
    </row>
    <row r="462" spans="1:20" ht="22.5">
      <c r="A462" s="302"/>
      <c r="B462" s="302"/>
      <c r="C462" s="135" t="s">
        <v>36</v>
      </c>
      <c r="D462" s="173"/>
      <c r="E462" s="173"/>
      <c r="F462" s="173"/>
      <c r="G462" s="173"/>
      <c r="H462" s="15"/>
      <c r="I462" s="15"/>
      <c r="J462" s="138"/>
      <c r="K462" s="138"/>
      <c r="L462" s="138"/>
      <c r="M462" s="138"/>
      <c r="N462" s="138"/>
      <c r="O462" s="135"/>
      <c r="P462" s="135"/>
      <c r="Q462" s="135"/>
      <c r="R462" s="138"/>
      <c r="S462" s="138"/>
      <c r="T462" s="123"/>
    </row>
    <row r="463" spans="1:20" ht="33.75">
      <c r="A463" s="303"/>
      <c r="B463" s="303"/>
      <c r="C463" s="135" t="s">
        <v>750</v>
      </c>
      <c r="D463" s="173" t="s">
        <v>730</v>
      </c>
      <c r="E463" s="173" t="s">
        <v>738</v>
      </c>
      <c r="F463" s="173" t="s">
        <v>754</v>
      </c>
      <c r="G463" s="173" t="s">
        <v>735</v>
      </c>
      <c r="H463" s="15"/>
      <c r="I463" s="15"/>
      <c r="J463" s="138">
        <v>611.9</v>
      </c>
      <c r="K463" s="138">
        <v>118.931</v>
      </c>
      <c r="L463" s="138">
        <v>611.9</v>
      </c>
      <c r="M463" s="138">
        <v>149.261</v>
      </c>
      <c r="N463" s="138">
        <v>713.897</v>
      </c>
      <c r="O463" s="135">
        <v>276.633</v>
      </c>
      <c r="P463" s="135">
        <v>833.897</v>
      </c>
      <c r="Q463" s="135">
        <v>611.496</v>
      </c>
      <c r="R463" s="138">
        <v>700</v>
      </c>
      <c r="S463" s="138">
        <v>700</v>
      </c>
      <c r="T463" s="123"/>
    </row>
    <row r="464" spans="1:20" ht="26.25" customHeight="1">
      <c r="A464" s="301" t="s">
        <v>1010</v>
      </c>
      <c r="B464" s="301" t="s">
        <v>1011</v>
      </c>
      <c r="C464" s="135" t="s">
        <v>23</v>
      </c>
      <c r="D464" s="173" t="s">
        <v>730</v>
      </c>
      <c r="E464" s="173" t="s">
        <v>738</v>
      </c>
      <c r="F464" s="173" t="s">
        <v>755</v>
      </c>
      <c r="G464" s="173" t="s">
        <v>735</v>
      </c>
      <c r="H464" s="15"/>
      <c r="I464" s="15"/>
      <c r="J464" s="138">
        <v>30</v>
      </c>
      <c r="K464" s="138">
        <v>0</v>
      </c>
      <c r="L464" s="138">
        <v>30</v>
      </c>
      <c r="M464" s="138">
        <v>0</v>
      </c>
      <c r="N464" s="138">
        <v>0</v>
      </c>
      <c r="O464" s="138">
        <v>0</v>
      </c>
      <c r="P464" s="138">
        <v>0</v>
      </c>
      <c r="Q464" s="138">
        <v>0</v>
      </c>
      <c r="R464" s="138">
        <v>0</v>
      </c>
      <c r="S464" s="138">
        <v>0</v>
      </c>
      <c r="T464" s="123"/>
    </row>
    <row r="465" spans="1:20" ht="22.5">
      <c r="A465" s="302"/>
      <c r="B465" s="302"/>
      <c r="C465" s="135" t="s">
        <v>36</v>
      </c>
      <c r="D465" s="173"/>
      <c r="E465" s="173"/>
      <c r="F465" s="173"/>
      <c r="G465" s="173"/>
      <c r="H465" s="15"/>
      <c r="I465" s="15"/>
      <c r="J465" s="138"/>
      <c r="K465" s="138"/>
      <c r="L465" s="138"/>
      <c r="M465" s="138"/>
      <c r="N465" s="138"/>
      <c r="O465" s="138"/>
      <c r="P465" s="138"/>
      <c r="Q465" s="138"/>
      <c r="R465" s="138"/>
      <c r="S465" s="138"/>
      <c r="T465" s="123"/>
    </row>
    <row r="466" spans="1:20" ht="33.75">
      <c r="A466" s="303"/>
      <c r="B466" s="303"/>
      <c r="C466" s="135" t="s">
        <v>750</v>
      </c>
      <c r="D466" s="173" t="s">
        <v>730</v>
      </c>
      <c r="E466" s="173" t="s">
        <v>738</v>
      </c>
      <c r="F466" s="173" t="s">
        <v>755</v>
      </c>
      <c r="G466" s="173" t="s">
        <v>735</v>
      </c>
      <c r="H466" s="15"/>
      <c r="I466" s="15"/>
      <c r="J466" s="138">
        <v>30</v>
      </c>
      <c r="K466" s="138">
        <v>0</v>
      </c>
      <c r="L466" s="138">
        <v>30</v>
      </c>
      <c r="M466" s="138">
        <v>0</v>
      </c>
      <c r="N466" s="138">
        <v>0</v>
      </c>
      <c r="O466" s="138">
        <v>0</v>
      </c>
      <c r="P466" s="138">
        <v>0</v>
      </c>
      <c r="Q466" s="138">
        <v>0</v>
      </c>
      <c r="R466" s="138">
        <v>0</v>
      </c>
      <c r="S466" s="138">
        <v>0</v>
      </c>
      <c r="T466" s="123"/>
    </row>
    <row r="467" spans="1:20" ht="25.5" customHeight="1">
      <c r="A467" s="301" t="s">
        <v>1012</v>
      </c>
      <c r="B467" s="301" t="s">
        <v>1013</v>
      </c>
      <c r="C467" s="135" t="s">
        <v>23</v>
      </c>
      <c r="D467" s="173" t="s">
        <v>730</v>
      </c>
      <c r="E467" s="173" t="s">
        <v>738</v>
      </c>
      <c r="F467" s="173" t="s">
        <v>756</v>
      </c>
      <c r="G467" s="173" t="s">
        <v>735</v>
      </c>
      <c r="H467" s="15"/>
      <c r="I467" s="15"/>
      <c r="J467" s="138">
        <v>60</v>
      </c>
      <c r="K467" s="138">
        <v>0</v>
      </c>
      <c r="L467" s="138">
        <v>60</v>
      </c>
      <c r="M467" s="138">
        <v>0</v>
      </c>
      <c r="N467" s="138">
        <v>46.445</v>
      </c>
      <c r="O467" s="138">
        <v>15.675</v>
      </c>
      <c r="P467" s="138">
        <v>46.445</v>
      </c>
      <c r="Q467" s="138">
        <v>31.06</v>
      </c>
      <c r="R467" s="135">
        <v>30</v>
      </c>
      <c r="S467" s="135">
        <v>30</v>
      </c>
      <c r="T467" s="123"/>
    </row>
    <row r="468" spans="1:20" ht="22.5">
      <c r="A468" s="302"/>
      <c r="B468" s="302"/>
      <c r="C468" s="135" t="s">
        <v>36</v>
      </c>
      <c r="D468" s="173"/>
      <c r="E468" s="173"/>
      <c r="F468" s="173"/>
      <c r="G468" s="173"/>
      <c r="H468" s="15"/>
      <c r="I468" s="15"/>
      <c r="J468" s="138"/>
      <c r="K468" s="138"/>
      <c r="L468" s="138"/>
      <c r="M468" s="138"/>
      <c r="N468" s="138"/>
      <c r="O468" s="138"/>
      <c r="P468" s="138"/>
      <c r="Q468" s="138"/>
      <c r="R468" s="135"/>
      <c r="S468" s="135"/>
      <c r="T468" s="123"/>
    </row>
    <row r="469" spans="1:20" ht="33.75">
      <c r="A469" s="303"/>
      <c r="B469" s="303"/>
      <c r="C469" s="135" t="s">
        <v>750</v>
      </c>
      <c r="D469" s="173" t="s">
        <v>730</v>
      </c>
      <c r="E469" s="173" t="s">
        <v>738</v>
      </c>
      <c r="F469" s="173" t="s">
        <v>756</v>
      </c>
      <c r="G469" s="173" t="s">
        <v>735</v>
      </c>
      <c r="H469" s="15"/>
      <c r="I469" s="15"/>
      <c r="J469" s="138">
        <v>60</v>
      </c>
      <c r="K469" s="138">
        <v>0</v>
      </c>
      <c r="L469" s="138">
        <v>60</v>
      </c>
      <c r="M469" s="138">
        <v>0</v>
      </c>
      <c r="N469" s="138">
        <v>46.445</v>
      </c>
      <c r="O469" s="138">
        <v>15.675</v>
      </c>
      <c r="P469" s="138">
        <v>46.445</v>
      </c>
      <c r="Q469" s="138">
        <v>31.06</v>
      </c>
      <c r="R469" s="135">
        <v>30</v>
      </c>
      <c r="S469" s="135">
        <v>30</v>
      </c>
      <c r="T469" s="123"/>
    </row>
    <row r="470" spans="1:20" ht="27.75" customHeight="1">
      <c r="A470" s="301" t="s">
        <v>1014</v>
      </c>
      <c r="B470" s="301" t="s">
        <v>1015</v>
      </c>
      <c r="C470" s="135" t="s">
        <v>23</v>
      </c>
      <c r="D470" s="173" t="s">
        <v>730</v>
      </c>
      <c r="E470" s="173" t="s">
        <v>738</v>
      </c>
      <c r="F470" s="173" t="s">
        <v>757</v>
      </c>
      <c r="G470" s="173" t="s">
        <v>735</v>
      </c>
      <c r="H470" s="15"/>
      <c r="I470" s="15"/>
      <c r="J470" s="135">
        <v>0</v>
      </c>
      <c r="K470" s="135">
        <v>0</v>
      </c>
      <c r="L470" s="135">
        <v>0</v>
      </c>
      <c r="M470" s="135">
        <v>0</v>
      </c>
      <c r="N470" s="135">
        <v>0</v>
      </c>
      <c r="O470" s="135">
        <v>0</v>
      </c>
      <c r="P470" s="135">
        <v>0</v>
      </c>
      <c r="Q470" s="135">
        <v>0</v>
      </c>
      <c r="R470" s="135">
        <v>0</v>
      </c>
      <c r="S470" s="135">
        <v>0</v>
      </c>
      <c r="T470" s="123"/>
    </row>
    <row r="471" spans="1:20" ht="22.5">
      <c r="A471" s="302"/>
      <c r="B471" s="302"/>
      <c r="C471" s="135" t="s">
        <v>36</v>
      </c>
      <c r="D471" s="173"/>
      <c r="E471" s="173"/>
      <c r="F471" s="173"/>
      <c r="G471" s="173"/>
      <c r="H471" s="15"/>
      <c r="I471" s="15"/>
      <c r="J471" s="135"/>
      <c r="K471" s="135"/>
      <c r="L471" s="135"/>
      <c r="M471" s="135"/>
      <c r="N471" s="135"/>
      <c r="O471" s="135"/>
      <c r="P471" s="135"/>
      <c r="Q471" s="135"/>
      <c r="R471" s="135"/>
      <c r="S471" s="135"/>
      <c r="T471" s="123"/>
    </row>
    <row r="472" spans="1:20" ht="33.75">
      <c r="A472" s="303"/>
      <c r="B472" s="303"/>
      <c r="C472" s="135" t="s">
        <v>750</v>
      </c>
      <c r="D472" s="173" t="s">
        <v>730</v>
      </c>
      <c r="E472" s="173" t="s">
        <v>738</v>
      </c>
      <c r="F472" s="173" t="s">
        <v>757</v>
      </c>
      <c r="G472" s="173" t="s">
        <v>735</v>
      </c>
      <c r="H472" s="15"/>
      <c r="I472" s="15"/>
      <c r="J472" s="135">
        <v>0</v>
      </c>
      <c r="K472" s="135">
        <v>0</v>
      </c>
      <c r="L472" s="135">
        <v>0</v>
      </c>
      <c r="M472" s="135">
        <v>0</v>
      </c>
      <c r="N472" s="135">
        <v>0</v>
      </c>
      <c r="O472" s="135">
        <v>0</v>
      </c>
      <c r="P472" s="135">
        <v>0</v>
      </c>
      <c r="Q472" s="135">
        <v>0</v>
      </c>
      <c r="R472" s="135">
        <v>0</v>
      </c>
      <c r="S472" s="135">
        <v>0</v>
      </c>
      <c r="T472" s="123"/>
    </row>
    <row r="473" spans="1:20" ht="27.75" customHeight="1">
      <c r="A473" s="301" t="s">
        <v>997</v>
      </c>
      <c r="B473" s="301" t="s">
        <v>1016</v>
      </c>
      <c r="C473" s="135" t="s">
        <v>23</v>
      </c>
      <c r="D473" s="173" t="s">
        <v>730</v>
      </c>
      <c r="E473" s="173" t="s">
        <v>738</v>
      </c>
      <c r="F473" s="173" t="s">
        <v>758</v>
      </c>
      <c r="G473" s="173" t="s">
        <v>735</v>
      </c>
      <c r="H473" s="15"/>
      <c r="I473" s="15"/>
      <c r="J473" s="135">
        <v>20</v>
      </c>
      <c r="K473" s="135">
        <v>0</v>
      </c>
      <c r="L473" s="135">
        <v>20</v>
      </c>
      <c r="M473" s="135">
        <v>0</v>
      </c>
      <c r="N473" s="135">
        <v>0</v>
      </c>
      <c r="O473" s="135">
        <v>0</v>
      </c>
      <c r="P473" s="135">
        <v>0</v>
      </c>
      <c r="Q473" s="135">
        <v>0</v>
      </c>
      <c r="R473" s="135">
        <v>100</v>
      </c>
      <c r="S473" s="135">
        <v>100</v>
      </c>
      <c r="T473" s="123"/>
    </row>
    <row r="474" spans="1:20" ht="22.5">
      <c r="A474" s="302"/>
      <c r="B474" s="302"/>
      <c r="C474" s="135" t="s">
        <v>36</v>
      </c>
      <c r="D474" s="173"/>
      <c r="E474" s="173"/>
      <c r="F474" s="173"/>
      <c r="G474" s="173"/>
      <c r="H474" s="15"/>
      <c r="I474" s="15"/>
      <c r="J474" s="135"/>
      <c r="K474" s="135"/>
      <c r="L474" s="135"/>
      <c r="M474" s="135"/>
      <c r="N474" s="135"/>
      <c r="O474" s="135"/>
      <c r="P474" s="135"/>
      <c r="Q474" s="135"/>
      <c r="R474" s="135"/>
      <c r="S474" s="135"/>
      <c r="T474" s="123"/>
    </row>
    <row r="475" spans="1:20" ht="33.75">
      <c r="A475" s="303"/>
      <c r="B475" s="303"/>
      <c r="C475" s="135" t="s">
        <v>750</v>
      </c>
      <c r="D475" s="173" t="s">
        <v>730</v>
      </c>
      <c r="E475" s="173" t="s">
        <v>738</v>
      </c>
      <c r="F475" s="173" t="s">
        <v>758</v>
      </c>
      <c r="G475" s="173" t="s">
        <v>735</v>
      </c>
      <c r="H475" s="15"/>
      <c r="I475" s="15"/>
      <c r="J475" s="135">
        <v>20</v>
      </c>
      <c r="K475" s="135">
        <v>0</v>
      </c>
      <c r="L475" s="135">
        <v>20</v>
      </c>
      <c r="M475" s="135">
        <v>0</v>
      </c>
      <c r="N475" s="135">
        <v>0</v>
      </c>
      <c r="O475" s="135">
        <v>0</v>
      </c>
      <c r="P475" s="135">
        <v>0</v>
      </c>
      <c r="Q475" s="135">
        <v>0</v>
      </c>
      <c r="R475" s="135">
        <v>100</v>
      </c>
      <c r="S475" s="135">
        <v>100</v>
      </c>
      <c r="T475" s="123"/>
    </row>
    <row r="476" spans="1:20" ht="21">
      <c r="A476" s="385" t="s">
        <v>759</v>
      </c>
      <c r="B476" s="385" t="s">
        <v>760</v>
      </c>
      <c r="C476" s="142" t="s">
        <v>23</v>
      </c>
      <c r="D476" s="168" t="s">
        <v>730</v>
      </c>
      <c r="E476" s="168" t="s">
        <v>761</v>
      </c>
      <c r="F476" s="168" t="s">
        <v>762</v>
      </c>
      <c r="G476" s="168" t="s">
        <v>763</v>
      </c>
      <c r="H476" s="13"/>
      <c r="I476" s="13"/>
      <c r="J476" s="142">
        <f>J478</f>
        <v>14374.9</v>
      </c>
      <c r="K476" s="142">
        <f aca="true" t="shared" si="120" ref="K476:S476">K478</f>
        <v>1125.245</v>
      </c>
      <c r="L476" s="142">
        <f t="shared" si="120"/>
        <v>14374.9</v>
      </c>
      <c r="M476" s="142">
        <f t="shared" si="120"/>
        <v>3097.701</v>
      </c>
      <c r="N476" s="142">
        <f t="shared" si="120"/>
        <v>14374.9</v>
      </c>
      <c r="O476" s="142">
        <f t="shared" si="120"/>
        <v>6752.738</v>
      </c>
      <c r="P476" s="142">
        <f t="shared" si="120"/>
        <v>14374.9</v>
      </c>
      <c r="Q476" s="142">
        <f t="shared" si="120"/>
        <v>11857.559</v>
      </c>
      <c r="R476" s="142">
        <f t="shared" si="120"/>
        <v>8642.6</v>
      </c>
      <c r="S476" s="142">
        <f t="shared" si="120"/>
        <v>8642.6</v>
      </c>
      <c r="T476" s="123"/>
    </row>
    <row r="477" spans="1:20" ht="21">
      <c r="A477" s="386"/>
      <c r="B477" s="386"/>
      <c r="C477" s="142" t="s">
        <v>36</v>
      </c>
      <c r="D477" s="168"/>
      <c r="E477" s="168"/>
      <c r="F477" s="168"/>
      <c r="G477" s="168"/>
      <c r="H477" s="13"/>
      <c r="I477" s="13"/>
      <c r="J477" s="142"/>
      <c r="K477" s="142"/>
      <c r="L477" s="142"/>
      <c r="M477" s="142"/>
      <c r="N477" s="142"/>
      <c r="O477" s="142"/>
      <c r="P477" s="142"/>
      <c r="Q477" s="142"/>
      <c r="R477" s="137"/>
      <c r="S477" s="137"/>
      <c r="T477" s="123"/>
    </row>
    <row r="478" spans="1:20" ht="31.5">
      <c r="A478" s="387"/>
      <c r="B478" s="387"/>
      <c r="C478" s="142" t="s">
        <v>750</v>
      </c>
      <c r="D478" s="168" t="s">
        <v>730</v>
      </c>
      <c r="E478" s="168" t="s">
        <v>761</v>
      </c>
      <c r="F478" s="168" t="s">
        <v>762</v>
      </c>
      <c r="G478" s="168" t="s">
        <v>763</v>
      </c>
      <c r="H478" s="13"/>
      <c r="I478" s="13"/>
      <c r="J478" s="142">
        <f>J479</f>
        <v>14374.9</v>
      </c>
      <c r="K478" s="142">
        <f aca="true" t="shared" si="121" ref="K478:S478">K479</f>
        <v>1125.245</v>
      </c>
      <c r="L478" s="142">
        <f t="shared" si="121"/>
        <v>14374.9</v>
      </c>
      <c r="M478" s="142">
        <f t="shared" si="121"/>
        <v>3097.701</v>
      </c>
      <c r="N478" s="142">
        <f t="shared" si="121"/>
        <v>14374.9</v>
      </c>
      <c r="O478" s="142">
        <f t="shared" si="121"/>
        <v>6752.738</v>
      </c>
      <c r="P478" s="142">
        <f t="shared" si="121"/>
        <v>14374.9</v>
      </c>
      <c r="Q478" s="142">
        <f t="shared" si="121"/>
        <v>11857.559</v>
      </c>
      <c r="R478" s="142">
        <f t="shared" si="121"/>
        <v>8642.6</v>
      </c>
      <c r="S478" s="142">
        <f t="shared" si="121"/>
        <v>8642.6</v>
      </c>
      <c r="T478" s="123"/>
    </row>
    <row r="479" spans="1:20" ht="61.5" customHeight="1">
      <c r="A479" s="388" t="s">
        <v>1017</v>
      </c>
      <c r="B479" s="388" t="s">
        <v>1018</v>
      </c>
      <c r="C479" s="135" t="s">
        <v>23</v>
      </c>
      <c r="D479" s="173" t="s">
        <v>730</v>
      </c>
      <c r="E479" s="173" t="s">
        <v>761</v>
      </c>
      <c r="F479" s="173" t="s">
        <v>762</v>
      </c>
      <c r="G479" s="173" t="s">
        <v>763</v>
      </c>
      <c r="H479" s="15"/>
      <c r="I479" s="15"/>
      <c r="J479" s="135">
        <f>J481</f>
        <v>14374.9</v>
      </c>
      <c r="K479" s="135">
        <v>1125.245</v>
      </c>
      <c r="L479" s="135">
        <v>14374.9</v>
      </c>
      <c r="M479" s="135">
        <v>3097.701</v>
      </c>
      <c r="N479" s="135">
        <v>14374.9</v>
      </c>
      <c r="O479" s="135">
        <v>6752.738</v>
      </c>
      <c r="P479" s="135">
        <v>14374.9</v>
      </c>
      <c r="Q479" s="135">
        <v>11857.559</v>
      </c>
      <c r="R479" s="138">
        <v>8642.6</v>
      </c>
      <c r="S479" s="138">
        <v>8642.6</v>
      </c>
      <c r="T479" s="123"/>
    </row>
    <row r="480" spans="1:20" ht="22.5">
      <c r="A480" s="389"/>
      <c r="B480" s="389"/>
      <c r="C480" s="135" t="s">
        <v>36</v>
      </c>
      <c r="D480" s="173"/>
      <c r="E480" s="173"/>
      <c r="F480" s="173"/>
      <c r="G480" s="173"/>
      <c r="H480" s="15"/>
      <c r="I480" s="15"/>
      <c r="J480" s="135"/>
      <c r="K480" s="135"/>
      <c r="L480" s="135"/>
      <c r="M480" s="135"/>
      <c r="N480" s="135"/>
      <c r="O480" s="135"/>
      <c r="P480" s="135"/>
      <c r="Q480" s="135"/>
      <c r="R480" s="138"/>
      <c r="S480" s="138"/>
      <c r="T480" s="123"/>
    </row>
    <row r="481" spans="1:20" ht="33.75">
      <c r="A481" s="390"/>
      <c r="B481" s="390"/>
      <c r="C481" s="135" t="s">
        <v>750</v>
      </c>
      <c r="D481" s="173" t="s">
        <v>730</v>
      </c>
      <c r="E481" s="173" t="s">
        <v>761</v>
      </c>
      <c r="F481" s="173" t="s">
        <v>762</v>
      </c>
      <c r="G481" s="173" t="s">
        <v>763</v>
      </c>
      <c r="H481" s="15"/>
      <c r="I481" s="15"/>
      <c r="J481" s="135">
        <v>14374.9</v>
      </c>
      <c r="K481" s="135">
        <v>1125.245</v>
      </c>
      <c r="L481" s="135">
        <v>14374.9</v>
      </c>
      <c r="M481" s="135">
        <v>3097.701</v>
      </c>
      <c r="N481" s="135">
        <v>14374.9</v>
      </c>
      <c r="O481" s="135">
        <v>6752.738</v>
      </c>
      <c r="P481" s="135">
        <v>14374.9</v>
      </c>
      <c r="Q481" s="135">
        <v>11857.559</v>
      </c>
      <c r="R481" s="138">
        <v>8642.6</v>
      </c>
      <c r="S481" s="138">
        <v>8642.6</v>
      </c>
      <c r="T481" s="123"/>
    </row>
    <row r="482" spans="1:20" ht="26.25" customHeight="1">
      <c r="A482" s="301" t="s">
        <v>1019</v>
      </c>
      <c r="B482" s="301" t="s">
        <v>1020</v>
      </c>
      <c r="C482" s="135" t="s">
        <v>23</v>
      </c>
      <c r="D482" s="173"/>
      <c r="E482" s="173"/>
      <c r="F482" s="173"/>
      <c r="G482" s="173"/>
      <c r="H482" s="15"/>
      <c r="I482" s="15"/>
      <c r="J482" s="138"/>
      <c r="K482" s="138"/>
      <c r="L482" s="15"/>
      <c r="M482" s="15"/>
      <c r="N482" s="15"/>
      <c r="O482" s="15"/>
      <c r="P482" s="15"/>
      <c r="Q482" s="15"/>
      <c r="R482" s="15"/>
      <c r="S482" s="15"/>
      <c r="T482" s="123"/>
    </row>
    <row r="483" spans="1:20" ht="22.5">
      <c r="A483" s="302"/>
      <c r="B483" s="302"/>
      <c r="C483" s="135" t="s">
        <v>36</v>
      </c>
      <c r="D483" s="173"/>
      <c r="E483" s="173"/>
      <c r="F483" s="173"/>
      <c r="G483" s="173"/>
      <c r="H483" s="15"/>
      <c r="I483" s="15"/>
      <c r="J483" s="138"/>
      <c r="K483" s="138"/>
      <c r="L483" s="15"/>
      <c r="M483" s="15"/>
      <c r="N483" s="15"/>
      <c r="O483" s="15"/>
      <c r="P483" s="15"/>
      <c r="Q483" s="15"/>
      <c r="R483" s="15"/>
      <c r="S483" s="15"/>
      <c r="T483" s="123"/>
    </row>
    <row r="484" spans="1:20" ht="22.5">
      <c r="A484" s="303"/>
      <c r="B484" s="303"/>
      <c r="C484" s="135" t="s">
        <v>764</v>
      </c>
      <c r="D484" s="173" t="s">
        <v>65</v>
      </c>
      <c r="E484" s="173" t="s">
        <v>66</v>
      </c>
      <c r="F484" s="173" t="s">
        <v>765</v>
      </c>
      <c r="G484" s="173" t="s">
        <v>735</v>
      </c>
      <c r="H484" s="15"/>
      <c r="I484" s="15"/>
      <c r="J484" s="138"/>
      <c r="K484" s="138"/>
      <c r="L484" s="15"/>
      <c r="M484" s="15"/>
      <c r="N484" s="15"/>
      <c r="O484" s="15"/>
      <c r="P484" s="15"/>
      <c r="Q484" s="15"/>
      <c r="R484" s="15"/>
      <c r="S484" s="15"/>
      <c r="T484" s="123"/>
    </row>
    <row r="485" spans="1:20" ht="21">
      <c r="A485" s="385" t="s">
        <v>40</v>
      </c>
      <c r="B485" s="385" t="s">
        <v>766</v>
      </c>
      <c r="C485" s="142" t="s">
        <v>23</v>
      </c>
      <c r="D485" s="168" t="s">
        <v>730</v>
      </c>
      <c r="E485" s="168"/>
      <c r="F485" s="168"/>
      <c r="G485" s="168"/>
      <c r="H485" s="13"/>
      <c r="I485" s="13"/>
      <c r="J485" s="169">
        <f>SUM(J487)</f>
        <v>5302.491</v>
      </c>
      <c r="K485" s="169">
        <f aca="true" t="shared" si="122" ref="K485:S485">SUM(K487)</f>
        <v>591.792</v>
      </c>
      <c r="L485" s="169">
        <f t="shared" si="122"/>
        <v>11450.961000000001</v>
      </c>
      <c r="M485" s="169">
        <f t="shared" si="122"/>
        <v>1777.15</v>
      </c>
      <c r="N485" s="169">
        <f t="shared" si="122"/>
        <v>11463.2</v>
      </c>
      <c r="O485" s="169">
        <f t="shared" si="122"/>
        <v>3124.518</v>
      </c>
      <c r="P485" s="169">
        <f t="shared" si="122"/>
        <v>11529</v>
      </c>
      <c r="Q485" s="169">
        <f t="shared" si="122"/>
        <v>11528.05</v>
      </c>
      <c r="R485" s="169">
        <f t="shared" si="122"/>
        <v>4725.42</v>
      </c>
      <c r="S485" s="169">
        <f t="shared" si="122"/>
        <v>4989.7</v>
      </c>
      <c r="T485" s="123"/>
    </row>
    <row r="486" spans="1:20" ht="21">
      <c r="A486" s="386"/>
      <c r="B486" s="386"/>
      <c r="C486" s="142" t="s">
        <v>36</v>
      </c>
      <c r="D486" s="168"/>
      <c r="E486" s="168"/>
      <c r="F486" s="168"/>
      <c r="G486" s="168"/>
      <c r="H486" s="13"/>
      <c r="I486" s="13"/>
      <c r="J486" s="169"/>
      <c r="K486" s="137"/>
      <c r="L486" s="137"/>
      <c r="M486" s="137"/>
      <c r="N486" s="137"/>
      <c r="O486" s="137"/>
      <c r="P486" s="137"/>
      <c r="Q486" s="137"/>
      <c r="R486" s="137"/>
      <c r="S486" s="137"/>
      <c r="T486" s="123"/>
    </row>
    <row r="487" spans="1:20" ht="31.5">
      <c r="A487" s="387"/>
      <c r="B487" s="387"/>
      <c r="C487" s="142" t="s">
        <v>750</v>
      </c>
      <c r="D487" s="168" t="s">
        <v>730</v>
      </c>
      <c r="E487" s="168"/>
      <c r="F487" s="168"/>
      <c r="G487" s="168"/>
      <c r="H487" s="13"/>
      <c r="I487" s="13"/>
      <c r="J487" s="169">
        <f>SUM(J490+J499+J523)</f>
        <v>5302.491</v>
      </c>
      <c r="K487" s="169">
        <f aca="true" t="shared" si="123" ref="K487:S487">SUM(K490+K499+K523)</f>
        <v>591.792</v>
      </c>
      <c r="L487" s="169">
        <f t="shared" si="123"/>
        <v>11450.961000000001</v>
      </c>
      <c r="M487" s="235">
        <f t="shared" si="123"/>
        <v>1777.15</v>
      </c>
      <c r="N487" s="235">
        <f t="shared" si="123"/>
        <v>11463.2</v>
      </c>
      <c r="O487" s="235">
        <f t="shared" si="123"/>
        <v>3124.518</v>
      </c>
      <c r="P487" s="235">
        <f t="shared" si="123"/>
        <v>11529</v>
      </c>
      <c r="Q487" s="235">
        <f t="shared" si="123"/>
        <v>11528.05</v>
      </c>
      <c r="R487" s="169">
        <f t="shared" si="123"/>
        <v>4725.42</v>
      </c>
      <c r="S487" s="169">
        <f t="shared" si="123"/>
        <v>4989.7</v>
      </c>
      <c r="T487" s="123"/>
    </row>
    <row r="488" spans="1:20" ht="22.5">
      <c r="A488" s="336" t="s">
        <v>933</v>
      </c>
      <c r="B488" s="336" t="s">
        <v>934</v>
      </c>
      <c r="C488" s="24" t="s">
        <v>23</v>
      </c>
      <c r="D488" s="170" t="s">
        <v>730</v>
      </c>
      <c r="E488" s="170" t="s">
        <v>767</v>
      </c>
      <c r="F488" s="170"/>
      <c r="G488" s="170"/>
      <c r="H488" s="23"/>
      <c r="I488" s="23"/>
      <c r="J488" s="171">
        <f>J490</f>
        <v>461.761</v>
      </c>
      <c r="K488" s="171">
        <f aca="true" t="shared" si="124" ref="K488:S488">K490</f>
        <v>0</v>
      </c>
      <c r="L488" s="171">
        <f t="shared" si="124"/>
        <v>545.761</v>
      </c>
      <c r="M488" s="171">
        <f t="shared" si="124"/>
        <v>46.64</v>
      </c>
      <c r="N488" s="171">
        <f t="shared" si="124"/>
        <v>558</v>
      </c>
      <c r="O488" s="171">
        <f t="shared" si="124"/>
        <v>409.618</v>
      </c>
      <c r="P488" s="171">
        <f t="shared" si="124"/>
        <v>626.5</v>
      </c>
      <c r="Q488" s="171">
        <f t="shared" si="124"/>
        <v>626.5</v>
      </c>
      <c r="R488" s="171">
        <f t="shared" si="124"/>
        <v>330.7</v>
      </c>
      <c r="S488" s="171">
        <f t="shared" si="124"/>
        <v>120</v>
      </c>
      <c r="T488" s="123"/>
    </row>
    <row r="489" spans="1:20" ht="22.5">
      <c r="A489" s="337"/>
      <c r="B489" s="337"/>
      <c r="C489" s="24" t="s">
        <v>36</v>
      </c>
      <c r="D489" s="170"/>
      <c r="E489" s="170"/>
      <c r="F489" s="170"/>
      <c r="G489" s="170"/>
      <c r="H489" s="23"/>
      <c r="I489" s="23"/>
      <c r="J489" s="171"/>
      <c r="K489" s="42"/>
      <c r="L489" s="42"/>
      <c r="M489" s="42"/>
      <c r="N489" s="42"/>
      <c r="O489" s="42"/>
      <c r="P489" s="42"/>
      <c r="Q489" s="42"/>
      <c r="R489" s="42"/>
      <c r="S489" s="42"/>
      <c r="T489" s="123"/>
    </row>
    <row r="490" spans="1:20" ht="39.75" customHeight="1">
      <c r="A490" s="338"/>
      <c r="B490" s="338"/>
      <c r="C490" s="24" t="s">
        <v>750</v>
      </c>
      <c r="D490" s="170" t="s">
        <v>730</v>
      </c>
      <c r="E490" s="170" t="s">
        <v>767</v>
      </c>
      <c r="F490" s="170"/>
      <c r="G490" s="170"/>
      <c r="H490" s="172"/>
      <c r="I490" s="23"/>
      <c r="J490" s="175">
        <f>SUM(J493+J496)</f>
        <v>461.761</v>
      </c>
      <c r="K490" s="175">
        <f aca="true" t="shared" si="125" ref="K490:S490">SUM(K493+K496)</f>
        <v>0</v>
      </c>
      <c r="L490" s="175">
        <f t="shared" si="125"/>
        <v>545.761</v>
      </c>
      <c r="M490" s="175">
        <f t="shared" si="125"/>
        <v>46.64</v>
      </c>
      <c r="N490" s="175">
        <f t="shared" si="125"/>
        <v>558</v>
      </c>
      <c r="O490" s="175">
        <f t="shared" si="125"/>
        <v>409.618</v>
      </c>
      <c r="P490" s="175">
        <f t="shared" si="125"/>
        <v>626.5</v>
      </c>
      <c r="Q490" s="175">
        <f t="shared" si="125"/>
        <v>626.5</v>
      </c>
      <c r="R490" s="175">
        <f t="shared" si="125"/>
        <v>330.7</v>
      </c>
      <c r="S490" s="175">
        <f t="shared" si="125"/>
        <v>120</v>
      </c>
      <c r="T490" s="123"/>
    </row>
    <row r="491" spans="1:20" ht="22.5">
      <c r="A491" s="391"/>
      <c r="B491" s="301" t="s">
        <v>71</v>
      </c>
      <c r="C491" s="135" t="s">
        <v>23</v>
      </c>
      <c r="D491" s="173" t="s">
        <v>730</v>
      </c>
      <c r="E491" s="173" t="s">
        <v>767</v>
      </c>
      <c r="F491" s="173" t="s">
        <v>768</v>
      </c>
      <c r="G491" s="173" t="s">
        <v>769</v>
      </c>
      <c r="H491" s="174"/>
      <c r="I491" s="15"/>
      <c r="J491" s="140">
        <f>J493</f>
        <v>115</v>
      </c>
      <c r="K491" s="140">
        <f aca="true" t="shared" si="126" ref="K491:S491">K493</f>
        <v>0</v>
      </c>
      <c r="L491" s="140">
        <f t="shared" si="126"/>
        <v>115</v>
      </c>
      <c r="M491" s="140">
        <f t="shared" si="126"/>
        <v>13.844</v>
      </c>
      <c r="N491" s="140">
        <f t="shared" si="126"/>
        <v>115</v>
      </c>
      <c r="O491" s="140">
        <f t="shared" si="126"/>
        <v>90.21</v>
      </c>
      <c r="P491" s="140">
        <f t="shared" si="126"/>
        <v>183.5</v>
      </c>
      <c r="Q491" s="140">
        <f t="shared" si="126"/>
        <v>183.5</v>
      </c>
      <c r="R491" s="140">
        <f t="shared" si="126"/>
        <v>330.7</v>
      </c>
      <c r="S491" s="140">
        <f t="shared" si="126"/>
        <v>120</v>
      </c>
      <c r="T491" s="123"/>
    </row>
    <row r="492" spans="1:20" ht="22.5">
      <c r="A492" s="392"/>
      <c r="B492" s="302"/>
      <c r="C492" s="135" t="s">
        <v>36</v>
      </c>
      <c r="D492" s="173"/>
      <c r="E492" s="173"/>
      <c r="F492" s="173"/>
      <c r="G492" s="173"/>
      <c r="H492" s="174"/>
      <c r="I492" s="15"/>
      <c r="J492" s="140"/>
      <c r="K492" s="138"/>
      <c r="L492" s="140"/>
      <c r="M492" s="138"/>
      <c r="N492" s="140"/>
      <c r="O492" s="138"/>
      <c r="P492" s="138"/>
      <c r="Q492" s="138"/>
      <c r="R492" s="138"/>
      <c r="S492" s="138"/>
      <c r="T492" s="123"/>
    </row>
    <row r="493" spans="1:20" ht="33.75">
      <c r="A493" s="393"/>
      <c r="B493" s="303"/>
      <c r="C493" s="135" t="s">
        <v>750</v>
      </c>
      <c r="D493" s="173" t="s">
        <v>730</v>
      </c>
      <c r="E493" s="173" t="s">
        <v>767</v>
      </c>
      <c r="F493" s="173" t="s">
        <v>768</v>
      </c>
      <c r="G493" s="173" t="s">
        <v>769</v>
      </c>
      <c r="H493" s="174"/>
      <c r="I493" s="15"/>
      <c r="J493" s="140">
        <v>115</v>
      </c>
      <c r="K493" s="138">
        <v>0</v>
      </c>
      <c r="L493" s="140">
        <v>115</v>
      </c>
      <c r="M493" s="138">
        <v>13.844</v>
      </c>
      <c r="N493" s="140">
        <v>115</v>
      </c>
      <c r="O493" s="138">
        <v>90.21</v>
      </c>
      <c r="P493" s="138">
        <v>183.5</v>
      </c>
      <c r="Q493" s="138">
        <v>183.5</v>
      </c>
      <c r="R493" s="138">
        <v>330.7</v>
      </c>
      <c r="S493" s="138">
        <v>120</v>
      </c>
      <c r="T493" s="123"/>
    </row>
    <row r="494" spans="1:20" ht="22.5">
      <c r="A494" s="341"/>
      <c r="B494" s="301" t="s">
        <v>77</v>
      </c>
      <c r="C494" s="135" t="s">
        <v>23</v>
      </c>
      <c r="D494" s="173" t="s">
        <v>730</v>
      </c>
      <c r="E494" s="173" t="s">
        <v>767</v>
      </c>
      <c r="F494" s="173" t="s">
        <v>768</v>
      </c>
      <c r="G494" s="173" t="s">
        <v>769</v>
      </c>
      <c r="H494" s="174"/>
      <c r="I494" s="15"/>
      <c r="J494" s="138">
        <f>J496</f>
        <v>346.761</v>
      </c>
      <c r="K494" s="138">
        <f aca="true" t="shared" si="127" ref="K494:S494">K496</f>
        <v>0</v>
      </c>
      <c r="L494" s="138">
        <f t="shared" si="127"/>
        <v>430.761</v>
      </c>
      <c r="M494" s="138">
        <f t="shared" si="127"/>
        <v>32.796</v>
      </c>
      <c r="N494" s="138">
        <f t="shared" si="127"/>
        <v>443</v>
      </c>
      <c r="O494" s="138">
        <f t="shared" si="127"/>
        <v>319.408</v>
      </c>
      <c r="P494" s="138">
        <f t="shared" si="127"/>
        <v>443</v>
      </c>
      <c r="Q494" s="138">
        <f t="shared" si="127"/>
        <v>443</v>
      </c>
      <c r="R494" s="138">
        <f t="shared" si="127"/>
        <v>0</v>
      </c>
      <c r="S494" s="138">
        <f t="shared" si="127"/>
        <v>0</v>
      </c>
      <c r="T494" s="123"/>
    </row>
    <row r="495" spans="1:20" ht="22.5">
      <c r="A495" s="342"/>
      <c r="B495" s="302"/>
      <c r="C495" s="135" t="s">
        <v>36</v>
      </c>
      <c r="D495" s="173"/>
      <c r="E495" s="173"/>
      <c r="F495" s="173"/>
      <c r="G495" s="173"/>
      <c r="H495" s="174"/>
      <c r="I495" s="15"/>
      <c r="J495" s="138"/>
      <c r="K495" s="138"/>
      <c r="L495" s="138"/>
      <c r="M495" s="138"/>
      <c r="N495" s="138"/>
      <c r="O495" s="138"/>
      <c r="P495" s="138"/>
      <c r="Q495" s="138"/>
      <c r="R495" s="138"/>
      <c r="S495" s="138"/>
      <c r="T495" s="123"/>
    </row>
    <row r="496" spans="1:20" ht="33.75">
      <c r="A496" s="343"/>
      <c r="B496" s="303"/>
      <c r="C496" s="135" t="s">
        <v>750</v>
      </c>
      <c r="D496" s="173" t="s">
        <v>730</v>
      </c>
      <c r="E496" s="173" t="s">
        <v>767</v>
      </c>
      <c r="F496" s="173" t="s">
        <v>768</v>
      </c>
      <c r="G496" s="173" t="s">
        <v>769</v>
      </c>
      <c r="H496" s="174"/>
      <c r="I496" s="15"/>
      <c r="J496" s="138">
        <v>346.761</v>
      </c>
      <c r="K496" s="138">
        <v>0</v>
      </c>
      <c r="L496" s="138">
        <v>430.761</v>
      </c>
      <c r="M496" s="138">
        <v>32.796</v>
      </c>
      <c r="N496" s="138">
        <v>443</v>
      </c>
      <c r="O496" s="138">
        <v>319.408</v>
      </c>
      <c r="P496" s="138">
        <v>443</v>
      </c>
      <c r="Q496" s="138">
        <v>443</v>
      </c>
      <c r="R496" s="138">
        <v>0</v>
      </c>
      <c r="S496" s="138">
        <v>0</v>
      </c>
      <c r="T496" s="123"/>
    </row>
    <row r="497" spans="1:20" ht="22.5">
      <c r="A497" s="394" t="s">
        <v>935</v>
      </c>
      <c r="B497" s="394" t="s">
        <v>936</v>
      </c>
      <c r="C497" s="24" t="s">
        <v>23</v>
      </c>
      <c r="D497" s="170" t="s">
        <v>730</v>
      </c>
      <c r="E497" s="170" t="s">
        <v>744</v>
      </c>
      <c r="F497" s="170"/>
      <c r="G497" s="170"/>
      <c r="H497" s="172"/>
      <c r="I497" s="23"/>
      <c r="J497" s="171">
        <f>SUM(J499)</f>
        <v>1280.73</v>
      </c>
      <c r="K497" s="171">
        <f aca="true" t="shared" si="128" ref="K497:R497">SUM(K499)</f>
        <v>0</v>
      </c>
      <c r="L497" s="171">
        <f t="shared" si="128"/>
        <v>7345.200000000001</v>
      </c>
      <c r="M497" s="171">
        <f t="shared" si="128"/>
        <v>0</v>
      </c>
      <c r="N497" s="171">
        <f t="shared" si="128"/>
        <v>7345.200000000001</v>
      </c>
      <c r="O497" s="171">
        <f t="shared" si="128"/>
        <v>0</v>
      </c>
      <c r="P497" s="171">
        <f t="shared" si="128"/>
        <v>7342.5</v>
      </c>
      <c r="Q497" s="171">
        <f t="shared" si="128"/>
        <v>7341.55</v>
      </c>
      <c r="R497" s="171">
        <f t="shared" si="128"/>
        <v>794.82</v>
      </c>
      <c r="S497" s="171">
        <f>SUM(S499)</f>
        <v>1260.7</v>
      </c>
      <c r="T497" s="123"/>
    </row>
    <row r="498" spans="1:20" ht="22.5">
      <c r="A498" s="395"/>
      <c r="B498" s="395"/>
      <c r="C498" s="24" t="s">
        <v>36</v>
      </c>
      <c r="D498" s="170"/>
      <c r="E498" s="170"/>
      <c r="F498" s="170"/>
      <c r="G498" s="170"/>
      <c r="H498" s="172"/>
      <c r="I498" s="23"/>
      <c r="J498" s="171"/>
      <c r="K498" s="171"/>
      <c r="L498" s="171"/>
      <c r="M498" s="171"/>
      <c r="N498" s="138"/>
      <c r="O498" s="42"/>
      <c r="P498" s="42"/>
      <c r="Q498" s="42"/>
      <c r="R498" s="171"/>
      <c r="S498" s="171"/>
      <c r="T498" s="123"/>
    </row>
    <row r="499" spans="1:20" ht="33.75">
      <c r="A499" s="396"/>
      <c r="B499" s="396"/>
      <c r="C499" s="24" t="s">
        <v>750</v>
      </c>
      <c r="D499" s="170" t="s">
        <v>730</v>
      </c>
      <c r="E499" s="170" t="s">
        <v>744</v>
      </c>
      <c r="F499" s="170"/>
      <c r="G499" s="170"/>
      <c r="H499" s="172"/>
      <c r="I499" s="23"/>
      <c r="J499" s="171">
        <f>J500+J503+J506+J509+J512+J515+J518</f>
        <v>1280.73</v>
      </c>
      <c r="K499" s="171">
        <f aca="true" t="shared" si="129" ref="K499:S499">K500+K503+K506+K509+K512+K515+K518</f>
        <v>0</v>
      </c>
      <c r="L499" s="171">
        <f t="shared" si="129"/>
        <v>7345.200000000001</v>
      </c>
      <c r="M499" s="171">
        <f t="shared" si="129"/>
        <v>0</v>
      </c>
      <c r="N499" s="171">
        <f t="shared" si="129"/>
        <v>7345.200000000001</v>
      </c>
      <c r="O499" s="171">
        <f t="shared" si="129"/>
        <v>0</v>
      </c>
      <c r="P499" s="171">
        <f t="shared" si="129"/>
        <v>7342.5</v>
      </c>
      <c r="Q499" s="171">
        <f t="shared" si="129"/>
        <v>7341.55</v>
      </c>
      <c r="R499" s="171">
        <f t="shared" si="129"/>
        <v>794.82</v>
      </c>
      <c r="S499" s="171">
        <f t="shared" si="129"/>
        <v>1260.7</v>
      </c>
      <c r="T499" s="123"/>
    </row>
    <row r="500" spans="1:20" ht="22.5">
      <c r="A500" s="341"/>
      <c r="B500" s="301" t="s">
        <v>78</v>
      </c>
      <c r="C500" s="135" t="s">
        <v>23</v>
      </c>
      <c r="D500" s="173" t="s">
        <v>730</v>
      </c>
      <c r="E500" s="173" t="s">
        <v>744</v>
      </c>
      <c r="F500" s="173" t="s">
        <v>770</v>
      </c>
      <c r="G500" s="173" t="s">
        <v>735</v>
      </c>
      <c r="H500" s="174"/>
      <c r="I500" s="15"/>
      <c r="J500" s="138">
        <f>J502</f>
        <v>2.7</v>
      </c>
      <c r="K500" s="138">
        <f aca="true" t="shared" si="130" ref="K500:S500">K502</f>
        <v>0</v>
      </c>
      <c r="L500" s="138">
        <f t="shared" si="130"/>
        <v>2.7</v>
      </c>
      <c r="M500" s="138">
        <f t="shared" si="130"/>
        <v>0</v>
      </c>
      <c r="N500" s="138">
        <f t="shared" si="130"/>
        <v>2.7</v>
      </c>
      <c r="O500" s="138">
        <f t="shared" si="130"/>
        <v>0</v>
      </c>
      <c r="P500" s="138">
        <f t="shared" si="130"/>
        <v>0</v>
      </c>
      <c r="Q500" s="138">
        <f t="shared" si="130"/>
        <v>0</v>
      </c>
      <c r="R500" s="138">
        <f t="shared" si="130"/>
        <v>0</v>
      </c>
      <c r="S500" s="138">
        <f t="shared" si="130"/>
        <v>0</v>
      </c>
      <c r="T500" s="123"/>
    </row>
    <row r="501" spans="1:20" ht="22.5">
      <c r="A501" s="342"/>
      <c r="B501" s="302"/>
      <c r="C501" s="135" t="s">
        <v>36</v>
      </c>
      <c r="D501" s="173"/>
      <c r="E501" s="173"/>
      <c r="F501" s="173"/>
      <c r="G501" s="173"/>
      <c r="H501" s="174"/>
      <c r="I501" s="15"/>
      <c r="J501" s="138"/>
      <c r="K501" s="138"/>
      <c r="L501" s="138"/>
      <c r="M501" s="138"/>
      <c r="N501" s="138"/>
      <c r="O501" s="138"/>
      <c r="P501" s="138"/>
      <c r="Q501" s="138"/>
      <c r="R501" s="138"/>
      <c r="S501" s="138"/>
      <c r="T501" s="123"/>
    </row>
    <row r="502" spans="1:20" ht="33.75">
      <c r="A502" s="343"/>
      <c r="B502" s="303"/>
      <c r="C502" s="135" t="s">
        <v>750</v>
      </c>
      <c r="D502" s="173" t="s">
        <v>730</v>
      </c>
      <c r="E502" s="173" t="s">
        <v>744</v>
      </c>
      <c r="F502" s="173" t="s">
        <v>770</v>
      </c>
      <c r="G502" s="173" t="s">
        <v>735</v>
      </c>
      <c r="H502" s="174"/>
      <c r="I502" s="15"/>
      <c r="J502" s="138">
        <v>2.7</v>
      </c>
      <c r="K502" s="138">
        <v>0</v>
      </c>
      <c r="L502" s="138">
        <v>2.7</v>
      </c>
      <c r="M502" s="138">
        <v>0</v>
      </c>
      <c r="N502" s="138">
        <v>2.7</v>
      </c>
      <c r="O502" s="138">
        <v>0</v>
      </c>
      <c r="P502" s="138">
        <v>0</v>
      </c>
      <c r="Q502" s="138">
        <v>0</v>
      </c>
      <c r="R502" s="138">
        <v>0</v>
      </c>
      <c r="S502" s="138">
        <v>0</v>
      </c>
      <c r="T502" s="123"/>
    </row>
    <row r="503" spans="1:20" ht="22.5">
      <c r="A503" s="341"/>
      <c r="B503" s="301" t="s">
        <v>68</v>
      </c>
      <c r="C503" s="135" t="s">
        <v>23</v>
      </c>
      <c r="D503" s="173" t="s">
        <v>730</v>
      </c>
      <c r="E503" s="173" t="s">
        <v>744</v>
      </c>
      <c r="F503" s="173" t="s">
        <v>771</v>
      </c>
      <c r="G503" s="173" t="s">
        <v>735</v>
      </c>
      <c r="H503" s="174"/>
      <c r="I503" s="15"/>
      <c r="J503" s="140">
        <f>J505</f>
        <v>0</v>
      </c>
      <c r="K503" s="140">
        <f aca="true" t="shared" si="131" ref="K503:S503">K505</f>
        <v>0</v>
      </c>
      <c r="L503" s="140">
        <f t="shared" si="131"/>
        <v>0</v>
      </c>
      <c r="M503" s="140">
        <f t="shared" si="131"/>
        <v>0</v>
      </c>
      <c r="N503" s="140">
        <f t="shared" si="131"/>
        <v>0</v>
      </c>
      <c r="O503" s="140">
        <f t="shared" si="131"/>
        <v>0</v>
      </c>
      <c r="P503" s="140">
        <f t="shared" si="131"/>
        <v>0</v>
      </c>
      <c r="Q503" s="140">
        <f t="shared" si="131"/>
        <v>0</v>
      </c>
      <c r="R503" s="140">
        <f t="shared" si="131"/>
        <v>0</v>
      </c>
      <c r="S503" s="140">
        <f t="shared" si="131"/>
        <v>0</v>
      </c>
      <c r="T503" s="123"/>
    </row>
    <row r="504" spans="1:20" ht="22.5">
      <c r="A504" s="342"/>
      <c r="B504" s="302"/>
      <c r="C504" s="135" t="s">
        <v>36</v>
      </c>
      <c r="D504" s="173"/>
      <c r="E504" s="173"/>
      <c r="F504" s="173"/>
      <c r="G504" s="173"/>
      <c r="H504" s="174"/>
      <c r="I504" s="15"/>
      <c r="J504" s="140"/>
      <c r="K504" s="140"/>
      <c r="L504" s="140"/>
      <c r="M504" s="140"/>
      <c r="N504" s="140"/>
      <c r="O504" s="140"/>
      <c r="P504" s="140"/>
      <c r="Q504" s="140"/>
      <c r="R504" s="140"/>
      <c r="S504" s="140"/>
      <c r="T504" s="123"/>
    </row>
    <row r="505" spans="1:20" ht="33.75">
      <c r="A505" s="343"/>
      <c r="B505" s="303"/>
      <c r="C505" s="135" t="s">
        <v>750</v>
      </c>
      <c r="D505" s="173" t="s">
        <v>730</v>
      </c>
      <c r="E505" s="173" t="s">
        <v>744</v>
      </c>
      <c r="F505" s="173" t="s">
        <v>771</v>
      </c>
      <c r="G505" s="173" t="s">
        <v>735</v>
      </c>
      <c r="H505" s="174"/>
      <c r="I505" s="15"/>
      <c r="J505" s="140">
        <v>0</v>
      </c>
      <c r="K505" s="140">
        <v>0</v>
      </c>
      <c r="L505" s="140">
        <v>0</v>
      </c>
      <c r="M505" s="140">
        <v>0</v>
      </c>
      <c r="N505" s="140">
        <v>0</v>
      </c>
      <c r="O505" s="140">
        <v>0</v>
      </c>
      <c r="P505" s="140">
        <v>0</v>
      </c>
      <c r="Q505" s="140">
        <v>0</v>
      </c>
      <c r="R505" s="140">
        <v>0</v>
      </c>
      <c r="S505" s="140">
        <v>0</v>
      </c>
      <c r="T505" s="123"/>
    </row>
    <row r="506" spans="1:20" ht="22.5">
      <c r="A506" s="341"/>
      <c r="B506" s="301" t="s">
        <v>69</v>
      </c>
      <c r="C506" s="135" t="s">
        <v>23</v>
      </c>
      <c r="D506" s="173" t="s">
        <v>730</v>
      </c>
      <c r="E506" s="173" t="s">
        <v>744</v>
      </c>
      <c r="F506" s="173" t="s">
        <v>772</v>
      </c>
      <c r="G506" s="173" t="s">
        <v>735</v>
      </c>
      <c r="H506" s="174"/>
      <c r="I506" s="15"/>
      <c r="J506" s="140">
        <f>J508</f>
        <v>604.2</v>
      </c>
      <c r="K506" s="140">
        <f aca="true" t="shared" si="132" ref="K506:S506">K508</f>
        <v>0</v>
      </c>
      <c r="L506" s="140">
        <f t="shared" si="132"/>
        <v>604.2</v>
      </c>
      <c r="M506" s="140">
        <f t="shared" si="132"/>
        <v>0</v>
      </c>
      <c r="N506" s="140">
        <f t="shared" si="132"/>
        <v>604.2</v>
      </c>
      <c r="O506" s="140">
        <f t="shared" si="132"/>
        <v>0</v>
      </c>
      <c r="P506" s="140">
        <f t="shared" si="132"/>
        <v>604.2</v>
      </c>
      <c r="Q506" s="140">
        <f t="shared" si="132"/>
        <v>603.25</v>
      </c>
      <c r="R506" s="140">
        <f t="shared" si="132"/>
        <v>590.7</v>
      </c>
      <c r="S506" s="140">
        <f t="shared" si="132"/>
        <v>590.7</v>
      </c>
      <c r="T506" s="123"/>
    </row>
    <row r="507" spans="1:20" ht="22.5">
      <c r="A507" s="342"/>
      <c r="B507" s="302"/>
      <c r="C507" s="135" t="s">
        <v>36</v>
      </c>
      <c r="D507" s="173"/>
      <c r="E507" s="173"/>
      <c r="F507" s="173"/>
      <c r="G507" s="173"/>
      <c r="H507" s="174"/>
      <c r="I507" s="15"/>
      <c r="J507" s="140"/>
      <c r="K507" s="140"/>
      <c r="L507" s="140"/>
      <c r="M507" s="140"/>
      <c r="N507" s="140"/>
      <c r="O507" s="140"/>
      <c r="P507" s="140"/>
      <c r="Q507" s="140"/>
      <c r="R507" s="140"/>
      <c r="S507" s="140"/>
      <c r="T507" s="123"/>
    </row>
    <row r="508" spans="1:20" ht="33.75">
      <c r="A508" s="343"/>
      <c r="B508" s="303"/>
      <c r="C508" s="135" t="s">
        <v>750</v>
      </c>
      <c r="D508" s="173" t="s">
        <v>730</v>
      </c>
      <c r="E508" s="173" t="s">
        <v>744</v>
      </c>
      <c r="F508" s="173" t="s">
        <v>772</v>
      </c>
      <c r="G508" s="173" t="s">
        <v>735</v>
      </c>
      <c r="H508" s="174"/>
      <c r="I508" s="15"/>
      <c r="J508" s="140">
        <v>604.2</v>
      </c>
      <c r="K508" s="140">
        <v>0</v>
      </c>
      <c r="L508" s="140">
        <v>604.2</v>
      </c>
      <c r="M508" s="140">
        <v>0</v>
      </c>
      <c r="N508" s="140">
        <v>604.2</v>
      </c>
      <c r="O508" s="140">
        <v>0</v>
      </c>
      <c r="P508" s="140">
        <v>604.2</v>
      </c>
      <c r="Q508" s="140">
        <v>603.25</v>
      </c>
      <c r="R508" s="140">
        <v>590.7</v>
      </c>
      <c r="S508" s="140">
        <v>590.7</v>
      </c>
      <c r="T508" s="123"/>
    </row>
    <row r="509" spans="1:20" ht="22.5">
      <c r="A509" s="341"/>
      <c r="B509" s="301" t="s">
        <v>127</v>
      </c>
      <c r="C509" s="135" t="s">
        <v>23</v>
      </c>
      <c r="D509" s="173" t="s">
        <v>730</v>
      </c>
      <c r="E509" s="173" t="s">
        <v>76</v>
      </c>
      <c r="F509" s="173" t="s">
        <v>773</v>
      </c>
      <c r="G509" s="173" t="s">
        <v>774</v>
      </c>
      <c r="H509" s="174"/>
      <c r="I509" s="15"/>
      <c r="J509" s="140">
        <v>0</v>
      </c>
      <c r="K509" s="140">
        <v>0</v>
      </c>
      <c r="L509" s="140">
        <v>0</v>
      </c>
      <c r="M509" s="140">
        <v>0</v>
      </c>
      <c r="N509" s="140">
        <v>0</v>
      </c>
      <c r="O509" s="140">
        <v>0</v>
      </c>
      <c r="P509" s="140">
        <v>0</v>
      </c>
      <c r="Q509" s="140">
        <v>0</v>
      </c>
      <c r="R509" s="140">
        <v>0</v>
      </c>
      <c r="S509" s="140">
        <v>0</v>
      </c>
      <c r="T509" s="123"/>
    </row>
    <row r="510" spans="1:20" ht="22.5">
      <c r="A510" s="342"/>
      <c r="B510" s="302"/>
      <c r="C510" s="135" t="s">
        <v>36</v>
      </c>
      <c r="D510" s="173"/>
      <c r="E510" s="173"/>
      <c r="F510" s="173"/>
      <c r="G510" s="173"/>
      <c r="H510" s="174"/>
      <c r="I510" s="15"/>
      <c r="J510" s="140"/>
      <c r="K510" s="140"/>
      <c r="L510" s="140"/>
      <c r="M510" s="140"/>
      <c r="N510" s="140"/>
      <c r="O510" s="140"/>
      <c r="P510" s="140"/>
      <c r="Q510" s="140"/>
      <c r="R510" s="140"/>
      <c r="S510" s="140"/>
      <c r="T510" s="123"/>
    </row>
    <row r="511" spans="1:20" ht="33.75">
      <c r="A511" s="343"/>
      <c r="B511" s="303"/>
      <c r="C511" s="135" t="s">
        <v>750</v>
      </c>
      <c r="D511" s="173" t="s">
        <v>730</v>
      </c>
      <c r="E511" s="173" t="s">
        <v>76</v>
      </c>
      <c r="F511" s="173" t="s">
        <v>773</v>
      </c>
      <c r="G511" s="173" t="s">
        <v>774</v>
      </c>
      <c r="H511" s="174"/>
      <c r="I511" s="15"/>
      <c r="J511" s="140">
        <v>0</v>
      </c>
      <c r="K511" s="140">
        <v>0</v>
      </c>
      <c r="L511" s="140">
        <v>0</v>
      </c>
      <c r="M511" s="140">
        <v>0</v>
      </c>
      <c r="N511" s="140">
        <v>0</v>
      </c>
      <c r="O511" s="140">
        <v>0</v>
      </c>
      <c r="P511" s="140">
        <v>0</v>
      </c>
      <c r="Q511" s="140">
        <v>0</v>
      </c>
      <c r="R511" s="140">
        <v>0</v>
      </c>
      <c r="S511" s="140">
        <v>0</v>
      </c>
      <c r="T511" s="123"/>
    </row>
    <row r="512" spans="1:20" ht="22.5">
      <c r="A512" s="341"/>
      <c r="B512" s="301" t="s">
        <v>1108</v>
      </c>
      <c r="C512" s="135" t="s">
        <v>23</v>
      </c>
      <c r="D512" s="173" t="s">
        <v>730</v>
      </c>
      <c r="E512" s="173" t="s">
        <v>76</v>
      </c>
      <c r="F512" s="173" t="s">
        <v>775</v>
      </c>
      <c r="G512" s="173" t="s">
        <v>774</v>
      </c>
      <c r="H512" s="174"/>
      <c r="I512" s="15"/>
      <c r="J512" s="140">
        <f>J514</f>
        <v>0</v>
      </c>
      <c r="K512" s="140">
        <f aca="true" t="shared" si="133" ref="K512:S512">K514</f>
        <v>0</v>
      </c>
      <c r="L512" s="140">
        <f t="shared" si="133"/>
        <v>6064.47</v>
      </c>
      <c r="M512" s="140">
        <f t="shared" si="133"/>
        <v>0</v>
      </c>
      <c r="N512" s="140">
        <f t="shared" si="133"/>
        <v>6064.47</v>
      </c>
      <c r="O512" s="140">
        <f t="shared" si="133"/>
        <v>0</v>
      </c>
      <c r="P512" s="140">
        <f t="shared" si="133"/>
        <v>6064.47</v>
      </c>
      <c r="Q512" s="140">
        <f t="shared" si="133"/>
        <v>6064.47</v>
      </c>
      <c r="R512" s="140">
        <f t="shared" si="133"/>
        <v>0</v>
      </c>
      <c r="S512" s="140">
        <f t="shared" si="133"/>
        <v>0</v>
      </c>
      <c r="T512" s="15"/>
    </row>
    <row r="513" spans="1:20" ht="22.5">
      <c r="A513" s="342"/>
      <c r="B513" s="302"/>
      <c r="C513" s="135" t="s">
        <v>36</v>
      </c>
      <c r="D513" s="173"/>
      <c r="E513" s="173"/>
      <c r="F513" s="173"/>
      <c r="G513" s="173"/>
      <c r="H513" s="174"/>
      <c r="I513" s="15"/>
      <c r="J513" s="140"/>
      <c r="K513" s="140"/>
      <c r="L513" s="140"/>
      <c r="M513" s="140"/>
      <c r="N513" s="140"/>
      <c r="O513" s="140"/>
      <c r="P513" s="140"/>
      <c r="Q513" s="140"/>
      <c r="R513" s="140"/>
      <c r="S513" s="140"/>
      <c r="T513" s="15"/>
    </row>
    <row r="514" spans="1:20" ht="33.75">
      <c r="A514" s="343"/>
      <c r="B514" s="303"/>
      <c r="C514" s="135" t="s">
        <v>750</v>
      </c>
      <c r="D514" s="173" t="s">
        <v>730</v>
      </c>
      <c r="E514" s="173" t="s">
        <v>76</v>
      </c>
      <c r="F514" s="173" t="s">
        <v>775</v>
      </c>
      <c r="G514" s="173" t="s">
        <v>774</v>
      </c>
      <c r="H514" s="174"/>
      <c r="I514" s="15"/>
      <c r="J514" s="140">
        <v>0</v>
      </c>
      <c r="K514" s="140">
        <v>0</v>
      </c>
      <c r="L514" s="140">
        <v>6064.47</v>
      </c>
      <c r="M514" s="140">
        <v>0</v>
      </c>
      <c r="N514" s="140">
        <v>6064.47</v>
      </c>
      <c r="O514" s="140">
        <v>0</v>
      </c>
      <c r="P514" s="140">
        <v>6064.47</v>
      </c>
      <c r="Q514" s="140">
        <v>6064.47</v>
      </c>
      <c r="R514" s="140">
        <v>0</v>
      </c>
      <c r="S514" s="140">
        <v>0</v>
      </c>
      <c r="T514" s="15"/>
    </row>
    <row r="515" spans="1:20" ht="22.5">
      <c r="A515" s="341"/>
      <c r="B515" s="301" t="s">
        <v>94</v>
      </c>
      <c r="C515" s="135" t="s">
        <v>23</v>
      </c>
      <c r="D515" s="173" t="s">
        <v>730</v>
      </c>
      <c r="E515" s="173" t="s">
        <v>76</v>
      </c>
      <c r="F515" s="173" t="s">
        <v>776</v>
      </c>
      <c r="G515" s="173" t="s">
        <v>774</v>
      </c>
      <c r="H515" s="174"/>
      <c r="I515" s="15"/>
      <c r="J515" s="140">
        <f>J517</f>
        <v>673.83</v>
      </c>
      <c r="K515" s="140">
        <f aca="true" t="shared" si="134" ref="K515:S515">K517</f>
        <v>0</v>
      </c>
      <c r="L515" s="140">
        <f t="shared" si="134"/>
        <v>673.83</v>
      </c>
      <c r="M515" s="140">
        <f t="shared" si="134"/>
        <v>0</v>
      </c>
      <c r="N515" s="140">
        <f t="shared" si="134"/>
        <v>673.83</v>
      </c>
      <c r="O515" s="140">
        <f t="shared" si="134"/>
        <v>0</v>
      </c>
      <c r="P515" s="140">
        <f t="shared" si="134"/>
        <v>673.83</v>
      </c>
      <c r="Q515" s="140">
        <f t="shared" si="134"/>
        <v>673.83</v>
      </c>
      <c r="R515" s="140">
        <f t="shared" si="134"/>
        <v>204.12</v>
      </c>
      <c r="S515" s="140">
        <f t="shared" si="134"/>
        <v>670</v>
      </c>
      <c r="T515" s="15"/>
    </row>
    <row r="516" spans="1:20" ht="22.5">
      <c r="A516" s="342"/>
      <c r="B516" s="302"/>
      <c r="C516" s="135" t="s">
        <v>36</v>
      </c>
      <c r="D516" s="173"/>
      <c r="E516" s="173"/>
      <c r="F516" s="173"/>
      <c r="G516" s="173"/>
      <c r="H516" s="174"/>
      <c r="I516" s="15"/>
      <c r="J516" s="140"/>
      <c r="K516" s="67"/>
      <c r="L516" s="140"/>
      <c r="M516" s="140"/>
      <c r="N516" s="140"/>
      <c r="O516" s="140"/>
      <c r="P516" s="140"/>
      <c r="Q516" s="140"/>
      <c r="R516" s="140"/>
      <c r="S516" s="140"/>
      <c r="T516" s="15"/>
    </row>
    <row r="517" spans="1:20" ht="33.75">
      <c r="A517" s="343"/>
      <c r="B517" s="303"/>
      <c r="C517" s="164" t="s">
        <v>750</v>
      </c>
      <c r="D517" s="173" t="s">
        <v>730</v>
      </c>
      <c r="E517" s="173" t="s">
        <v>76</v>
      </c>
      <c r="F517" s="173" t="s">
        <v>776</v>
      </c>
      <c r="G517" s="173" t="s">
        <v>774</v>
      </c>
      <c r="H517" s="179"/>
      <c r="I517" s="189"/>
      <c r="J517" s="140">
        <v>673.83</v>
      </c>
      <c r="K517">
        <v>0</v>
      </c>
      <c r="L517" s="140">
        <v>673.83</v>
      </c>
      <c r="M517" s="140">
        <v>0</v>
      </c>
      <c r="N517" s="140">
        <v>673.83</v>
      </c>
      <c r="O517" s="140">
        <v>0</v>
      </c>
      <c r="P517" s="140">
        <v>673.83</v>
      </c>
      <c r="Q517" s="140">
        <v>673.83</v>
      </c>
      <c r="R517" s="140">
        <v>204.12</v>
      </c>
      <c r="S517" s="140">
        <v>670</v>
      </c>
      <c r="T517" s="15"/>
    </row>
    <row r="518" spans="1:20" ht="22.5">
      <c r="A518" s="341"/>
      <c r="B518" s="301" t="s">
        <v>95</v>
      </c>
      <c r="C518" s="135" t="s">
        <v>23</v>
      </c>
      <c r="D518" s="190" t="s">
        <v>730</v>
      </c>
      <c r="E518" s="190" t="s">
        <v>744</v>
      </c>
      <c r="F518" s="190" t="s">
        <v>777</v>
      </c>
      <c r="G518" s="190" t="s">
        <v>735</v>
      </c>
      <c r="H518" s="191"/>
      <c r="I518" s="192"/>
      <c r="J518" s="140">
        <f>J520</f>
        <v>0</v>
      </c>
      <c r="K518" s="140">
        <f aca="true" t="shared" si="135" ref="K518:S518">K520</f>
        <v>0</v>
      </c>
      <c r="L518" s="140">
        <f t="shared" si="135"/>
        <v>0</v>
      </c>
      <c r="M518" s="140">
        <f t="shared" si="135"/>
        <v>0</v>
      </c>
      <c r="N518" s="140">
        <f t="shared" si="135"/>
        <v>0</v>
      </c>
      <c r="O518" s="140">
        <f t="shared" si="135"/>
        <v>0</v>
      </c>
      <c r="P518" s="140">
        <f t="shared" si="135"/>
        <v>0</v>
      </c>
      <c r="Q518" s="140">
        <f t="shared" si="135"/>
        <v>0</v>
      </c>
      <c r="R518" s="140">
        <f t="shared" si="135"/>
        <v>0</v>
      </c>
      <c r="S518" s="140">
        <f t="shared" si="135"/>
        <v>0</v>
      </c>
      <c r="T518" s="15"/>
    </row>
    <row r="519" spans="1:20" ht="22.5">
      <c r="A519" s="342"/>
      <c r="B519" s="302"/>
      <c r="C519" s="135" t="s">
        <v>36</v>
      </c>
      <c r="D519" s="190"/>
      <c r="E519" s="190"/>
      <c r="F519" s="190"/>
      <c r="G519" s="190"/>
      <c r="H519" s="191"/>
      <c r="I519" s="192"/>
      <c r="J519" s="193"/>
      <c r="K519" s="140"/>
      <c r="L519" s="193"/>
      <c r="M519" s="140"/>
      <c r="N519" s="193"/>
      <c r="O519" s="140"/>
      <c r="P519" s="140"/>
      <c r="Q519" s="140"/>
      <c r="R519" s="140"/>
      <c r="S519" s="140"/>
      <c r="T519" s="15"/>
    </row>
    <row r="520" spans="1:20" ht="33.75">
      <c r="A520" s="343"/>
      <c r="B520" s="303"/>
      <c r="C520" s="135" t="s">
        <v>750</v>
      </c>
      <c r="D520" s="190" t="s">
        <v>730</v>
      </c>
      <c r="E520" s="190" t="s">
        <v>744</v>
      </c>
      <c r="F520" s="190" t="s">
        <v>777</v>
      </c>
      <c r="G520" s="190" t="s">
        <v>735</v>
      </c>
      <c r="H520" s="191"/>
      <c r="I520" s="192"/>
      <c r="J520" s="193">
        <v>0</v>
      </c>
      <c r="K520" s="140">
        <v>0</v>
      </c>
      <c r="L520" s="193">
        <v>0</v>
      </c>
      <c r="M520" s="140">
        <v>0</v>
      </c>
      <c r="N520" s="193">
        <v>0</v>
      </c>
      <c r="O520" s="140">
        <v>0</v>
      </c>
      <c r="P520" s="140">
        <v>0</v>
      </c>
      <c r="Q520" s="140">
        <v>0</v>
      </c>
      <c r="R520" s="140">
        <v>0</v>
      </c>
      <c r="S520" s="140">
        <v>0</v>
      </c>
      <c r="T520" s="15"/>
    </row>
    <row r="521" spans="1:20" ht="21.75" customHeight="1">
      <c r="A521" s="394" t="s">
        <v>937</v>
      </c>
      <c r="B521" s="394" t="s">
        <v>543</v>
      </c>
      <c r="C521" s="24" t="s">
        <v>23</v>
      </c>
      <c r="D521" s="172" t="s">
        <v>730</v>
      </c>
      <c r="E521" s="172" t="s">
        <v>767</v>
      </c>
      <c r="F521" s="172" t="s">
        <v>778</v>
      </c>
      <c r="G521" s="23"/>
      <c r="H521" s="23"/>
      <c r="I521" s="23"/>
      <c r="J521" s="171">
        <f>J523</f>
        <v>3560</v>
      </c>
      <c r="K521" s="171">
        <f aca="true" t="shared" si="136" ref="K521:S521">K523</f>
        <v>591.792</v>
      </c>
      <c r="L521" s="171">
        <f t="shared" si="136"/>
        <v>3560</v>
      </c>
      <c r="M521" s="171">
        <f t="shared" si="136"/>
        <v>1730.51</v>
      </c>
      <c r="N521" s="171">
        <f t="shared" si="136"/>
        <v>3560</v>
      </c>
      <c r="O521" s="171">
        <f t="shared" si="136"/>
        <v>2714.9</v>
      </c>
      <c r="P521" s="171">
        <f t="shared" si="136"/>
        <v>3560</v>
      </c>
      <c r="Q521" s="171">
        <f t="shared" si="136"/>
        <v>3560</v>
      </c>
      <c r="R521" s="171">
        <f t="shared" si="136"/>
        <v>3599.9</v>
      </c>
      <c r="S521" s="171">
        <f t="shared" si="136"/>
        <v>3609</v>
      </c>
      <c r="T521" s="15"/>
    </row>
    <row r="522" spans="1:20" ht="22.5">
      <c r="A522" s="395"/>
      <c r="B522" s="395"/>
      <c r="C522" s="24" t="s">
        <v>36</v>
      </c>
      <c r="D522" s="172"/>
      <c r="E522" s="172"/>
      <c r="F522" s="172"/>
      <c r="G522" s="23"/>
      <c r="H522" s="23"/>
      <c r="I522" s="23"/>
      <c r="J522" s="42"/>
      <c r="K522" s="171"/>
      <c r="L522" s="171"/>
      <c r="M522" s="171"/>
      <c r="N522" s="171"/>
      <c r="O522" s="171"/>
      <c r="P522" s="171"/>
      <c r="Q522" s="171"/>
      <c r="R522" s="171"/>
      <c r="S522" s="171"/>
      <c r="T522" s="15"/>
    </row>
    <row r="523" spans="1:20" ht="33.75">
      <c r="A523" s="396"/>
      <c r="B523" s="396"/>
      <c r="C523" s="24" t="s">
        <v>750</v>
      </c>
      <c r="D523" s="172" t="s">
        <v>730</v>
      </c>
      <c r="E523" s="172" t="s">
        <v>767</v>
      </c>
      <c r="F523" s="172" t="s">
        <v>778</v>
      </c>
      <c r="G523" s="23"/>
      <c r="H523" s="23"/>
      <c r="I523" s="23"/>
      <c r="J523" s="175">
        <f>SUM(J524)</f>
        <v>3560</v>
      </c>
      <c r="K523" s="175">
        <f aca="true" t="shared" si="137" ref="K523:S523">SUM(K524)</f>
        <v>591.792</v>
      </c>
      <c r="L523" s="175">
        <f t="shared" si="137"/>
        <v>3560</v>
      </c>
      <c r="M523" s="175">
        <f t="shared" si="137"/>
        <v>1730.51</v>
      </c>
      <c r="N523" s="175">
        <f t="shared" si="137"/>
        <v>3560</v>
      </c>
      <c r="O523" s="175">
        <f t="shared" si="137"/>
        <v>2714.9</v>
      </c>
      <c r="P523" s="175">
        <f t="shared" si="137"/>
        <v>3560</v>
      </c>
      <c r="Q523" s="175">
        <f t="shared" si="137"/>
        <v>3560</v>
      </c>
      <c r="R523" s="175">
        <f t="shared" si="137"/>
        <v>3599.9</v>
      </c>
      <c r="S523" s="175">
        <f t="shared" si="137"/>
        <v>3609</v>
      </c>
      <c r="T523" s="15"/>
    </row>
    <row r="524" spans="1:20" ht="22.5" customHeight="1">
      <c r="A524" s="311"/>
      <c r="B524" s="301" t="s">
        <v>70</v>
      </c>
      <c r="C524" s="135" t="s">
        <v>23</v>
      </c>
      <c r="D524" s="173" t="s">
        <v>730</v>
      </c>
      <c r="E524" s="173" t="s">
        <v>767</v>
      </c>
      <c r="F524" s="173" t="s">
        <v>779</v>
      </c>
      <c r="G524" s="173"/>
      <c r="H524" s="174"/>
      <c r="I524" s="15"/>
      <c r="J524" s="140">
        <f>J526+J527+J528+J529+J530</f>
        <v>3560</v>
      </c>
      <c r="K524" s="140">
        <f aca="true" t="shared" si="138" ref="K524:S524">K526+K527+K528+K529+K530</f>
        <v>591.792</v>
      </c>
      <c r="L524" s="140">
        <f t="shared" si="138"/>
        <v>3560</v>
      </c>
      <c r="M524" s="140">
        <f t="shared" si="138"/>
        <v>1730.51</v>
      </c>
      <c r="N524" s="140">
        <f t="shared" si="138"/>
        <v>3560</v>
      </c>
      <c r="O524" s="140">
        <f t="shared" si="138"/>
        <v>2714.9</v>
      </c>
      <c r="P524" s="140">
        <f t="shared" si="138"/>
        <v>3560</v>
      </c>
      <c r="Q524" s="140">
        <f t="shared" si="138"/>
        <v>3560</v>
      </c>
      <c r="R524" s="234">
        <v>3599.9</v>
      </c>
      <c r="S524" s="140">
        <f t="shared" si="138"/>
        <v>3609</v>
      </c>
      <c r="T524" s="140"/>
    </row>
    <row r="525" spans="1:20" ht="22.5">
      <c r="A525" s="312"/>
      <c r="B525" s="302"/>
      <c r="C525" s="135" t="s">
        <v>36</v>
      </c>
      <c r="D525" s="173"/>
      <c r="E525" s="173"/>
      <c r="F525" s="173"/>
      <c r="G525" s="173"/>
      <c r="H525" s="174"/>
      <c r="I525" s="15"/>
      <c r="J525" s="138"/>
      <c r="K525" s="138"/>
      <c r="L525" s="138"/>
      <c r="M525" s="138"/>
      <c r="N525" s="138"/>
      <c r="O525" s="138"/>
      <c r="P525" s="138"/>
      <c r="Q525" s="138"/>
      <c r="R525" s="138"/>
      <c r="S525" s="138"/>
      <c r="T525" s="15"/>
    </row>
    <row r="526" spans="1:20" ht="12.75">
      <c r="A526" s="312"/>
      <c r="B526" s="302"/>
      <c r="C526" s="301" t="s">
        <v>750</v>
      </c>
      <c r="D526" s="173" t="s">
        <v>730</v>
      </c>
      <c r="E526" s="173" t="s">
        <v>767</v>
      </c>
      <c r="F526" s="173" t="s">
        <v>779</v>
      </c>
      <c r="G526" s="173" t="s">
        <v>780</v>
      </c>
      <c r="H526" s="174"/>
      <c r="I526" s="15"/>
      <c r="J526" s="138">
        <v>2241.6</v>
      </c>
      <c r="K526" s="138">
        <v>424.468</v>
      </c>
      <c r="L526" s="140">
        <v>2241.6</v>
      </c>
      <c r="M526" s="140">
        <v>1064.47</v>
      </c>
      <c r="N526" s="140">
        <v>2086.6</v>
      </c>
      <c r="O526" s="140">
        <v>1505.67</v>
      </c>
      <c r="P526" s="140">
        <v>1977.54</v>
      </c>
      <c r="Q526" s="140">
        <v>1977.54</v>
      </c>
      <c r="R526" s="140">
        <v>2241.6</v>
      </c>
      <c r="S526" s="140">
        <v>2241.6</v>
      </c>
      <c r="T526" s="140"/>
    </row>
    <row r="527" spans="1:20" ht="12.75">
      <c r="A527" s="312"/>
      <c r="B527" s="302"/>
      <c r="C527" s="302"/>
      <c r="D527" s="173" t="s">
        <v>730</v>
      </c>
      <c r="E527" s="173" t="s">
        <v>767</v>
      </c>
      <c r="F527" s="173" t="s">
        <v>779</v>
      </c>
      <c r="G527" s="173" t="s">
        <v>781</v>
      </c>
      <c r="H527" s="174"/>
      <c r="I527" s="15"/>
      <c r="J527" s="138">
        <v>0</v>
      </c>
      <c r="K527" s="140">
        <v>0</v>
      </c>
      <c r="L527" s="140">
        <v>0</v>
      </c>
      <c r="M527" s="140">
        <v>0</v>
      </c>
      <c r="N527" s="140">
        <v>0</v>
      </c>
      <c r="O527" s="140">
        <v>0</v>
      </c>
      <c r="P527" s="140">
        <v>0</v>
      </c>
      <c r="Q527" s="140">
        <v>0</v>
      </c>
      <c r="R527" s="140">
        <v>0</v>
      </c>
      <c r="S527" s="140">
        <v>0</v>
      </c>
      <c r="T527" s="140"/>
    </row>
    <row r="528" spans="1:20" ht="12.75">
      <c r="A528" s="312"/>
      <c r="B528" s="302"/>
      <c r="C528" s="302"/>
      <c r="D528" s="173" t="s">
        <v>730</v>
      </c>
      <c r="E528" s="173" t="s">
        <v>767</v>
      </c>
      <c r="F528" s="173" t="s">
        <v>779</v>
      </c>
      <c r="G528" s="173" t="s">
        <v>782</v>
      </c>
      <c r="H528" s="174"/>
      <c r="I528" s="15"/>
      <c r="J528" s="138">
        <v>677</v>
      </c>
      <c r="K528" s="138">
        <v>107.713</v>
      </c>
      <c r="L528" s="138">
        <v>677</v>
      </c>
      <c r="M528" s="138">
        <v>301.74</v>
      </c>
      <c r="N528" s="138">
        <v>677</v>
      </c>
      <c r="O528" s="140">
        <v>487.74</v>
      </c>
      <c r="P528" s="140">
        <v>566.81</v>
      </c>
      <c r="Q528" s="140">
        <v>566.81</v>
      </c>
      <c r="R528" s="140">
        <v>677</v>
      </c>
      <c r="S528" s="140">
        <v>677</v>
      </c>
      <c r="T528" s="140"/>
    </row>
    <row r="529" spans="1:20" ht="12.75">
      <c r="A529" s="312"/>
      <c r="B529" s="302"/>
      <c r="C529" s="303"/>
      <c r="D529" s="173" t="s">
        <v>730</v>
      </c>
      <c r="E529" s="173" t="s">
        <v>767</v>
      </c>
      <c r="F529" s="173" t="s">
        <v>779</v>
      </c>
      <c r="G529" s="173" t="s">
        <v>735</v>
      </c>
      <c r="H529" s="174"/>
      <c r="I529" s="15"/>
      <c r="J529" s="138">
        <v>641.4</v>
      </c>
      <c r="K529" s="138">
        <v>59.611</v>
      </c>
      <c r="L529" s="140">
        <v>625.4</v>
      </c>
      <c r="M529" s="140">
        <v>348.3</v>
      </c>
      <c r="N529" s="140">
        <v>780.4</v>
      </c>
      <c r="O529" s="140">
        <v>705.49</v>
      </c>
      <c r="P529" s="140">
        <v>999.65</v>
      </c>
      <c r="Q529" s="140">
        <v>999.65</v>
      </c>
      <c r="R529" s="140">
        <v>681.3</v>
      </c>
      <c r="S529" s="140">
        <v>690.4</v>
      </c>
      <c r="T529" s="140"/>
    </row>
    <row r="530" spans="1:20" ht="12.75">
      <c r="A530" s="314"/>
      <c r="B530" s="303"/>
      <c r="C530" s="131"/>
      <c r="D530" s="125" t="s">
        <v>730</v>
      </c>
      <c r="E530" s="125" t="s">
        <v>767</v>
      </c>
      <c r="F530" s="125" t="s">
        <v>779</v>
      </c>
      <c r="G530" s="125" t="s">
        <v>783</v>
      </c>
      <c r="H530" s="129"/>
      <c r="I530" s="123"/>
      <c r="J530" s="130">
        <v>0</v>
      </c>
      <c r="K530" s="130">
        <v>0</v>
      </c>
      <c r="L530" s="130">
        <v>16</v>
      </c>
      <c r="M530" s="130">
        <v>16</v>
      </c>
      <c r="N530" s="130">
        <v>16</v>
      </c>
      <c r="O530" s="130">
        <v>16</v>
      </c>
      <c r="P530" s="130">
        <v>16</v>
      </c>
      <c r="Q530" s="130">
        <v>16</v>
      </c>
      <c r="R530" s="130">
        <v>16</v>
      </c>
      <c r="S530" s="130"/>
      <c r="T530" s="130"/>
    </row>
    <row r="531" spans="1:20" ht="21">
      <c r="A531" s="385" t="s">
        <v>40</v>
      </c>
      <c r="B531" s="397" t="s">
        <v>784</v>
      </c>
      <c r="C531" s="142" t="s">
        <v>23</v>
      </c>
      <c r="D531" s="168" t="s">
        <v>730</v>
      </c>
      <c r="E531" s="168"/>
      <c r="F531" s="168"/>
      <c r="G531" s="168"/>
      <c r="H531" s="176"/>
      <c r="I531" s="13"/>
      <c r="J531" s="137">
        <f>J533</f>
        <v>70</v>
      </c>
      <c r="K531" s="137">
        <f aca="true" t="shared" si="139" ref="K531:S531">K533</f>
        <v>0</v>
      </c>
      <c r="L531" s="137">
        <f t="shared" si="139"/>
        <v>70</v>
      </c>
      <c r="M531" s="137">
        <f t="shared" si="139"/>
        <v>0</v>
      </c>
      <c r="N531" s="137">
        <f t="shared" si="139"/>
        <v>70</v>
      </c>
      <c r="O531" s="137">
        <f t="shared" si="139"/>
        <v>0</v>
      </c>
      <c r="P531" s="137">
        <f t="shared" si="139"/>
        <v>33</v>
      </c>
      <c r="Q531" s="137">
        <f t="shared" si="139"/>
        <v>0</v>
      </c>
      <c r="R531" s="137">
        <f t="shared" si="139"/>
        <v>60</v>
      </c>
      <c r="S531" s="137">
        <f t="shared" si="139"/>
        <v>60</v>
      </c>
      <c r="T531" s="15"/>
    </row>
    <row r="532" spans="1:20" ht="21">
      <c r="A532" s="386"/>
      <c r="B532" s="398"/>
      <c r="C532" s="142" t="s">
        <v>36</v>
      </c>
      <c r="D532" s="168"/>
      <c r="E532" s="168"/>
      <c r="F532" s="168"/>
      <c r="G532" s="168"/>
      <c r="H532" s="176"/>
      <c r="I532" s="13"/>
      <c r="J532" s="137"/>
      <c r="K532" s="137"/>
      <c r="L532" s="137"/>
      <c r="M532" s="137"/>
      <c r="N532" s="137"/>
      <c r="O532" s="137"/>
      <c r="P532" s="137"/>
      <c r="Q532" s="137"/>
      <c r="R532" s="137"/>
      <c r="S532" s="137"/>
      <c r="T532" s="15"/>
    </row>
    <row r="533" spans="1:20" ht="31.5">
      <c r="A533" s="387"/>
      <c r="B533" s="399"/>
      <c r="C533" s="142" t="s">
        <v>750</v>
      </c>
      <c r="D533" s="168" t="s">
        <v>730</v>
      </c>
      <c r="E533" s="168"/>
      <c r="F533" s="168"/>
      <c r="G533" s="168"/>
      <c r="H533" s="176"/>
      <c r="I533" s="13"/>
      <c r="J533" s="137">
        <f>J536+J561</f>
        <v>70</v>
      </c>
      <c r="K533" s="137">
        <f aca="true" t="shared" si="140" ref="K533:S533">K536+K561</f>
        <v>0</v>
      </c>
      <c r="L533" s="137">
        <f t="shared" si="140"/>
        <v>70</v>
      </c>
      <c r="M533" s="137">
        <f t="shared" si="140"/>
        <v>0</v>
      </c>
      <c r="N533" s="137">
        <f t="shared" si="140"/>
        <v>70</v>
      </c>
      <c r="O533" s="137">
        <f t="shared" si="140"/>
        <v>0</v>
      </c>
      <c r="P533" s="137">
        <f t="shared" si="140"/>
        <v>33</v>
      </c>
      <c r="Q533" s="137">
        <f t="shared" si="140"/>
        <v>0</v>
      </c>
      <c r="R533" s="137">
        <f t="shared" si="140"/>
        <v>60</v>
      </c>
      <c r="S533" s="137">
        <f t="shared" si="140"/>
        <v>60</v>
      </c>
      <c r="T533" s="15"/>
    </row>
    <row r="534" spans="1:20" ht="38.25" customHeight="1">
      <c r="A534" s="336" t="s">
        <v>938</v>
      </c>
      <c r="B534" s="336" t="s">
        <v>939</v>
      </c>
      <c r="C534" s="24" t="s">
        <v>23</v>
      </c>
      <c r="D534" s="170" t="s">
        <v>730</v>
      </c>
      <c r="E534" s="170" t="s">
        <v>744</v>
      </c>
      <c r="F534" s="170"/>
      <c r="G534" s="170"/>
      <c r="H534" s="172"/>
      <c r="I534" s="23"/>
      <c r="J534" s="42">
        <f>SUM(J536)</f>
        <v>70</v>
      </c>
      <c r="K534" s="42">
        <f aca="true" t="shared" si="141" ref="K534:S534">SUM(K536)</f>
        <v>0</v>
      </c>
      <c r="L534" s="42">
        <f t="shared" si="141"/>
        <v>40</v>
      </c>
      <c r="M534" s="42">
        <f t="shared" si="141"/>
        <v>0</v>
      </c>
      <c r="N534" s="42">
        <f t="shared" si="141"/>
        <v>40</v>
      </c>
      <c r="O534" s="42">
        <f t="shared" si="141"/>
        <v>0</v>
      </c>
      <c r="P534" s="42">
        <f t="shared" si="141"/>
        <v>33</v>
      </c>
      <c r="Q534" s="42">
        <f t="shared" si="141"/>
        <v>0</v>
      </c>
      <c r="R534" s="42">
        <f t="shared" si="141"/>
        <v>30</v>
      </c>
      <c r="S534" s="42">
        <f t="shared" si="141"/>
        <v>30</v>
      </c>
      <c r="T534" s="15"/>
    </row>
    <row r="535" spans="1:20" ht="22.5">
      <c r="A535" s="337"/>
      <c r="B535" s="337"/>
      <c r="C535" s="24" t="s">
        <v>36</v>
      </c>
      <c r="D535" s="170"/>
      <c r="E535" s="170"/>
      <c r="F535" s="170"/>
      <c r="G535" s="170"/>
      <c r="H535" s="172"/>
      <c r="I535" s="23"/>
      <c r="J535" s="42"/>
      <c r="K535" s="42"/>
      <c r="L535" s="177"/>
      <c r="M535" s="42"/>
      <c r="N535" s="177"/>
      <c r="O535" s="42"/>
      <c r="P535" s="177"/>
      <c r="Q535" s="42"/>
      <c r="R535" s="177"/>
      <c r="S535" s="42"/>
      <c r="T535" s="15"/>
    </row>
    <row r="536" spans="1:20" ht="41.25" customHeight="1">
      <c r="A536" s="338"/>
      <c r="B536" s="338"/>
      <c r="C536" s="24" t="s">
        <v>750</v>
      </c>
      <c r="D536" s="170" t="s">
        <v>730</v>
      </c>
      <c r="E536" s="170" t="s">
        <v>744</v>
      </c>
      <c r="F536" s="170"/>
      <c r="G536" s="170"/>
      <c r="H536" s="172"/>
      <c r="I536" s="23"/>
      <c r="J536" s="42">
        <f>J545</f>
        <v>70</v>
      </c>
      <c r="K536" s="42">
        <f aca="true" t="shared" si="142" ref="K536:S536">K545</f>
        <v>0</v>
      </c>
      <c r="L536" s="42">
        <f t="shared" si="142"/>
        <v>40</v>
      </c>
      <c r="M536" s="42">
        <f t="shared" si="142"/>
        <v>0</v>
      </c>
      <c r="N536" s="42">
        <f t="shared" si="142"/>
        <v>40</v>
      </c>
      <c r="O536" s="42">
        <f t="shared" si="142"/>
        <v>0</v>
      </c>
      <c r="P536" s="42">
        <f t="shared" si="142"/>
        <v>33</v>
      </c>
      <c r="Q536" s="42">
        <f t="shared" si="142"/>
        <v>0</v>
      </c>
      <c r="R536" s="42">
        <f t="shared" si="142"/>
        <v>30</v>
      </c>
      <c r="S536" s="42">
        <f t="shared" si="142"/>
        <v>30</v>
      </c>
      <c r="T536" s="15"/>
    </row>
    <row r="537" spans="1:20" ht="22.5">
      <c r="A537" s="301" t="s">
        <v>965</v>
      </c>
      <c r="B537" s="315" t="s">
        <v>129</v>
      </c>
      <c r="C537" s="135" t="s">
        <v>23</v>
      </c>
      <c r="D537" s="173" t="s">
        <v>730</v>
      </c>
      <c r="E537" s="173" t="s">
        <v>744</v>
      </c>
      <c r="F537" s="173" t="s">
        <v>785</v>
      </c>
      <c r="G537" s="173" t="s">
        <v>735</v>
      </c>
      <c r="H537" s="174"/>
      <c r="I537" s="15"/>
      <c r="J537" s="138">
        <v>0</v>
      </c>
      <c r="K537" s="138">
        <v>0</v>
      </c>
      <c r="L537" s="138">
        <v>0</v>
      </c>
      <c r="M537" s="138">
        <v>0</v>
      </c>
      <c r="N537" s="138">
        <v>0</v>
      </c>
      <c r="O537" s="138">
        <v>0</v>
      </c>
      <c r="P537" s="138">
        <v>0</v>
      </c>
      <c r="Q537" s="138">
        <v>0</v>
      </c>
      <c r="R537" s="138">
        <f>R538</f>
        <v>0</v>
      </c>
      <c r="S537" s="138">
        <f>S538</f>
        <v>0</v>
      </c>
      <c r="T537" s="15"/>
    </row>
    <row r="538" spans="1:20" ht="22.5">
      <c r="A538" s="302"/>
      <c r="B538" s="316"/>
      <c r="C538" s="135" t="s">
        <v>36</v>
      </c>
      <c r="D538" s="173" t="s">
        <v>730</v>
      </c>
      <c r="E538" s="173" t="s">
        <v>744</v>
      </c>
      <c r="F538" s="173" t="s">
        <v>785</v>
      </c>
      <c r="G538" s="173" t="s">
        <v>735</v>
      </c>
      <c r="H538" s="174"/>
      <c r="I538" s="15"/>
      <c r="J538" s="138"/>
      <c r="K538" s="138"/>
      <c r="L538" s="138"/>
      <c r="M538" s="138"/>
      <c r="N538" s="138"/>
      <c r="O538" s="138"/>
      <c r="P538" s="138"/>
      <c r="Q538" s="138"/>
      <c r="R538" s="138"/>
      <c r="S538" s="138"/>
      <c r="T538" s="15"/>
    </row>
    <row r="539" spans="1:20" ht="33.75">
      <c r="A539" s="303"/>
      <c r="B539" s="317"/>
      <c r="C539" s="135" t="s">
        <v>750</v>
      </c>
      <c r="D539" s="173" t="s">
        <v>730</v>
      </c>
      <c r="E539" s="173" t="s">
        <v>744</v>
      </c>
      <c r="F539" s="173" t="s">
        <v>785</v>
      </c>
      <c r="G539" s="173" t="s">
        <v>735</v>
      </c>
      <c r="H539" s="174"/>
      <c r="I539" s="15"/>
      <c r="J539" s="138">
        <v>0</v>
      </c>
      <c r="K539" s="138">
        <v>0</v>
      </c>
      <c r="L539" s="138">
        <v>0</v>
      </c>
      <c r="M539" s="138">
        <v>0</v>
      </c>
      <c r="N539" s="138">
        <v>0</v>
      </c>
      <c r="O539" s="138">
        <v>0</v>
      </c>
      <c r="P539" s="138">
        <v>0</v>
      </c>
      <c r="Q539" s="138">
        <v>0</v>
      </c>
      <c r="R539" s="138">
        <v>0</v>
      </c>
      <c r="S539" s="138">
        <v>0</v>
      </c>
      <c r="T539" s="15"/>
    </row>
    <row r="540" spans="1:20" ht="22.5">
      <c r="A540" s="301" t="s">
        <v>1021</v>
      </c>
      <c r="B540" s="301" t="s">
        <v>1022</v>
      </c>
      <c r="C540" s="135" t="s">
        <v>23</v>
      </c>
      <c r="D540" s="173" t="s">
        <v>730</v>
      </c>
      <c r="E540" s="173" t="s">
        <v>744</v>
      </c>
      <c r="F540" s="173" t="s">
        <v>786</v>
      </c>
      <c r="G540" s="173" t="s">
        <v>735</v>
      </c>
      <c r="H540" s="174"/>
      <c r="I540" s="15"/>
      <c r="J540" s="138">
        <v>0</v>
      </c>
      <c r="K540" s="138">
        <v>0</v>
      </c>
      <c r="L540" s="138">
        <v>0</v>
      </c>
      <c r="M540" s="138">
        <v>0</v>
      </c>
      <c r="N540" s="138">
        <v>0</v>
      </c>
      <c r="O540" s="138">
        <v>0</v>
      </c>
      <c r="P540" s="138">
        <v>0</v>
      </c>
      <c r="Q540" s="138">
        <v>0</v>
      </c>
      <c r="R540" s="138">
        <f>R541</f>
        <v>0</v>
      </c>
      <c r="S540" s="138">
        <f>S541</f>
        <v>0</v>
      </c>
      <c r="T540" s="15"/>
    </row>
    <row r="541" spans="1:20" ht="22.5">
      <c r="A541" s="302"/>
      <c r="B541" s="403"/>
      <c r="C541" s="135" t="s">
        <v>36</v>
      </c>
      <c r="D541" s="173"/>
      <c r="E541" s="173"/>
      <c r="F541" s="173"/>
      <c r="G541" s="173"/>
      <c r="H541" s="174"/>
      <c r="I541" s="15"/>
      <c r="J541" s="138"/>
      <c r="K541" s="138"/>
      <c r="L541" s="138"/>
      <c r="M541" s="138"/>
      <c r="N541" s="138"/>
      <c r="O541" s="138"/>
      <c r="P541" s="138"/>
      <c r="Q541" s="138"/>
      <c r="R541" s="138"/>
      <c r="S541" s="138"/>
      <c r="T541" s="15"/>
    </row>
    <row r="542" spans="1:20" ht="33.75">
      <c r="A542" s="303"/>
      <c r="B542" s="404"/>
      <c r="C542" s="135" t="s">
        <v>750</v>
      </c>
      <c r="D542" s="173" t="s">
        <v>730</v>
      </c>
      <c r="E542" s="173" t="s">
        <v>744</v>
      </c>
      <c r="F542" s="173" t="s">
        <v>786</v>
      </c>
      <c r="G542" s="173" t="s">
        <v>735</v>
      </c>
      <c r="H542" s="174"/>
      <c r="I542" s="15"/>
      <c r="J542" s="138">
        <v>0</v>
      </c>
      <c r="K542" s="138">
        <v>0</v>
      </c>
      <c r="L542" s="138">
        <v>0</v>
      </c>
      <c r="M542" s="138">
        <v>0</v>
      </c>
      <c r="N542" s="138">
        <v>0</v>
      </c>
      <c r="O542" s="138">
        <v>0</v>
      </c>
      <c r="P542" s="138">
        <v>0</v>
      </c>
      <c r="Q542" s="138">
        <v>0</v>
      </c>
      <c r="R542" s="138">
        <v>0</v>
      </c>
      <c r="S542" s="138">
        <v>0</v>
      </c>
      <c r="T542" s="15"/>
    </row>
    <row r="543" spans="1:20" ht="22.5">
      <c r="A543" s="311"/>
      <c r="B543" s="331" t="s">
        <v>668</v>
      </c>
      <c r="C543" s="157" t="s">
        <v>23</v>
      </c>
      <c r="D543" s="173" t="s">
        <v>730</v>
      </c>
      <c r="E543" s="173" t="s">
        <v>787</v>
      </c>
      <c r="F543" s="173" t="s">
        <v>788</v>
      </c>
      <c r="G543" s="173" t="s">
        <v>735</v>
      </c>
      <c r="H543" s="174"/>
      <c r="I543" s="15"/>
      <c r="J543" s="138">
        <f>J545</f>
        <v>70</v>
      </c>
      <c r="K543" s="138">
        <f aca="true" t="shared" si="143" ref="K543:S543">K545</f>
        <v>0</v>
      </c>
      <c r="L543" s="138">
        <f t="shared" si="143"/>
        <v>40</v>
      </c>
      <c r="M543" s="138">
        <f t="shared" si="143"/>
        <v>0</v>
      </c>
      <c r="N543" s="138">
        <f t="shared" si="143"/>
        <v>40</v>
      </c>
      <c r="O543" s="138">
        <f t="shared" si="143"/>
        <v>0</v>
      </c>
      <c r="P543" s="138">
        <f t="shared" si="143"/>
        <v>33</v>
      </c>
      <c r="Q543" s="138">
        <f t="shared" si="143"/>
        <v>0</v>
      </c>
      <c r="R543" s="138">
        <f t="shared" si="143"/>
        <v>30</v>
      </c>
      <c r="S543" s="138">
        <f t="shared" si="143"/>
        <v>30</v>
      </c>
      <c r="T543" s="15"/>
    </row>
    <row r="544" spans="1:20" ht="22.5">
      <c r="A544" s="312"/>
      <c r="B544" s="340"/>
      <c r="C544" s="157" t="s">
        <v>36</v>
      </c>
      <c r="D544" s="173"/>
      <c r="E544" s="173"/>
      <c r="F544" s="173"/>
      <c r="G544" s="173"/>
      <c r="H544" s="174"/>
      <c r="I544" s="15"/>
      <c r="J544" s="138"/>
      <c r="K544" s="138"/>
      <c r="L544" s="138"/>
      <c r="M544" s="138"/>
      <c r="N544" s="138"/>
      <c r="O544" s="138"/>
      <c r="P544" s="138"/>
      <c r="Q544" s="138"/>
      <c r="R544" s="138"/>
      <c r="S544" s="138"/>
      <c r="T544" s="15"/>
    </row>
    <row r="545" spans="1:20" ht="33.75">
      <c r="A545" s="314"/>
      <c r="B545" s="332"/>
      <c r="C545" s="157" t="s">
        <v>750</v>
      </c>
      <c r="D545" s="173" t="s">
        <v>730</v>
      </c>
      <c r="E545" s="173" t="s">
        <v>787</v>
      </c>
      <c r="F545" s="173" t="s">
        <v>788</v>
      </c>
      <c r="G545" s="173" t="s">
        <v>735</v>
      </c>
      <c r="H545" s="174"/>
      <c r="I545" s="15"/>
      <c r="J545" s="138">
        <v>70</v>
      </c>
      <c r="K545" s="138">
        <v>0</v>
      </c>
      <c r="L545" s="138">
        <v>40</v>
      </c>
      <c r="M545" s="138">
        <v>0</v>
      </c>
      <c r="N545" s="138">
        <v>40</v>
      </c>
      <c r="O545" s="138">
        <v>0</v>
      </c>
      <c r="P545" s="138">
        <v>33</v>
      </c>
      <c r="Q545" s="138">
        <v>0</v>
      </c>
      <c r="R545" s="138">
        <v>30</v>
      </c>
      <c r="S545" s="138">
        <v>30</v>
      </c>
      <c r="T545" s="15"/>
    </row>
    <row r="546" spans="1:20" ht="26.25" customHeight="1">
      <c r="A546" s="400" t="s">
        <v>940</v>
      </c>
      <c r="B546" s="400" t="s">
        <v>941</v>
      </c>
      <c r="C546" s="178" t="s">
        <v>23</v>
      </c>
      <c r="D546" s="170" t="s">
        <v>730</v>
      </c>
      <c r="E546" s="170" t="s">
        <v>787</v>
      </c>
      <c r="F546" s="170"/>
      <c r="G546" s="170"/>
      <c r="H546" s="172"/>
      <c r="I546" s="23"/>
      <c r="J546" s="42">
        <f>SUM(J548)</f>
        <v>0</v>
      </c>
      <c r="K546" s="42">
        <f aca="true" t="shared" si="144" ref="K546:S546">SUM(K548)</f>
        <v>0</v>
      </c>
      <c r="L546" s="42">
        <f t="shared" si="144"/>
        <v>0</v>
      </c>
      <c r="M546" s="42">
        <f t="shared" si="144"/>
        <v>0</v>
      </c>
      <c r="N546" s="42">
        <f t="shared" si="144"/>
        <v>0</v>
      </c>
      <c r="O546" s="42">
        <f t="shared" si="144"/>
        <v>0</v>
      </c>
      <c r="P546" s="42">
        <f t="shared" si="144"/>
        <v>0</v>
      </c>
      <c r="Q546" s="42">
        <f t="shared" si="144"/>
        <v>0</v>
      </c>
      <c r="R546" s="42">
        <f t="shared" si="144"/>
        <v>0</v>
      </c>
      <c r="S546" s="42">
        <f t="shared" si="144"/>
        <v>0</v>
      </c>
      <c r="T546" s="15"/>
    </row>
    <row r="547" spans="1:20" ht="22.5">
      <c r="A547" s="401"/>
      <c r="B547" s="401"/>
      <c r="C547" s="178" t="s">
        <v>36</v>
      </c>
      <c r="D547" s="170"/>
      <c r="E547" s="170"/>
      <c r="F547" s="170"/>
      <c r="G547" s="170"/>
      <c r="H547" s="172"/>
      <c r="I547" s="23"/>
      <c r="J547" s="42"/>
      <c r="K547" s="42"/>
      <c r="L547" s="42"/>
      <c r="M547" s="42"/>
      <c r="N547" s="42"/>
      <c r="O547" s="42"/>
      <c r="P547" s="42"/>
      <c r="Q547" s="42"/>
      <c r="R547" s="42"/>
      <c r="S547" s="42"/>
      <c r="T547" s="15"/>
    </row>
    <row r="548" spans="1:20" ht="33.75">
      <c r="A548" s="402"/>
      <c r="B548" s="402"/>
      <c r="C548" s="178" t="s">
        <v>750</v>
      </c>
      <c r="D548" s="170" t="s">
        <v>730</v>
      </c>
      <c r="E548" s="170" t="s">
        <v>787</v>
      </c>
      <c r="F548" s="170"/>
      <c r="G548" s="170"/>
      <c r="H548" s="172"/>
      <c r="I548" s="23"/>
      <c r="J548" s="42">
        <v>0</v>
      </c>
      <c r="K548" s="42">
        <v>0</v>
      </c>
      <c r="L548" s="42">
        <v>0</v>
      </c>
      <c r="M548" s="42">
        <v>0</v>
      </c>
      <c r="N548" s="42">
        <v>0</v>
      </c>
      <c r="O548" s="42">
        <v>0</v>
      </c>
      <c r="P548" s="42">
        <v>0</v>
      </c>
      <c r="Q548" s="42">
        <v>0</v>
      </c>
      <c r="R548" s="42">
        <v>0</v>
      </c>
      <c r="S548" s="42">
        <v>0</v>
      </c>
      <c r="T548" s="15"/>
    </row>
    <row r="549" spans="1:20" ht="22.5">
      <c r="A549" s="341"/>
      <c r="B549" s="331" t="s">
        <v>129</v>
      </c>
      <c r="C549" s="157" t="s">
        <v>23</v>
      </c>
      <c r="D549" s="173" t="s">
        <v>730</v>
      </c>
      <c r="E549" s="173" t="s">
        <v>787</v>
      </c>
      <c r="F549" s="173" t="s">
        <v>789</v>
      </c>
      <c r="G549" s="173" t="s">
        <v>735</v>
      </c>
      <c r="H549" s="172"/>
      <c r="I549" s="23"/>
      <c r="J549" s="138">
        <f>J551</f>
        <v>0</v>
      </c>
      <c r="K549" s="138">
        <f aca="true" t="shared" si="145" ref="K549:S549">K551</f>
        <v>0</v>
      </c>
      <c r="L549" s="138">
        <f t="shared" si="145"/>
        <v>0</v>
      </c>
      <c r="M549" s="138">
        <f t="shared" si="145"/>
        <v>0</v>
      </c>
      <c r="N549" s="138">
        <f t="shared" si="145"/>
        <v>0</v>
      </c>
      <c r="O549" s="138">
        <f t="shared" si="145"/>
        <v>0</v>
      </c>
      <c r="P549" s="138">
        <f t="shared" si="145"/>
        <v>0</v>
      </c>
      <c r="Q549" s="138">
        <f t="shared" si="145"/>
        <v>0</v>
      </c>
      <c r="R549" s="138">
        <f t="shared" si="145"/>
        <v>0</v>
      </c>
      <c r="S549" s="138">
        <f t="shared" si="145"/>
        <v>0</v>
      </c>
      <c r="T549" s="15"/>
    </row>
    <row r="550" spans="1:20" ht="22.5">
      <c r="A550" s="342"/>
      <c r="B550" s="340"/>
      <c r="C550" s="157" t="s">
        <v>36</v>
      </c>
      <c r="D550" s="173"/>
      <c r="E550" s="173"/>
      <c r="F550" s="173"/>
      <c r="G550" s="173"/>
      <c r="H550" s="172"/>
      <c r="I550" s="23"/>
      <c r="J550" s="138"/>
      <c r="K550" s="138"/>
      <c r="L550" s="138"/>
      <c r="M550" s="138"/>
      <c r="N550" s="138"/>
      <c r="O550" s="138"/>
      <c r="P550" s="138"/>
      <c r="Q550" s="138"/>
      <c r="R550" s="138"/>
      <c r="S550" s="138"/>
      <c r="T550" s="15"/>
    </row>
    <row r="551" spans="1:20" ht="33.75">
      <c r="A551" s="343"/>
      <c r="B551" s="332"/>
      <c r="C551" s="157" t="s">
        <v>750</v>
      </c>
      <c r="D551" s="173" t="s">
        <v>730</v>
      </c>
      <c r="E551" s="173" t="s">
        <v>787</v>
      </c>
      <c r="F551" s="173" t="s">
        <v>789</v>
      </c>
      <c r="G551" s="173" t="s">
        <v>735</v>
      </c>
      <c r="H551" s="172"/>
      <c r="I551" s="23"/>
      <c r="J551" s="138">
        <v>0</v>
      </c>
      <c r="K551" s="138">
        <v>0</v>
      </c>
      <c r="L551" s="138">
        <v>0</v>
      </c>
      <c r="M551" s="138">
        <v>0</v>
      </c>
      <c r="N551" s="138">
        <v>0</v>
      </c>
      <c r="O551" s="138">
        <v>0</v>
      </c>
      <c r="P551" s="138">
        <v>0</v>
      </c>
      <c r="Q551" s="138">
        <v>0</v>
      </c>
      <c r="R551" s="138">
        <v>0</v>
      </c>
      <c r="S551" s="138">
        <v>0</v>
      </c>
      <c r="T551" s="15"/>
    </row>
    <row r="552" spans="1:20" ht="22.5">
      <c r="A552" s="341"/>
      <c r="B552" s="156" t="s">
        <v>790</v>
      </c>
      <c r="C552" s="157" t="s">
        <v>23</v>
      </c>
      <c r="D552" s="173" t="s">
        <v>730</v>
      </c>
      <c r="E552" s="173" t="s">
        <v>787</v>
      </c>
      <c r="F552" s="173" t="s">
        <v>791</v>
      </c>
      <c r="G552" s="173" t="s">
        <v>735</v>
      </c>
      <c r="H552" s="172"/>
      <c r="I552" s="23"/>
      <c r="J552" s="138">
        <f>J554</f>
        <v>0</v>
      </c>
      <c r="K552" s="138">
        <f aca="true" t="shared" si="146" ref="K552:S552">K554</f>
        <v>0</v>
      </c>
      <c r="L552" s="138">
        <f t="shared" si="146"/>
        <v>0</v>
      </c>
      <c r="M552" s="138">
        <f t="shared" si="146"/>
        <v>0</v>
      </c>
      <c r="N552" s="138">
        <f t="shared" si="146"/>
        <v>0</v>
      </c>
      <c r="O552" s="138">
        <f t="shared" si="146"/>
        <v>0</v>
      </c>
      <c r="P552" s="138">
        <f t="shared" si="146"/>
        <v>0</v>
      </c>
      <c r="Q552" s="138">
        <f t="shared" si="146"/>
        <v>0</v>
      </c>
      <c r="R552" s="138">
        <f t="shared" si="146"/>
        <v>0</v>
      </c>
      <c r="S552" s="138">
        <f t="shared" si="146"/>
        <v>0</v>
      </c>
      <c r="T552" s="15"/>
    </row>
    <row r="553" spans="1:20" ht="22.5">
      <c r="A553" s="342"/>
      <c r="B553" s="158"/>
      <c r="C553" s="157" t="s">
        <v>36</v>
      </c>
      <c r="D553" s="173" t="s">
        <v>730</v>
      </c>
      <c r="E553" s="173" t="s">
        <v>787</v>
      </c>
      <c r="F553" s="173" t="s">
        <v>791</v>
      </c>
      <c r="G553" s="173" t="s">
        <v>735</v>
      </c>
      <c r="H553" s="172"/>
      <c r="I553" s="23"/>
      <c r="J553" s="138"/>
      <c r="K553" s="138"/>
      <c r="L553" s="138"/>
      <c r="M553" s="138"/>
      <c r="N553" s="138"/>
      <c r="O553" s="138"/>
      <c r="P553" s="138"/>
      <c r="Q553" s="138"/>
      <c r="R553" s="138"/>
      <c r="S553" s="138"/>
      <c r="T553" s="15"/>
    </row>
    <row r="554" spans="1:20" ht="33.75">
      <c r="A554" s="343"/>
      <c r="B554" s="158"/>
      <c r="C554" s="157" t="s">
        <v>750</v>
      </c>
      <c r="D554" s="173" t="s">
        <v>730</v>
      </c>
      <c r="E554" s="173" t="s">
        <v>787</v>
      </c>
      <c r="F554" s="173" t="s">
        <v>791</v>
      </c>
      <c r="G554" s="173" t="s">
        <v>735</v>
      </c>
      <c r="H554" s="172"/>
      <c r="I554" s="23"/>
      <c r="J554" s="138">
        <v>0</v>
      </c>
      <c r="K554" s="138">
        <v>0</v>
      </c>
      <c r="L554" s="138">
        <v>0</v>
      </c>
      <c r="M554" s="138">
        <v>0</v>
      </c>
      <c r="N554" s="138">
        <v>0</v>
      </c>
      <c r="O554" s="138">
        <v>0</v>
      </c>
      <c r="P554" s="138">
        <v>0</v>
      </c>
      <c r="Q554" s="138">
        <v>0</v>
      </c>
      <c r="R554" s="138">
        <v>0</v>
      </c>
      <c r="S554" s="138">
        <v>0</v>
      </c>
      <c r="T554" s="15"/>
    </row>
    <row r="555" spans="1:20" ht="22.5">
      <c r="A555" s="405" t="s">
        <v>973</v>
      </c>
      <c r="B555" s="331" t="s">
        <v>1039</v>
      </c>
      <c r="C555" s="157" t="s">
        <v>23</v>
      </c>
      <c r="D555" s="173" t="s">
        <v>730</v>
      </c>
      <c r="E555" s="173" t="s">
        <v>787</v>
      </c>
      <c r="F555" s="173" t="s">
        <v>792</v>
      </c>
      <c r="G555" s="173" t="s">
        <v>735</v>
      </c>
      <c r="H555" s="174"/>
      <c r="I555" s="15"/>
      <c r="J555" s="138">
        <f>J557</f>
        <v>0</v>
      </c>
      <c r="K555" s="138">
        <f aca="true" t="shared" si="147" ref="K555:S555">K557</f>
        <v>0</v>
      </c>
      <c r="L555" s="138">
        <f t="shared" si="147"/>
        <v>0</v>
      </c>
      <c r="M555" s="138">
        <f t="shared" si="147"/>
        <v>0</v>
      </c>
      <c r="N555" s="138">
        <f t="shared" si="147"/>
        <v>0</v>
      </c>
      <c r="O555" s="138">
        <f t="shared" si="147"/>
        <v>0</v>
      </c>
      <c r="P555" s="138">
        <f t="shared" si="147"/>
        <v>0</v>
      </c>
      <c r="Q555" s="138">
        <f t="shared" si="147"/>
        <v>0</v>
      </c>
      <c r="R555" s="138">
        <f t="shared" si="147"/>
        <v>0</v>
      </c>
      <c r="S555" s="138">
        <f t="shared" si="147"/>
        <v>0</v>
      </c>
      <c r="T555" s="15"/>
    </row>
    <row r="556" spans="1:20" ht="22.5">
      <c r="A556" s="406"/>
      <c r="B556" s="340"/>
      <c r="C556" s="157" t="s">
        <v>36</v>
      </c>
      <c r="D556" s="173"/>
      <c r="E556" s="173"/>
      <c r="F556" s="173"/>
      <c r="G556" s="173"/>
      <c r="H556" s="174"/>
      <c r="I556" s="15"/>
      <c r="J556" s="138"/>
      <c r="K556" s="138"/>
      <c r="L556" s="138"/>
      <c r="M556" s="138"/>
      <c r="N556" s="138"/>
      <c r="O556" s="138"/>
      <c r="P556" s="138"/>
      <c r="Q556" s="138"/>
      <c r="R556" s="138"/>
      <c r="S556" s="138"/>
      <c r="T556" s="15"/>
    </row>
    <row r="557" spans="1:20" ht="33.75">
      <c r="A557" s="407"/>
      <c r="B557" s="332"/>
      <c r="C557" s="157" t="s">
        <v>750</v>
      </c>
      <c r="D557" s="173" t="s">
        <v>730</v>
      </c>
      <c r="E557" s="173" t="s">
        <v>787</v>
      </c>
      <c r="F557" s="173" t="s">
        <v>792</v>
      </c>
      <c r="G557" s="173" t="s">
        <v>735</v>
      </c>
      <c r="H557" s="174"/>
      <c r="I557" s="15"/>
      <c r="J557" s="138">
        <v>0</v>
      </c>
      <c r="K557" s="138">
        <v>0</v>
      </c>
      <c r="L557" s="138">
        <v>0</v>
      </c>
      <c r="M557" s="138">
        <v>0</v>
      </c>
      <c r="N557" s="138">
        <v>0</v>
      </c>
      <c r="O557" s="138">
        <v>0</v>
      </c>
      <c r="P557" s="138">
        <v>0</v>
      </c>
      <c r="Q557" s="138">
        <v>0</v>
      </c>
      <c r="R557" s="138">
        <v>0</v>
      </c>
      <c r="S557" s="138">
        <v>0</v>
      </c>
      <c r="T557" s="15"/>
    </row>
    <row r="558" spans="1:20" ht="22.5">
      <c r="A558" s="341"/>
      <c r="B558" s="331" t="s">
        <v>793</v>
      </c>
      <c r="C558" s="157" t="s">
        <v>23</v>
      </c>
      <c r="D558" s="173" t="s">
        <v>730</v>
      </c>
      <c r="E558" s="173" t="s">
        <v>744</v>
      </c>
      <c r="F558" s="173" t="s">
        <v>794</v>
      </c>
      <c r="G558" s="173" t="s">
        <v>735</v>
      </c>
      <c r="H558" s="174"/>
      <c r="I558" s="15"/>
      <c r="J558" s="138">
        <v>0</v>
      </c>
      <c r="K558" s="138">
        <v>0</v>
      </c>
      <c r="L558" s="138">
        <v>0</v>
      </c>
      <c r="M558" s="138">
        <v>0</v>
      </c>
      <c r="N558" s="138">
        <v>0</v>
      </c>
      <c r="O558" s="138">
        <v>0</v>
      </c>
      <c r="P558" s="138">
        <v>0</v>
      </c>
      <c r="Q558" s="138">
        <v>0</v>
      </c>
      <c r="R558" s="138">
        <v>0</v>
      </c>
      <c r="S558" s="138">
        <v>0</v>
      </c>
      <c r="T558" s="15"/>
    </row>
    <row r="559" spans="1:20" ht="22.5">
      <c r="A559" s="342"/>
      <c r="B559" s="340"/>
      <c r="C559" s="157" t="s">
        <v>36</v>
      </c>
      <c r="D559" s="173" t="s">
        <v>730</v>
      </c>
      <c r="E559" s="173" t="s">
        <v>744</v>
      </c>
      <c r="F559" s="173" t="s">
        <v>794</v>
      </c>
      <c r="G559" s="173" t="s">
        <v>735</v>
      </c>
      <c r="H559" s="174"/>
      <c r="I559" s="15"/>
      <c r="J559" s="138"/>
      <c r="K559" s="138"/>
      <c r="L559" s="138"/>
      <c r="M559" s="138"/>
      <c r="N559" s="138"/>
      <c r="O559" s="138"/>
      <c r="P559" s="138"/>
      <c r="Q559" s="138"/>
      <c r="R559" s="138"/>
      <c r="S559" s="138"/>
      <c r="T559" s="15"/>
    </row>
    <row r="560" spans="1:20" ht="33.75">
      <c r="A560" s="343"/>
      <c r="B560" s="332"/>
      <c r="C560" s="157" t="s">
        <v>750</v>
      </c>
      <c r="D560" s="173" t="s">
        <v>730</v>
      </c>
      <c r="E560" s="173" t="s">
        <v>744</v>
      </c>
      <c r="F560" s="173" t="s">
        <v>794</v>
      </c>
      <c r="G560" s="173" t="s">
        <v>735</v>
      </c>
      <c r="H560" s="174"/>
      <c r="I560" s="15"/>
      <c r="J560" s="138">
        <v>0</v>
      </c>
      <c r="K560" s="138">
        <v>0</v>
      </c>
      <c r="L560" s="138">
        <v>0</v>
      </c>
      <c r="M560" s="138">
        <v>0</v>
      </c>
      <c r="N560" s="138">
        <v>0</v>
      </c>
      <c r="O560" s="138">
        <v>0</v>
      </c>
      <c r="P560" s="138">
        <v>0</v>
      </c>
      <c r="Q560" s="138">
        <v>0</v>
      </c>
      <c r="R560" s="138">
        <v>0</v>
      </c>
      <c r="S560" s="138">
        <v>0</v>
      </c>
      <c r="T560" s="15"/>
    </row>
    <row r="561" spans="1:20" ht="23.25" customHeight="1">
      <c r="A561" s="400" t="s">
        <v>944</v>
      </c>
      <c r="B561" s="400"/>
      <c r="C561" s="178" t="s">
        <v>23</v>
      </c>
      <c r="D561" s="170" t="s">
        <v>730</v>
      </c>
      <c r="E561" s="170" t="s">
        <v>744</v>
      </c>
      <c r="F561" s="170"/>
      <c r="G561" s="170"/>
      <c r="H561" s="172"/>
      <c r="I561" s="23"/>
      <c r="J561" s="42">
        <f>J563</f>
        <v>0</v>
      </c>
      <c r="K561" s="42">
        <f aca="true" t="shared" si="148" ref="K561:S561">K563</f>
        <v>0</v>
      </c>
      <c r="L561" s="42">
        <f t="shared" si="148"/>
        <v>30</v>
      </c>
      <c r="M561" s="42">
        <f t="shared" si="148"/>
        <v>0</v>
      </c>
      <c r="N561" s="42">
        <f t="shared" si="148"/>
        <v>30</v>
      </c>
      <c r="O561" s="42">
        <f t="shared" si="148"/>
        <v>0</v>
      </c>
      <c r="P561" s="42">
        <f t="shared" si="148"/>
        <v>0</v>
      </c>
      <c r="Q561" s="42">
        <f t="shared" si="148"/>
        <v>0</v>
      </c>
      <c r="R561" s="42">
        <f t="shared" si="148"/>
        <v>30</v>
      </c>
      <c r="S561" s="42">
        <f t="shared" si="148"/>
        <v>30</v>
      </c>
      <c r="T561" s="15"/>
    </row>
    <row r="562" spans="1:20" ht="22.5">
      <c r="A562" s="401"/>
      <c r="B562" s="401"/>
      <c r="C562" s="178" t="s">
        <v>36</v>
      </c>
      <c r="D562" s="170" t="s">
        <v>730</v>
      </c>
      <c r="E562" s="170" t="s">
        <v>744</v>
      </c>
      <c r="F562" s="170"/>
      <c r="G562" s="170"/>
      <c r="H562" s="172"/>
      <c r="I562" s="23"/>
      <c r="J562" s="42"/>
      <c r="K562" s="42"/>
      <c r="L562" s="42"/>
      <c r="M562" s="42"/>
      <c r="N562" s="42"/>
      <c r="O562" s="42"/>
      <c r="P562" s="42"/>
      <c r="Q562" s="42"/>
      <c r="R562" s="42"/>
      <c r="S562" s="42"/>
      <c r="T562" s="15"/>
    </row>
    <row r="563" spans="1:20" ht="33.75">
      <c r="A563" s="402"/>
      <c r="B563" s="402"/>
      <c r="C563" s="178" t="s">
        <v>750</v>
      </c>
      <c r="D563" s="170" t="s">
        <v>730</v>
      </c>
      <c r="E563" s="170" t="s">
        <v>744</v>
      </c>
      <c r="F563" s="170"/>
      <c r="G563" s="170"/>
      <c r="H563" s="172"/>
      <c r="I563" s="23"/>
      <c r="J563" s="42">
        <v>0</v>
      </c>
      <c r="K563" s="42">
        <v>0</v>
      </c>
      <c r="L563" s="42">
        <v>30</v>
      </c>
      <c r="M563" s="42">
        <v>0</v>
      </c>
      <c r="N563" s="42">
        <v>30</v>
      </c>
      <c r="O563" s="42">
        <v>0</v>
      </c>
      <c r="P563" s="42">
        <v>0</v>
      </c>
      <c r="Q563" s="42">
        <v>0</v>
      </c>
      <c r="R563" s="42">
        <v>30</v>
      </c>
      <c r="S563" s="42">
        <v>30</v>
      </c>
      <c r="T563" s="15"/>
    </row>
    <row r="564" spans="1:20" ht="23.25" customHeight="1">
      <c r="A564" s="400"/>
      <c r="B564" s="400" t="s">
        <v>945</v>
      </c>
      <c r="C564" s="178" t="s">
        <v>23</v>
      </c>
      <c r="D564" s="170" t="s">
        <v>730</v>
      </c>
      <c r="E564" s="170" t="s">
        <v>744</v>
      </c>
      <c r="F564" s="170" t="s">
        <v>795</v>
      </c>
      <c r="G564" s="170" t="s">
        <v>735</v>
      </c>
      <c r="H564" s="172"/>
      <c r="I564" s="23"/>
      <c r="J564" s="42">
        <f>J566</f>
        <v>0</v>
      </c>
      <c r="K564" s="42">
        <f aca="true" t="shared" si="149" ref="K564:S564">K566</f>
        <v>0</v>
      </c>
      <c r="L564" s="42">
        <f t="shared" si="149"/>
        <v>30</v>
      </c>
      <c r="M564" s="42">
        <f t="shared" si="149"/>
        <v>0</v>
      </c>
      <c r="N564" s="42">
        <f t="shared" si="149"/>
        <v>30</v>
      </c>
      <c r="O564" s="42">
        <f t="shared" si="149"/>
        <v>0</v>
      </c>
      <c r="P564" s="42">
        <f t="shared" si="149"/>
        <v>0</v>
      </c>
      <c r="Q564" s="42">
        <f t="shared" si="149"/>
        <v>0</v>
      </c>
      <c r="R564" s="42">
        <f t="shared" si="149"/>
        <v>30</v>
      </c>
      <c r="S564" s="42">
        <f t="shared" si="149"/>
        <v>30</v>
      </c>
      <c r="T564" s="15"/>
    </row>
    <row r="565" spans="1:20" ht="22.5">
      <c r="A565" s="401"/>
      <c r="B565" s="401"/>
      <c r="C565" s="178" t="s">
        <v>36</v>
      </c>
      <c r="D565" s="170"/>
      <c r="E565" s="170"/>
      <c r="F565" s="170"/>
      <c r="G565" s="170"/>
      <c r="H565" s="172"/>
      <c r="I565" s="23"/>
      <c r="J565" s="42"/>
      <c r="K565" s="42"/>
      <c r="L565" s="42"/>
      <c r="M565" s="42"/>
      <c r="N565" s="42">
        <v>0</v>
      </c>
      <c r="O565" s="42"/>
      <c r="P565" s="42"/>
      <c r="Q565" s="42"/>
      <c r="R565" s="42"/>
      <c r="S565" s="42"/>
      <c r="T565" s="15"/>
    </row>
    <row r="566" spans="1:20" ht="33.75">
      <c r="A566" s="402"/>
      <c r="B566" s="402"/>
      <c r="C566" s="178" t="s">
        <v>750</v>
      </c>
      <c r="D566" s="170" t="s">
        <v>730</v>
      </c>
      <c r="E566" s="170" t="s">
        <v>744</v>
      </c>
      <c r="F566" s="170" t="s">
        <v>795</v>
      </c>
      <c r="G566" s="170" t="s">
        <v>735</v>
      </c>
      <c r="H566" s="172"/>
      <c r="I566" s="23"/>
      <c r="J566" s="42">
        <v>0</v>
      </c>
      <c r="K566" s="42">
        <v>0</v>
      </c>
      <c r="L566" s="42">
        <v>30</v>
      </c>
      <c r="M566" s="42">
        <v>0</v>
      </c>
      <c r="N566" s="42">
        <v>30</v>
      </c>
      <c r="O566" s="42">
        <v>0</v>
      </c>
      <c r="P566" s="42">
        <v>0</v>
      </c>
      <c r="Q566" s="42">
        <v>0</v>
      </c>
      <c r="R566" s="42">
        <v>30</v>
      </c>
      <c r="S566" s="42">
        <v>30</v>
      </c>
      <c r="T566" s="15"/>
    </row>
    <row r="567" spans="1:20" ht="25.5" customHeight="1">
      <c r="A567" s="336" t="s">
        <v>942</v>
      </c>
      <c r="B567" s="336" t="s">
        <v>943</v>
      </c>
      <c r="C567" s="24" t="s">
        <v>23</v>
      </c>
      <c r="D567" s="170" t="s">
        <v>730</v>
      </c>
      <c r="E567" s="170" t="s">
        <v>744</v>
      </c>
      <c r="F567" s="170"/>
      <c r="G567" s="170"/>
      <c r="H567" s="172"/>
      <c r="I567" s="23"/>
      <c r="J567" s="42">
        <f>J569</f>
        <v>0</v>
      </c>
      <c r="K567" s="42">
        <f aca="true" t="shared" si="150" ref="K567:S567">K569</f>
        <v>0</v>
      </c>
      <c r="L567" s="42">
        <f t="shared" si="150"/>
        <v>0</v>
      </c>
      <c r="M567" s="42">
        <f t="shared" si="150"/>
        <v>0</v>
      </c>
      <c r="N567" s="42">
        <f t="shared" si="150"/>
        <v>0</v>
      </c>
      <c r="O567" s="42">
        <f t="shared" si="150"/>
        <v>0</v>
      </c>
      <c r="P567" s="42">
        <f t="shared" si="150"/>
        <v>0</v>
      </c>
      <c r="Q567" s="42">
        <f t="shared" si="150"/>
        <v>0</v>
      </c>
      <c r="R567" s="42">
        <f t="shared" si="150"/>
        <v>0</v>
      </c>
      <c r="S567" s="42">
        <f t="shared" si="150"/>
        <v>0</v>
      </c>
      <c r="T567" s="15"/>
    </row>
    <row r="568" spans="1:20" ht="22.5">
      <c r="A568" s="337"/>
      <c r="B568" s="337"/>
      <c r="C568" s="24" t="s">
        <v>36</v>
      </c>
      <c r="D568" s="170" t="s">
        <v>730</v>
      </c>
      <c r="E568" s="170" t="s">
        <v>744</v>
      </c>
      <c r="F568" s="170"/>
      <c r="G568" s="170"/>
      <c r="H568" s="172"/>
      <c r="I568" s="23"/>
      <c r="J568" s="42"/>
      <c r="K568" s="42"/>
      <c r="L568" s="42"/>
      <c r="M568" s="42"/>
      <c r="N568" s="42"/>
      <c r="O568" s="42"/>
      <c r="P568" s="42"/>
      <c r="Q568" s="42"/>
      <c r="R568" s="42"/>
      <c r="S568" s="42"/>
      <c r="T568" s="15"/>
    </row>
    <row r="569" spans="1:20" ht="33.75">
      <c r="A569" s="338"/>
      <c r="B569" s="338"/>
      <c r="C569" s="24" t="s">
        <v>750</v>
      </c>
      <c r="D569" s="170" t="s">
        <v>730</v>
      </c>
      <c r="E569" s="170" t="s">
        <v>744</v>
      </c>
      <c r="F569" s="170"/>
      <c r="G569" s="170"/>
      <c r="H569" s="172"/>
      <c r="I569" s="23"/>
      <c r="J569" s="42">
        <v>0</v>
      </c>
      <c r="K569" s="42">
        <v>0</v>
      </c>
      <c r="L569" s="42">
        <v>0</v>
      </c>
      <c r="M569" s="42">
        <v>0</v>
      </c>
      <c r="N569" s="42">
        <v>0</v>
      </c>
      <c r="O569" s="42">
        <v>0</v>
      </c>
      <c r="P569" s="42">
        <v>0</v>
      </c>
      <c r="Q569" s="42">
        <v>0</v>
      </c>
      <c r="R569" s="42">
        <v>0</v>
      </c>
      <c r="S569" s="42">
        <v>0</v>
      </c>
      <c r="T569" s="15"/>
    </row>
    <row r="570" spans="1:20" ht="21">
      <c r="A570" s="385" t="s">
        <v>40</v>
      </c>
      <c r="B570" s="397" t="s">
        <v>796</v>
      </c>
      <c r="C570" s="142" t="s">
        <v>23</v>
      </c>
      <c r="D570" s="168" t="s">
        <v>730</v>
      </c>
      <c r="E570" s="168" t="s">
        <v>744</v>
      </c>
      <c r="F570" s="168"/>
      <c r="G570" s="168"/>
      <c r="H570" s="176"/>
      <c r="I570" s="13"/>
      <c r="J570" s="137">
        <f>SUM(J572)</f>
        <v>30</v>
      </c>
      <c r="K570" s="137">
        <f aca="true" t="shared" si="151" ref="K570:S570">SUM(K572)</f>
        <v>0</v>
      </c>
      <c r="L570" s="137">
        <f t="shared" si="151"/>
        <v>30</v>
      </c>
      <c r="M570" s="137">
        <f t="shared" si="151"/>
        <v>0</v>
      </c>
      <c r="N570" s="137">
        <f t="shared" si="151"/>
        <v>30</v>
      </c>
      <c r="O570" s="137">
        <f t="shared" si="151"/>
        <v>0</v>
      </c>
      <c r="P570" s="137">
        <f t="shared" si="151"/>
        <v>30</v>
      </c>
      <c r="Q570" s="137">
        <f t="shared" si="151"/>
        <v>30</v>
      </c>
      <c r="R570" s="137">
        <f t="shared" si="151"/>
        <v>25</v>
      </c>
      <c r="S570" s="137">
        <f t="shared" si="151"/>
        <v>25</v>
      </c>
      <c r="T570" s="15"/>
    </row>
    <row r="571" spans="1:20" ht="21">
      <c r="A571" s="386"/>
      <c r="B571" s="398"/>
      <c r="C571" s="142" t="s">
        <v>36</v>
      </c>
      <c r="D571" s="168"/>
      <c r="E571" s="168"/>
      <c r="F571" s="173"/>
      <c r="G571" s="173"/>
      <c r="H571" s="174"/>
      <c r="I571" s="15"/>
      <c r="J571" s="137"/>
      <c r="K571" s="137"/>
      <c r="L571" s="137"/>
      <c r="M571" s="137"/>
      <c r="N571" s="137"/>
      <c r="O571" s="137"/>
      <c r="P571" s="137"/>
      <c r="Q571" s="137"/>
      <c r="R571" s="137"/>
      <c r="S571" s="137"/>
      <c r="T571" s="15"/>
    </row>
    <row r="572" spans="1:20" ht="31.5">
      <c r="A572" s="387"/>
      <c r="B572" s="399"/>
      <c r="C572" s="142" t="s">
        <v>750</v>
      </c>
      <c r="D572" s="168" t="s">
        <v>730</v>
      </c>
      <c r="E572" s="168" t="s">
        <v>744</v>
      </c>
      <c r="F572" s="173"/>
      <c r="G572" s="173"/>
      <c r="H572" s="174"/>
      <c r="I572" s="15"/>
      <c r="J572" s="137">
        <f>SUM(J575+J578+J581+J584+J587+J590)</f>
        <v>30</v>
      </c>
      <c r="K572" s="137">
        <f aca="true" t="shared" si="152" ref="K572:S572">SUM(K575+K578+K581+K584+K587+K590)</f>
        <v>0</v>
      </c>
      <c r="L572" s="137">
        <f t="shared" si="152"/>
        <v>30</v>
      </c>
      <c r="M572" s="137">
        <f t="shared" si="152"/>
        <v>0</v>
      </c>
      <c r="N572" s="137">
        <f t="shared" si="152"/>
        <v>30</v>
      </c>
      <c r="O572" s="137">
        <f t="shared" si="152"/>
        <v>0</v>
      </c>
      <c r="P572" s="137">
        <f t="shared" si="152"/>
        <v>30</v>
      </c>
      <c r="Q572" s="137">
        <f t="shared" si="152"/>
        <v>30</v>
      </c>
      <c r="R572" s="137">
        <f t="shared" si="152"/>
        <v>25</v>
      </c>
      <c r="S572" s="137">
        <f t="shared" si="152"/>
        <v>25</v>
      </c>
      <c r="T572" s="15"/>
    </row>
    <row r="573" spans="1:20" ht="22.5" customHeight="1">
      <c r="A573" s="301" t="s">
        <v>965</v>
      </c>
      <c r="B573" s="301" t="s">
        <v>901</v>
      </c>
      <c r="C573" s="135" t="s">
        <v>23</v>
      </c>
      <c r="D573" s="173" t="s">
        <v>730</v>
      </c>
      <c r="E573" s="173" t="s">
        <v>744</v>
      </c>
      <c r="F573" s="173" t="s">
        <v>797</v>
      </c>
      <c r="G573" s="173" t="s">
        <v>735</v>
      </c>
      <c r="H573" s="174"/>
      <c r="I573" s="15"/>
      <c r="J573" s="138">
        <v>0</v>
      </c>
      <c r="K573" s="138">
        <v>0</v>
      </c>
      <c r="L573" s="138">
        <v>0</v>
      </c>
      <c r="M573" s="138">
        <v>0</v>
      </c>
      <c r="N573" s="138">
        <v>0</v>
      </c>
      <c r="O573" s="138">
        <v>0</v>
      </c>
      <c r="P573" s="138">
        <v>0</v>
      </c>
      <c r="Q573" s="138">
        <v>0</v>
      </c>
      <c r="R573" s="138">
        <f>R574</f>
        <v>0</v>
      </c>
      <c r="S573" s="138">
        <f>S574</f>
        <v>0</v>
      </c>
      <c r="T573" s="15"/>
    </row>
    <row r="574" spans="1:20" ht="22.5">
      <c r="A574" s="302"/>
      <c r="B574" s="302"/>
      <c r="C574" s="135" t="s">
        <v>36</v>
      </c>
      <c r="D574" s="173" t="s">
        <v>730</v>
      </c>
      <c r="E574" s="173" t="s">
        <v>744</v>
      </c>
      <c r="F574" s="173" t="s">
        <v>797</v>
      </c>
      <c r="G574" s="173" t="s">
        <v>735</v>
      </c>
      <c r="H574" s="174"/>
      <c r="I574" s="15"/>
      <c r="J574" s="138"/>
      <c r="K574" s="138"/>
      <c r="L574" s="138"/>
      <c r="M574" s="138"/>
      <c r="N574" s="138"/>
      <c r="O574" s="138"/>
      <c r="P574" s="138"/>
      <c r="Q574" s="138"/>
      <c r="R574" s="138"/>
      <c r="S574" s="138"/>
      <c r="T574" s="15"/>
    </row>
    <row r="575" spans="1:20" ht="33.75">
      <c r="A575" s="303"/>
      <c r="B575" s="303"/>
      <c r="C575" s="135" t="s">
        <v>750</v>
      </c>
      <c r="D575" s="173" t="s">
        <v>730</v>
      </c>
      <c r="E575" s="173" t="s">
        <v>744</v>
      </c>
      <c r="F575" s="173" t="s">
        <v>797</v>
      </c>
      <c r="G575" s="173" t="s">
        <v>735</v>
      </c>
      <c r="H575" s="174"/>
      <c r="I575" s="15"/>
      <c r="J575" s="138">
        <v>0</v>
      </c>
      <c r="K575" s="138">
        <v>0</v>
      </c>
      <c r="L575" s="138">
        <v>0</v>
      </c>
      <c r="M575" s="138">
        <v>0</v>
      </c>
      <c r="N575" s="138">
        <v>0</v>
      </c>
      <c r="O575" s="138">
        <v>0</v>
      </c>
      <c r="P575" s="138">
        <v>0</v>
      </c>
      <c r="Q575" s="138">
        <v>0</v>
      </c>
      <c r="R575" s="138">
        <v>0</v>
      </c>
      <c r="S575" s="138">
        <v>0</v>
      </c>
      <c r="T575" s="15"/>
    </row>
    <row r="576" spans="1:20" ht="24.75" customHeight="1">
      <c r="A576" s="301" t="s">
        <v>946</v>
      </c>
      <c r="B576" s="301" t="s">
        <v>947</v>
      </c>
      <c r="C576" s="135" t="s">
        <v>23</v>
      </c>
      <c r="D576" s="173" t="s">
        <v>730</v>
      </c>
      <c r="E576" s="173" t="s">
        <v>744</v>
      </c>
      <c r="F576" s="173" t="s">
        <v>798</v>
      </c>
      <c r="G576" s="173" t="s">
        <v>735</v>
      </c>
      <c r="H576" s="174"/>
      <c r="I576" s="15"/>
      <c r="J576" s="138">
        <f>J578</f>
        <v>0</v>
      </c>
      <c r="K576" s="138">
        <f aca="true" t="shared" si="153" ref="K576:S576">K578</f>
        <v>0</v>
      </c>
      <c r="L576" s="138">
        <f t="shared" si="153"/>
        <v>0</v>
      </c>
      <c r="M576" s="138">
        <f t="shared" si="153"/>
        <v>0</v>
      </c>
      <c r="N576" s="138">
        <f t="shared" si="153"/>
        <v>0</v>
      </c>
      <c r="O576" s="138">
        <f t="shared" si="153"/>
        <v>0</v>
      </c>
      <c r="P576" s="138">
        <f t="shared" si="153"/>
        <v>0</v>
      </c>
      <c r="Q576" s="138">
        <f t="shared" si="153"/>
        <v>0</v>
      </c>
      <c r="R576" s="138">
        <f t="shared" si="153"/>
        <v>0</v>
      </c>
      <c r="S576" s="138">
        <f t="shared" si="153"/>
        <v>0</v>
      </c>
      <c r="T576" s="15"/>
    </row>
    <row r="577" spans="1:20" ht="22.5">
      <c r="A577" s="302"/>
      <c r="B577" s="302"/>
      <c r="C577" s="135" t="s">
        <v>36</v>
      </c>
      <c r="D577" s="173" t="s">
        <v>730</v>
      </c>
      <c r="E577" s="173" t="s">
        <v>744</v>
      </c>
      <c r="F577" s="173" t="s">
        <v>798</v>
      </c>
      <c r="G577" s="173" t="s">
        <v>735</v>
      </c>
      <c r="H577" s="174"/>
      <c r="I577" s="15"/>
      <c r="J577" s="138"/>
      <c r="K577" s="138"/>
      <c r="L577" s="138"/>
      <c r="M577" s="138"/>
      <c r="N577" s="138"/>
      <c r="O577" s="138"/>
      <c r="P577" s="138"/>
      <c r="Q577" s="138"/>
      <c r="R577" s="138"/>
      <c r="S577" s="138"/>
      <c r="T577" s="15"/>
    </row>
    <row r="578" spans="1:20" ht="33.75">
      <c r="A578" s="303"/>
      <c r="B578" s="303"/>
      <c r="C578" s="135" t="s">
        <v>750</v>
      </c>
      <c r="D578" s="173" t="s">
        <v>730</v>
      </c>
      <c r="E578" s="173" t="s">
        <v>744</v>
      </c>
      <c r="F578" s="173" t="s">
        <v>798</v>
      </c>
      <c r="G578" s="173" t="s">
        <v>735</v>
      </c>
      <c r="H578" s="174"/>
      <c r="I578" s="15"/>
      <c r="J578" s="138">
        <v>0</v>
      </c>
      <c r="K578" s="138">
        <v>0</v>
      </c>
      <c r="L578" s="138">
        <v>0</v>
      </c>
      <c r="M578" s="138">
        <v>0</v>
      </c>
      <c r="N578" s="138">
        <v>0</v>
      </c>
      <c r="O578" s="138">
        <v>0</v>
      </c>
      <c r="P578" s="138">
        <v>0</v>
      </c>
      <c r="Q578" s="138">
        <v>0</v>
      </c>
      <c r="R578" s="138">
        <v>0</v>
      </c>
      <c r="S578" s="138">
        <v>0</v>
      </c>
      <c r="T578" s="15"/>
    </row>
    <row r="579" spans="1:20" ht="23.25" customHeight="1">
      <c r="A579" s="301" t="s">
        <v>948</v>
      </c>
      <c r="B579" s="301" t="s">
        <v>949</v>
      </c>
      <c r="C579" s="135" t="s">
        <v>23</v>
      </c>
      <c r="D579" s="173" t="s">
        <v>730</v>
      </c>
      <c r="E579" s="173" t="s">
        <v>744</v>
      </c>
      <c r="F579" s="173" t="s">
        <v>799</v>
      </c>
      <c r="G579" s="173" t="s">
        <v>735</v>
      </c>
      <c r="H579" s="174"/>
      <c r="I579" s="15"/>
      <c r="J579" s="138">
        <f>J581</f>
        <v>0</v>
      </c>
      <c r="K579" s="138">
        <f aca="true" t="shared" si="154" ref="K579:S579">K581</f>
        <v>0</v>
      </c>
      <c r="L579" s="138">
        <f t="shared" si="154"/>
        <v>0</v>
      </c>
      <c r="M579" s="138">
        <f t="shared" si="154"/>
        <v>0</v>
      </c>
      <c r="N579" s="138">
        <f t="shared" si="154"/>
        <v>0</v>
      </c>
      <c r="O579" s="138">
        <f t="shared" si="154"/>
        <v>0</v>
      </c>
      <c r="P579" s="138">
        <f t="shared" si="154"/>
        <v>0</v>
      </c>
      <c r="Q579" s="138">
        <f t="shared" si="154"/>
        <v>0</v>
      </c>
      <c r="R579" s="138">
        <f t="shared" si="154"/>
        <v>0</v>
      </c>
      <c r="S579" s="138">
        <f t="shared" si="154"/>
        <v>0</v>
      </c>
      <c r="T579" s="15"/>
    </row>
    <row r="580" spans="1:20" ht="22.5">
      <c r="A580" s="302"/>
      <c r="B580" s="302"/>
      <c r="C580" s="135" t="s">
        <v>36</v>
      </c>
      <c r="D580" s="173" t="s">
        <v>730</v>
      </c>
      <c r="E580" s="173" t="s">
        <v>744</v>
      </c>
      <c r="F580" s="173" t="s">
        <v>799</v>
      </c>
      <c r="G580" s="173" t="s">
        <v>735</v>
      </c>
      <c r="H580" s="174"/>
      <c r="I580" s="15"/>
      <c r="J580" s="138"/>
      <c r="K580" s="138"/>
      <c r="L580" s="138"/>
      <c r="M580" s="138"/>
      <c r="N580" s="138"/>
      <c r="O580" s="138"/>
      <c r="P580" s="138"/>
      <c r="Q580" s="138"/>
      <c r="R580" s="138"/>
      <c r="S580" s="138"/>
      <c r="T580" s="15"/>
    </row>
    <row r="581" spans="1:20" ht="33.75">
      <c r="A581" s="303"/>
      <c r="B581" s="303"/>
      <c r="C581" s="135" t="s">
        <v>750</v>
      </c>
      <c r="D581" s="173" t="s">
        <v>730</v>
      </c>
      <c r="E581" s="173" t="s">
        <v>744</v>
      </c>
      <c r="F581" s="173" t="s">
        <v>799</v>
      </c>
      <c r="G581" s="173" t="s">
        <v>735</v>
      </c>
      <c r="H581" s="174"/>
      <c r="I581" s="15"/>
      <c r="J581" s="138">
        <v>0</v>
      </c>
      <c r="K581" s="138">
        <v>0</v>
      </c>
      <c r="L581" s="138">
        <v>0</v>
      </c>
      <c r="M581" s="138">
        <v>0</v>
      </c>
      <c r="N581" s="138">
        <v>0</v>
      </c>
      <c r="O581" s="138">
        <v>0</v>
      </c>
      <c r="P581" s="138">
        <v>0</v>
      </c>
      <c r="Q581" s="138">
        <v>0</v>
      </c>
      <c r="R581" s="138">
        <v>0</v>
      </c>
      <c r="S581" s="138">
        <v>0</v>
      </c>
      <c r="T581" s="15"/>
    </row>
    <row r="582" spans="1:20" ht="24.75" customHeight="1">
      <c r="A582" s="301" t="s">
        <v>950</v>
      </c>
      <c r="B582" s="301" t="s">
        <v>951</v>
      </c>
      <c r="C582" s="135" t="s">
        <v>23</v>
      </c>
      <c r="D582" s="173" t="s">
        <v>730</v>
      </c>
      <c r="E582" s="173" t="s">
        <v>744</v>
      </c>
      <c r="F582" s="173" t="s">
        <v>800</v>
      </c>
      <c r="G582" s="173" t="s">
        <v>735</v>
      </c>
      <c r="H582" s="174"/>
      <c r="I582" s="15"/>
      <c r="J582" s="138">
        <f>J584</f>
        <v>0</v>
      </c>
      <c r="K582" s="138">
        <f aca="true" t="shared" si="155" ref="K582:S582">K584</f>
        <v>0</v>
      </c>
      <c r="L582" s="138">
        <f t="shared" si="155"/>
        <v>0</v>
      </c>
      <c r="M582" s="138">
        <f t="shared" si="155"/>
        <v>0</v>
      </c>
      <c r="N582" s="138">
        <f t="shared" si="155"/>
        <v>0</v>
      </c>
      <c r="O582" s="138">
        <f t="shared" si="155"/>
        <v>0</v>
      </c>
      <c r="P582" s="138">
        <f t="shared" si="155"/>
        <v>0</v>
      </c>
      <c r="Q582" s="138">
        <f t="shared" si="155"/>
        <v>0</v>
      </c>
      <c r="R582" s="138">
        <f t="shared" si="155"/>
        <v>0</v>
      </c>
      <c r="S582" s="138">
        <f t="shared" si="155"/>
        <v>0</v>
      </c>
      <c r="T582" s="15"/>
    </row>
    <row r="583" spans="1:20" ht="22.5">
      <c r="A583" s="302"/>
      <c r="B583" s="302"/>
      <c r="C583" s="135" t="s">
        <v>36</v>
      </c>
      <c r="D583" s="173" t="s">
        <v>730</v>
      </c>
      <c r="E583" s="173" t="s">
        <v>744</v>
      </c>
      <c r="F583" s="173" t="s">
        <v>800</v>
      </c>
      <c r="G583" s="173" t="s">
        <v>735</v>
      </c>
      <c r="H583" s="174"/>
      <c r="I583" s="15"/>
      <c r="J583" s="138"/>
      <c r="K583" s="138"/>
      <c r="L583" s="138"/>
      <c r="M583" s="138"/>
      <c r="N583" s="138"/>
      <c r="O583" s="138"/>
      <c r="P583" s="138"/>
      <c r="Q583" s="138"/>
      <c r="R583" s="138"/>
      <c r="S583" s="138"/>
      <c r="T583" s="15"/>
    </row>
    <row r="584" spans="1:20" ht="33.75">
      <c r="A584" s="303"/>
      <c r="B584" s="303"/>
      <c r="C584" s="135" t="s">
        <v>750</v>
      </c>
      <c r="D584" s="173" t="s">
        <v>730</v>
      </c>
      <c r="E584" s="173" t="s">
        <v>744</v>
      </c>
      <c r="F584" s="173" t="s">
        <v>800</v>
      </c>
      <c r="G584" s="173" t="s">
        <v>735</v>
      </c>
      <c r="H584" s="174"/>
      <c r="I584" s="15"/>
      <c r="J584" s="138">
        <v>0</v>
      </c>
      <c r="K584" s="138">
        <v>0</v>
      </c>
      <c r="L584" s="138">
        <v>0</v>
      </c>
      <c r="M584" s="138">
        <v>0</v>
      </c>
      <c r="N584" s="138">
        <v>0</v>
      </c>
      <c r="O584" s="138">
        <v>0</v>
      </c>
      <c r="P584" s="138">
        <v>0</v>
      </c>
      <c r="Q584" s="138">
        <v>0</v>
      </c>
      <c r="R584" s="138">
        <v>0</v>
      </c>
      <c r="S584" s="138">
        <v>0</v>
      </c>
      <c r="T584" s="15"/>
    </row>
    <row r="585" spans="1:20" ht="23.25" customHeight="1">
      <c r="A585" s="301" t="s">
        <v>952</v>
      </c>
      <c r="B585" s="301" t="s">
        <v>1023</v>
      </c>
      <c r="C585" s="135" t="s">
        <v>23</v>
      </c>
      <c r="D585" s="173" t="s">
        <v>730</v>
      </c>
      <c r="E585" s="173" t="s">
        <v>744</v>
      </c>
      <c r="F585" s="173" t="s">
        <v>801</v>
      </c>
      <c r="G585" s="173" t="s">
        <v>735</v>
      </c>
      <c r="H585" s="174"/>
      <c r="I585" s="15"/>
      <c r="J585" s="138">
        <f>J587</f>
        <v>0</v>
      </c>
      <c r="K585" s="138">
        <f aca="true" t="shared" si="156" ref="K585:S585">K587</f>
        <v>0</v>
      </c>
      <c r="L585" s="138">
        <f t="shared" si="156"/>
        <v>0</v>
      </c>
      <c r="M585" s="138">
        <f t="shared" si="156"/>
        <v>0</v>
      </c>
      <c r="N585" s="138">
        <f t="shared" si="156"/>
        <v>0</v>
      </c>
      <c r="O585" s="138">
        <f t="shared" si="156"/>
        <v>0</v>
      </c>
      <c r="P585" s="138">
        <f t="shared" si="156"/>
        <v>0</v>
      </c>
      <c r="Q585" s="138">
        <f t="shared" si="156"/>
        <v>0</v>
      </c>
      <c r="R585" s="138">
        <f t="shared" si="156"/>
        <v>0</v>
      </c>
      <c r="S585" s="138">
        <f t="shared" si="156"/>
        <v>0</v>
      </c>
      <c r="T585" s="15"/>
    </row>
    <row r="586" spans="1:20" ht="22.5">
      <c r="A586" s="302"/>
      <c r="B586" s="302"/>
      <c r="C586" s="135" t="s">
        <v>36</v>
      </c>
      <c r="D586" s="173" t="s">
        <v>730</v>
      </c>
      <c r="E586" s="173" t="s">
        <v>744</v>
      </c>
      <c r="F586" s="173" t="s">
        <v>801</v>
      </c>
      <c r="G586" s="173" t="s">
        <v>735</v>
      </c>
      <c r="H586" s="174"/>
      <c r="I586" s="15"/>
      <c r="J586" s="138"/>
      <c r="K586" s="138"/>
      <c r="L586" s="138"/>
      <c r="M586" s="138"/>
      <c r="N586" s="138"/>
      <c r="O586" s="138"/>
      <c r="P586" s="138"/>
      <c r="Q586" s="138"/>
      <c r="R586" s="138"/>
      <c r="S586" s="138"/>
      <c r="T586" s="15"/>
    </row>
    <row r="587" spans="1:20" ht="33.75">
      <c r="A587" s="303"/>
      <c r="B587" s="303"/>
      <c r="C587" s="135" t="s">
        <v>750</v>
      </c>
      <c r="D587" s="173" t="s">
        <v>730</v>
      </c>
      <c r="E587" s="173" t="s">
        <v>744</v>
      </c>
      <c r="F587" s="173" t="s">
        <v>801</v>
      </c>
      <c r="G587" s="173" t="s">
        <v>735</v>
      </c>
      <c r="H587" s="174"/>
      <c r="I587" s="15"/>
      <c r="J587" s="138">
        <v>0</v>
      </c>
      <c r="K587" s="138">
        <v>0</v>
      </c>
      <c r="L587" s="138">
        <v>0</v>
      </c>
      <c r="M587" s="138">
        <v>0</v>
      </c>
      <c r="N587" s="138">
        <v>0</v>
      </c>
      <c r="O587" s="138">
        <v>0</v>
      </c>
      <c r="P587" s="138">
        <v>0</v>
      </c>
      <c r="Q587" s="138">
        <v>0</v>
      </c>
      <c r="R587" s="138">
        <v>0</v>
      </c>
      <c r="S587" s="138">
        <v>0</v>
      </c>
      <c r="T587" s="15"/>
    </row>
    <row r="588" spans="2:20" ht="22.5">
      <c r="B588" s="301" t="s">
        <v>802</v>
      </c>
      <c r="C588" s="135" t="s">
        <v>23</v>
      </c>
      <c r="D588" s="173" t="s">
        <v>730</v>
      </c>
      <c r="E588" s="173" t="s">
        <v>744</v>
      </c>
      <c r="F588" s="173" t="s">
        <v>803</v>
      </c>
      <c r="G588" s="173" t="s">
        <v>735</v>
      </c>
      <c r="H588" s="174"/>
      <c r="I588" s="15"/>
      <c r="J588" s="138">
        <f>J590</f>
        <v>30</v>
      </c>
      <c r="K588" s="138">
        <f aca="true" t="shared" si="157" ref="K588:S588">K590</f>
        <v>0</v>
      </c>
      <c r="L588" s="138">
        <f t="shared" si="157"/>
        <v>30</v>
      </c>
      <c r="M588" s="138">
        <f t="shared" si="157"/>
        <v>0</v>
      </c>
      <c r="N588" s="138">
        <f t="shared" si="157"/>
        <v>30</v>
      </c>
      <c r="O588" s="138">
        <f t="shared" si="157"/>
        <v>0</v>
      </c>
      <c r="P588" s="138">
        <f t="shared" si="157"/>
        <v>30</v>
      </c>
      <c r="Q588" s="138">
        <f t="shared" si="157"/>
        <v>30</v>
      </c>
      <c r="R588" s="138">
        <f t="shared" si="157"/>
        <v>25</v>
      </c>
      <c r="S588" s="138">
        <f t="shared" si="157"/>
        <v>25</v>
      </c>
      <c r="T588" s="15"/>
    </row>
    <row r="589" spans="2:20" ht="22.5">
      <c r="B589" s="302"/>
      <c r="C589" s="135" t="s">
        <v>36</v>
      </c>
      <c r="D589" s="173" t="s">
        <v>730</v>
      </c>
      <c r="E589" s="173" t="s">
        <v>744</v>
      </c>
      <c r="F589" s="173" t="s">
        <v>803</v>
      </c>
      <c r="G589" s="173" t="s">
        <v>735</v>
      </c>
      <c r="H589" s="174"/>
      <c r="I589" s="15"/>
      <c r="J589" s="138"/>
      <c r="K589" s="138"/>
      <c r="L589" s="138"/>
      <c r="M589" s="138"/>
      <c r="N589" s="138"/>
      <c r="O589" s="138"/>
      <c r="P589" s="138"/>
      <c r="Q589" s="138"/>
      <c r="R589" s="138"/>
      <c r="S589" s="138"/>
      <c r="T589" s="15"/>
    </row>
    <row r="590" spans="2:20" ht="33.75">
      <c r="B590" s="303"/>
      <c r="C590" s="135" t="s">
        <v>750</v>
      </c>
      <c r="D590" s="173" t="s">
        <v>730</v>
      </c>
      <c r="E590" s="173" t="s">
        <v>744</v>
      </c>
      <c r="F590" s="173" t="s">
        <v>803</v>
      </c>
      <c r="G590" s="173" t="s">
        <v>735</v>
      </c>
      <c r="H590" s="174"/>
      <c r="I590" s="15"/>
      <c r="J590" s="138">
        <v>30</v>
      </c>
      <c r="K590" s="138">
        <v>0</v>
      </c>
      <c r="L590" s="138">
        <v>30</v>
      </c>
      <c r="M590" s="138">
        <v>0</v>
      </c>
      <c r="N590" s="138">
        <v>30</v>
      </c>
      <c r="O590" s="138">
        <v>0</v>
      </c>
      <c r="P590" s="138">
        <v>30</v>
      </c>
      <c r="Q590" s="138">
        <v>30</v>
      </c>
      <c r="R590" s="138">
        <v>25</v>
      </c>
      <c r="S590" s="138">
        <v>25</v>
      </c>
      <c r="T590" s="15"/>
    </row>
    <row r="591" spans="2:20" ht="22.5">
      <c r="B591" s="301" t="s">
        <v>804</v>
      </c>
      <c r="C591" s="135" t="s">
        <v>23</v>
      </c>
      <c r="D591" s="173" t="s">
        <v>730</v>
      </c>
      <c r="E591" s="173" t="s">
        <v>744</v>
      </c>
      <c r="F591" s="173" t="s">
        <v>805</v>
      </c>
      <c r="G591" s="173" t="s">
        <v>735</v>
      </c>
      <c r="H591" s="174"/>
      <c r="I591" s="15"/>
      <c r="J591" s="138">
        <f>J593</f>
        <v>0</v>
      </c>
      <c r="K591" s="138">
        <f aca="true" t="shared" si="158" ref="K591:S591">K593</f>
        <v>0</v>
      </c>
      <c r="L591" s="138">
        <f t="shared" si="158"/>
        <v>0</v>
      </c>
      <c r="M591" s="138">
        <f t="shared" si="158"/>
        <v>0</v>
      </c>
      <c r="N591" s="138">
        <f t="shared" si="158"/>
        <v>0</v>
      </c>
      <c r="O591" s="138">
        <f t="shared" si="158"/>
        <v>0</v>
      </c>
      <c r="P591" s="138">
        <f t="shared" si="158"/>
        <v>0</v>
      </c>
      <c r="Q591" s="138">
        <f t="shared" si="158"/>
        <v>0</v>
      </c>
      <c r="R591" s="138">
        <f t="shared" si="158"/>
        <v>0</v>
      </c>
      <c r="S591" s="138">
        <f t="shared" si="158"/>
        <v>0</v>
      </c>
      <c r="T591" s="15"/>
    </row>
    <row r="592" spans="2:20" ht="22.5">
      <c r="B592" s="302"/>
      <c r="C592" s="135" t="s">
        <v>36</v>
      </c>
      <c r="D592" s="173"/>
      <c r="E592" s="173"/>
      <c r="F592" s="173"/>
      <c r="G592" s="173"/>
      <c r="H592" s="174"/>
      <c r="I592" s="15"/>
      <c r="J592" s="138"/>
      <c r="K592" s="138"/>
      <c r="L592" s="138"/>
      <c r="M592" s="138"/>
      <c r="N592" s="138"/>
      <c r="O592" s="138"/>
      <c r="P592" s="138"/>
      <c r="Q592" s="138"/>
      <c r="R592" s="138"/>
      <c r="S592" s="138"/>
      <c r="T592" s="15"/>
    </row>
    <row r="593" spans="2:20" ht="33.75">
      <c r="B593" s="303"/>
      <c r="C593" s="135" t="s">
        <v>750</v>
      </c>
      <c r="D593" s="173" t="s">
        <v>730</v>
      </c>
      <c r="E593" s="173" t="s">
        <v>744</v>
      </c>
      <c r="F593" s="173" t="s">
        <v>805</v>
      </c>
      <c r="G593" s="173" t="s">
        <v>735</v>
      </c>
      <c r="H593" s="174"/>
      <c r="I593" s="15"/>
      <c r="J593" s="138">
        <v>0</v>
      </c>
      <c r="K593" s="138">
        <v>0</v>
      </c>
      <c r="L593" s="138">
        <v>0</v>
      </c>
      <c r="M593" s="138">
        <v>0</v>
      </c>
      <c r="N593" s="138">
        <v>0</v>
      </c>
      <c r="O593" s="138">
        <v>0</v>
      </c>
      <c r="P593" s="138">
        <v>0</v>
      </c>
      <c r="Q593" s="138">
        <v>0</v>
      </c>
      <c r="R593" s="138">
        <v>0</v>
      </c>
      <c r="S593" s="138">
        <v>0</v>
      </c>
      <c r="T593" s="15"/>
    </row>
    <row r="594" spans="1:20" ht="22.5">
      <c r="A594" s="385" t="s">
        <v>40</v>
      </c>
      <c r="B594" s="397" t="s">
        <v>1109</v>
      </c>
      <c r="C594" s="135" t="s">
        <v>23</v>
      </c>
      <c r="D594" s="168" t="s">
        <v>730</v>
      </c>
      <c r="E594" s="168" t="s">
        <v>744</v>
      </c>
      <c r="F594" s="168"/>
      <c r="G594" s="168"/>
      <c r="H594" s="176"/>
      <c r="I594" s="13"/>
      <c r="J594" s="137">
        <f>J596</f>
        <v>50</v>
      </c>
      <c r="K594" s="137">
        <f aca="true" t="shared" si="159" ref="K594:S594">K596</f>
        <v>0</v>
      </c>
      <c r="L594" s="137">
        <f t="shared" si="159"/>
        <v>50</v>
      </c>
      <c r="M594" s="137">
        <f t="shared" si="159"/>
        <v>0</v>
      </c>
      <c r="N594" s="137">
        <v>50</v>
      </c>
      <c r="O594" s="137">
        <f t="shared" si="159"/>
        <v>0</v>
      </c>
      <c r="P594" s="137">
        <f t="shared" si="159"/>
        <v>0</v>
      </c>
      <c r="Q594" s="137">
        <f t="shared" si="159"/>
        <v>0</v>
      </c>
      <c r="R594" s="137">
        <f t="shared" si="159"/>
        <v>50</v>
      </c>
      <c r="S594" s="137">
        <f t="shared" si="159"/>
        <v>50</v>
      </c>
      <c r="T594" s="15"/>
    </row>
    <row r="595" spans="1:20" ht="22.5">
      <c r="A595" s="386"/>
      <c r="B595" s="398"/>
      <c r="C595" s="135" t="s">
        <v>36</v>
      </c>
      <c r="D595" s="168"/>
      <c r="E595" s="168"/>
      <c r="F595" s="168"/>
      <c r="G595" s="168"/>
      <c r="H595" s="176"/>
      <c r="I595" s="13"/>
      <c r="J595" s="137"/>
      <c r="K595" s="137"/>
      <c r="L595" s="13"/>
      <c r="M595" s="13"/>
      <c r="N595" s="13"/>
      <c r="O595" s="13"/>
      <c r="P595" s="13"/>
      <c r="Q595" s="13"/>
      <c r="R595" s="137"/>
      <c r="S595" s="137"/>
      <c r="T595" s="15"/>
    </row>
    <row r="596" spans="1:20" ht="33.75">
      <c r="A596" s="387"/>
      <c r="B596" s="399"/>
      <c r="C596" s="135" t="s">
        <v>750</v>
      </c>
      <c r="D596" s="168" t="s">
        <v>730</v>
      </c>
      <c r="E596" s="168" t="s">
        <v>744</v>
      </c>
      <c r="F596" s="168"/>
      <c r="G596" s="168"/>
      <c r="H596" s="176"/>
      <c r="I596" s="176"/>
      <c r="J596" s="137">
        <f>J599+J602+J605</f>
        <v>50</v>
      </c>
      <c r="K596" s="137">
        <f aca="true" t="shared" si="160" ref="K596:S596">K599+K602+K605</f>
        <v>0</v>
      </c>
      <c r="L596" s="137">
        <f t="shared" si="160"/>
        <v>50</v>
      </c>
      <c r="M596" s="137">
        <f t="shared" si="160"/>
        <v>0</v>
      </c>
      <c r="N596" s="137">
        <f t="shared" si="160"/>
        <v>50</v>
      </c>
      <c r="O596" s="137">
        <f t="shared" si="160"/>
        <v>0</v>
      </c>
      <c r="P596" s="137">
        <f t="shared" si="160"/>
        <v>0</v>
      </c>
      <c r="Q596" s="137">
        <f t="shared" si="160"/>
        <v>0</v>
      </c>
      <c r="R596" s="137">
        <f t="shared" si="160"/>
        <v>50</v>
      </c>
      <c r="S596" s="137">
        <f t="shared" si="160"/>
        <v>50</v>
      </c>
      <c r="T596" s="15"/>
    </row>
    <row r="597" spans="1:20" ht="24" customHeight="1">
      <c r="A597" s="301" t="s">
        <v>961</v>
      </c>
      <c r="B597" s="301" t="s">
        <v>962</v>
      </c>
      <c r="C597" s="135" t="s">
        <v>23</v>
      </c>
      <c r="D597" s="173" t="s">
        <v>730</v>
      </c>
      <c r="E597" s="173" t="s">
        <v>744</v>
      </c>
      <c r="F597" s="173" t="s">
        <v>806</v>
      </c>
      <c r="G597" s="173" t="s">
        <v>769</v>
      </c>
      <c r="H597" s="174"/>
      <c r="I597" s="174"/>
      <c r="J597" s="138">
        <f>J599</f>
        <v>20</v>
      </c>
      <c r="K597" s="138">
        <f aca="true" t="shared" si="161" ref="K597:S597">K599</f>
        <v>0</v>
      </c>
      <c r="L597" s="138">
        <f t="shared" si="161"/>
        <v>20</v>
      </c>
      <c r="M597" s="138">
        <f t="shared" si="161"/>
        <v>0</v>
      </c>
      <c r="N597" s="138">
        <f t="shared" si="161"/>
        <v>20</v>
      </c>
      <c r="O597" s="138">
        <f t="shared" si="161"/>
        <v>0</v>
      </c>
      <c r="P597" s="138">
        <f t="shared" si="161"/>
        <v>0</v>
      </c>
      <c r="Q597" s="138">
        <f t="shared" si="161"/>
        <v>0</v>
      </c>
      <c r="R597" s="138">
        <f t="shared" si="161"/>
        <v>20</v>
      </c>
      <c r="S597" s="138">
        <f t="shared" si="161"/>
        <v>20</v>
      </c>
      <c r="T597" s="15"/>
    </row>
    <row r="598" spans="1:20" ht="22.5">
      <c r="A598" s="302"/>
      <c r="B598" s="302"/>
      <c r="C598" s="135" t="s">
        <v>36</v>
      </c>
      <c r="D598" s="173"/>
      <c r="E598" s="173"/>
      <c r="F598" s="173"/>
      <c r="G598" s="173"/>
      <c r="H598" s="174"/>
      <c r="I598" s="174"/>
      <c r="J598" s="138"/>
      <c r="K598" s="138"/>
      <c r="L598" s="138"/>
      <c r="M598" s="138"/>
      <c r="N598" s="138"/>
      <c r="O598" s="138"/>
      <c r="P598" s="138"/>
      <c r="Q598" s="138"/>
      <c r="R598" s="138"/>
      <c r="S598" s="138"/>
      <c r="T598" s="15"/>
    </row>
    <row r="599" spans="1:20" ht="33.75">
      <c r="A599" s="303"/>
      <c r="B599" s="303"/>
      <c r="C599" s="135" t="s">
        <v>750</v>
      </c>
      <c r="D599" s="173" t="s">
        <v>730</v>
      </c>
      <c r="E599" s="173" t="s">
        <v>744</v>
      </c>
      <c r="F599" s="173" t="s">
        <v>806</v>
      </c>
      <c r="G599" s="173" t="s">
        <v>769</v>
      </c>
      <c r="H599" s="174"/>
      <c r="I599" s="174"/>
      <c r="J599" s="138">
        <v>20</v>
      </c>
      <c r="K599" s="138">
        <v>0</v>
      </c>
      <c r="L599" s="138">
        <v>20</v>
      </c>
      <c r="M599" s="138">
        <v>0</v>
      </c>
      <c r="N599" s="138">
        <v>20</v>
      </c>
      <c r="O599" s="138">
        <v>0</v>
      </c>
      <c r="P599" s="138">
        <v>0</v>
      </c>
      <c r="Q599" s="138">
        <v>0</v>
      </c>
      <c r="R599" s="138">
        <v>20</v>
      </c>
      <c r="S599" s="138">
        <v>20</v>
      </c>
      <c r="T599" s="15"/>
    </row>
    <row r="600" spans="1:20" ht="24" customHeight="1">
      <c r="A600" s="301" t="s">
        <v>963</v>
      </c>
      <c r="B600" s="301" t="s">
        <v>964</v>
      </c>
      <c r="C600" s="135" t="s">
        <v>23</v>
      </c>
      <c r="D600" s="173" t="s">
        <v>730</v>
      </c>
      <c r="E600" s="173" t="s">
        <v>744</v>
      </c>
      <c r="F600" s="173" t="s">
        <v>807</v>
      </c>
      <c r="G600" s="173" t="s">
        <v>769</v>
      </c>
      <c r="H600" s="174"/>
      <c r="I600" s="174"/>
      <c r="J600" s="138">
        <f>J602</f>
        <v>10</v>
      </c>
      <c r="K600" s="138">
        <f aca="true" t="shared" si="162" ref="K600:S600">K602</f>
        <v>0</v>
      </c>
      <c r="L600" s="138">
        <f t="shared" si="162"/>
        <v>10</v>
      </c>
      <c r="M600" s="138">
        <f t="shared" si="162"/>
        <v>0</v>
      </c>
      <c r="N600" s="138">
        <f t="shared" si="162"/>
        <v>10</v>
      </c>
      <c r="O600" s="138">
        <f t="shared" si="162"/>
        <v>0</v>
      </c>
      <c r="P600" s="138">
        <f t="shared" si="162"/>
        <v>0</v>
      </c>
      <c r="Q600" s="138">
        <f t="shared" si="162"/>
        <v>0</v>
      </c>
      <c r="R600" s="138">
        <f t="shared" si="162"/>
        <v>10</v>
      </c>
      <c r="S600" s="138">
        <f t="shared" si="162"/>
        <v>10</v>
      </c>
      <c r="T600" s="15"/>
    </row>
    <row r="601" spans="1:20" ht="22.5">
      <c r="A601" s="302"/>
      <c r="B601" s="302"/>
      <c r="C601" s="135" t="s">
        <v>36</v>
      </c>
      <c r="D601" s="173"/>
      <c r="E601" s="173"/>
      <c r="F601" s="173"/>
      <c r="G601" s="173"/>
      <c r="H601" s="174"/>
      <c r="I601" s="174"/>
      <c r="J601" s="138"/>
      <c r="K601" s="138"/>
      <c r="L601" s="138"/>
      <c r="M601" s="138"/>
      <c r="N601" s="138"/>
      <c r="O601" s="138"/>
      <c r="P601" s="138"/>
      <c r="Q601" s="138"/>
      <c r="R601" s="138"/>
      <c r="S601" s="138"/>
      <c r="T601" s="15"/>
    </row>
    <row r="602" spans="1:20" ht="33.75">
      <c r="A602" s="303"/>
      <c r="B602" s="303"/>
      <c r="C602" s="135" t="s">
        <v>750</v>
      </c>
      <c r="D602" s="173" t="s">
        <v>730</v>
      </c>
      <c r="E602" s="173" t="s">
        <v>744</v>
      </c>
      <c r="F602" s="173" t="s">
        <v>807</v>
      </c>
      <c r="G602" s="173" t="s">
        <v>769</v>
      </c>
      <c r="H602" s="174"/>
      <c r="I602" s="174"/>
      <c r="J602" s="138">
        <v>10</v>
      </c>
      <c r="K602" s="138">
        <v>0</v>
      </c>
      <c r="L602" s="138">
        <v>10</v>
      </c>
      <c r="M602" s="138">
        <v>0</v>
      </c>
      <c r="N602" s="138">
        <v>10</v>
      </c>
      <c r="O602" s="138">
        <v>0</v>
      </c>
      <c r="P602" s="138">
        <v>0</v>
      </c>
      <c r="Q602" s="138">
        <v>0</v>
      </c>
      <c r="R602" s="138">
        <v>10</v>
      </c>
      <c r="S602" s="138">
        <v>10</v>
      </c>
      <c r="T602" s="15"/>
    </row>
    <row r="603" spans="2:20" ht="22.5">
      <c r="B603" s="301" t="s">
        <v>130</v>
      </c>
      <c r="C603" s="135" t="s">
        <v>23</v>
      </c>
      <c r="D603" s="173" t="s">
        <v>730</v>
      </c>
      <c r="E603" s="173" t="s">
        <v>744</v>
      </c>
      <c r="F603" s="173" t="s">
        <v>808</v>
      </c>
      <c r="G603" s="173" t="s">
        <v>769</v>
      </c>
      <c r="H603" s="174"/>
      <c r="I603" s="174"/>
      <c r="J603" s="138">
        <f>J605</f>
        <v>20</v>
      </c>
      <c r="K603" s="138">
        <f aca="true" t="shared" si="163" ref="K603:S603">K605</f>
        <v>0</v>
      </c>
      <c r="L603" s="138">
        <f t="shared" si="163"/>
        <v>20</v>
      </c>
      <c r="M603" s="138">
        <f t="shared" si="163"/>
        <v>0</v>
      </c>
      <c r="N603" s="138">
        <f t="shared" si="163"/>
        <v>20</v>
      </c>
      <c r="O603" s="138">
        <f t="shared" si="163"/>
        <v>0</v>
      </c>
      <c r="P603" s="138">
        <f t="shared" si="163"/>
        <v>0</v>
      </c>
      <c r="Q603" s="138">
        <f t="shared" si="163"/>
        <v>0</v>
      </c>
      <c r="R603" s="138">
        <f t="shared" si="163"/>
        <v>20</v>
      </c>
      <c r="S603" s="138">
        <f t="shared" si="163"/>
        <v>20</v>
      </c>
      <c r="T603" s="15"/>
    </row>
    <row r="604" spans="2:20" ht="22.5">
      <c r="B604" s="302"/>
      <c r="C604" s="135" t="s">
        <v>36</v>
      </c>
      <c r="D604" s="173"/>
      <c r="E604" s="173"/>
      <c r="F604" s="173"/>
      <c r="G604" s="173"/>
      <c r="H604" s="174"/>
      <c r="I604" s="174"/>
      <c r="J604" s="138"/>
      <c r="K604" s="138"/>
      <c r="L604" s="138"/>
      <c r="M604" s="138"/>
      <c r="N604" s="138"/>
      <c r="O604" s="138"/>
      <c r="P604" s="138"/>
      <c r="Q604" s="138"/>
      <c r="R604" s="138"/>
      <c r="S604" s="138"/>
      <c r="T604" s="15"/>
    </row>
    <row r="605" spans="2:20" ht="33.75">
      <c r="B605" s="303"/>
      <c r="C605" s="135" t="s">
        <v>750</v>
      </c>
      <c r="D605" s="173" t="s">
        <v>730</v>
      </c>
      <c r="E605" s="173" t="s">
        <v>744</v>
      </c>
      <c r="F605" s="173" t="s">
        <v>808</v>
      </c>
      <c r="G605" s="173" t="s">
        <v>769</v>
      </c>
      <c r="H605" s="174"/>
      <c r="I605" s="174"/>
      <c r="J605" s="138">
        <v>20</v>
      </c>
      <c r="K605" s="138">
        <v>0</v>
      </c>
      <c r="L605" s="138">
        <v>20</v>
      </c>
      <c r="M605" s="138">
        <v>0</v>
      </c>
      <c r="N605" s="138">
        <v>20</v>
      </c>
      <c r="O605" s="138">
        <v>0</v>
      </c>
      <c r="P605" s="138">
        <v>0</v>
      </c>
      <c r="Q605" s="138">
        <v>0</v>
      </c>
      <c r="R605" s="138">
        <v>20</v>
      </c>
      <c r="S605" s="138">
        <v>20</v>
      </c>
      <c r="T605" s="15"/>
    </row>
    <row r="606" spans="2:20" ht="22.5">
      <c r="B606" s="301" t="s">
        <v>89</v>
      </c>
      <c r="C606" s="135" t="s">
        <v>23</v>
      </c>
      <c r="D606" s="173" t="s">
        <v>730</v>
      </c>
      <c r="E606" s="173" t="s">
        <v>744</v>
      </c>
      <c r="F606" s="173" t="s">
        <v>809</v>
      </c>
      <c r="G606" s="173" t="s">
        <v>769</v>
      </c>
      <c r="H606" s="174"/>
      <c r="I606" s="174"/>
      <c r="J606" s="138">
        <v>0</v>
      </c>
      <c r="K606" s="138">
        <v>0</v>
      </c>
      <c r="L606" s="138">
        <v>0</v>
      </c>
      <c r="M606" s="138">
        <v>0</v>
      </c>
      <c r="N606" s="138">
        <v>0</v>
      </c>
      <c r="O606" s="138">
        <v>0</v>
      </c>
      <c r="P606" s="138">
        <v>0</v>
      </c>
      <c r="Q606" s="138">
        <v>0</v>
      </c>
      <c r="R606" s="138">
        <v>0</v>
      </c>
      <c r="S606" s="138">
        <v>0</v>
      </c>
      <c r="T606" s="15"/>
    </row>
    <row r="607" spans="2:20" ht="22.5">
      <c r="B607" s="302"/>
      <c r="C607" s="135" t="s">
        <v>36</v>
      </c>
      <c r="D607" s="173" t="s">
        <v>730</v>
      </c>
      <c r="E607" s="173" t="s">
        <v>744</v>
      </c>
      <c r="F607" s="173" t="s">
        <v>809</v>
      </c>
      <c r="G607" s="173" t="s">
        <v>769</v>
      </c>
      <c r="H607" s="174"/>
      <c r="I607" s="174"/>
      <c r="J607" s="138"/>
      <c r="K607" s="138"/>
      <c r="L607" s="138"/>
      <c r="M607" s="138"/>
      <c r="N607" s="138"/>
      <c r="O607" s="138"/>
      <c r="P607" s="138"/>
      <c r="Q607" s="138"/>
      <c r="R607" s="138"/>
      <c r="S607" s="138"/>
      <c r="T607" s="15"/>
    </row>
    <row r="608" spans="2:20" ht="33.75">
      <c r="B608" s="303"/>
      <c r="C608" s="135" t="s">
        <v>750</v>
      </c>
      <c r="D608" s="173" t="s">
        <v>730</v>
      </c>
      <c r="E608" s="173" t="s">
        <v>744</v>
      </c>
      <c r="F608" s="173" t="s">
        <v>809</v>
      </c>
      <c r="G608" s="173" t="s">
        <v>769</v>
      </c>
      <c r="H608" s="174"/>
      <c r="I608" s="174"/>
      <c r="J608" s="138">
        <v>0</v>
      </c>
      <c r="K608" s="138">
        <v>0</v>
      </c>
      <c r="L608" s="138">
        <v>0</v>
      </c>
      <c r="M608" s="138">
        <v>0</v>
      </c>
      <c r="N608" s="138">
        <v>0</v>
      </c>
      <c r="O608" s="138">
        <v>0</v>
      </c>
      <c r="P608" s="138">
        <v>0</v>
      </c>
      <c r="Q608" s="138">
        <v>0</v>
      </c>
      <c r="R608" s="138">
        <v>0</v>
      </c>
      <c r="S608" s="138">
        <v>0</v>
      </c>
      <c r="T608" s="15"/>
    </row>
    <row r="609" spans="2:20" ht="22.5">
      <c r="B609" s="301" t="s">
        <v>90</v>
      </c>
      <c r="C609" s="135" t="s">
        <v>23</v>
      </c>
      <c r="D609" s="173" t="s">
        <v>730</v>
      </c>
      <c r="E609" s="173" t="s">
        <v>744</v>
      </c>
      <c r="F609" s="173" t="s">
        <v>810</v>
      </c>
      <c r="G609" s="173" t="s">
        <v>769</v>
      </c>
      <c r="H609" s="174"/>
      <c r="I609" s="174"/>
      <c r="J609" s="138">
        <v>0</v>
      </c>
      <c r="K609" s="138">
        <v>0</v>
      </c>
      <c r="L609" s="138">
        <v>0</v>
      </c>
      <c r="M609" s="138">
        <v>0</v>
      </c>
      <c r="N609" s="138">
        <v>0</v>
      </c>
      <c r="O609" s="138">
        <v>0</v>
      </c>
      <c r="P609" s="138">
        <v>0</v>
      </c>
      <c r="Q609" s="138">
        <v>0</v>
      </c>
      <c r="R609" s="138">
        <v>0</v>
      </c>
      <c r="S609" s="138">
        <v>0</v>
      </c>
      <c r="T609" s="15"/>
    </row>
    <row r="610" spans="2:20" ht="22.5">
      <c r="B610" s="302"/>
      <c r="C610" s="135" t="s">
        <v>36</v>
      </c>
      <c r="D610" s="173" t="s">
        <v>730</v>
      </c>
      <c r="E610" s="173" t="s">
        <v>744</v>
      </c>
      <c r="F610" s="173" t="s">
        <v>810</v>
      </c>
      <c r="G610" s="173" t="s">
        <v>769</v>
      </c>
      <c r="H610" s="174"/>
      <c r="I610" s="174"/>
      <c r="J610" s="138"/>
      <c r="K610" s="138"/>
      <c r="L610" s="138"/>
      <c r="M610" s="138"/>
      <c r="N610" s="138"/>
      <c r="O610" s="138"/>
      <c r="P610" s="138"/>
      <c r="Q610" s="138"/>
      <c r="R610" s="138"/>
      <c r="S610" s="138"/>
      <c r="T610" s="15"/>
    </row>
    <row r="611" spans="2:20" ht="33.75">
      <c r="B611" s="303"/>
      <c r="C611" s="135" t="s">
        <v>750</v>
      </c>
      <c r="D611" s="173" t="s">
        <v>730</v>
      </c>
      <c r="E611" s="173" t="s">
        <v>744</v>
      </c>
      <c r="F611" s="173" t="s">
        <v>810</v>
      </c>
      <c r="G611" s="173" t="s">
        <v>769</v>
      </c>
      <c r="H611" s="174"/>
      <c r="I611" s="174"/>
      <c r="J611" s="138">
        <v>0</v>
      </c>
      <c r="K611" s="138">
        <v>0</v>
      </c>
      <c r="L611" s="138">
        <v>0</v>
      </c>
      <c r="M611" s="138">
        <v>0</v>
      </c>
      <c r="N611" s="138">
        <v>0</v>
      </c>
      <c r="O611" s="138">
        <v>0</v>
      </c>
      <c r="P611" s="138">
        <v>0</v>
      </c>
      <c r="Q611" s="138">
        <v>0</v>
      </c>
      <c r="R611" s="138">
        <v>0</v>
      </c>
      <c r="S611" s="138">
        <v>0</v>
      </c>
      <c r="T611" s="15"/>
    </row>
    <row r="612" spans="1:20" ht="21">
      <c r="A612" s="385" t="s">
        <v>40</v>
      </c>
      <c r="B612" s="397" t="s">
        <v>811</v>
      </c>
      <c r="C612" s="142" t="s">
        <v>23</v>
      </c>
      <c r="D612" s="168" t="s">
        <v>730</v>
      </c>
      <c r="E612" s="168" t="s">
        <v>744</v>
      </c>
      <c r="F612" s="168"/>
      <c r="G612" s="168"/>
      <c r="H612" s="176"/>
      <c r="I612" s="176"/>
      <c r="J612" s="137">
        <f>J614</f>
        <v>120</v>
      </c>
      <c r="K612" s="137">
        <f aca="true" t="shared" si="164" ref="K612:S612">K614</f>
        <v>20.5</v>
      </c>
      <c r="L612" s="137">
        <f t="shared" si="164"/>
        <v>120</v>
      </c>
      <c r="M612" s="137">
        <f t="shared" si="164"/>
        <v>35</v>
      </c>
      <c r="N612" s="137">
        <f t="shared" si="164"/>
        <v>120</v>
      </c>
      <c r="O612" s="137">
        <f t="shared" si="164"/>
        <v>35</v>
      </c>
      <c r="P612" s="137">
        <f t="shared" si="164"/>
        <v>120</v>
      </c>
      <c r="Q612" s="137">
        <f t="shared" si="164"/>
        <v>67</v>
      </c>
      <c r="R612" s="137">
        <f t="shared" si="164"/>
        <v>120</v>
      </c>
      <c r="S612" s="137">
        <f t="shared" si="164"/>
        <v>120</v>
      </c>
      <c r="T612" s="15"/>
    </row>
    <row r="613" spans="1:20" ht="21">
      <c r="A613" s="386"/>
      <c r="B613" s="398"/>
      <c r="C613" s="142" t="s">
        <v>36</v>
      </c>
      <c r="D613" s="168"/>
      <c r="E613" s="168"/>
      <c r="F613" s="168"/>
      <c r="G613" s="168"/>
      <c r="H613" s="176"/>
      <c r="I613" s="176"/>
      <c r="J613" s="137"/>
      <c r="K613" s="137"/>
      <c r="L613" s="13"/>
      <c r="M613" s="137"/>
      <c r="N613" s="13"/>
      <c r="O613" s="137"/>
      <c r="P613" s="137"/>
      <c r="Q613" s="137"/>
      <c r="R613" s="169"/>
      <c r="S613" s="169"/>
      <c r="T613" s="15"/>
    </row>
    <row r="614" spans="1:20" ht="31.5">
      <c r="A614" s="387"/>
      <c r="B614" s="399"/>
      <c r="C614" s="142" t="s">
        <v>750</v>
      </c>
      <c r="D614" s="168" t="s">
        <v>730</v>
      </c>
      <c r="E614" s="168" t="s">
        <v>744</v>
      </c>
      <c r="F614" s="168"/>
      <c r="G614" s="168"/>
      <c r="H614" s="176"/>
      <c r="I614" s="176"/>
      <c r="J614" s="137">
        <f>J617+J620+J623+J629+J632</f>
        <v>120</v>
      </c>
      <c r="K614" s="137">
        <f aca="true" t="shared" si="165" ref="K614:S614">K617+K620+K623+K629+K632</f>
        <v>20.5</v>
      </c>
      <c r="L614" s="137">
        <f t="shared" si="165"/>
        <v>120</v>
      </c>
      <c r="M614" s="137">
        <f t="shared" si="165"/>
        <v>35</v>
      </c>
      <c r="N614" s="137">
        <f t="shared" si="165"/>
        <v>120</v>
      </c>
      <c r="O614" s="137">
        <f t="shared" si="165"/>
        <v>35</v>
      </c>
      <c r="P614" s="137">
        <f t="shared" si="165"/>
        <v>120</v>
      </c>
      <c r="Q614" s="137">
        <f t="shared" si="165"/>
        <v>67</v>
      </c>
      <c r="R614" s="137">
        <f t="shared" si="165"/>
        <v>120</v>
      </c>
      <c r="S614" s="137">
        <f t="shared" si="165"/>
        <v>120</v>
      </c>
      <c r="T614" s="15"/>
    </row>
    <row r="615" spans="1:20" ht="23.25" customHeight="1">
      <c r="A615" s="301" t="s">
        <v>965</v>
      </c>
      <c r="B615" s="301" t="s">
        <v>966</v>
      </c>
      <c r="C615" s="135" t="s">
        <v>23</v>
      </c>
      <c r="D615" s="173" t="s">
        <v>730</v>
      </c>
      <c r="E615" s="173" t="s">
        <v>744</v>
      </c>
      <c r="F615" s="173" t="s">
        <v>812</v>
      </c>
      <c r="G615" s="173" t="s">
        <v>735</v>
      </c>
      <c r="H615" s="174"/>
      <c r="I615" s="174"/>
      <c r="J615" s="138">
        <f>J617</f>
        <v>0</v>
      </c>
      <c r="K615" s="138">
        <f aca="true" t="shared" si="166" ref="K615:S615">K617</f>
        <v>0</v>
      </c>
      <c r="L615" s="138">
        <f t="shared" si="166"/>
        <v>0</v>
      </c>
      <c r="M615" s="138">
        <f t="shared" si="166"/>
        <v>0</v>
      </c>
      <c r="N615" s="138">
        <f t="shared" si="166"/>
        <v>0</v>
      </c>
      <c r="O615" s="138">
        <f t="shared" si="166"/>
        <v>0</v>
      </c>
      <c r="P615" s="138">
        <f t="shared" si="166"/>
        <v>0</v>
      </c>
      <c r="Q615" s="138">
        <f t="shared" si="166"/>
        <v>0</v>
      </c>
      <c r="R615" s="138">
        <f t="shared" si="166"/>
        <v>0</v>
      </c>
      <c r="S615" s="138">
        <f t="shared" si="166"/>
        <v>0</v>
      </c>
      <c r="T615" s="15"/>
    </row>
    <row r="616" spans="1:20" ht="22.5">
      <c r="A616" s="302"/>
      <c r="B616" s="302"/>
      <c r="C616" s="135" t="s">
        <v>36</v>
      </c>
      <c r="D616" s="173"/>
      <c r="E616" s="173"/>
      <c r="F616" s="173"/>
      <c r="G616" s="173"/>
      <c r="H616" s="174"/>
      <c r="I616" s="174"/>
      <c r="J616" s="138"/>
      <c r="K616" s="138"/>
      <c r="L616" s="138"/>
      <c r="M616" s="138"/>
      <c r="N616" s="138"/>
      <c r="O616" s="138"/>
      <c r="P616" s="138"/>
      <c r="Q616" s="138"/>
      <c r="R616" s="138"/>
      <c r="S616" s="140"/>
      <c r="T616" s="15"/>
    </row>
    <row r="617" spans="1:20" ht="33.75">
      <c r="A617" s="303"/>
      <c r="B617" s="303"/>
      <c r="C617" s="135" t="s">
        <v>750</v>
      </c>
      <c r="D617" s="173" t="s">
        <v>730</v>
      </c>
      <c r="E617" s="173" t="s">
        <v>744</v>
      </c>
      <c r="F617" s="173" t="s">
        <v>812</v>
      </c>
      <c r="G617" s="173" t="s">
        <v>735</v>
      </c>
      <c r="H617" s="174"/>
      <c r="I617" s="174"/>
      <c r="J617" s="138">
        <v>0</v>
      </c>
      <c r="K617" s="138">
        <v>0</v>
      </c>
      <c r="L617" s="138">
        <v>0</v>
      </c>
      <c r="M617" s="138">
        <v>0</v>
      </c>
      <c r="N617" s="138">
        <v>0</v>
      </c>
      <c r="O617" s="138">
        <v>0</v>
      </c>
      <c r="P617" s="138">
        <v>0</v>
      </c>
      <c r="Q617" s="138">
        <v>0</v>
      </c>
      <c r="R617" s="138">
        <v>0</v>
      </c>
      <c r="S617" s="140">
        <v>0</v>
      </c>
      <c r="T617" s="15"/>
    </row>
    <row r="618" spans="1:20" ht="22.5">
      <c r="A618" s="301" t="s">
        <v>967</v>
      </c>
      <c r="B618" s="301" t="s">
        <v>968</v>
      </c>
      <c r="C618" s="135" t="s">
        <v>23</v>
      </c>
      <c r="D618" s="173" t="s">
        <v>730</v>
      </c>
      <c r="E618" s="173" t="s">
        <v>744</v>
      </c>
      <c r="F618" s="173" t="s">
        <v>813</v>
      </c>
      <c r="G618" s="173" t="s">
        <v>735</v>
      </c>
      <c r="H618" s="174"/>
      <c r="I618" s="174"/>
      <c r="J618" s="138">
        <v>0</v>
      </c>
      <c r="K618" s="138">
        <v>0</v>
      </c>
      <c r="L618" s="138">
        <v>0</v>
      </c>
      <c r="M618" s="138">
        <v>0</v>
      </c>
      <c r="N618" s="138">
        <v>0</v>
      </c>
      <c r="O618" s="138">
        <v>0</v>
      </c>
      <c r="P618" s="138">
        <v>0</v>
      </c>
      <c r="Q618" s="138">
        <v>0</v>
      </c>
      <c r="R618" s="138">
        <v>0</v>
      </c>
      <c r="S618" s="138">
        <v>0</v>
      </c>
      <c r="T618" s="15"/>
    </row>
    <row r="619" spans="1:20" ht="22.5">
      <c r="A619" s="302"/>
      <c r="B619" s="302"/>
      <c r="C619" s="135" t="s">
        <v>36</v>
      </c>
      <c r="D619" s="173"/>
      <c r="E619" s="173"/>
      <c r="F619" s="173"/>
      <c r="G619" s="173"/>
      <c r="H619" s="174"/>
      <c r="I619" s="174"/>
      <c r="J619" s="138"/>
      <c r="K619" s="138"/>
      <c r="L619" s="138"/>
      <c r="M619" s="138"/>
      <c r="N619" s="138"/>
      <c r="O619" s="138"/>
      <c r="P619" s="138"/>
      <c r="Q619" s="138"/>
      <c r="R619" s="138"/>
      <c r="S619" s="138"/>
      <c r="T619" s="15"/>
    </row>
    <row r="620" spans="1:20" ht="33.75">
      <c r="A620" s="303"/>
      <c r="B620" s="303"/>
      <c r="C620" s="135" t="s">
        <v>750</v>
      </c>
      <c r="D620" s="173" t="s">
        <v>730</v>
      </c>
      <c r="E620" s="173" t="s">
        <v>744</v>
      </c>
      <c r="F620" s="173" t="s">
        <v>813</v>
      </c>
      <c r="G620" s="173" t="s">
        <v>735</v>
      </c>
      <c r="H620" s="174"/>
      <c r="I620" s="174"/>
      <c r="J620" s="138">
        <v>0</v>
      </c>
      <c r="K620" s="138">
        <v>0</v>
      </c>
      <c r="L620" s="138">
        <v>0</v>
      </c>
      <c r="M620" s="138">
        <v>0</v>
      </c>
      <c r="N620" s="138">
        <v>0</v>
      </c>
      <c r="O620" s="138">
        <v>0</v>
      </c>
      <c r="P620" s="138">
        <v>0</v>
      </c>
      <c r="Q620" s="138">
        <v>0</v>
      </c>
      <c r="R620" s="138">
        <v>0</v>
      </c>
      <c r="S620" s="138">
        <v>0</v>
      </c>
      <c r="T620" s="15"/>
    </row>
    <row r="621" spans="1:20" ht="22.5">
      <c r="A621" s="301" t="s">
        <v>954</v>
      </c>
      <c r="B621" s="301" t="s">
        <v>969</v>
      </c>
      <c r="C621" s="135" t="s">
        <v>23</v>
      </c>
      <c r="D621" s="173" t="s">
        <v>730</v>
      </c>
      <c r="E621" s="173" t="s">
        <v>744</v>
      </c>
      <c r="F621" s="173" t="s">
        <v>814</v>
      </c>
      <c r="G621" s="173" t="s">
        <v>735</v>
      </c>
      <c r="H621" s="174"/>
      <c r="I621" s="174"/>
      <c r="J621" s="138">
        <f>J623</f>
        <v>10</v>
      </c>
      <c r="K621" s="138">
        <f aca="true" t="shared" si="167" ref="K621:S621">K623</f>
        <v>0</v>
      </c>
      <c r="L621" s="138">
        <f t="shared" si="167"/>
        <v>10</v>
      </c>
      <c r="M621" s="138">
        <f t="shared" si="167"/>
        <v>0</v>
      </c>
      <c r="N621" s="138">
        <f t="shared" si="167"/>
        <v>10</v>
      </c>
      <c r="O621" s="138">
        <f t="shared" si="167"/>
        <v>0</v>
      </c>
      <c r="P621" s="138">
        <f t="shared" si="167"/>
        <v>0</v>
      </c>
      <c r="Q621" s="138">
        <f t="shared" si="167"/>
        <v>0</v>
      </c>
      <c r="R621" s="138">
        <f t="shared" si="167"/>
        <v>10</v>
      </c>
      <c r="S621" s="138">
        <f t="shared" si="167"/>
        <v>10</v>
      </c>
      <c r="T621" s="15"/>
    </row>
    <row r="622" spans="1:20" ht="12.75">
      <c r="A622" s="302"/>
      <c r="B622" s="302"/>
      <c r="C622" s="135"/>
      <c r="D622" s="173"/>
      <c r="E622" s="173"/>
      <c r="F622" s="173"/>
      <c r="G622" s="173"/>
      <c r="H622" s="174"/>
      <c r="I622" s="174"/>
      <c r="J622" s="138"/>
      <c r="K622" s="138"/>
      <c r="L622" s="138"/>
      <c r="M622" s="138"/>
      <c r="N622" s="138"/>
      <c r="O622" s="138"/>
      <c r="P622" s="138"/>
      <c r="Q622" s="138"/>
      <c r="R622" s="138"/>
      <c r="S622" s="138"/>
      <c r="T622" s="15"/>
    </row>
    <row r="623" spans="1:20" ht="33.75">
      <c r="A623" s="303"/>
      <c r="B623" s="303"/>
      <c r="C623" s="135" t="s">
        <v>750</v>
      </c>
      <c r="D623" s="173" t="s">
        <v>730</v>
      </c>
      <c r="E623" s="173" t="s">
        <v>744</v>
      </c>
      <c r="F623" s="173" t="s">
        <v>814</v>
      </c>
      <c r="G623" s="173" t="s">
        <v>735</v>
      </c>
      <c r="H623" s="174"/>
      <c r="I623" s="174"/>
      <c r="J623" s="138">
        <v>10</v>
      </c>
      <c r="K623" s="138">
        <v>0</v>
      </c>
      <c r="L623" s="138">
        <v>10</v>
      </c>
      <c r="M623" s="138">
        <v>0</v>
      </c>
      <c r="N623" s="138">
        <v>10</v>
      </c>
      <c r="O623" s="138">
        <v>0</v>
      </c>
      <c r="P623" s="138">
        <v>0</v>
      </c>
      <c r="Q623" s="138">
        <v>0</v>
      </c>
      <c r="R623" s="138">
        <v>10</v>
      </c>
      <c r="S623" s="138">
        <v>10</v>
      </c>
      <c r="T623" s="15"/>
    </row>
    <row r="624" spans="1:20" ht="23.25" customHeight="1">
      <c r="A624" s="301" t="s">
        <v>956</v>
      </c>
      <c r="B624" s="301" t="s">
        <v>970</v>
      </c>
      <c r="C624" s="135" t="s">
        <v>23</v>
      </c>
      <c r="D624" s="173" t="s">
        <v>730</v>
      </c>
      <c r="E624" s="173" t="s">
        <v>744</v>
      </c>
      <c r="F624" s="173" t="s">
        <v>815</v>
      </c>
      <c r="G624" s="173" t="s">
        <v>735</v>
      </c>
      <c r="H624" s="174"/>
      <c r="I624" s="174"/>
      <c r="J624" s="138">
        <v>0</v>
      </c>
      <c r="K624" s="138">
        <v>0</v>
      </c>
      <c r="L624" s="138">
        <v>0</v>
      </c>
      <c r="M624" s="138">
        <v>0</v>
      </c>
      <c r="N624" s="138">
        <v>0</v>
      </c>
      <c r="O624" s="138">
        <v>0</v>
      </c>
      <c r="P624" s="138">
        <v>0</v>
      </c>
      <c r="Q624" s="138">
        <v>0</v>
      </c>
      <c r="R624" s="138">
        <v>0</v>
      </c>
      <c r="S624" s="138">
        <v>0</v>
      </c>
      <c r="T624" s="15"/>
    </row>
    <row r="625" spans="1:20" ht="22.5">
      <c r="A625" s="302"/>
      <c r="B625" s="302"/>
      <c r="C625" s="135" t="s">
        <v>36</v>
      </c>
      <c r="D625" s="173"/>
      <c r="E625" s="173"/>
      <c r="F625" s="173"/>
      <c r="G625" s="173"/>
      <c r="H625" s="174"/>
      <c r="I625" s="174"/>
      <c r="J625" s="138"/>
      <c r="K625" s="138"/>
      <c r="L625" s="138"/>
      <c r="M625" s="138"/>
      <c r="N625" s="138"/>
      <c r="O625" s="138"/>
      <c r="P625" s="138"/>
      <c r="Q625" s="138"/>
      <c r="R625" s="138"/>
      <c r="S625" s="138"/>
      <c r="T625" s="15"/>
    </row>
    <row r="626" spans="1:20" ht="33.75">
      <c r="A626" s="303"/>
      <c r="B626" s="303"/>
      <c r="C626" s="135" t="s">
        <v>750</v>
      </c>
      <c r="D626" s="173" t="s">
        <v>730</v>
      </c>
      <c r="E626" s="173" t="s">
        <v>744</v>
      </c>
      <c r="F626" s="173" t="s">
        <v>815</v>
      </c>
      <c r="G626" s="173" t="s">
        <v>735</v>
      </c>
      <c r="H626" s="174"/>
      <c r="I626" s="174"/>
      <c r="J626" s="138">
        <v>0</v>
      </c>
      <c r="K626" s="138">
        <v>0</v>
      </c>
      <c r="L626" s="138">
        <v>0</v>
      </c>
      <c r="M626" s="138">
        <v>0</v>
      </c>
      <c r="N626" s="138">
        <v>0</v>
      </c>
      <c r="O626" s="138">
        <v>0</v>
      </c>
      <c r="P626" s="138">
        <v>0</v>
      </c>
      <c r="Q626" s="138">
        <v>0</v>
      </c>
      <c r="R626" s="138">
        <v>0</v>
      </c>
      <c r="S626" s="138">
        <v>0</v>
      </c>
      <c r="T626" s="15"/>
    </row>
    <row r="627" spans="1:20" ht="24.75" customHeight="1">
      <c r="A627" s="301" t="s">
        <v>1024</v>
      </c>
      <c r="B627" s="301" t="s">
        <v>972</v>
      </c>
      <c r="C627" s="135" t="s">
        <v>23</v>
      </c>
      <c r="D627" s="173" t="s">
        <v>730</v>
      </c>
      <c r="E627" s="173" t="s">
        <v>744</v>
      </c>
      <c r="F627" s="173" t="s">
        <v>816</v>
      </c>
      <c r="G627" s="173" t="s">
        <v>735</v>
      </c>
      <c r="H627" s="174"/>
      <c r="I627" s="174"/>
      <c r="J627" s="138">
        <f>J629</f>
        <v>0</v>
      </c>
      <c r="K627" s="138">
        <f aca="true" t="shared" si="168" ref="K627:S627">K629</f>
        <v>0</v>
      </c>
      <c r="L627" s="138">
        <f t="shared" si="168"/>
        <v>0</v>
      </c>
      <c r="M627" s="138">
        <f t="shared" si="168"/>
        <v>0</v>
      </c>
      <c r="N627" s="138">
        <f t="shared" si="168"/>
        <v>0</v>
      </c>
      <c r="O627" s="138">
        <f t="shared" si="168"/>
        <v>0</v>
      </c>
      <c r="P627" s="138">
        <f t="shared" si="168"/>
        <v>0</v>
      </c>
      <c r="Q627" s="138">
        <f t="shared" si="168"/>
        <v>0</v>
      </c>
      <c r="R627" s="138">
        <f t="shared" si="168"/>
        <v>0</v>
      </c>
      <c r="S627" s="138">
        <f t="shared" si="168"/>
        <v>0</v>
      </c>
      <c r="T627" s="15"/>
    </row>
    <row r="628" spans="1:20" ht="22.5">
      <c r="A628" s="302"/>
      <c r="B628" s="302"/>
      <c r="C628" s="135" t="s">
        <v>36</v>
      </c>
      <c r="D628" s="173"/>
      <c r="E628" s="173"/>
      <c r="F628" s="173"/>
      <c r="G628" s="173"/>
      <c r="H628" s="174"/>
      <c r="I628" s="174"/>
      <c r="J628" s="138"/>
      <c r="K628" s="138"/>
      <c r="L628" s="138"/>
      <c r="M628" s="138"/>
      <c r="N628" s="138"/>
      <c r="O628" s="138"/>
      <c r="P628" s="138"/>
      <c r="Q628" s="138"/>
      <c r="R628" s="138"/>
      <c r="S628" s="138"/>
      <c r="T628" s="15"/>
    </row>
    <row r="629" spans="1:20" ht="33.75">
      <c r="A629" s="303"/>
      <c r="B629" s="303"/>
      <c r="C629" s="135" t="s">
        <v>750</v>
      </c>
      <c r="D629" s="173" t="s">
        <v>730</v>
      </c>
      <c r="E629" s="173" t="s">
        <v>744</v>
      </c>
      <c r="F629" s="173" t="s">
        <v>816</v>
      </c>
      <c r="G629" s="173" t="s">
        <v>735</v>
      </c>
      <c r="H629" s="174"/>
      <c r="I629" s="174"/>
      <c r="J629" s="138">
        <v>0</v>
      </c>
      <c r="K629" s="138">
        <v>0</v>
      </c>
      <c r="L629" s="138">
        <v>0</v>
      </c>
      <c r="M629" s="138">
        <v>0</v>
      </c>
      <c r="N629" s="138">
        <v>0</v>
      </c>
      <c r="O629" s="138">
        <v>0</v>
      </c>
      <c r="P629" s="138">
        <v>0</v>
      </c>
      <c r="Q629" s="138">
        <v>0</v>
      </c>
      <c r="R629" s="138">
        <v>0</v>
      </c>
      <c r="S629" s="138">
        <v>0</v>
      </c>
      <c r="T629" s="15"/>
    </row>
    <row r="630" spans="1:20" ht="22.5" customHeight="1">
      <c r="A630" s="301" t="s">
        <v>958</v>
      </c>
      <c r="B630" s="301" t="s">
        <v>1025</v>
      </c>
      <c r="C630" s="135" t="s">
        <v>23</v>
      </c>
      <c r="D630" s="173" t="s">
        <v>730</v>
      </c>
      <c r="E630" s="173" t="s">
        <v>744</v>
      </c>
      <c r="F630" s="173" t="s">
        <v>817</v>
      </c>
      <c r="G630" s="173" t="s">
        <v>735</v>
      </c>
      <c r="H630" s="174"/>
      <c r="I630" s="174"/>
      <c r="J630" s="138">
        <f>J632</f>
        <v>110</v>
      </c>
      <c r="K630" s="138">
        <f aca="true" t="shared" si="169" ref="K630:S630">K632</f>
        <v>20.5</v>
      </c>
      <c r="L630" s="138">
        <f t="shared" si="169"/>
        <v>110</v>
      </c>
      <c r="M630" s="138">
        <f t="shared" si="169"/>
        <v>35</v>
      </c>
      <c r="N630" s="138">
        <f t="shared" si="169"/>
        <v>110</v>
      </c>
      <c r="O630" s="138">
        <f t="shared" si="169"/>
        <v>35</v>
      </c>
      <c r="P630" s="138">
        <f t="shared" si="169"/>
        <v>120</v>
      </c>
      <c r="Q630" s="138">
        <f t="shared" si="169"/>
        <v>67</v>
      </c>
      <c r="R630" s="138">
        <f t="shared" si="169"/>
        <v>110</v>
      </c>
      <c r="S630" s="138">
        <f t="shared" si="169"/>
        <v>110</v>
      </c>
      <c r="T630" s="15"/>
    </row>
    <row r="631" spans="1:20" ht="22.5">
      <c r="A631" s="302"/>
      <c r="B631" s="302"/>
      <c r="C631" s="135" t="s">
        <v>36</v>
      </c>
      <c r="D631" s="173"/>
      <c r="E631" s="173"/>
      <c r="F631" s="173"/>
      <c r="G631" s="173"/>
      <c r="H631" s="174"/>
      <c r="I631" s="174"/>
      <c r="J631" s="138"/>
      <c r="K631" s="138"/>
      <c r="L631" s="138"/>
      <c r="M631" s="138"/>
      <c r="N631" s="138"/>
      <c r="O631" s="138"/>
      <c r="P631" s="138"/>
      <c r="Q631" s="138"/>
      <c r="R631" s="138"/>
      <c r="S631" s="138"/>
      <c r="T631" s="15"/>
    </row>
    <row r="632" spans="1:20" ht="33.75">
      <c r="A632" s="303"/>
      <c r="B632" s="303"/>
      <c r="C632" s="135" t="s">
        <v>750</v>
      </c>
      <c r="D632" s="173" t="s">
        <v>730</v>
      </c>
      <c r="E632" s="173" t="s">
        <v>744</v>
      </c>
      <c r="F632" s="173" t="s">
        <v>817</v>
      </c>
      <c r="G632" s="173" t="s">
        <v>735</v>
      </c>
      <c r="H632" s="174"/>
      <c r="I632" s="174"/>
      <c r="J632" s="138">
        <v>110</v>
      </c>
      <c r="K632" s="138">
        <v>20.5</v>
      </c>
      <c r="L632" s="138">
        <v>110</v>
      </c>
      <c r="M632" s="138">
        <v>35</v>
      </c>
      <c r="N632" s="138">
        <v>110</v>
      </c>
      <c r="O632" s="138">
        <v>35</v>
      </c>
      <c r="P632" s="138">
        <v>120</v>
      </c>
      <c r="Q632" s="138">
        <v>67</v>
      </c>
      <c r="R632" s="138">
        <v>110</v>
      </c>
      <c r="S632" s="138">
        <v>110</v>
      </c>
      <c r="T632" s="15"/>
    </row>
    <row r="633" spans="1:20" ht="21">
      <c r="A633" s="385" t="s">
        <v>40</v>
      </c>
      <c r="B633" s="397" t="s">
        <v>818</v>
      </c>
      <c r="C633" s="142" t="s">
        <v>23</v>
      </c>
      <c r="D633" s="168" t="s">
        <v>730</v>
      </c>
      <c r="E633" s="168" t="s">
        <v>73</v>
      </c>
      <c r="F633" s="168" t="s">
        <v>819</v>
      </c>
      <c r="G633" s="168"/>
      <c r="H633" s="176"/>
      <c r="I633" s="176"/>
      <c r="J633" s="137">
        <f>J635</f>
        <v>860</v>
      </c>
      <c r="K633" s="137">
        <f aca="true" t="shared" si="170" ref="K633:S633">K635</f>
        <v>316.05</v>
      </c>
      <c r="L633" s="137">
        <f t="shared" si="170"/>
        <v>860</v>
      </c>
      <c r="M633" s="137">
        <f t="shared" si="170"/>
        <v>533.194</v>
      </c>
      <c r="N633" s="137">
        <f t="shared" si="170"/>
        <v>860</v>
      </c>
      <c r="O633" s="137">
        <f t="shared" si="170"/>
        <v>607.153</v>
      </c>
      <c r="P633" s="137">
        <f t="shared" si="170"/>
        <v>860</v>
      </c>
      <c r="Q633" s="137">
        <f t="shared" si="170"/>
        <v>847.8069999999999</v>
      </c>
      <c r="R633" s="137">
        <f t="shared" si="170"/>
        <v>860</v>
      </c>
      <c r="S633" s="137">
        <f t="shared" si="170"/>
        <v>860</v>
      </c>
      <c r="T633" s="15"/>
    </row>
    <row r="634" spans="1:20" ht="21">
      <c r="A634" s="386"/>
      <c r="B634" s="398"/>
      <c r="C634" s="142" t="s">
        <v>36</v>
      </c>
      <c r="D634" s="168"/>
      <c r="E634" s="168"/>
      <c r="F634" s="168"/>
      <c r="G634" s="168"/>
      <c r="H634" s="176"/>
      <c r="I634" s="176"/>
      <c r="J634" s="137"/>
      <c r="K634" s="142"/>
      <c r="L634" s="137"/>
      <c r="M634" s="137"/>
      <c r="N634" s="137"/>
      <c r="O634" s="137"/>
      <c r="P634" s="137"/>
      <c r="Q634" s="137"/>
      <c r="R634" s="137"/>
      <c r="S634" s="137"/>
      <c r="T634" s="15"/>
    </row>
    <row r="635" spans="1:20" ht="31.5">
      <c r="A635" s="387"/>
      <c r="B635" s="399"/>
      <c r="C635" s="142" t="s">
        <v>750</v>
      </c>
      <c r="D635" s="168" t="s">
        <v>730</v>
      </c>
      <c r="E635" s="168" t="s">
        <v>73</v>
      </c>
      <c r="F635" s="168" t="s">
        <v>819</v>
      </c>
      <c r="G635" s="168"/>
      <c r="H635" s="176"/>
      <c r="I635" s="176"/>
      <c r="J635" s="137">
        <f>J636+J643+J646+J649</f>
        <v>860</v>
      </c>
      <c r="K635" s="137">
        <f aca="true" t="shared" si="171" ref="K635:S635">K636+K643+K646+K649</f>
        <v>316.05</v>
      </c>
      <c r="L635" s="137">
        <f t="shared" si="171"/>
        <v>860</v>
      </c>
      <c r="M635" s="137">
        <f t="shared" si="171"/>
        <v>533.194</v>
      </c>
      <c r="N635" s="137">
        <f t="shared" si="171"/>
        <v>860</v>
      </c>
      <c r="O635" s="137">
        <f t="shared" si="171"/>
        <v>607.153</v>
      </c>
      <c r="P635" s="137">
        <f t="shared" si="171"/>
        <v>860</v>
      </c>
      <c r="Q635" s="137">
        <f t="shared" si="171"/>
        <v>847.8069999999999</v>
      </c>
      <c r="R635" s="137">
        <f t="shared" si="171"/>
        <v>860</v>
      </c>
      <c r="S635" s="137">
        <f t="shared" si="171"/>
        <v>860</v>
      </c>
      <c r="T635" s="15"/>
    </row>
    <row r="636" spans="1:20" ht="24.75" customHeight="1">
      <c r="A636" s="301" t="s">
        <v>1026</v>
      </c>
      <c r="B636" s="301" t="s">
        <v>1027</v>
      </c>
      <c r="C636" s="135" t="s">
        <v>23</v>
      </c>
      <c r="D636" s="173" t="s">
        <v>730</v>
      </c>
      <c r="E636" s="173" t="s">
        <v>73</v>
      </c>
      <c r="F636" s="173" t="s">
        <v>819</v>
      </c>
      <c r="G636" s="173"/>
      <c r="H636" s="174"/>
      <c r="I636" s="174"/>
      <c r="J636" s="138">
        <f>J638</f>
        <v>860</v>
      </c>
      <c r="K636" s="138">
        <f aca="true" t="shared" si="172" ref="K636:S636">K638</f>
        <v>316.05</v>
      </c>
      <c r="L636" s="138">
        <f t="shared" si="172"/>
        <v>860</v>
      </c>
      <c r="M636" s="138">
        <f t="shared" si="172"/>
        <v>533.194</v>
      </c>
      <c r="N636" s="138">
        <f t="shared" si="172"/>
        <v>860</v>
      </c>
      <c r="O636" s="138">
        <f t="shared" si="172"/>
        <v>607.153</v>
      </c>
      <c r="P636" s="138">
        <f t="shared" si="172"/>
        <v>860</v>
      </c>
      <c r="Q636" s="138">
        <f t="shared" si="172"/>
        <v>847.8069999999999</v>
      </c>
      <c r="R636" s="138">
        <f t="shared" si="172"/>
        <v>860</v>
      </c>
      <c r="S636" s="138">
        <f t="shared" si="172"/>
        <v>860</v>
      </c>
      <c r="T636" s="15"/>
    </row>
    <row r="637" spans="1:20" ht="22.5">
      <c r="A637" s="302"/>
      <c r="B637" s="302"/>
      <c r="C637" s="135" t="s">
        <v>36</v>
      </c>
      <c r="D637" s="173"/>
      <c r="E637" s="173"/>
      <c r="F637" s="173"/>
      <c r="G637" s="173"/>
      <c r="H637" s="174"/>
      <c r="I637" s="174"/>
      <c r="J637" s="138"/>
      <c r="K637" s="135"/>
      <c r="L637" s="138"/>
      <c r="M637" s="138"/>
      <c r="N637" s="138"/>
      <c r="O637" s="138"/>
      <c r="P637" s="138"/>
      <c r="Q637" s="138"/>
      <c r="R637" s="138"/>
      <c r="S637" s="138"/>
      <c r="T637" s="15"/>
    </row>
    <row r="638" spans="1:20" ht="33.75">
      <c r="A638" s="302"/>
      <c r="B638" s="302"/>
      <c r="C638" s="135" t="s">
        <v>750</v>
      </c>
      <c r="D638" s="173" t="s">
        <v>730</v>
      </c>
      <c r="E638" s="173" t="s">
        <v>73</v>
      </c>
      <c r="F638" s="173" t="s">
        <v>819</v>
      </c>
      <c r="G638" s="173"/>
      <c r="H638" s="174"/>
      <c r="I638" s="174"/>
      <c r="J638" s="138">
        <f>J639+J640+J641+J642</f>
        <v>860</v>
      </c>
      <c r="K638" s="138">
        <f aca="true" t="shared" si="173" ref="K638:S638">K639+K640+K641+K642</f>
        <v>316.05</v>
      </c>
      <c r="L638" s="138">
        <f t="shared" si="173"/>
        <v>860</v>
      </c>
      <c r="M638" s="138">
        <f t="shared" si="173"/>
        <v>533.194</v>
      </c>
      <c r="N638" s="138">
        <f t="shared" si="173"/>
        <v>860</v>
      </c>
      <c r="O638" s="138">
        <f t="shared" si="173"/>
        <v>607.153</v>
      </c>
      <c r="P638" s="138">
        <f t="shared" si="173"/>
        <v>860</v>
      </c>
      <c r="Q638" s="138">
        <f t="shared" si="173"/>
        <v>847.8069999999999</v>
      </c>
      <c r="R638" s="138">
        <f t="shared" si="173"/>
        <v>860</v>
      </c>
      <c r="S638" s="138">
        <f t="shared" si="173"/>
        <v>860</v>
      </c>
      <c r="T638" s="15"/>
    </row>
    <row r="639" spans="1:20" ht="33.75">
      <c r="A639" s="302"/>
      <c r="B639" s="302"/>
      <c r="C639" s="135" t="s">
        <v>750</v>
      </c>
      <c r="D639" s="173" t="s">
        <v>730</v>
      </c>
      <c r="E639" s="173" t="s">
        <v>73</v>
      </c>
      <c r="F639" s="173" t="s">
        <v>819</v>
      </c>
      <c r="G639" s="173" t="s">
        <v>820</v>
      </c>
      <c r="H639" s="174"/>
      <c r="I639" s="174"/>
      <c r="J639" s="138">
        <v>387</v>
      </c>
      <c r="K639" s="138">
        <v>96</v>
      </c>
      <c r="L639" s="138">
        <v>387</v>
      </c>
      <c r="M639" s="138">
        <v>219.65</v>
      </c>
      <c r="N639" s="138">
        <v>387</v>
      </c>
      <c r="O639" s="138">
        <v>256.65</v>
      </c>
      <c r="P639" s="138">
        <v>387</v>
      </c>
      <c r="Q639" s="138">
        <v>382.15</v>
      </c>
      <c r="R639" s="138">
        <v>460</v>
      </c>
      <c r="S639" s="138">
        <v>460</v>
      </c>
      <c r="T639" s="15"/>
    </row>
    <row r="640" spans="1:20" ht="33.75">
      <c r="A640" s="302"/>
      <c r="B640" s="302"/>
      <c r="C640" s="135" t="s">
        <v>750</v>
      </c>
      <c r="D640" s="173" t="s">
        <v>730</v>
      </c>
      <c r="E640" s="173" t="s">
        <v>73</v>
      </c>
      <c r="F640" s="173" t="s">
        <v>819</v>
      </c>
      <c r="G640" s="173" t="s">
        <v>735</v>
      </c>
      <c r="H640" s="174"/>
      <c r="I640" s="174"/>
      <c r="J640" s="138">
        <v>150</v>
      </c>
      <c r="K640" s="138">
        <v>128.65</v>
      </c>
      <c r="L640" s="138">
        <v>223</v>
      </c>
      <c r="M640" s="138">
        <v>146.444</v>
      </c>
      <c r="N640" s="138">
        <v>223</v>
      </c>
      <c r="O640" s="138">
        <v>150.703</v>
      </c>
      <c r="P640" s="138">
        <v>223</v>
      </c>
      <c r="Q640" s="138">
        <v>217.257</v>
      </c>
      <c r="R640" s="138">
        <v>150</v>
      </c>
      <c r="S640" s="138">
        <v>150</v>
      </c>
      <c r="T640" s="15"/>
    </row>
    <row r="641" spans="1:20" ht="33.75">
      <c r="A641" s="302"/>
      <c r="B641" s="302"/>
      <c r="C641" s="135" t="s">
        <v>750</v>
      </c>
      <c r="D641" s="173" t="s">
        <v>730</v>
      </c>
      <c r="E641" s="173" t="s">
        <v>73</v>
      </c>
      <c r="F641" s="173" t="s">
        <v>819</v>
      </c>
      <c r="G641" s="173" t="s">
        <v>821</v>
      </c>
      <c r="H641" s="174"/>
      <c r="I641" s="174"/>
      <c r="J641" s="138">
        <v>73</v>
      </c>
      <c r="K641" s="138">
        <v>0</v>
      </c>
      <c r="L641" s="138">
        <v>0</v>
      </c>
      <c r="M641" s="138">
        <v>0</v>
      </c>
      <c r="N641" s="138">
        <v>0</v>
      </c>
      <c r="O641" s="138">
        <v>0</v>
      </c>
      <c r="P641" s="138">
        <v>0</v>
      </c>
      <c r="Q641" s="138">
        <v>0</v>
      </c>
      <c r="R641" s="138">
        <v>250</v>
      </c>
      <c r="S641" s="138">
        <v>250</v>
      </c>
      <c r="T641" s="15"/>
    </row>
    <row r="642" spans="1:20" ht="33.75">
      <c r="A642" s="303"/>
      <c r="B642" s="303"/>
      <c r="C642" s="135" t="s">
        <v>750</v>
      </c>
      <c r="D642" s="173" t="s">
        <v>730</v>
      </c>
      <c r="E642" s="173" t="s">
        <v>73</v>
      </c>
      <c r="F642" s="173" t="s">
        <v>819</v>
      </c>
      <c r="G642" s="173" t="s">
        <v>783</v>
      </c>
      <c r="H642" s="174"/>
      <c r="I642" s="174"/>
      <c r="J642" s="138">
        <v>250</v>
      </c>
      <c r="K642" s="138">
        <v>91.4</v>
      </c>
      <c r="L642" s="138">
        <v>250</v>
      </c>
      <c r="M642" s="138">
        <v>167.1</v>
      </c>
      <c r="N642" s="138">
        <v>250</v>
      </c>
      <c r="O642" s="138">
        <v>199.8</v>
      </c>
      <c r="P642" s="138">
        <v>250</v>
      </c>
      <c r="Q642" s="138">
        <v>248.4</v>
      </c>
      <c r="R642" s="138"/>
      <c r="S642" s="138"/>
      <c r="T642" s="15"/>
    </row>
    <row r="643" spans="2:20" ht="22.5">
      <c r="B643" s="301" t="s">
        <v>92</v>
      </c>
      <c r="C643" s="135" t="s">
        <v>23</v>
      </c>
      <c r="D643" s="179" t="s">
        <v>730</v>
      </c>
      <c r="E643" s="179" t="s">
        <v>73</v>
      </c>
      <c r="F643" s="179" t="s">
        <v>822</v>
      </c>
      <c r="G643" s="179" t="s">
        <v>823</v>
      </c>
      <c r="H643" s="180"/>
      <c r="I643" s="180"/>
      <c r="J643" s="18">
        <f>J645</f>
        <v>0</v>
      </c>
      <c r="K643" s="18">
        <f aca="true" t="shared" si="174" ref="K643:S643">K645</f>
        <v>0</v>
      </c>
      <c r="L643" s="18">
        <f t="shared" si="174"/>
        <v>0</v>
      </c>
      <c r="M643" s="18">
        <f t="shared" si="174"/>
        <v>0</v>
      </c>
      <c r="N643" s="18">
        <f t="shared" si="174"/>
        <v>0</v>
      </c>
      <c r="O643" s="18">
        <f t="shared" si="174"/>
        <v>0</v>
      </c>
      <c r="P643" s="18">
        <f t="shared" si="174"/>
        <v>0</v>
      </c>
      <c r="Q643" s="18">
        <f t="shared" si="174"/>
        <v>0</v>
      </c>
      <c r="R643" s="18">
        <f t="shared" si="174"/>
        <v>0</v>
      </c>
      <c r="S643" s="18">
        <f t="shared" si="174"/>
        <v>0</v>
      </c>
      <c r="T643" s="15"/>
    </row>
    <row r="644" spans="2:20" ht="22.5">
      <c r="B644" s="302"/>
      <c r="C644" s="135" t="s">
        <v>36</v>
      </c>
      <c r="D644" s="179"/>
      <c r="E644" s="179"/>
      <c r="F644" s="179"/>
      <c r="G644" s="179"/>
      <c r="H644" s="180"/>
      <c r="I644" s="180"/>
      <c r="J644" s="18"/>
      <c r="K644" s="18"/>
      <c r="L644" s="18"/>
      <c r="M644" s="18"/>
      <c r="N644" s="18"/>
      <c r="O644" s="18"/>
      <c r="P644" s="18"/>
      <c r="Q644" s="18"/>
      <c r="R644" s="18"/>
      <c r="S644" s="18"/>
      <c r="T644" s="15"/>
    </row>
    <row r="645" spans="2:20" ht="33.75">
      <c r="B645" s="303"/>
      <c r="C645" s="135" t="s">
        <v>750</v>
      </c>
      <c r="D645" s="179" t="s">
        <v>730</v>
      </c>
      <c r="E645" s="179" t="s">
        <v>73</v>
      </c>
      <c r="F645" s="179" t="s">
        <v>822</v>
      </c>
      <c r="G645" s="179" t="s">
        <v>823</v>
      </c>
      <c r="H645" s="180"/>
      <c r="I645" s="180"/>
      <c r="J645" s="18">
        <v>0</v>
      </c>
      <c r="K645" s="8">
        <v>0</v>
      </c>
      <c r="L645" s="18">
        <v>0</v>
      </c>
      <c r="M645" s="18">
        <v>0</v>
      </c>
      <c r="N645" s="18">
        <v>0</v>
      </c>
      <c r="O645" s="18">
        <v>0</v>
      </c>
      <c r="P645" s="18">
        <v>0</v>
      </c>
      <c r="Q645" s="18">
        <v>0</v>
      </c>
      <c r="R645" s="18">
        <v>0</v>
      </c>
      <c r="S645" s="18">
        <v>0</v>
      </c>
      <c r="T645" s="15"/>
    </row>
    <row r="646" spans="2:20" ht="22.5">
      <c r="B646" s="301" t="s">
        <v>93</v>
      </c>
      <c r="C646" s="135" t="s">
        <v>23</v>
      </c>
      <c r="D646" s="179" t="s">
        <v>730</v>
      </c>
      <c r="E646" s="179" t="s">
        <v>73</v>
      </c>
      <c r="F646" s="179" t="s">
        <v>824</v>
      </c>
      <c r="G646" s="179" t="s">
        <v>823</v>
      </c>
      <c r="H646" s="180"/>
      <c r="I646" s="180"/>
      <c r="J646" s="181">
        <v>0</v>
      </c>
      <c r="K646" s="18">
        <v>0</v>
      </c>
      <c r="L646" s="18">
        <v>0</v>
      </c>
      <c r="M646" s="18">
        <v>0</v>
      </c>
      <c r="N646" s="18">
        <v>0</v>
      </c>
      <c r="O646" s="18">
        <v>0</v>
      </c>
      <c r="P646" s="18">
        <v>0</v>
      </c>
      <c r="Q646" s="18">
        <v>0</v>
      </c>
      <c r="R646" s="18">
        <v>0</v>
      </c>
      <c r="S646" s="18">
        <v>0</v>
      </c>
      <c r="T646" s="18"/>
    </row>
    <row r="647" spans="2:20" ht="22.5">
      <c r="B647" s="302"/>
      <c r="C647" s="135" t="s">
        <v>36</v>
      </c>
      <c r="D647" s="179"/>
      <c r="E647" s="179"/>
      <c r="F647" s="179"/>
      <c r="G647" s="179"/>
      <c r="H647" s="180"/>
      <c r="I647" s="180"/>
      <c r="J647" s="181"/>
      <c r="K647" s="18"/>
      <c r="L647" s="18"/>
      <c r="M647" s="18"/>
      <c r="N647" s="18"/>
      <c r="O647" s="18"/>
      <c r="P647" s="18"/>
      <c r="Q647" s="18"/>
      <c r="R647" s="18"/>
      <c r="S647" s="18"/>
      <c r="T647" s="18"/>
    </row>
    <row r="648" spans="2:20" ht="33.75">
      <c r="B648" s="303"/>
      <c r="C648" s="135" t="s">
        <v>750</v>
      </c>
      <c r="D648" s="179" t="s">
        <v>730</v>
      </c>
      <c r="E648" s="179" t="s">
        <v>73</v>
      </c>
      <c r="F648" s="179" t="s">
        <v>824</v>
      </c>
      <c r="G648" s="179" t="s">
        <v>823</v>
      </c>
      <c r="H648" s="180"/>
      <c r="I648" s="180"/>
      <c r="J648" s="181">
        <v>0</v>
      </c>
      <c r="K648" s="18">
        <v>0</v>
      </c>
      <c r="L648" s="18">
        <v>0</v>
      </c>
      <c r="M648" s="18">
        <v>0</v>
      </c>
      <c r="N648" s="18">
        <v>0</v>
      </c>
      <c r="O648" s="18">
        <v>0</v>
      </c>
      <c r="P648" s="18">
        <v>0</v>
      </c>
      <c r="Q648" s="18">
        <v>0</v>
      </c>
      <c r="R648" s="18">
        <v>0</v>
      </c>
      <c r="S648" s="18">
        <v>0</v>
      </c>
      <c r="T648" s="18"/>
    </row>
    <row r="649" spans="2:20" ht="22.5">
      <c r="B649" s="301" t="s">
        <v>93</v>
      </c>
      <c r="C649" s="135" t="s">
        <v>23</v>
      </c>
      <c r="D649" s="179" t="s">
        <v>730</v>
      </c>
      <c r="E649" s="179" t="s">
        <v>73</v>
      </c>
      <c r="F649" s="179" t="s">
        <v>824</v>
      </c>
      <c r="G649" s="179" t="s">
        <v>825</v>
      </c>
      <c r="H649" s="180"/>
      <c r="I649" s="180"/>
      <c r="J649" s="18">
        <v>0</v>
      </c>
      <c r="K649" s="18">
        <v>0</v>
      </c>
      <c r="L649" s="18">
        <v>0</v>
      </c>
      <c r="M649" s="18">
        <v>0</v>
      </c>
      <c r="N649" s="18">
        <v>0</v>
      </c>
      <c r="O649" s="18">
        <v>0</v>
      </c>
      <c r="P649" s="18">
        <v>0</v>
      </c>
      <c r="Q649" s="18">
        <v>0</v>
      </c>
      <c r="R649" s="18">
        <v>0</v>
      </c>
      <c r="S649" s="18">
        <v>0</v>
      </c>
      <c r="T649" s="18"/>
    </row>
    <row r="650" spans="2:20" ht="22.5">
      <c r="B650" s="302"/>
      <c r="C650" s="135" t="s">
        <v>36</v>
      </c>
      <c r="D650" s="179"/>
      <c r="E650" s="179"/>
      <c r="F650" s="179"/>
      <c r="G650" s="179"/>
      <c r="H650" s="180"/>
      <c r="I650" s="180"/>
      <c r="J650" s="18"/>
      <c r="K650" s="18"/>
      <c r="L650" s="18"/>
      <c r="M650" s="18"/>
      <c r="N650" s="18"/>
      <c r="O650" s="18"/>
      <c r="P650" s="18"/>
      <c r="Q650" s="18"/>
      <c r="R650" s="18"/>
      <c r="S650" s="18"/>
      <c r="T650" s="18"/>
    </row>
    <row r="651" spans="2:20" ht="33.75">
      <c r="B651" s="303"/>
      <c r="C651" s="135" t="s">
        <v>750</v>
      </c>
      <c r="D651" s="179" t="s">
        <v>730</v>
      </c>
      <c r="E651" s="179" t="s">
        <v>73</v>
      </c>
      <c r="F651" s="179" t="s">
        <v>824</v>
      </c>
      <c r="G651" s="179" t="s">
        <v>825</v>
      </c>
      <c r="H651" s="180"/>
      <c r="I651" s="180"/>
      <c r="J651" s="18">
        <v>0</v>
      </c>
      <c r="K651" s="18">
        <v>0</v>
      </c>
      <c r="L651" s="18">
        <v>0</v>
      </c>
      <c r="M651" s="18">
        <v>0</v>
      </c>
      <c r="N651" s="18">
        <v>0</v>
      </c>
      <c r="O651" s="18">
        <v>0</v>
      </c>
      <c r="P651" s="18">
        <v>0</v>
      </c>
      <c r="Q651" s="18">
        <v>0</v>
      </c>
      <c r="R651" s="18">
        <v>0</v>
      </c>
      <c r="S651" s="18">
        <v>0</v>
      </c>
      <c r="T651" s="18"/>
    </row>
    <row r="652" spans="1:20" ht="21">
      <c r="A652" s="397" t="s">
        <v>40</v>
      </c>
      <c r="B652" s="397" t="s">
        <v>826</v>
      </c>
      <c r="C652" s="142" t="s">
        <v>23</v>
      </c>
      <c r="D652" s="168" t="s">
        <v>730</v>
      </c>
      <c r="E652" s="173"/>
      <c r="F652" s="173"/>
      <c r="G652" s="173"/>
      <c r="H652" s="174"/>
      <c r="I652" s="174"/>
      <c r="J652" s="142">
        <f>J654</f>
        <v>30261.2</v>
      </c>
      <c r="K652" s="142">
        <f aca="true" t="shared" si="175" ref="K652:S652">K654</f>
        <v>7008.343999999999</v>
      </c>
      <c r="L652" s="142">
        <f t="shared" si="175"/>
        <v>15354.99</v>
      </c>
      <c r="M652" s="142">
        <f t="shared" si="175"/>
        <v>14532.064</v>
      </c>
      <c r="N652" s="142">
        <f t="shared" si="175"/>
        <v>57744.747</v>
      </c>
      <c r="O652" s="142">
        <f t="shared" si="175"/>
        <v>24000.407</v>
      </c>
      <c r="P652" s="142">
        <f t="shared" si="175"/>
        <v>60010.72</v>
      </c>
      <c r="Q652" s="142">
        <f t="shared" si="175"/>
        <v>50642.388000000006</v>
      </c>
      <c r="R652" s="142">
        <f t="shared" si="175"/>
        <v>94980.70000000001</v>
      </c>
      <c r="S652" s="142">
        <f t="shared" si="175"/>
        <v>91915.6</v>
      </c>
      <c r="T652" s="15"/>
    </row>
    <row r="653" spans="1:20" ht="21">
      <c r="A653" s="398"/>
      <c r="B653" s="398"/>
      <c r="C653" s="142" t="s">
        <v>36</v>
      </c>
      <c r="D653" s="168"/>
      <c r="E653" s="173"/>
      <c r="F653" s="173"/>
      <c r="G653" s="173"/>
      <c r="H653" s="174"/>
      <c r="I653" s="174"/>
      <c r="J653" s="142"/>
      <c r="K653" s="142"/>
      <c r="L653" s="142"/>
      <c r="M653" s="142"/>
      <c r="N653" s="142"/>
      <c r="O653" s="142"/>
      <c r="P653" s="142"/>
      <c r="Q653" s="142"/>
      <c r="R653" s="144"/>
      <c r="S653" s="144"/>
      <c r="T653" s="15"/>
    </row>
    <row r="654" spans="1:20" ht="31.5">
      <c r="A654" s="399"/>
      <c r="B654" s="399"/>
      <c r="C654" s="142" t="s">
        <v>750</v>
      </c>
      <c r="D654" s="168" t="s">
        <v>730</v>
      </c>
      <c r="E654" s="173"/>
      <c r="F654" s="173"/>
      <c r="G654" s="173"/>
      <c r="H654" s="174"/>
      <c r="I654" s="174"/>
      <c r="J654" s="142">
        <f>SUM(J657+J702+J711)</f>
        <v>30261.2</v>
      </c>
      <c r="K654" s="142">
        <f aca="true" t="shared" si="176" ref="K654:Q654">SUM(K657+K702+K711)</f>
        <v>7008.343999999999</v>
      </c>
      <c r="L654" s="142">
        <v>15354.99</v>
      </c>
      <c r="M654" s="142">
        <f>SUM(M657+M702+M711)</f>
        <v>14532.064</v>
      </c>
      <c r="N654" s="142">
        <f t="shared" si="176"/>
        <v>57744.747</v>
      </c>
      <c r="O654" s="142">
        <f t="shared" si="176"/>
        <v>24000.407</v>
      </c>
      <c r="P654" s="142">
        <f t="shared" si="176"/>
        <v>60010.72</v>
      </c>
      <c r="Q654" s="142">
        <f t="shared" si="176"/>
        <v>50642.388000000006</v>
      </c>
      <c r="R654" s="142">
        <f>SUM(R657+R702+R711)+R787</f>
        <v>94980.70000000001</v>
      </c>
      <c r="S654" s="142">
        <f>SUM(S657+S702+S711)+S787</f>
        <v>91915.6</v>
      </c>
      <c r="T654" s="15"/>
    </row>
    <row r="655" spans="1:20" ht="22.5">
      <c r="A655" s="336" t="s">
        <v>159</v>
      </c>
      <c r="B655" s="336" t="s">
        <v>975</v>
      </c>
      <c r="C655" s="24" t="s">
        <v>23</v>
      </c>
      <c r="D655" s="170" t="s">
        <v>730</v>
      </c>
      <c r="E655" s="170" t="s">
        <v>827</v>
      </c>
      <c r="F655" s="170" t="s">
        <v>828</v>
      </c>
      <c r="G655" s="170" t="s">
        <v>825</v>
      </c>
      <c r="H655" s="172"/>
      <c r="I655" s="172"/>
      <c r="J655" s="24">
        <f>SUM(J657)</f>
        <v>0</v>
      </c>
      <c r="K655" s="24">
        <f aca="true" t="shared" si="177" ref="K655:S655">SUM(K657)</f>
        <v>0</v>
      </c>
      <c r="L655" s="24">
        <f t="shared" si="177"/>
        <v>133.8</v>
      </c>
      <c r="M655" s="24">
        <f t="shared" si="177"/>
        <v>133.8</v>
      </c>
      <c r="N655" s="24">
        <f t="shared" si="177"/>
        <v>683.7</v>
      </c>
      <c r="O655" s="24">
        <f t="shared" si="177"/>
        <v>683.7</v>
      </c>
      <c r="P655" s="24">
        <f t="shared" si="177"/>
        <v>683.7</v>
      </c>
      <c r="Q655" s="24">
        <f t="shared" si="177"/>
        <v>683.7</v>
      </c>
      <c r="R655" s="24">
        <f t="shared" si="177"/>
        <v>133.8</v>
      </c>
      <c r="S655" s="24">
        <f t="shared" si="177"/>
        <v>133.8</v>
      </c>
      <c r="T655" s="15"/>
    </row>
    <row r="656" spans="1:20" ht="22.5">
      <c r="A656" s="337"/>
      <c r="B656" s="337"/>
      <c r="C656" s="24" t="s">
        <v>36</v>
      </c>
      <c r="D656" s="170"/>
      <c r="E656" s="170"/>
      <c r="F656" s="170"/>
      <c r="G656" s="170"/>
      <c r="H656" s="172"/>
      <c r="I656" s="172"/>
      <c r="J656" s="24"/>
      <c r="K656" s="42"/>
      <c r="L656" s="42"/>
      <c r="M656" s="42"/>
      <c r="N656" s="42"/>
      <c r="O656" s="42"/>
      <c r="P656" s="42"/>
      <c r="Q656" s="42"/>
      <c r="R656" s="42"/>
      <c r="S656" s="42"/>
      <c r="T656" s="15"/>
    </row>
    <row r="657" spans="1:20" ht="33.75">
      <c r="A657" s="338"/>
      <c r="B657" s="338"/>
      <c r="C657" s="24" t="s">
        <v>750</v>
      </c>
      <c r="D657" s="170" t="s">
        <v>730</v>
      </c>
      <c r="E657" s="170" t="s">
        <v>827</v>
      </c>
      <c r="F657" s="170" t="s">
        <v>828</v>
      </c>
      <c r="G657" s="170" t="s">
        <v>825</v>
      </c>
      <c r="H657" s="172"/>
      <c r="I657" s="172"/>
      <c r="J657" s="24">
        <v>0</v>
      </c>
      <c r="K657" s="42">
        <v>0</v>
      </c>
      <c r="L657" s="42">
        <v>133.8</v>
      </c>
      <c r="M657" s="42">
        <v>133.8</v>
      </c>
      <c r="N657" s="42">
        <v>683.7</v>
      </c>
      <c r="O657" s="42">
        <v>683.7</v>
      </c>
      <c r="P657" s="42">
        <v>683.7</v>
      </c>
      <c r="Q657" s="42">
        <v>683.7</v>
      </c>
      <c r="R657" s="42">
        <v>133.8</v>
      </c>
      <c r="S657" s="42">
        <v>133.8</v>
      </c>
      <c r="T657" s="15"/>
    </row>
    <row r="658" spans="1:20" ht="22.5">
      <c r="A658" s="339"/>
      <c r="B658" s="331" t="s">
        <v>1110</v>
      </c>
      <c r="C658" s="135" t="s">
        <v>23</v>
      </c>
      <c r="D658" s="173" t="s">
        <v>730</v>
      </c>
      <c r="E658" s="173" t="s">
        <v>827</v>
      </c>
      <c r="F658" s="173" t="s">
        <v>829</v>
      </c>
      <c r="G658" s="173" t="s">
        <v>825</v>
      </c>
      <c r="H658" s="172"/>
      <c r="I658" s="172"/>
      <c r="J658" s="135">
        <f>J660</f>
        <v>0</v>
      </c>
      <c r="K658" s="135">
        <f aca="true" t="shared" si="178" ref="K658:S658">K660</f>
        <v>0</v>
      </c>
      <c r="L658" s="135">
        <f t="shared" si="178"/>
        <v>0</v>
      </c>
      <c r="M658" s="135">
        <f t="shared" si="178"/>
        <v>0</v>
      </c>
      <c r="N658" s="135">
        <f t="shared" si="178"/>
        <v>0</v>
      </c>
      <c r="O658" s="135">
        <f t="shared" si="178"/>
        <v>0</v>
      </c>
      <c r="P658" s="135">
        <f t="shared" si="178"/>
        <v>0</v>
      </c>
      <c r="Q658" s="135">
        <f t="shared" si="178"/>
        <v>0</v>
      </c>
      <c r="R658" s="135">
        <f t="shared" si="178"/>
        <v>0</v>
      </c>
      <c r="S658" s="135">
        <f t="shared" si="178"/>
        <v>0</v>
      </c>
      <c r="T658" s="15"/>
    </row>
    <row r="659" spans="1:20" ht="22.5">
      <c r="A659" s="339"/>
      <c r="B659" s="340"/>
      <c r="C659" s="135" t="s">
        <v>36</v>
      </c>
      <c r="D659" s="173"/>
      <c r="E659" s="173"/>
      <c r="F659" s="173"/>
      <c r="G659" s="173"/>
      <c r="H659" s="172"/>
      <c r="I659" s="172"/>
      <c r="J659" s="135"/>
      <c r="K659" s="138"/>
      <c r="L659" s="138"/>
      <c r="M659" s="138"/>
      <c r="N659" s="138"/>
      <c r="O659" s="138"/>
      <c r="P659" s="138"/>
      <c r="Q659" s="138"/>
      <c r="R659" s="138"/>
      <c r="S659" s="138"/>
      <c r="T659" s="15"/>
    </row>
    <row r="660" spans="1:20" ht="33.75">
      <c r="A660" s="339"/>
      <c r="B660" s="332"/>
      <c r="C660" s="135" t="s">
        <v>750</v>
      </c>
      <c r="D660" s="173" t="s">
        <v>730</v>
      </c>
      <c r="E660" s="173" t="s">
        <v>827</v>
      </c>
      <c r="F660" s="173" t="s">
        <v>829</v>
      </c>
      <c r="G660" s="173" t="s">
        <v>825</v>
      </c>
      <c r="H660" s="172"/>
      <c r="I660" s="172"/>
      <c r="J660" s="135">
        <v>0</v>
      </c>
      <c r="K660" s="138">
        <v>0</v>
      </c>
      <c r="L660" s="138">
        <v>0</v>
      </c>
      <c r="M660" s="138">
        <v>0</v>
      </c>
      <c r="N660" s="138">
        <v>0</v>
      </c>
      <c r="O660" s="138">
        <v>0</v>
      </c>
      <c r="P660" s="138">
        <v>0</v>
      </c>
      <c r="Q660" s="138">
        <v>0</v>
      </c>
      <c r="R660" s="138">
        <v>0</v>
      </c>
      <c r="S660" s="138">
        <v>0</v>
      </c>
      <c r="T660" s="15"/>
    </row>
    <row r="661" spans="1:20" ht="22.5">
      <c r="A661" s="339"/>
      <c r="B661" s="331" t="s">
        <v>120</v>
      </c>
      <c r="C661" s="135" t="s">
        <v>23</v>
      </c>
      <c r="D661" s="173" t="s">
        <v>730</v>
      </c>
      <c r="E661" s="173" t="s">
        <v>827</v>
      </c>
      <c r="F661" s="173" t="s">
        <v>1111</v>
      </c>
      <c r="G661" s="173" t="s">
        <v>825</v>
      </c>
      <c r="H661" s="172"/>
      <c r="I661" s="172"/>
      <c r="J661" s="135">
        <f>J663</f>
        <v>0</v>
      </c>
      <c r="K661" s="135">
        <f aca="true" t="shared" si="179" ref="K661:S661">K663</f>
        <v>0</v>
      </c>
      <c r="L661" s="135">
        <f t="shared" si="179"/>
        <v>0</v>
      </c>
      <c r="M661" s="135">
        <f t="shared" si="179"/>
        <v>0</v>
      </c>
      <c r="N661" s="135">
        <f t="shared" si="179"/>
        <v>0</v>
      </c>
      <c r="O661" s="135">
        <f t="shared" si="179"/>
        <v>0</v>
      </c>
      <c r="P661" s="135">
        <f t="shared" si="179"/>
        <v>0</v>
      </c>
      <c r="Q661" s="135">
        <f t="shared" si="179"/>
        <v>0</v>
      </c>
      <c r="R661" s="135">
        <f t="shared" si="179"/>
        <v>0</v>
      </c>
      <c r="S661" s="135">
        <f t="shared" si="179"/>
        <v>0</v>
      </c>
      <c r="T661" s="15"/>
    </row>
    <row r="662" spans="1:20" ht="22.5">
      <c r="A662" s="339"/>
      <c r="B662" s="340"/>
      <c r="C662" s="135" t="s">
        <v>36</v>
      </c>
      <c r="D662" s="173"/>
      <c r="E662" s="173"/>
      <c r="F662" s="173"/>
      <c r="G662" s="173"/>
      <c r="H662" s="172"/>
      <c r="I662" s="172"/>
      <c r="J662" s="135"/>
      <c r="K662" s="138"/>
      <c r="L662" s="138"/>
      <c r="M662" s="138"/>
      <c r="N662" s="138"/>
      <c r="O662" s="138"/>
      <c r="P662" s="138"/>
      <c r="Q662" s="138"/>
      <c r="R662" s="138"/>
      <c r="S662" s="138"/>
      <c r="T662" s="15"/>
    </row>
    <row r="663" spans="1:20" ht="33.75">
      <c r="A663" s="339"/>
      <c r="B663" s="332"/>
      <c r="C663" s="135" t="s">
        <v>750</v>
      </c>
      <c r="D663" s="173" t="s">
        <v>730</v>
      </c>
      <c r="E663" s="173" t="s">
        <v>827</v>
      </c>
      <c r="F663" s="173" t="s">
        <v>1111</v>
      </c>
      <c r="G663" s="173" t="s">
        <v>825</v>
      </c>
      <c r="H663" s="172"/>
      <c r="I663" s="172"/>
      <c r="J663" s="135">
        <v>0</v>
      </c>
      <c r="K663" s="138">
        <v>0</v>
      </c>
      <c r="L663" s="138">
        <v>0</v>
      </c>
      <c r="M663" s="138">
        <v>0</v>
      </c>
      <c r="N663" s="138">
        <v>0</v>
      </c>
      <c r="O663" s="138">
        <v>0</v>
      </c>
      <c r="P663" s="138">
        <v>0</v>
      </c>
      <c r="Q663" s="138">
        <v>0</v>
      </c>
      <c r="R663" s="138">
        <v>0</v>
      </c>
      <c r="S663" s="138">
        <v>0</v>
      </c>
      <c r="T663" s="15"/>
    </row>
    <row r="664" spans="1:20" ht="22.5">
      <c r="A664" s="339"/>
      <c r="B664" s="331" t="s">
        <v>1042</v>
      </c>
      <c r="C664" s="135" t="s">
        <v>23</v>
      </c>
      <c r="D664" s="173" t="s">
        <v>730</v>
      </c>
      <c r="E664" s="173" t="s">
        <v>827</v>
      </c>
      <c r="F664" s="173" t="s">
        <v>1112</v>
      </c>
      <c r="G664" s="173" t="s">
        <v>825</v>
      </c>
      <c r="H664" s="172"/>
      <c r="I664" s="172"/>
      <c r="J664" s="135">
        <f>J666</f>
        <v>0.4</v>
      </c>
      <c r="K664" s="135">
        <f aca="true" t="shared" si="180" ref="K664:S664">K666</f>
        <v>0</v>
      </c>
      <c r="L664" s="135">
        <f t="shared" si="180"/>
        <v>3</v>
      </c>
      <c r="M664" s="135">
        <f t="shared" si="180"/>
        <v>3</v>
      </c>
      <c r="N664" s="135">
        <f t="shared" si="180"/>
        <v>3</v>
      </c>
      <c r="O664" s="135">
        <f t="shared" si="180"/>
        <v>3</v>
      </c>
      <c r="P664" s="135">
        <f t="shared" si="180"/>
        <v>3</v>
      </c>
      <c r="Q664" s="135">
        <f t="shared" si="180"/>
        <v>3</v>
      </c>
      <c r="R664" s="135">
        <f t="shared" si="180"/>
        <v>3</v>
      </c>
      <c r="S664" s="135">
        <f t="shared" si="180"/>
        <v>3</v>
      </c>
      <c r="T664" s="15"/>
    </row>
    <row r="665" spans="1:20" ht="22.5">
      <c r="A665" s="339"/>
      <c r="B665" s="340"/>
      <c r="C665" s="135" t="s">
        <v>36</v>
      </c>
      <c r="D665" s="173"/>
      <c r="E665" s="173"/>
      <c r="F665" s="173"/>
      <c r="G665" s="173"/>
      <c r="H665" s="172"/>
      <c r="I665" s="172"/>
      <c r="J665" s="135"/>
      <c r="K665" s="138"/>
      <c r="L665" s="138"/>
      <c r="M665" s="138"/>
      <c r="N665" s="138"/>
      <c r="O665" s="138"/>
      <c r="P665" s="138"/>
      <c r="Q665" s="138"/>
      <c r="R665" s="138"/>
      <c r="S665" s="138"/>
      <c r="T665" s="15"/>
    </row>
    <row r="666" spans="1:20" ht="33.75">
      <c r="A666" s="339"/>
      <c r="B666" s="332"/>
      <c r="C666" s="135" t="s">
        <v>750</v>
      </c>
      <c r="D666" s="173" t="s">
        <v>730</v>
      </c>
      <c r="E666" s="173" t="s">
        <v>827</v>
      </c>
      <c r="F666" s="173" t="s">
        <v>1112</v>
      </c>
      <c r="G666" s="173" t="s">
        <v>825</v>
      </c>
      <c r="H666" s="172"/>
      <c r="I666" s="172"/>
      <c r="J666" s="135">
        <v>0.4</v>
      </c>
      <c r="K666" s="138">
        <v>0</v>
      </c>
      <c r="L666" s="138">
        <v>3</v>
      </c>
      <c r="M666" s="138">
        <v>3</v>
      </c>
      <c r="N666" s="138">
        <v>3</v>
      </c>
      <c r="O666" s="138">
        <v>3</v>
      </c>
      <c r="P666" s="138">
        <v>3</v>
      </c>
      <c r="Q666" s="138">
        <v>3</v>
      </c>
      <c r="R666" s="138">
        <v>3</v>
      </c>
      <c r="S666" s="138">
        <v>3</v>
      </c>
      <c r="T666" s="15"/>
    </row>
    <row r="667" spans="1:20" ht="22.5" customHeight="1">
      <c r="A667" s="339"/>
      <c r="B667" s="331" t="s">
        <v>1043</v>
      </c>
      <c r="C667" s="135" t="s">
        <v>23</v>
      </c>
      <c r="D667" s="173" t="s">
        <v>730</v>
      </c>
      <c r="E667" s="173" t="s">
        <v>827</v>
      </c>
      <c r="F667" s="173" t="s">
        <v>1113</v>
      </c>
      <c r="G667" s="173" t="s">
        <v>825</v>
      </c>
      <c r="H667" s="172"/>
      <c r="I667" s="172"/>
      <c r="J667" s="135">
        <f>J669</f>
        <v>130.1</v>
      </c>
      <c r="K667" s="135">
        <f aca="true" t="shared" si="181" ref="K667:S667">K669</f>
        <v>0</v>
      </c>
      <c r="L667" s="135">
        <f t="shared" si="181"/>
        <v>130.8</v>
      </c>
      <c r="M667" s="135">
        <f t="shared" si="181"/>
        <v>130.8</v>
      </c>
      <c r="N667" s="135">
        <f t="shared" si="181"/>
        <v>130.8</v>
      </c>
      <c r="O667" s="135">
        <f t="shared" si="181"/>
        <v>130.8</v>
      </c>
      <c r="P667" s="135">
        <f t="shared" si="181"/>
        <v>130.8</v>
      </c>
      <c r="Q667" s="135">
        <f t="shared" si="181"/>
        <v>130.8</v>
      </c>
      <c r="R667" s="135">
        <f t="shared" si="181"/>
        <v>130.8</v>
      </c>
      <c r="S667" s="135">
        <f t="shared" si="181"/>
        <v>130.8</v>
      </c>
      <c r="T667" s="15"/>
    </row>
    <row r="668" spans="1:20" ht="22.5">
      <c r="A668" s="339"/>
      <c r="B668" s="340"/>
      <c r="C668" s="135" t="s">
        <v>36</v>
      </c>
      <c r="D668" s="173"/>
      <c r="E668" s="173"/>
      <c r="F668" s="173"/>
      <c r="G668" s="173"/>
      <c r="H668" s="172"/>
      <c r="I668" s="172"/>
      <c r="J668" s="135"/>
      <c r="K668" s="138"/>
      <c r="L668" s="138"/>
      <c r="M668" s="138"/>
      <c r="N668" s="138"/>
      <c r="O668" s="138"/>
      <c r="P668" s="138"/>
      <c r="Q668" s="138"/>
      <c r="R668" s="138"/>
      <c r="S668" s="138"/>
      <c r="T668" s="15"/>
    </row>
    <row r="669" spans="1:20" ht="33.75">
      <c r="A669" s="339"/>
      <c r="B669" s="332"/>
      <c r="C669" s="135" t="s">
        <v>750</v>
      </c>
      <c r="D669" s="173" t="s">
        <v>730</v>
      </c>
      <c r="E669" s="173" t="s">
        <v>827</v>
      </c>
      <c r="F669" s="173" t="s">
        <v>1113</v>
      </c>
      <c r="G669" s="173" t="s">
        <v>825</v>
      </c>
      <c r="H669" s="172"/>
      <c r="I669" s="172"/>
      <c r="J669" s="135">
        <v>130.1</v>
      </c>
      <c r="K669" s="138">
        <v>0</v>
      </c>
      <c r="L669" s="138">
        <v>130.8</v>
      </c>
      <c r="M669" s="138">
        <v>130.8</v>
      </c>
      <c r="N669" s="138">
        <v>130.8</v>
      </c>
      <c r="O669" s="138">
        <v>130.8</v>
      </c>
      <c r="P669" s="138">
        <v>130.8</v>
      </c>
      <c r="Q669" s="138">
        <v>130.8</v>
      </c>
      <c r="R669" s="138">
        <v>130.8</v>
      </c>
      <c r="S669" s="138">
        <v>130.8</v>
      </c>
      <c r="T669" s="15"/>
    </row>
    <row r="670" spans="1:20" ht="12.75" hidden="1">
      <c r="A670" s="67"/>
      <c r="B670" s="224"/>
      <c r="C670" s="135"/>
      <c r="D670" s="173"/>
      <c r="E670" s="173"/>
      <c r="F670" s="173"/>
      <c r="G670" s="173"/>
      <c r="H670" s="172"/>
      <c r="I670" s="172"/>
      <c r="J670" s="135"/>
      <c r="K670" s="138"/>
      <c r="L670" s="138"/>
      <c r="M670" s="138"/>
      <c r="N670" s="138"/>
      <c r="O670" s="138"/>
      <c r="P670" s="138"/>
      <c r="Q670" s="138"/>
      <c r="R670" s="138"/>
      <c r="S670" s="138"/>
      <c r="T670" s="15"/>
    </row>
    <row r="671" spans="1:20" ht="12.75" hidden="1">
      <c r="A671" s="67"/>
      <c r="B671" s="226"/>
      <c r="C671" s="135"/>
      <c r="D671" s="173"/>
      <c r="E671" s="173"/>
      <c r="F671" s="173"/>
      <c r="G671" s="173"/>
      <c r="H671" s="172"/>
      <c r="I671" s="172"/>
      <c r="J671" s="135"/>
      <c r="K671" s="138"/>
      <c r="L671" s="138"/>
      <c r="M671" s="138"/>
      <c r="N671" s="138"/>
      <c r="O671" s="138"/>
      <c r="P671" s="138"/>
      <c r="Q671" s="138"/>
      <c r="R671" s="138"/>
      <c r="S671" s="138"/>
      <c r="T671" s="15"/>
    </row>
    <row r="672" spans="1:20" ht="12.75" hidden="1">
      <c r="A672" s="67"/>
      <c r="B672" s="225"/>
      <c r="C672" s="135"/>
      <c r="D672" s="173"/>
      <c r="E672" s="173"/>
      <c r="F672" s="173"/>
      <c r="G672" s="173"/>
      <c r="H672" s="172"/>
      <c r="I672" s="172"/>
      <c r="J672" s="135"/>
      <c r="K672" s="138"/>
      <c r="L672" s="138"/>
      <c r="M672" s="138"/>
      <c r="N672" s="138"/>
      <c r="O672" s="138"/>
      <c r="P672" s="138"/>
      <c r="Q672" s="138"/>
      <c r="R672" s="138"/>
      <c r="S672" s="138"/>
      <c r="T672" s="15"/>
    </row>
    <row r="673" spans="1:20" ht="22.5">
      <c r="A673" s="339"/>
      <c r="B673" s="331" t="s">
        <v>1071</v>
      </c>
      <c r="C673" s="135" t="s">
        <v>23</v>
      </c>
      <c r="D673" s="295" t="s">
        <v>730</v>
      </c>
      <c r="E673" s="295" t="s">
        <v>827</v>
      </c>
      <c r="F673" s="173" t="s">
        <v>1072</v>
      </c>
      <c r="G673" s="173" t="s">
        <v>825</v>
      </c>
      <c r="H673" s="172"/>
      <c r="I673" s="172"/>
      <c r="J673" s="135">
        <f>J675</f>
        <v>0</v>
      </c>
      <c r="K673" s="135">
        <f aca="true" t="shared" si="182" ref="K673:S673">K675</f>
        <v>0</v>
      </c>
      <c r="L673" s="135">
        <f t="shared" si="182"/>
        <v>549.9</v>
      </c>
      <c r="M673" s="135">
        <f t="shared" si="182"/>
        <v>549.9</v>
      </c>
      <c r="N673" s="135">
        <f t="shared" si="182"/>
        <v>549.9</v>
      </c>
      <c r="O673" s="135">
        <f t="shared" si="182"/>
        <v>549.9</v>
      </c>
      <c r="P673" s="135">
        <f t="shared" si="182"/>
        <v>549.9</v>
      </c>
      <c r="Q673" s="135">
        <f t="shared" si="182"/>
        <v>549.9</v>
      </c>
      <c r="R673" s="135">
        <f t="shared" si="182"/>
        <v>0</v>
      </c>
      <c r="S673" s="135">
        <f t="shared" si="182"/>
        <v>0</v>
      </c>
      <c r="T673" s="15"/>
    </row>
    <row r="674" spans="1:20" ht="22.5">
      <c r="A674" s="339"/>
      <c r="B674" s="340"/>
      <c r="C674" s="135" t="s">
        <v>36</v>
      </c>
      <c r="D674" s="296"/>
      <c r="E674" s="296"/>
      <c r="F674" s="173"/>
      <c r="G674" s="173"/>
      <c r="H674" s="172"/>
      <c r="I674" s="172"/>
      <c r="J674" s="135"/>
      <c r="K674" s="138"/>
      <c r="L674" s="138"/>
      <c r="M674" s="138"/>
      <c r="N674" s="138"/>
      <c r="O674" s="138"/>
      <c r="P674" s="138"/>
      <c r="Q674" s="138"/>
      <c r="R674" s="138"/>
      <c r="S674" s="138"/>
      <c r="T674" s="15"/>
    </row>
    <row r="675" spans="1:20" ht="33.75">
      <c r="A675" s="339"/>
      <c r="B675" s="332"/>
      <c r="C675" s="135" t="s">
        <v>750</v>
      </c>
      <c r="D675" s="297"/>
      <c r="E675" s="297"/>
      <c r="F675" s="173" t="s">
        <v>1072</v>
      </c>
      <c r="G675" s="173" t="s">
        <v>825</v>
      </c>
      <c r="H675" s="172"/>
      <c r="I675" s="172"/>
      <c r="J675" s="135">
        <v>0</v>
      </c>
      <c r="K675" s="138">
        <v>0</v>
      </c>
      <c r="L675" s="138">
        <v>549.9</v>
      </c>
      <c r="M675" s="138">
        <v>549.9</v>
      </c>
      <c r="N675" s="138">
        <v>549.9</v>
      </c>
      <c r="O675" s="138">
        <v>549.9</v>
      </c>
      <c r="P675" s="138">
        <v>549.9</v>
      </c>
      <c r="Q675" s="138">
        <v>549.9</v>
      </c>
      <c r="R675" s="138">
        <v>0</v>
      </c>
      <c r="S675" s="138">
        <v>0</v>
      </c>
      <c r="T675" s="15"/>
    </row>
    <row r="676" spans="1:20" ht="22.5" customHeight="1" hidden="1">
      <c r="A676" s="311"/>
      <c r="B676" s="331"/>
      <c r="C676" s="135"/>
      <c r="D676" s="173"/>
      <c r="E676" s="173"/>
      <c r="F676" s="173"/>
      <c r="G676" s="173"/>
      <c r="H676" s="172"/>
      <c r="I676" s="172"/>
      <c r="J676" s="67"/>
      <c r="K676" s="67"/>
      <c r="L676" s="67"/>
      <c r="M676" s="67"/>
      <c r="N676" s="67"/>
      <c r="O676" s="67"/>
      <c r="P676" s="67"/>
      <c r="Q676" s="67"/>
      <c r="R676" s="67"/>
      <c r="S676" s="67"/>
      <c r="T676" s="15"/>
    </row>
    <row r="677" spans="1:20" ht="12.75" hidden="1">
      <c r="A677" s="312"/>
      <c r="B677" s="340"/>
      <c r="C677" s="135"/>
      <c r="D677" s="173"/>
      <c r="E677" s="173"/>
      <c r="F677" s="173"/>
      <c r="G677" s="173"/>
      <c r="H677" s="172"/>
      <c r="I677" s="172"/>
      <c r="J677" s="67"/>
      <c r="K677" s="67"/>
      <c r="L677" s="67"/>
      <c r="M677" s="67"/>
      <c r="N677" s="67"/>
      <c r="O677" s="67"/>
      <c r="P677" s="67"/>
      <c r="Q677" s="67"/>
      <c r="R677" s="67"/>
      <c r="S677" s="67"/>
      <c r="T677" s="15"/>
    </row>
    <row r="678" spans="1:20" ht="12.75" hidden="1">
      <c r="A678" s="312"/>
      <c r="B678" s="332"/>
      <c r="C678" s="135"/>
      <c r="D678" s="173"/>
      <c r="E678" s="173"/>
      <c r="F678" s="173"/>
      <c r="G678" s="173"/>
      <c r="H678" s="172"/>
      <c r="I678" s="172"/>
      <c r="J678" s="67"/>
      <c r="K678" s="67"/>
      <c r="L678" s="67"/>
      <c r="M678" s="67"/>
      <c r="N678" s="67"/>
      <c r="O678" s="67"/>
      <c r="P678" s="67"/>
      <c r="Q678" s="67"/>
      <c r="R678" s="67"/>
      <c r="S678" s="67"/>
      <c r="T678" s="15"/>
    </row>
    <row r="679" spans="1:20" ht="22.5">
      <c r="A679" s="339"/>
      <c r="B679" s="331" t="s">
        <v>1074</v>
      </c>
      <c r="C679" s="135" t="s">
        <v>23</v>
      </c>
      <c r="D679" s="173" t="s">
        <v>730</v>
      </c>
      <c r="E679" s="173" t="s">
        <v>827</v>
      </c>
      <c r="F679" s="173" t="s">
        <v>830</v>
      </c>
      <c r="G679" s="173" t="s">
        <v>825</v>
      </c>
      <c r="H679" s="172"/>
      <c r="I679" s="172"/>
      <c r="J679" s="135">
        <f>J681</f>
        <v>0</v>
      </c>
      <c r="K679" s="135">
        <f aca="true" t="shared" si="183" ref="K679:S679">K681</f>
        <v>0</v>
      </c>
      <c r="L679" s="135">
        <f t="shared" si="183"/>
        <v>0</v>
      </c>
      <c r="M679" s="135">
        <f t="shared" si="183"/>
        <v>0</v>
      </c>
      <c r="N679" s="135">
        <f t="shared" si="183"/>
        <v>0</v>
      </c>
      <c r="O679" s="135">
        <f t="shared" si="183"/>
        <v>0</v>
      </c>
      <c r="P679" s="135">
        <f t="shared" si="183"/>
        <v>0</v>
      </c>
      <c r="Q679" s="135">
        <f t="shared" si="183"/>
        <v>0</v>
      </c>
      <c r="R679" s="135">
        <f t="shared" si="183"/>
        <v>0</v>
      </c>
      <c r="S679" s="135">
        <f t="shared" si="183"/>
        <v>0</v>
      </c>
      <c r="T679" s="15"/>
    </row>
    <row r="680" spans="1:20" ht="22.5">
      <c r="A680" s="339"/>
      <c r="B680" s="340"/>
      <c r="C680" s="135" t="s">
        <v>36</v>
      </c>
      <c r="D680" s="173" t="s">
        <v>730</v>
      </c>
      <c r="E680" s="173" t="s">
        <v>827</v>
      </c>
      <c r="F680" s="173" t="s">
        <v>830</v>
      </c>
      <c r="G680" s="173" t="s">
        <v>825</v>
      </c>
      <c r="H680" s="172"/>
      <c r="I680" s="172"/>
      <c r="J680" s="135"/>
      <c r="K680" s="138"/>
      <c r="L680" s="138"/>
      <c r="M680" s="138"/>
      <c r="N680" s="138"/>
      <c r="O680" s="138"/>
      <c r="P680" s="138"/>
      <c r="Q680" s="138"/>
      <c r="R680" s="135"/>
      <c r="S680" s="135"/>
      <c r="T680" s="15"/>
    </row>
    <row r="681" spans="1:20" ht="34.5" customHeight="1">
      <c r="A681" s="339"/>
      <c r="B681" s="332"/>
      <c r="C681" s="135" t="s">
        <v>750</v>
      </c>
      <c r="D681" s="173" t="s">
        <v>730</v>
      </c>
      <c r="E681" s="173" t="s">
        <v>827</v>
      </c>
      <c r="F681" s="173" t="s">
        <v>830</v>
      </c>
      <c r="G681" s="173" t="s">
        <v>825</v>
      </c>
      <c r="H681" s="172"/>
      <c r="I681" s="172"/>
      <c r="J681" s="135">
        <v>0</v>
      </c>
      <c r="K681" s="138">
        <v>0</v>
      </c>
      <c r="L681" s="138">
        <v>0</v>
      </c>
      <c r="M681" s="138">
        <v>0</v>
      </c>
      <c r="N681" s="138">
        <v>0</v>
      </c>
      <c r="O681" s="138">
        <v>0</v>
      </c>
      <c r="P681" s="138">
        <v>0</v>
      </c>
      <c r="Q681" s="138">
        <v>0</v>
      </c>
      <c r="R681" s="135">
        <v>0</v>
      </c>
      <c r="S681" s="135">
        <v>0</v>
      </c>
      <c r="T681" s="15"/>
    </row>
    <row r="682" spans="1:20" ht="12.75" hidden="1">
      <c r="A682" s="312"/>
      <c r="B682" s="331"/>
      <c r="C682" s="135"/>
      <c r="D682" s="173"/>
      <c r="E682" s="173"/>
      <c r="F682" s="173"/>
      <c r="G682" s="173"/>
      <c r="H682" s="174"/>
      <c r="I682" s="174"/>
      <c r="J682" s="135"/>
      <c r="K682" s="138"/>
      <c r="L682" s="135"/>
      <c r="M682" s="138"/>
      <c r="N682" s="138"/>
      <c r="O682" s="135"/>
      <c r="P682" s="138"/>
      <c r="Q682" s="138"/>
      <c r="R682" s="138"/>
      <c r="S682" s="138"/>
      <c r="T682" s="15"/>
    </row>
    <row r="683" spans="1:20" ht="12.75" hidden="1">
      <c r="A683" s="312"/>
      <c r="B683" s="340"/>
      <c r="C683" s="135"/>
      <c r="D683" s="173"/>
      <c r="E683" s="173"/>
      <c r="F683" s="173"/>
      <c r="G683" s="173"/>
      <c r="H683" s="174"/>
      <c r="I683" s="174"/>
      <c r="J683" s="135"/>
      <c r="K683" s="138"/>
      <c r="L683" s="135"/>
      <c r="M683" s="138"/>
      <c r="N683" s="138"/>
      <c r="O683" s="135"/>
      <c r="P683" s="138"/>
      <c r="Q683" s="138"/>
      <c r="R683" s="138"/>
      <c r="S683" s="138"/>
      <c r="T683" s="15"/>
    </row>
    <row r="684" spans="1:20" ht="12.75" hidden="1">
      <c r="A684" s="312"/>
      <c r="B684" s="332"/>
      <c r="C684" s="135"/>
      <c r="D684" s="173"/>
      <c r="E684" s="173"/>
      <c r="F684" s="173"/>
      <c r="G684" s="173"/>
      <c r="H684" s="174"/>
      <c r="I684" s="174"/>
      <c r="J684" s="135"/>
      <c r="K684" s="138"/>
      <c r="L684" s="135"/>
      <c r="M684" s="138"/>
      <c r="N684" s="138"/>
      <c r="O684" s="135"/>
      <c r="P684" s="138"/>
      <c r="Q684" s="138"/>
      <c r="R684" s="138"/>
      <c r="S684" s="138"/>
      <c r="T684" s="15"/>
    </row>
    <row r="685" spans="2:20" ht="12.75" hidden="1">
      <c r="B685" s="301"/>
      <c r="C685" s="135"/>
      <c r="D685" s="173"/>
      <c r="E685" s="173"/>
      <c r="F685" s="173"/>
      <c r="G685" s="173"/>
      <c r="H685" s="174"/>
      <c r="I685" s="174"/>
      <c r="J685" s="135"/>
      <c r="K685" s="138"/>
      <c r="L685" s="138"/>
      <c r="M685" s="138"/>
      <c r="N685" s="138"/>
      <c r="O685" s="138"/>
      <c r="P685" s="138"/>
      <c r="Q685" s="138"/>
      <c r="R685" s="138"/>
      <c r="S685" s="138"/>
      <c r="T685" s="15"/>
    </row>
    <row r="686" spans="2:20" ht="12.75" hidden="1">
      <c r="B686" s="302"/>
      <c r="C686" s="135"/>
      <c r="D686" s="173"/>
      <c r="E686" s="173"/>
      <c r="F686" s="173"/>
      <c r="G686" s="173"/>
      <c r="H686" s="174"/>
      <c r="I686" s="174"/>
      <c r="J686" s="135"/>
      <c r="K686" s="138"/>
      <c r="L686" s="138"/>
      <c r="M686" s="138"/>
      <c r="N686" s="138"/>
      <c r="O686" s="138"/>
      <c r="P686" s="138"/>
      <c r="Q686" s="138"/>
      <c r="R686" s="138"/>
      <c r="S686" s="138"/>
      <c r="T686" s="15"/>
    </row>
    <row r="687" spans="2:20" ht="12.75" hidden="1">
      <c r="B687" s="303"/>
      <c r="C687" s="135"/>
      <c r="D687" s="173"/>
      <c r="E687" s="173"/>
      <c r="F687" s="173"/>
      <c r="G687" s="173"/>
      <c r="H687" s="174"/>
      <c r="I687" s="174"/>
      <c r="J687" s="135"/>
      <c r="K687" s="138"/>
      <c r="L687" s="138"/>
      <c r="M687" s="138"/>
      <c r="N687" s="138"/>
      <c r="O687" s="138"/>
      <c r="P687" s="138"/>
      <c r="Q687" s="138"/>
      <c r="R687" s="138"/>
      <c r="S687" s="138"/>
      <c r="T687" s="15"/>
    </row>
    <row r="688" spans="1:20" ht="12.75" hidden="1">
      <c r="A688" s="312"/>
      <c r="B688" s="331"/>
      <c r="C688" s="135"/>
      <c r="D688" s="173"/>
      <c r="E688" s="173"/>
      <c r="F688" s="173"/>
      <c r="G688" s="173"/>
      <c r="H688" s="174"/>
      <c r="I688" s="174"/>
      <c r="J688" s="138"/>
      <c r="K688" s="138"/>
      <c r="L688" s="138"/>
      <c r="M688" s="138"/>
      <c r="N688" s="138"/>
      <c r="O688" s="138"/>
      <c r="P688" s="138"/>
      <c r="Q688" s="138"/>
      <c r="R688" s="138"/>
      <c r="S688" s="138"/>
      <c r="T688" s="15"/>
    </row>
    <row r="689" spans="1:20" ht="12.75" hidden="1">
      <c r="A689" s="312"/>
      <c r="B689" s="340"/>
      <c r="C689" s="135"/>
      <c r="D689" s="173"/>
      <c r="E689" s="173"/>
      <c r="F689" s="173"/>
      <c r="G689" s="173"/>
      <c r="H689" s="174"/>
      <c r="I689" s="174"/>
      <c r="J689" s="138"/>
      <c r="K689" s="138"/>
      <c r="L689" s="138"/>
      <c r="M689" s="138"/>
      <c r="N689" s="138"/>
      <c r="O689" s="138"/>
      <c r="P689" s="138"/>
      <c r="Q689" s="138"/>
      <c r="R689" s="138"/>
      <c r="S689" s="138"/>
      <c r="T689" s="15"/>
    </row>
    <row r="690" spans="1:20" ht="12.75" hidden="1">
      <c r="A690" s="312"/>
      <c r="B690" s="332"/>
      <c r="C690" s="135"/>
      <c r="D690" s="173"/>
      <c r="E690" s="173"/>
      <c r="F690" s="173"/>
      <c r="G690" s="173"/>
      <c r="H690" s="174"/>
      <c r="I690" s="174"/>
      <c r="J690" s="138"/>
      <c r="K690" s="138"/>
      <c r="L690" s="138"/>
      <c r="M690" s="138"/>
      <c r="N690" s="138"/>
      <c r="O690" s="138"/>
      <c r="P690" s="138"/>
      <c r="Q690" s="138"/>
      <c r="R690" s="138"/>
      <c r="S690" s="138"/>
      <c r="T690" s="15"/>
    </row>
    <row r="691" spans="1:20" ht="12.75" hidden="1">
      <c r="A691" s="312"/>
      <c r="B691" s="331"/>
      <c r="C691" s="135"/>
      <c r="D691" s="173"/>
      <c r="E691" s="173"/>
      <c r="F691" s="173"/>
      <c r="G691" s="173"/>
      <c r="H691" s="174"/>
      <c r="I691" s="174"/>
      <c r="J691" s="138"/>
      <c r="K691" s="138"/>
      <c r="L691" s="138"/>
      <c r="M691" s="138"/>
      <c r="N691" s="138"/>
      <c r="O691" s="138"/>
      <c r="P691" s="138"/>
      <c r="Q691" s="138"/>
      <c r="R691" s="138"/>
      <c r="S691" s="138"/>
      <c r="T691" s="15"/>
    </row>
    <row r="692" spans="1:20" ht="12.75" hidden="1">
      <c r="A692" s="312"/>
      <c r="B692" s="340"/>
      <c r="C692" s="135"/>
      <c r="D692" s="173"/>
      <c r="E692" s="173"/>
      <c r="F692" s="173"/>
      <c r="G692" s="173"/>
      <c r="H692" s="174"/>
      <c r="I692" s="174"/>
      <c r="J692" s="138"/>
      <c r="K692" s="138"/>
      <c r="L692" s="138"/>
      <c r="M692" s="138"/>
      <c r="N692" s="138"/>
      <c r="O692" s="138"/>
      <c r="P692" s="138"/>
      <c r="Q692" s="138"/>
      <c r="R692" s="138"/>
      <c r="S692" s="138"/>
      <c r="T692" s="15"/>
    </row>
    <row r="693" spans="1:20" ht="12.75" hidden="1">
      <c r="A693" s="312"/>
      <c r="B693" s="332"/>
      <c r="C693" s="135"/>
      <c r="D693" s="173"/>
      <c r="E693" s="173"/>
      <c r="F693" s="173"/>
      <c r="G693" s="173"/>
      <c r="H693" s="174"/>
      <c r="I693" s="174"/>
      <c r="J693" s="138"/>
      <c r="K693" s="138"/>
      <c r="L693" s="138"/>
      <c r="M693" s="138"/>
      <c r="N693" s="138"/>
      <c r="O693" s="138"/>
      <c r="P693" s="138"/>
      <c r="Q693" s="138"/>
      <c r="R693" s="138"/>
      <c r="S693" s="138"/>
      <c r="T693" s="15"/>
    </row>
    <row r="694" spans="1:20" ht="22.5">
      <c r="A694" s="312"/>
      <c r="B694" s="331" t="s">
        <v>136</v>
      </c>
      <c r="C694" s="135" t="s">
        <v>23</v>
      </c>
      <c r="D694" s="173" t="s">
        <v>730</v>
      </c>
      <c r="E694" s="173" t="s">
        <v>827</v>
      </c>
      <c r="F694" s="173" t="s">
        <v>831</v>
      </c>
      <c r="G694" s="173" t="s">
        <v>825</v>
      </c>
      <c r="H694" s="174"/>
      <c r="I694" s="174"/>
      <c r="J694" s="138"/>
      <c r="K694" s="138"/>
      <c r="L694" s="138"/>
      <c r="M694" s="138"/>
      <c r="N694" s="138"/>
      <c r="O694" s="138"/>
      <c r="P694" s="138"/>
      <c r="Q694" s="138"/>
      <c r="R694" s="138"/>
      <c r="S694" s="138"/>
      <c r="T694" s="15"/>
    </row>
    <row r="695" spans="1:20" ht="22.5">
      <c r="A695" s="312"/>
      <c r="B695" s="340"/>
      <c r="C695" s="135" t="s">
        <v>36</v>
      </c>
      <c r="D695" s="173" t="s">
        <v>730</v>
      </c>
      <c r="E695" s="173" t="s">
        <v>827</v>
      </c>
      <c r="F695" s="173" t="s">
        <v>831</v>
      </c>
      <c r="G695" s="173" t="s">
        <v>825</v>
      </c>
      <c r="H695" s="174"/>
      <c r="I695" s="174"/>
      <c r="J695" s="138"/>
      <c r="K695" s="138"/>
      <c r="L695" s="138"/>
      <c r="M695" s="138"/>
      <c r="N695" s="138"/>
      <c r="O695" s="138"/>
      <c r="P695" s="138"/>
      <c r="Q695" s="138"/>
      <c r="R695" s="138"/>
      <c r="S695" s="138"/>
      <c r="T695" s="15"/>
    </row>
    <row r="696" spans="1:20" ht="33.75">
      <c r="A696" s="312"/>
      <c r="B696" s="332"/>
      <c r="C696" s="135" t="s">
        <v>750</v>
      </c>
      <c r="D696" s="173" t="s">
        <v>730</v>
      </c>
      <c r="E696" s="173" t="s">
        <v>827</v>
      </c>
      <c r="F696" s="173" t="s">
        <v>831</v>
      </c>
      <c r="G696" s="173" t="s">
        <v>825</v>
      </c>
      <c r="H696" s="174"/>
      <c r="I696" s="174"/>
      <c r="J696" s="138"/>
      <c r="K696" s="138"/>
      <c r="L696" s="138"/>
      <c r="M696" s="138"/>
      <c r="N696" s="138"/>
      <c r="O696" s="138"/>
      <c r="P696" s="138"/>
      <c r="Q696" s="138"/>
      <c r="R696" s="138"/>
      <c r="S696" s="138"/>
      <c r="T696" s="15"/>
    </row>
    <row r="697" spans="1:20" ht="12.75" hidden="1">
      <c r="A697" s="312"/>
      <c r="B697" s="315"/>
      <c r="C697" s="135"/>
      <c r="D697" s="173"/>
      <c r="E697" s="173"/>
      <c r="F697" s="173"/>
      <c r="G697" s="173"/>
      <c r="H697" s="172"/>
      <c r="I697" s="172"/>
      <c r="J697" s="135"/>
      <c r="K697" s="138"/>
      <c r="L697" s="138"/>
      <c r="M697" s="138"/>
      <c r="N697" s="138"/>
      <c r="O697" s="138"/>
      <c r="P697" s="138"/>
      <c r="Q697" s="138"/>
      <c r="R697" s="138"/>
      <c r="S697" s="138"/>
      <c r="T697" s="15"/>
    </row>
    <row r="698" spans="1:20" ht="12.75" hidden="1">
      <c r="A698" s="312"/>
      <c r="B698" s="316"/>
      <c r="C698" s="135"/>
      <c r="D698" s="173"/>
      <c r="E698" s="173"/>
      <c r="F698" s="173"/>
      <c r="G698" s="173"/>
      <c r="H698" s="172"/>
      <c r="I698" s="172"/>
      <c r="J698" s="135"/>
      <c r="K698" s="138"/>
      <c r="L698" s="138"/>
      <c r="M698" s="138"/>
      <c r="N698" s="138"/>
      <c r="O698" s="138"/>
      <c r="P698" s="138"/>
      <c r="Q698" s="138"/>
      <c r="R698" s="138"/>
      <c r="S698" s="138"/>
      <c r="T698" s="15"/>
    </row>
    <row r="699" spans="1:20" ht="12.75" hidden="1">
      <c r="A699" s="314"/>
      <c r="B699" s="317"/>
      <c r="C699" s="135"/>
      <c r="D699" s="173"/>
      <c r="E699" s="173"/>
      <c r="F699" s="173"/>
      <c r="G699" s="173"/>
      <c r="H699" s="172"/>
      <c r="I699" s="172"/>
      <c r="J699" s="135"/>
      <c r="K699" s="138"/>
      <c r="L699" s="138"/>
      <c r="M699" s="138"/>
      <c r="N699" s="138"/>
      <c r="O699" s="138"/>
      <c r="P699" s="138"/>
      <c r="Q699" s="138"/>
      <c r="R699" s="138"/>
      <c r="S699" s="138"/>
      <c r="T699" s="15"/>
    </row>
    <row r="700" spans="1:20" ht="22.5">
      <c r="A700" s="336" t="s">
        <v>935</v>
      </c>
      <c r="B700" s="304" t="s">
        <v>976</v>
      </c>
      <c r="C700" s="24" t="s">
        <v>23</v>
      </c>
      <c r="D700" s="170" t="s">
        <v>730</v>
      </c>
      <c r="E700" s="170" t="s">
        <v>832</v>
      </c>
      <c r="F700" s="170" t="s">
        <v>833</v>
      </c>
      <c r="G700" s="170"/>
      <c r="H700" s="172"/>
      <c r="I700" s="172"/>
      <c r="J700" s="24">
        <f>J702</f>
        <v>1550</v>
      </c>
      <c r="K700" s="24">
        <f aca="true" t="shared" si="184" ref="K700:S700">K702</f>
        <v>116.4</v>
      </c>
      <c r="L700" s="24">
        <f t="shared" si="184"/>
        <v>1463.981</v>
      </c>
      <c r="M700" s="24">
        <f t="shared" si="184"/>
        <v>341.4</v>
      </c>
      <c r="N700" s="24">
        <f t="shared" si="184"/>
        <v>1381.3310000000001</v>
      </c>
      <c r="O700" s="24">
        <f t="shared" si="184"/>
        <v>918.495</v>
      </c>
      <c r="P700" s="24">
        <f t="shared" si="184"/>
        <v>1400</v>
      </c>
      <c r="Q700" s="24">
        <f t="shared" si="184"/>
        <v>1274.8690000000001</v>
      </c>
      <c r="R700" s="24">
        <f t="shared" si="184"/>
        <v>1300</v>
      </c>
      <c r="S700" s="24">
        <f t="shared" si="184"/>
        <v>1300</v>
      </c>
      <c r="T700" s="15"/>
    </row>
    <row r="701" spans="1:20" ht="22.5">
      <c r="A701" s="337"/>
      <c r="B701" s="305"/>
      <c r="C701" s="24" t="s">
        <v>36</v>
      </c>
      <c r="D701" s="170"/>
      <c r="E701" s="170"/>
      <c r="F701" s="170"/>
      <c r="G701" s="170"/>
      <c r="H701" s="172"/>
      <c r="I701" s="172"/>
      <c r="J701" s="24"/>
      <c r="K701" s="42"/>
      <c r="L701" s="42"/>
      <c r="M701" s="42"/>
      <c r="N701" s="42"/>
      <c r="O701" s="42"/>
      <c r="P701" s="42"/>
      <c r="Q701" s="42"/>
      <c r="R701" s="42"/>
      <c r="S701" s="42"/>
      <c r="T701" s="15"/>
    </row>
    <row r="702" spans="1:20" ht="33.75">
      <c r="A702" s="338"/>
      <c r="B702" s="306"/>
      <c r="C702" s="24" t="s">
        <v>750</v>
      </c>
      <c r="D702" s="170" t="s">
        <v>730</v>
      </c>
      <c r="E702" s="170" t="s">
        <v>832</v>
      </c>
      <c r="F702" s="170" t="s">
        <v>833</v>
      </c>
      <c r="G702" s="170"/>
      <c r="H702" s="172"/>
      <c r="I702" s="172"/>
      <c r="J702" s="24">
        <f>J703</f>
        <v>1550</v>
      </c>
      <c r="K702" s="24">
        <f aca="true" t="shared" si="185" ref="K702:S702">K703</f>
        <v>116.4</v>
      </c>
      <c r="L702" s="24">
        <f t="shared" si="185"/>
        <v>1463.981</v>
      </c>
      <c r="M702" s="24">
        <f t="shared" si="185"/>
        <v>341.4</v>
      </c>
      <c r="N702" s="24">
        <f t="shared" si="185"/>
        <v>1381.3310000000001</v>
      </c>
      <c r="O702" s="24">
        <f t="shared" si="185"/>
        <v>918.495</v>
      </c>
      <c r="P702" s="24">
        <f t="shared" si="185"/>
        <v>1400</v>
      </c>
      <c r="Q702" s="24">
        <f t="shared" si="185"/>
        <v>1274.8690000000001</v>
      </c>
      <c r="R702" s="24">
        <f t="shared" si="185"/>
        <v>1300</v>
      </c>
      <c r="S702" s="24">
        <f t="shared" si="185"/>
        <v>1300</v>
      </c>
      <c r="T702" s="15"/>
    </row>
    <row r="703" spans="1:20" ht="22.5">
      <c r="A703" s="311"/>
      <c r="B703" s="301" t="s">
        <v>1028</v>
      </c>
      <c r="C703" s="135" t="s">
        <v>23</v>
      </c>
      <c r="D703" s="173" t="s">
        <v>730</v>
      </c>
      <c r="E703" s="173" t="s">
        <v>832</v>
      </c>
      <c r="F703" s="173" t="s">
        <v>833</v>
      </c>
      <c r="G703" s="173" t="s">
        <v>820</v>
      </c>
      <c r="H703" s="174"/>
      <c r="I703" s="174"/>
      <c r="J703" s="24">
        <f>J705+J706+J707+J708</f>
        <v>1550</v>
      </c>
      <c r="K703" s="24">
        <f aca="true" t="shared" si="186" ref="K703:S703">K705+K706+K707+K708</f>
        <v>116.4</v>
      </c>
      <c r="L703" s="237">
        <f t="shared" si="186"/>
        <v>1463.981</v>
      </c>
      <c r="M703" s="24">
        <f t="shared" si="186"/>
        <v>341.4</v>
      </c>
      <c r="N703" s="24">
        <f t="shared" si="186"/>
        <v>1381.3310000000001</v>
      </c>
      <c r="O703" s="24">
        <f t="shared" si="186"/>
        <v>918.495</v>
      </c>
      <c r="P703" s="24">
        <f t="shared" si="186"/>
        <v>1400</v>
      </c>
      <c r="Q703" s="24">
        <f t="shared" si="186"/>
        <v>1274.8690000000001</v>
      </c>
      <c r="R703" s="24">
        <f t="shared" si="186"/>
        <v>1300</v>
      </c>
      <c r="S703" s="24">
        <f t="shared" si="186"/>
        <v>1300</v>
      </c>
      <c r="T703" s="15"/>
    </row>
    <row r="704" spans="1:20" ht="22.5">
      <c r="A704" s="312"/>
      <c r="B704" s="302"/>
      <c r="C704" s="135" t="s">
        <v>36</v>
      </c>
      <c r="D704" s="173"/>
      <c r="E704" s="173"/>
      <c r="F704" s="173"/>
      <c r="G704" s="173"/>
      <c r="H704" s="174"/>
      <c r="I704" s="174"/>
      <c r="J704" s="135"/>
      <c r="K704" s="138"/>
      <c r="L704" s="138"/>
      <c r="M704" s="138"/>
      <c r="N704" s="138"/>
      <c r="O704" s="138"/>
      <c r="P704" s="138"/>
      <c r="Q704" s="138"/>
      <c r="R704" s="138"/>
      <c r="S704" s="138"/>
      <c r="T704" s="15"/>
    </row>
    <row r="705" spans="1:20" ht="33.75">
      <c r="A705" s="312"/>
      <c r="B705" s="302"/>
      <c r="C705" s="135" t="s">
        <v>750</v>
      </c>
      <c r="D705" s="173" t="s">
        <v>730</v>
      </c>
      <c r="E705" s="173" t="s">
        <v>832</v>
      </c>
      <c r="F705" s="173" t="s">
        <v>833</v>
      </c>
      <c r="G705" s="173" t="s">
        <v>820</v>
      </c>
      <c r="H705" s="174"/>
      <c r="I705" s="174"/>
      <c r="J705" s="135">
        <v>50</v>
      </c>
      <c r="K705" s="138">
        <v>0</v>
      </c>
      <c r="L705" s="138">
        <v>50</v>
      </c>
      <c r="M705" s="138">
        <v>0</v>
      </c>
      <c r="N705" s="138">
        <v>50</v>
      </c>
      <c r="O705" s="138">
        <v>33</v>
      </c>
      <c r="P705" s="138">
        <v>131.2</v>
      </c>
      <c r="Q705" s="138">
        <v>131.2</v>
      </c>
      <c r="R705" s="138">
        <v>50</v>
      </c>
      <c r="S705" s="138">
        <v>50</v>
      </c>
      <c r="T705" s="15"/>
    </row>
    <row r="706" spans="1:20" ht="33.75">
      <c r="A706" s="312"/>
      <c r="B706" s="302"/>
      <c r="C706" s="135" t="s">
        <v>750</v>
      </c>
      <c r="D706" s="173" t="s">
        <v>730</v>
      </c>
      <c r="E706" s="173" t="s">
        <v>832</v>
      </c>
      <c r="F706" s="173" t="s">
        <v>833</v>
      </c>
      <c r="G706" s="173" t="s">
        <v>735</v>
      </c>
      <c r="H706" s="174"/>
      <c r="I706" s="174"/>
      <c r="J706" s="135">
        <v>1200</v>
      </c>
      <c r="K706" s="138">
        <v>116.4</v>
      </c>
      <c r="L706" s="138">
        <v>1113.981</v>
      </c>
      <c r="M706" s="138">
        <v>166.4</v>
      </c>
      <c r="N706" s="138">
        <v>884.331</v>
      </c>
      <c r="O706" s="138">
        <v>509.495</v>
      </c>
      <c r="P706" s="138">
        <v>755.4</v>
      </c>
      <c r="Q706" s="138">
        <v>630.269</v>
      </c>
      <c r="R706" s="42">
        <v>700</v>
      </c>
      <c r="S706" s="42">
        <v>700</v>
      </c>
      <c r="T706" s="15"/>
    </row>
    <row r="707" spans="1:20" ht="33.75">
      <c r="A707" s="312"/>
      <c r="B707" s="302"/>
      <c r="C707" s="135" t="s">
        <v>750</v>
      </c>
      <c r="D707" s="173" t="s">
        <v>730</v>
      </c>
      <c r="E707" s="173" t="s">
        <v>832</v>
      </c>
      <c r="F707" s="173" t="s">
        <v>833</v>
      </c>
      <c r="G707" s="173" t="s">
        <v>821</v>
      </c>
      <c r="H707" s="174"/>
      <c r="I707" s="174"/>
      <c r="J707" s="135">
        <v>70</v>
      </c>
      <c r="K707" s="138">
        <v>0</v>
      </c>
      <c r="L707" s="138">
        <v>70</v>
      </c>
      <c r="M707" s="138">
        <v>0</v>
      </c>
      <c r="N707" s="138">
        <v>70</v>
      </c>
      <c r="O707" s="138">
        <v>0</v>
      </c>
      <c r="P707" s="138">
        <v>0</v>
      </c>
      <c r="Q707" s="138">
        <v>0</v>
      </c>
      <c r="R707" s="138">
        <v>550</v>
      </c>
      <c r="S707" s="138">
        <v>550</v>
      </c>
      <c r="T707" s="15"/>
    </row>
    <row r="708" spans="1:20" ht="33.75">
      <c r="A708" s="314"/>
      <c r="B708" s="303"/>
      <c r="C708" s="135" t="s">
        <v>750</v>
      </c>
      <c r="D708" s="173" t="s">
        <v>730</v>
      </c>
      <c r="E708" s="173" t="s">
        <v>832</v>
      </c>
      <c r="F708" s="173" t="s">
        <v>833</v>
      </c>
      <c r="G708" s="182">
        <v>360</v>
      </c>
      <c r="H708" s="174"/>
      <c r="I708" s="174"/>
      <c r="J708" s="135">
        <v>230</v>
      </c>
      <c r="K708" s="138">
        <v>0</v>
      </c>
      <c r="L708" s="140">
        <v>230</v>
      </c>
      <c r="M708" s="138">
        <v>175</v>
      </c>
      <c r="N708" s="138">
        <v>377</v>
      </c>
      <c r="O708" s="138">
        <v>376</v>
      </c>
      <c r="P708" s="138">
        <v>513.4</v>
      </c>
      <c r="Q708" s="138">
        <v>513.4</v>
      </c>
      <c r="R708" s="138"/>
      <c r="S708" s="138"/>
      <c r="T708" s="15"/>
    </row>
    <row r="709" spans="1:20" ht="25.5" customHeight="1">
      <c r="A709" s="336" t="s">
        <v>937</v>
      </c>
      <c r="B709" s="336" t="s">
        <v>543</v>
      </c>
      <c r="C709" s="24" t="s">
        <v>23</v>
      </c>
      <c r="D709" s="170" t="s">
        <v>730</v>
      </c>
      <c r="E709" s="170" t="s">
        <v>827</v>
      </c>
      <c r="F709" s="170" t="s">
        <v>834</v>
      </c>
      <c r="G709" s="170"/>
      <c r="H709" s="172"/>
      <c r="I709" s="172"/>
      <c r="J709" s="24">
        <f>SUM(J711)</f>
        <v>28711.2</v>
      </c>
      <c r="K709" s="24">
        <f aca="true" t="shared" si="187" ref="K709:S709">SUM(K711)</f>
        <v>6891.9439999999995</v>
      </c>
      <c r="L709" s="24">
        <f t="shared" si="187"/>
        <v>28496.418</v>
      </c>
      <c r="M709" s="24">
        <f t="shared" si="187"/>
        <v>14056.864</v>
      </c>
      <c r="N709" s="24">
        <f t="shared" si="187"/>
        <v>55679.716</v>
      </c>
      <c r="O709" s="24">
        <f t="shared" si="187"/>
        <v>22398.212</v>
      </c>
      <c r="P709" s="24">
        <f t="shared" si="187"/>
        <v>57927.020000000004</v>
      </c>
      <c r="Q709" s="24">
        <f t="shared" si="187"/>
        <v>48683.819</v>
      </c>
      <c r="R709" s="24">
        <f t="shared" si="187"/>
        <v>74099.3</v>
      </c>
      <c r="S709" s="24">
        <f t="shared" si="187"/>
        <v>73034.2</v>
      </c>
      <c r="T709" s="15"/>
    </row>
    <row r="710" spans="1:20" ht="22.5">
      <c r="A710" s="337"/>
      <c r="B710" s="337"/>
      <c r="C710" s="24" t="s">
        <v>36</v>
      </c>
      <c r="D710" s="170"/>
      <c r="E710" s="170"/>
      <c r="F710" s="170"/>
      <c r="G710" s="170"/>
      <c r="H710" s="172"/>
      <c r="I710" s="172"/>
      <c r="J710" s="24"/>
      <c r="K710" s="42"/>
      <c r="L710" s="171"/>
      <c r="M710" s="42"/>
      <c r="N710" s="42"/>
      <c r="O710" s="42"/>
      <c r="P710" s="42"/>
      <c r="Q710" s="42"/>
      <c r="R710" s="42"/>
      <c r="S710" s="42"/>
      <c r="T710" s="15"/>
    </row>
    <row r="711" spans="1:20" ht="33.75">
      <c r="A711" s="338"/>
      <c r="B711" s="338"/>
      <c r="C711" s="24" t="s">
        <v>750</v>
      </c>
      <c r="D711" s="170" t="s">
        <v>730</v>
      </c>
      <c r="E711" s="170" t="s">
        <v>827</v>
      </c>
      <c r="F711" s="170" t="s">
        <v>834</v>
      </c>
      <c r="G711" s="170"/>
      <c r="H711" s="172"/>
      <c r="I711" s="172"/>
      <c r="J711" s="24">
        <f>J712+J715+J718+J721+J730+J733+J736+J739+J745+J757+J760+J763+J766+J769+J772+J775+J778+J781+J784</f>
        <v>28711.2</v>
      </c>
      <c r="K711" s="24">
        <f aca="true" t="shared" si="188" ref="K711:S711">K712+K715+K718+K721+K730+K733+K736+K739+K745+K757+K760+K763+K766+K769+K772+K775+K778+K781+K784</f>
        <v>6891.9439999999995</v>
      </c>
      <c r="L711" s="24">
        <f t="shared" si="188"/>
        <v>28496.418</v>
      </c>
      <c r="M711" s="24">
        <f t="shared" si="188"/>
        <v>14056.864</v>
      </c>
      <c r="N711" s="24">
        <f t="shared" si="188"/>
        <v>55679.716</v>
      </c>
      <c r="O711" s="24">
        <f t="shared" si="188"/>
        <v>22398.212</v>
      </c>
      <c r="P711" s="24">
        <f t="shared" si="188"/>
        <v>57927.020000000004</v>
      </c>
      <c r="Q711" s="24">
        <f t="shared" si="188"/>
        <v>48683.819</v>
      </c>
      <c r="R711" s="24">
        <f t="shared" si="188"/>
        <v>74099.3</v>
      </c>
      <c r="S711" s="24">
        <f t="shared" si="188"/>
        <v>73034.2</v>
      </c>
      <c r="T711" s="15"/>
    </row>
    <row r="712" spans="1:20" ht="22.5">
      <c r="A712" s="311"/>
      <c r="B712" s="301" t="s">
        <v>711</v>
      </c>
      <c r="C712" s="135" t="s">
        <v>23</v>
      </c>
      <c r="D712" s="173" t="s">
        <v>730</v>
      </c>
      <c r="E712" s="173" t="s">
        <v>827</v>
      </c>
      <c r="F712" s="173" t="s">
        <v>835</v>
      </c>
      <c r="G712" s="173" t="s">
        <v>823</v>
      </c>
      <c r="H712" s="172"/>
      <c r="I712" s="172"/>
      <c r="J712" s="138">
        <f>J714</f>
        <v>788</v>
      </c>
      <c r="K712" s="138">
        <f aca="true" t="shared" si="189" ref="K712:S712">K714</f>
        <v>0</v>
      </c>
      <c r="L712" s="138">
        <f t="shared" si="189"/>
        <v>788</v>
      </c>
      <c r="M712" s="138">
        <f t="shared" si="189"/>
        <v>394</v>
      </c>
      <c r="N712" s="138">
        <f t="shared" si="189"/>
        <v>788</v>
      </c>
      <c r="O712" s="138">
        <f t="shared" si="189"/>
        <v>394</v>
      </c>
      <c r="P712" s="138">
        <f t="shared" si="189"/>
        <v>788</v>
      </c>
      <c r="Q712" s="138">
        <f t="shared" si="189"/>
        <v>788</v>
      </c>
      <c r="R712" s="138">
        <f t="shared" si="189"/>
        <v>0</v>
      </c>
      <c r="S712" s="138">
        <f t="shared" si="189"/>
        <v>0</v>
      </c>
      <c r="T712" s="15"/>
    </row>
    <row r="713" spans="1:20" ht="22.5">
      <c r="A713" s="312"/>
      <c r="B713" s="302"/>
      <c r="C713" s="135" t="s">
        <v>36</v>
      </c>
      <c r="D713" s="173"/>
      <c r="E713" s="173"/>
      <c r="F713" s="173"/>
      <c r="G713" s="173"/>
      <c r="H713" s="172"/>
      <c r="I713" s="172"/>
      <c r="J713" s="138"/>
      <c r="K713" s="138"/>
      <c r="L713" s="138"/>
      <c r="M713" s="138"/>
      <c r="N713" s="138"/>
      <c r="O713" s="138"/>
      <c r="P713" s="138"/>
      <c r="Q713" s="138"/>
      <c r="R713" s="138"/>
      <c r="S713" s="138"/>
      <c r="T713" s="15"/>
    </row>
    <row r="714" spans="1:20" ht="33.75">
      <c r="A714" s="314"/>
      <c r="B714" s="303"/>
      <c r="C714" s="135" t="s">
        <v>750</v>
      </c>
      <c r="D714" s="173" t="s">
        <v>730</v>
      </c>
      <c r="E714" s="173" t="s">
        <v>827</v>
      </c>
      <c r="F714" s="173" t="s">
        <v>835</v>
      </c>
      <c r="G714" s="173" t="s">
        <v>823</v>
      </c>
      <c r="H714" s="172"/>
      <c r="I714" s="172"/>
      <c r="J714" s="138">
        <v>788</v>
      </c>
      <c r="K714" s="138">
        <v>0</v>
      </c>
      <c r="L714" s="138">
        <v>788</v>
      </c>
      <c r="M714" s="138">
        <v>394</v>
      </c>
      <c r="N714" s="138">
        <v>788</v>
      </c>
      <c r="O714" s="138">
        <v>394</v>
      </c>
      <c r="P714" s="138">
        <v>788</v>
      </c>
      <c r="Q714" s="138">
        <v>788</v>
      </c>
      <c r="R714" s="138">
        <v>0</v>
      </c>
      <c r="S714" s="138">
        <v>0</v>
      </c>
      <c r="T714" s="15"/>
    </row>
    <row r="715" spans="1:20" ht="22.5">
      <c r="A715" s="341"/>
      <c r="B715" s="301" t="s">
        <v>712</v>
      </c>
      <c r="C715" s="135" t="s">
        <v>23</v>
      </c>
      <c r="D715" s="173" t="s">
        <v>730</v>
      </c>
      <c r="E715" s="173" t="s">
        <v>827</v>
      </c>
      <c r="F715" s="173" t="s">
        <v>836</v>
      </c>
      <c r="G715" s="173" t="s">
        <v>825</v>
      </c>
      <c r="H715" s="172"/>
      <c r="I715" s="172"/>
      <c r="J715" s="138">
        <f>J717</f>
        <v>549.9</v>
      </c>
      <c r="K715" s="138">
        <f aca="true" t="shared" si="190" ref="K715:S715">K717</f>
        <v>0</v>
      </c>
      <c r="L715" s="138">
        <f t="shared" si="190"/>
        <v>0</v>
      </c>
      <c r="M715" s="138">
        <f t="shared" si="190"/>
        <v>0</v>
      </c>
      <c r="N715" s="138">
        <f t="shared" si="190"/>
        <v>0</v>
      </c>
      <c r="O715" s="138">
        <f t="shared" si="190"/>
        <v>0</v>
      </c>
      <c r="P715" s="138">
        <f t="shared" si="190"/>
        <v>50</v>
      </c>
      <c r="Q715" s="138">
        <f t="shared" si="190"/>
        <v>50</v>
      </c>
      <c r="R715" s="138">
        <f t="shared" si="190"/>
        <v>0</v>
      </c>
      <c r="S715" s="138">
        <f t="shared" si="190"/>
        <v>0</v>
      </c>
      <c r="T715" s="15"/>
    </row>
    <row r="716" spans="1:20" ht="22.5">
      <c r="A716" s="342"/>
      <c r="B716" s="302"/>
      <c r="C716" s="135" t="s">
        <v>36</v>
      </c>
      <c r="D716" s="173"/>
      <c r="E716" s="173"/>
      <c r="F716" s="173"/>
      <c r="G716" s="173"/>
      <c r="H716" s="172"/>
      <c r="I716" s="172"/>
      <c r="J716" s="138"/>
      <c r="K716" s="138"/>
      <c r="L716" s="138"/>
      <c r="M716" s="138"/>
      <c r="N716" s="138"/>
      <c r="O716" s="138"/>
      <c r="P716" s="138"/>
      <c r="Q716" s="138"/>
      <c r="R716" s="138"/>
      <c r="S716" s="138"/>
      <c r="T716" s="15"/>
    </row>
    <row r="717" spans="1:20" ht="33.75">
      <c r="A717" s="343"/>
      <c r="B717" s="303"/>
      <c r="C717" s="135" t="s">
        <v>750</v>
      </c>
      <c r="D717" s="173" t="s">
        <v>730</v>
      </c>
      <c r="E717" s="173" t="s">
        <v>827</v>
      </c>
      <c r="F717" s="173" t="s">
        <v>836</v>
      </c>
      <c r="G717" s="173" t="s">
        <v>825</v>
      </c>
      <c r="H717" s="172"/>
      <c r="I717" s="172"/>
      <c r="J717" s="138">
        <v>549.9</v>
      </c>
      <c r="K717" s="138">
        <v>0</v>
      </c>
      <c r="L717" s="138">
        <v>0</v>
      </c>
      <c r="M717" s="138">
        <v>0</v>
      </c>
      <c r="N717" s="138">
        <v>0</v>
      </c>
      <c r="O717" s="138">
        <v>0</v>
      </c>
      <c r="P717" s="138">
        <v>50</v>
      </c>
      <c r="Q717" s="138">
        <v>50</v>
      </c>
      <c r="R717" s="138">
        <v>0</v>
      </c>
      <c r="S717" s="138">
        <v>0</v>
      </c>
      <c r="T717" s="15"/>
    </row>
    <row r="718" spans="1:20" ht="22.5">
      <c r="A718" s="206"/>
      <c r="B718" s="301" t="s">
        <v>1048</v>
      </c>
      <c r="C718" s="135" t="s">
        <v>23</v>
      </c>
      <c r="D718" s="173" t="s">
        <v>730</v>
      </c>
      <c r="E718" s="173" t="s">
        <v>827</v>
      </c>
      <c r="F718" s="173" t="s">
        <v>1049</v>
      </c>
      <c r="G718" s="173" t="s">
        <v>735</v>
      </c>
      <c r="H718" s="172"/>
      <c r="I718" s="172"/>
      <c r="J718" s="138">
        <f>J720</f>
        <v>0</v>
      </c>
      <c r="K718" s="138">
        <f aca="true" t="shared" si="191" ref="K718:S718">K720</f>
        <v>0</v>
      </c>
      <c r="L718" s="138">
        <f t="shared" si="191"/>
        <v>86.018</v>
      </c>
      <c r="M718" s="138">
        <f t="shared" si="191"/>
        <v>0</v>
      </c>
      <c r="N718" s="138">
        <f t="shared" si="191"/>
        <v>168.668</v>
      </c>
      <c r="O718" s="138">
        <f t="shared" si="191"/>
        <v>114.334</v>
      </c>
      <c r="P718" s="138">
        <f t="shared" si="191"/>
        <v>168.669</v>
      </c>
      <c r="Q718" s="138">
        <f t="shared" si="191"/>
        <v>114.334</v>
      </c>
      <c r="R718" s="138">
        <f t="shared" si="191"/>
        <v>160</v>
      </c>
      <c r="S718" s="138">
        <f t="shared" si="191"/>
        <v>160</v>
      </c>
      <c r="T718" s="15"/>
    </row>
    <row r="719" spans="1:20" ht="22.5">
      <c r="A719" s="206"/>
      <c r="B719" s="302"/>
      <c r="C719" s="135" t="s">
        <v>36</v>
      </c>
      <c r="D719" s="173"/>
      <c r="E719" s="173"/>
      <c r="F719" s="173"/>
      <c r="G719" s="173"/>
      <c r="H719" s="172"/>
      <c r="I719" s="172"/>
      <c r="J719" s="138"/>
      <c r="K719" s="138"/>
      <c r="L719" s="138"/>
      <c r="M719" s="138"/>
      <c r="N719" s="138"/>
      <c r="O719" s="138"/>
      <c r="P719" s="138"/>
      <c r="Q719" s="138"/>
      <c r="R719" s="138"/>
      <c r="S719" s="138"/>
      <c r="T719" s="15"/>
    </row>
    <row r="720" spans="1:20" ht="33.75">
      <c r="A720" s="206"/>
      <c r="B720" s="303"/>
      <c r="C720" s="135" t="s">
        <v>750</v>
      </c>
      <c r="D720" s="173" t="s">
        <v>730</v>
      </c>
      <c r="E720" s="173" t="s">
        <v>827</v>
      </c>
      <c r="F720" s="173" t="s">
        <v>1049</v>
      </c>
      <c r="G720" s="173" t="s">
        <v>735</v>
      </c>
      <c r="H720" s="172"/>
      <c r="I720" s="172"/>
      <c r="J720" s="138">
        <v>0</v>
      </c>
      <c r="K720" s="138">
        <v>0</v>
      </c>
      <c r="L720" s="138">
        <v>86.018</v>
      </c>
      <c r="M720" s="138">
        <v>0</v>
      </c>
      <c r="N720" s="138">
        <v>168.668</v>
      </c>
      <c r="O720" s="138">
        <v>114.334</v>
      </c>
      <c r="P720" s="138">
        <v>168.669</v>
      </c>
      <c r="Q720" s="138">
        <v>114.334</v>
      </c>
      <c r="R720" s="138">
        <v>160</v>
      </c>
      <c r="S720" s="138">
        <v>160</v>
      </c>
      <c r="T720" s="15"/>
    </row>
    <row r="721" spans="1:20" ht="22.5" customHeight="1">
      <c r="A721" s="301"/>
      <c r="B721" s="301" t="s">
        <v>1114</v>
      </c>
      <c r="C721" s="135" t="s">
        <v>23</v>
      </c>
      <c r="D721" s="173" t="s">
        <v>730</v>
      </c>
      <c r="E721" s="173" t="s">
        <v>827</v>
      </c>
      <c r="F721" s="173" t="s">
        <v>1115</v>
      </c>
      <c r="G721" s="173" t="s">
        <v>825</v>
      </c>
      <c r="H721" s="172"/>
      <c r="I721" s="172"/>
      <c r="J721" s="138">
        <f>J723</f>
        <v>0</v>
      </c>
      <c r="K721" s="138">
        <f aca="true" t="shared" si="192" ref="K721:S721">K723</f>
        <v>0</v>
      </c>
      <c r="L721" s="138">
        <f t="shared" si="192"/>
        <v>0</v>
      </c>
      <c r="M721" s="138">
        <f t="shared" si="192"/>
        <v>0</v>
      </c>
      <c r="N721" s="138">
        <f t="shared" si="192"/>
        <v>0</v>
      </c>
      <c r="O721" s="138">
        <f t="shared" si="192"/>
        <v>0</v>
      </c>
      <c r="P721" s="138">
        <f t="shared" si="192"/>
        <v>699.173</v>
      </c>
      <c r="Q721" s="138">
        <f t="shared" si="192"/>
        <v>699.173</v>
      </c>
      <c r="R721" s="138">
        <f t="shared" si="192"/>
        <v>0</v>
      </c>
      <c r="S721" s="138">
        <f t="shared" si="192"/>
        <v>0</v>
      </c>
      <c r="T721" s="15"/>
    </row>
    <row r="722" spans="1:20" ht="22.5">
      <c r="A722" s="302"/>
      <c r="B722" s="302"/>
      <c r="C722" s="135" t="s">
        <v>36</v>
      </c>
      <c r="D722" s="173" t="s">
        <v>730</v>
      </c>
      <c r="E722" s="173" t="s">
        <v>827</v>
      </c>
      <c r="F722" s="173" t="s">
        <v>1115</v>
      </c>
      <c r="G722" s="173" t="s">
        <v>825</v>
      </c>
      <c r="H722" s="172"/>
      <c r="I722" s="172"/>
      <c r="J722" s="138">
        <v>0</v>
      </c>
      <c r="K722" s="138">
        <v>0</v>
      </c>
      <c r="L722" s="138">
        <v>0</v>
      </c>
      <c r="M722" s="138">
        <v>0</v>
      </c>
      <c r="N722" s="138">
        <v>0</v>
      </c>
      <c r="O722" s="138">
        <v>0</v>
      </c>
      <c r="P722" s="138">
        <v>0</v>
      </c>
      <c r="Q722" s="138">
        <v>0</v>
      </c>
      <c r="R722" s="138">
        <v>0</v>
      </c>
      <c r="S722" s="138">
        <v>0</v>
      </c>
      <c r="T722" s="15"/>
    </row>
    <row r="723" spans="1:20" ht="33.75">
      <c r="A723" s="303"/>
      <c r="B723" s="303"/>
      <c r="C723" s="135" t="s">
        <v>750</v>
      </c>
      <c r="D723" s="173" t="s">
        <v>730</v>
      </c>
      <c r="E723" s="173" t="s">
        <v>827</v>
      </c>
      <c r="F723" s="173" t="s">
        <v>1115</v>
      </c>
      <c r="G723" s="173" t="s">
        <v>825</v>
      </c>
      <c r="H723" s="172"/>
      <c r="I723" s="172"/>
      <c r="J723" s="138">
        <v>0</v>
      </c>
      <c r="K723" s="138">
        <v>0</v>
      </c>
      <c r="L723" s="138">
        <v>0</v>
      </c>
      <c r="M723" s="138">
        <v>0</v>
      </c>
      <c r="N723" s="138">
        <v>0</v>
      </c>
      <c r="O723" s="138">
        <v>0</v>
      </c>
      <c r="P723" s="138">
        <v>699.173</v>
      </c>
      <c r="Q723" s="138">
        <v>699.173</v>
      </c>
      <c r="R723" s="138">
        <v>0</v>
      </c>
      <c r="S723" s="138">
        <v>0</v>
      </c>
      <c r="T723" s="15"/>
    </row>
    <row r="724" spans="1:20" ht="22.5" customHeight="1" hidden="1">
      <c r="A724" s="301"/>
      <c r="B724" s="301" t="s">
        <v>479</v>
      </c>
      <c r="C724" s="135" t="s">
        <v>23</v>
      </c>
      <c r="D724" s="173" t="s">
        <v>730</v>
      </c>
      <c r="E724" s="173" t="s">
        <v>827</v>
      </c>
      <c r="F724" s="173" t="s">
        <v>837</v>
      </c>
      <c r="G724" s="173" t="s">
        <v>838</v>
      </c>
      <c r="H724" s="172"/>
      <c r="I724" s="172"/>
      <c r="J724" s="138"/>
      <c r="K724" s="138"/>
      <c r="L724" s="138"/>
      <c r="M724" s="138"/>
      <c r="N724" s="138"/>
      <c r="O724" s="138"/>
      <c r="P724" s="138"/>
      <c r="Q724" s="138"/>
      <c r="R724" s="138"/>
      <c r="S724" s="138"/>
      <c r="T724" s="15"/>
    </row>
    <row r="725" spans="1:20" ht="22.5" hidden="1">
      <c r="A725" s="302"/>
      <c r="B725" s="302"/>
      <c r="C725" s="135" t="s">
        <v>36</v>
      </c>
      <c r="D725" s="173" t="s">
        <v>730</v>
      </c>
      <c r="E725" s="173" t="s">
        <v>827</v>
      </c>
      <c r="F725" s="173" t="s">
        <v>837</v>
      </c>
      <c r="G725" s="173" t="s">
        <v>838</v>
      </c>
      <c r="H725" s="172"/>
      <c r="I725" s="172"/>
      <c r="J725" s="138"/>
      <c r="K725" s="138"/>
      <c r="L725" s="138"/>
      <c r="M725" s="138"/>
      <c r="N725" s="138"/>
      <c r="O725" s="138"/>
      <c r="P725" s="138"/>
      <c r="Q725" s="138"/>
      <c r="R725" s="138"/>
      <c r="S725" s="138"/>
      <c r="T725" s="15"/>
    </row>
    <row r="726" spans="1:20" ht="33.75" hidden="1">
      <c r="A726" s="303"/>
      <c r="B726" s="303"/>
      <c r="C726" s="135" t="s">
        <v>750</v>
      </c>
      <c r="D726" s="173" t="s">
        <v>730</v>
      </c>
      <c r="E726" s="173" t="s">
        <v>827</v>
      </c>
      <c r="F726" s="173" t="s">
        <v>837</v>
      </c>
      <c r="G726" s="173" t="s">
        <v>838</v>
      </c>
      <c r="H726" s="172"/>
      <c r="I726" s="172"/>
      <c r="J726" s="138"/>
      <c r="K726" s="138"/>
      <c r="L726" s="138"/>
      <c r="M726" s="138"/>
      <c r="N726" s="138"/>
      <c r="O726" s="138"/>
      <c r="P726" s="138"/>
      <c r="Q726" s="138"/>
      <c r="R726" s="138"/>
      <c r="S726" s="138"/>
      <c r="T726" s="15"/>
    </row>
    <row r="727" spans="1:20" ht="22.5" hidden="1">
      <c r="A727" s="313"/>
      <c r="B727" s="331" t="s">
        <v>132</v>
      </c>
      <c r="C727" s="135" t="s">
        <v>23</v>
      </c>
      <c r="D727" s="173" t="s">
        <v>730</v>
      </c>
      <c r="E727" s="173" t="s">
        <v>827</v>
      </c>
      <c r="F727" s="173" t="s">
        <v>1050</v>
      </c>
      <c r="G727" s="173" t="s">
        <v>838</v>
      </c>
      <c r="H727" s="172"/>
      <c r="I727" s="172"/>
      <c r="J727" s="138"/>
      <c r="K727" s="138"/>
      <c r="L727" s="138"/>
      <c r="M727" s="138"/>
      <c r="N727" s="138"/>
      <c r="O727" s="138"/>
      <c r="P727" s="138"/>
      <c r="Q727" s="138"/>
      <c r="R727" s="138"/>
      <c r="S727" s="138"/>
      <c r="T727" s="15"/>
    </row>
    <row r="728" spans="1:20" ht="22.5" hidden="1">
      <c r="A728" s="313"/>
      <c r="B728" s="340"/>
      <c r="C728" s="135" t="s">
        <v>36</v>
      </c>
      <c r="D728" s="173"/>
      <c r="E728" s="173"/>
      <c r="F728" s="173"/>
      <c r="G728" s="173"/>
      <c r="H728" s="172"/>
      <c r="I728" s="172"/>
      <c r="J728" s="138"/>
      <c r="K728" s="138"/>
      <c r="L728" s="138"/>
      <c r="M728" s="138"/>
      <c r="N728" s="138"/>
      <c r="O728" s="138"/>
      <c r="P728" s="138"/>
      <c r="Q728" s="138"/>
      <c r="R728" s="138"/>
      <c r="S728" s="138"/>
      <c r="T728" s="15"/>
    </row>
    <row r="729" spans="1:20" ht="33.75" hidden="1">
      <c r="A729" s="313"/>
      <c r="B729" s="332"/>
      <c r="C729" s="135" t="s">
        <v>750</v>
      </c>
      <c r="D729" s="173" t="s">
        <v>730</v>
      </c>
      <c r="E729" s="173" t="s">
        <v>827</v>
      </c>
      <c r="F729" s="173" t="s">
        <v>1050</v>
      </c>
      <c r="G729" s="173" t="s">
        <v>838</v>
      </c>
      <c r="H729" s="172"/>
      <c r="I729" s="172"/>
      <c r="J729" s="138"/>
      <c r="K729" s="138"/>
      <c r="L729" s="138"/>
      <c r="M729" s="138"/>
      <c r="N729" s="138"/>
      <c r="O729" s="138"/>
      <c r="P729" s="138"/>
      <c r="Q729" s="138"/>
      <c r="R729" s="138"/>
      <c r="S729" s="138"/>
      <c r="T729" s="15"/>
    </row>
    <row r="730" spans="1:20" ht="22.5">
      <c r="A730" s="315"/>
      <c r="B730" s="331" t="s">
        <v>92</v>
      </c>
      <c r="C730" s="135" t="s">
        <v>23</v>
      </c>
      <c r="D730" s="173" t="s">
        <v>730</v>
      </c>
      <c r="E730" s="173" t="s">
        <v>827</v>
      </c>
      <c r="F730" s="173" t="s">
        <v>837</v>
      </c>
      <c r="G730" s="173" t="s">
        <v>823</v>
      </c>
      <c r="H730" s="172"/>
      <c r="I730" s="172"/>
      <c r="J730" s="138">
        <f>J732</f>
        <v>0</v>
      </c>
      <c r="K730" s="138">
        <f aca="true" t="shared" si="193" ref="K730:S730">K732</f>
        <v>0</v>
      </c>
      <c r="L730" s="138">
        <f t="shared" si="193"/>
        <v>142.5</v>
      </c>
      <c r="M730" s="138">
        <f t="shared" si="193"/>
        <v>0</v>
      </c>
      <c r="N730" s="138">
        <f t="shared" si="193"/>
        <v>142.5</v>
      </c>
      <c r="O730" s="138">
        <f t="shared" si="193"/>
        <v>142.5</v>
      </c>
      <c r="P730" s="138">
        <f t="shared" si="193"/>
        <v>142.5</v>
      </c>
      <c r="Q730" s="138">
        <f t="shared" si="193"/>
        <v>142.5</v>
      </c>
      <c r="R730" s="138">
        <f t="shared" si="193"/>
        <v>0</v>
      </c>
      <c r="S730" s="138">
        <f t="shared" si="193"/>
        <v>0</v>
      </c>
      <c r="T730" s="15"/>
    </row>
    <row r="731" spans="1:20" ht="22.5">
      <c r="A731" s="316"/>
      <c r="B731" s="340"/>
      <c r="C731" s="135" t="s">
        <v>36</v>
      </c>
      <c r="D731" s="173"/>
      <c r="E731" s="173"/>
      <c r="F731" s="173"/>
      <c r="G731" s="173"/>
      <c r="H731" s="172"/>
      <c r="I731" s="172"/>
      <c r="J731" s="138"/>
      <c r="K731" s="138"/>
      <c r="L731" s="138"/>
      <c r="M731" s="138"/>
      <c r="N731" s="138"/>
      <c r="O731" s="138"/>
      <c r="P731" s="138"/>
      <c r="Q731" s="138"/>
      <c r="R731" s="138"/>
      <c r="S731" s="138"/>
      <c r="T731" s="15"/>
    </row>
    <row r="732" spans="1:20" ht="33.75">
      <c r="A732" s="317"/>
      <c r="B732" s="332"/>
      <c r="C732" s="135" t="s">
        <v>750</v>
      </c>
      <c r="D732" s="173" t="s">
        <v>730</v>
      </c>
      <c r="E732" s="173" t="s">
        <v>827</v>
      </c>
      <c r="F732" s="173" t="s">
        <v>837</v>
      </c>
      <c r="G732" s="173" t="s">
        <v>823</v>
      </c>
      <c r="H732" s="172"/>
      <c r="I732" s="172"/>
      <c r="J732" s="138">
        <v>0</v>
      </c>
      <c r="K732" s="138">
        <v>0</v>
      </c>
      <c r="L732" s="138">
        <v>142.5</v>
      </c>
      <c r="M732" s="138">
        <v>0</v>
      </c>
      <c r="N732" s="138">
        <v>142.5</v>
      </c>
      <c r="O732" s="138">
        <v>142.5</v>
      </c>
      <c r="P732" s="138">
        <v>142.5</v>
      </c>
      <c r="Q732" s="138">
        <v>142.5</v>
      </c>
      <c r="R732" s="138">
        <v>0</v>
      </c>
      <c r="S732" s="138">
        <v>0</v>
      </c>
      <c r="T732" s="15"/>
    </row>
    <row r="733" spans="1:20" ht="22.5">
      <c r="A733" s="315"/>
      <c r="B733" s="331" t="s">
        <v>1051</v>
      </c>
      <c r="C733" s="135" t="s">
        <v>23</v>
      </c>
      <c r="D733" s="173" t="s">
        <v>730</v>
      </c>
      <c r="E733" s="173" t="s">
        <v>827</v>
      </c>
      <c r="F733" s="173" t="s">
        <v>1052</v>
      </c>
      <c r="G733" s="173" t="s">
        <v>823</v>
      </c>
      <c r="H733" s="172"/>
      <c r="I733" s="172"/>
      <c r="J733" s="138">
        <f>J735</f>
        <v>0</v>
      </c>
      <c r="K733" s="138">
        <f aca="true" t="shared" si="194" ref="K733:S733">K735</f>
        <v>0</v>
      </c>
      <c r="L733" s="138">
        <f t="shared" si="194"/>
        <v>109.9</v>
      </c>
      <c r="M733" s="138">
        <f t="shared" si="194"/>
        <v>0</v>
      </c>
      <c r="N733" s="138">
        <f t="shared" si="194"/>
        <v>109.9</v>
      </c>
      <c r="O733" s="138">
        <f t="shared" si="194"/>
        <v>73.3</v>
      </c>
      <c r="P733" s="138">
        <f t="shared" si="194"/>
        <v>184.6</v>
      </c>
      <c r="Q733" s="138">
        <f t="shared" si="194"/>
        <v>184.6</v>
      </c>
      <c r="R733" s="138">
        <f t="shared" si="194"/>
        <v>0</v>
      </c>
      <c r="S733" s="138">
        <f t="shared" si="194"/>
        <v>0</v>
      </c>
      <c r="T733" s="15"/>
    </row>
    <row r="734" spans="1:20" ht="22.5">
      <c r="A734" s="316"/>
      <c r="B734" s="340"/>
      <c r="C734" s="135" t="s">
        <v>36</v>
      </c>
      <c r="D734" s="173"/>
      <c r="E734" s="173"/>
      <c r="F734" s="173"/>
      <c r="G734" s="173"/>
      <c r="H734" s="172"/>
      <c r="I734" s="172"/>
      <c r="J734" s="138"/>
      <c r="K734" s="138"/>
      <c r="L734" s="138"/>
      <c r="M734" s="138"/>
      <c r="N734" s="138"/>
      <c r="O734" s="138"/>
      <c r="P734" s="138"/>
      <c r="Q734" s="138"/>
      <c r="R734" s="138"/>
      <c r="S734" s="138"/>
      <c r="T734" s="15"/>
    </row>
    <row r="735" spans="1:20" ht="48" customHeight="1">
      <c r="A735" s="317"/>
      <c r="B735" s="332"/>
      <c r="C735" s="135" t="s">
        <v>750</v>
      </c>
      <c r="D735" s="173" t="s">
        <v>730</v>
      </c>
      <c r="E735" s="173" t="s">
        <v>827</v>
      </c>
      <c r="F735" s="173" t="s">
        <v>1052</v>
      </c>
      <c r="G735" s="173" t="s">
        <v>823</v>
      </c>
      <c r="H735" s="172"/>
      <c r="I735" s="172"/>
      <c r="J735" s="138">
        <v>0</v>
      </c>
      <c r="K735" s="138">
        <v>0</v>
      </c>
      <c r="L735" s="138">
        <v>109.9</v>
      </c>
      <c r="M735" s="138">
        <v>0</v>
      </c>
      <c r="N735" s="138">
        <v>109.9</v>
      </c>
      <c r="O735" s="138">
        <v>73.3</v>
      </c>
      <c r="P735" s="138">
        <v>184.6</v>
      </c>
      <c r="Q735" s="138">
        <v>184.6</v>
      </c>
      <c r="R735" s="138">
        <v>0</v>
      </c>
      <c r="S735" s="138">
        <v>0</v>
      </c>
      <c r="T735" s="15"/>
    </row>
    <row r="736" spans="1:20" ht="22.5" customHeight="1">
      <c r="A736" s="315"/>
      <c r="B736" s="331" t="s">
        <v>1075</v>
      </c>
      <c r="C736" s="135" t="s">
        <v>23</v>
      </c>
      <c r="D736" s="173" t="s">
        <v>730</v>
      </c>
      <c r="E736" s="173" t="s">
        <v>827</v>
      </c>
      <c r="F736" s="173" t="s">
        <v>1077</v>
      </c>
      <c r="G736" s="173" t="s">
        <v>823</v>
      </c>
      <c r="H736" s="172"/>
      <c r="I736" s="172"/>
      <c r="J736" s="138">
        <f>J738</f>
        <v>0</v>
      </c>
      <c r="K736" s="138">
        <f aca="true" t="shared" si="195" ref="K736:S736">K738</f>
        <v>0</v>
      </c>
      <c r="L736" s="138">
        <f t="shared" si="195"/>
        <v>0</v>
      </c>
      <c r="M736" s="138">
        <f t="shared" si="195"/>
        <v>0</v>
      </c>
      <c r="N736" s="138">
        <f t="shared" si="195"/>
        <v>11249.448</v>
      </c>
      <c r="O736" s="138">
        <f t="shared" si="195"/>
        <v>649.284</v>
      </c>
      <c r="P736" s="138">
        <f t="shared" si="195"/>
        <v>14453.048</v>
      </c>
      <c r="Q736" s="138">
        <f t="shared" si="195"/>
        <v>14453.048</v>
      </c>
      <c r="R736" s="138">
        <f t="shared" si="195"/>
        <v>0</v>
      </c>
      <c r="S736" s="138">
        <f t="shared" si="195"/>
        <v>0</v>
      </c>
      <c r="T736" s="15"/>
    </row>
    <row r="737" spans="1:20" ht="24" customHeight="1">
      <c r="A737" s="316"/>
      <c r="B737" s="340"/>
      <c r="C737" s="135" t="s">
        <v>36</v>
      </c>
      <c r="D737" s="67"/>
      <c r="E737" s="67"/>
      <c r="F737" s="173"/>
      <c r="G737" s="173"/>
      <c r="H737" s="172"/>
      <c r="I737" s="172"/>
      <c r="J737" s="138"/>
      <c r="K737" s="138"/>
      <c r="L737" s="138"/>
      <c r="M737" s="138"/>
      <c r="N737" s="138"/>
      <c r="O737" s="138"/>
      <c r="P737" s="138"/>
      <c r="Q737" s="138"/>
      <c r="R737" s="138"/>
      <c r="S737" s="138"/>
      <c r="T737" s="15"/>
    </row>
    <row r="738" spans="1:20" ht="48" customHeight="1">
      <c r="A738" s="317"/>
      <c r="B738" s="332"/>
      <c r="C738" s="135" t="s">
        <v>750</v>
      </c>
      <c r="D738" s="173" t="s">
        <v>730</v>
      </c>
      <c r="E738" s="173" t="s">
        <v>827</v>
      </c>
      <c r="F738" s="173" t="s">
        <v>1077</v>
      </c>
      <c r="G738" s="173" t="s">
        <v>823</v>
      </c>
      <c r="H738" s="172"/>
      <c r="I738" s="172"/>
      <c r="J738" s="138">
        <v>0</v>
      </c>
      <c r="K738" s="138">
        <v>0</v>
      </c>
      <c r="L738" s="138">
        <v>0</v>
      </c>
      <c r="M738" s="138">
        <v>0</v>
      </c>
      <c r="N738" s="138">
        <v>11249.448</v>
      </c>
      <c r="O738" s="138">
        <v>649.284</v>
      </c>
      <c r="P738" s="138">
        <v>14453.048</v>
      </c>
      <c r="Q738" s="138">
        <v>14453.048</v>
      </c>
      <c r="R738" s="138">
        <v>0</v>
      </c>
      <c r="S738" s="138">
        <v>0</v>
      </c>
      <c r="T738" s="15"/>
    </row>
    <row r="739" spans="1:20" ht="23.25" customHeight="1">
      <c r="A739" s="315"/>
      <c r="B739" s="331" t="s">
        <v>1076</v>
      </c>
      <c r="C739" s="135" t="s">
        <v>23</v>
      </c>
      <c r="D739" s="173" t="s">
        <v>730</v>
      </c>
      <c r="E739" s="173" t="s">
        <v>827</v>
      </c>
      <c r="F739" s="173" t="s">
        <v>1078</v>
      </c>
      <c r="G739" s="173" t="s">
        <v>825</v>
      </c>
      <c r="H739" s="172"/>
      <c r="I739" s="172"/>
      <c r="J739" s="138">
        <f>J741</f>
        <v>0</v>
      </c>
      <c r="K739" s="138">
        <f aca="true" t="shared" si="196" ref="K739:S739">K741</f>
        <v>0</v>
      </c>
      <c r="L739" s="138">
        <f t="shared" si="196"/>
        <v>0</v>
      </c>
      <c r="M739" s="138">
        <f t="shared" si="196"/>
        <v>0</v>
      </c>
      <c r="N739" s="138">
        <f t="shared" si="196"/>
        <v>3889</v>
      </c>
      <c r="O739" s="138">
        <f t="shared" si="196"/>
        <v>0</v>
      </c>
      <c r="P739" s="138">
        <f t="shared" si="196"/>
        <v>3889</v>
      </c>
      <c r="Q739" s="138">
        <f t="shared" si="196"/>
        <v>0</v>
      </c>
      <c r="R739" s="138">
        <f t="shared" si="196"/>
        <v>0</v>
      </c>
      <c r="S739" s="138">
        <f t="shared" si="196"/>
        <v>0</v>
      </c>
      <c r="T739" s="15"/>
    </row>
    <row r="740" spans="1:20" ht="24" customHeight="1">
      <c r="A740" s="316"/>
      <c r="B740" s="340"/>
      <c r="C740" s="135" t="s">
        <v>36</v>
      </c>
      <c r="D740" s="67"/>
      <c r="E740" s="67"/>
      <c r="F740" s="173"/>
      <c r="G740" s="173"/>
      <c r="H740" s="172"/>
      <c r="I740" s="172"/>
      <c r="J740" s="138"/>
      <c r="K740" s="138"/>
      <c r="L740" s="138"/>
      <c r="M740" s="138"/>
      <c r="N740" s="138"/>
      <c r="O740" s="138"/>
      <c r="P740" s="138"/>
      <c r="Q740" s="138"/>
      <c r="R740" s="138"/>
      <c r="S740" s="138"/>
      <c r="T740" s="15"/>
    </row>
    <row r="741" spans="1:20" ht="33" customHeight="1">
      <c r="A741" s="317"/>
      <c r="B741" s="332"/>
      <c r="C741" s="135" t="s">
        <v>750</v>
      </c>
      <c r="D741" s="173" t="s">
        <v>730</v>
      </c>
      <c r="E741" s="173" t="s">
        <v>827</v>
      </c>
      <c r="F741" s="173" t="s">
        <v>1078</v>
      </c>
      <c r="G741" s="173" t="s">
        <v>825</v>
      </c>
      <c r="H741" s="172"/>
      <c r="I741" s="172"/>
      <c r="J741" s="138">
        <v>0</v>
      </c>
      <c r="K741" s="138">
        <v>0</v>
      </c>
      <c r="L741" s="138">
        <v>0</v>
      </c>
      <c r="M741" s="138">
        <v>0</v>
      </c>
      <c r="N741" s="138">
        <v>3889</v>
      </c>
      <c r="O741" s="138">
        <v>0</v>
      </c>
      <c r="P741" s="138">
        <v>3889</v>
      </c>
      <c r="Q741" s="138">
        <v>0</v>
      </c>
      <c r="R741" s="138">
        <v>0</v>
      </c>
      <c r="S741" s="138">
        <v>0</v>
      </c>
      <c r="T741" s="15"/>
    </row>
    <row r="742" spans="1:20" ht="12.75" hidden="1">
      <c r="A742" s="341"/>
      <c r="B742" s="301"/>
      <c r="C742" s="135"/>
      <c r="D742" s="173"/>
      <c r="E742" s="173"/>
      <c r="F742" s="173"/>
      <c r="G742" s="173"/>
      <c r="H742" s="172"/>
      <c r="I742" s="172"/>
      <c r="J742" s="138"/>
      <c r="K742" s="138"/>
      <c r="L742" s="138"/>
      <c r="M742" s="138"/>
      <c r="N742" s="138"/>
      <c r="O742" s="138"/>
      <c r="P742" s="138"/>
      <c r="Q742" s="138"/>
      <c r="R742" s="138"/>
      <c r="S742" s="138"/>
      <c r="T742" s="15"/>
    </row>
    <row r="743" spans="1:20" ht="12.75" hidden="1">
      <c r="A743" s="342"/>
      <c r="B743" s="302"/>
      <c r="C743" s="135"/>
      <c r="D743" s="173"/>
      <c r="E743" s="173"/>
      <c r="F743" s="173"/>
      <c r="G743" s="173"/>
      <c r="H743" s="172"/>
      <c r="I743" s="172"/>
      <c r="J743" s="138"/>
      <c r="K743" s="138"/>
      <c r="L743" s="138"/>
      <c r="M743" s="138"/>
      <c r="N743" s="138"/>
      <c r="O743" s="138"/>
      <c r="P743" s="138"/>
      <c r="Q743" s="138"/>
      <c r="R743" s="138"/>
      <c r="S743" s="138"/>
      <c r="T743" s="15"/>
    </row>
    <row r="744" spans="1:20" ht="12.75" hidden="1">
      <c r="A744" s="343"/>
      <c r="B744" s="303"/>
      <c r="C744" s="135"/>
      <c r="D744" s="173"/>
      <c r="E744" s="173"/>
      <c r="F744" s="173"/>
      <c r="G744" s="173"/>
      <c r="H744" s="172"/>
      <c r="I744" s="172"/>
      <c r="J744" s="138"/>
      <c r="K744" s="138"/>
      <c r="L744" s="138"/>
      <c r="M744" s="138"/>
      <c r="N744" s="138"/>
      <c r="O744" s="138"/>
      <c r="P744" s="138"/>
      <c r="Q744" s="138"/>
      <c r="R744" s="138"/>
      <c r="S744" s="138"/>
      <c r="T744" s="15"/>
    </row>
    <row r="745" spans="1:20" ht="22.5">
      <c r="A745" s="341"/>
      <c r="B745" s="331" t="s">
        <v>1079</v>
      </c>
      <c r="C745" s="135" t="s">
        <v>23</v>
      </c>
      <c r="D745" s="173" t="s">
        <v>730</v>
      </c>
      <c r="E745" s="173" t="s">
        <v>827</v>
      </c>
      <c r="F745" s="173" t="s">
        <v>836</v>
      </c>
      <c r="G745" s="173" t="s">
        <v>838</v>
      </c>
      <c r="H745" s="172"/>
      <c r="I745" s="172"/>
      <c r="J745" s="138">
        <f>J747</f>
        <v>0</v>
      </c>
      <c r="K745" s="138">
        <f aca="true" t="shared" si="197" ref="K745:S745">K747</f>
        <v>0</v>
      </c>
      <c r="L745" s="138">
        <f t="shared" si="197"/>
        <v>0</v>
      </c>
      <c r="M745" s="138">
        <f t="shared" si="197"/>
        <v>0</v>
      </c>
      <c r="N745" s="138">
        <f t="shared" si="197"/>
        <v>50</v>
      </c>
      <c r="O745" s="138">
        <f t="shared" si="197"/>
        <v>0</v>
      </c>
      <c r="P745" s="138">
        <f t="shared" si="197"/>
        <v>0</v>
      </c>
      <c r="Q745" s="138">
        <f t="shared" si="197"/>
        <v>0</v>
      </c>
      <c r="R745" s="138">
        <f t="shared" si="197"/>
        <v>0</v>
      </c>
      <c r="S745" s="138">
        <f t="shared" si="197"/>
        <v>0</v>
      </c>
      <c r="T745" s="15"/>
    </row>
    <row r="746" spans="1:20" ht="22.5">
      <c r="A746" s="342"/>
      <c r="B746" s="340"/>
      <c r="C746" s="135" t="s">
        <v>36</v>
      </c>
      <c r="D746" s="173"/>
      <c r="E746" s="173"/>
      <c r="F746" s="173"/>
      <c r="G746" s="173"/>
      <c r="H746" s="172"/>
      <c r="I746" s="172"/>
      <c r="J746" s="138"/>
      <c r="K746" s="138"/>
      <c r="L746" s="138"/>
      <c r="M746" s="138"/>
      <c r="N746" s="138"/>
      <c r="O746" s="138"/>
      <c r="P746" s="138"/>
      <c r="Q746" s="138"/>
      <c r="R746" s="138"/>
      <c r="S746" s="138"/>
      <c r="T746" s="15"/>
    </row>
    <row r="747" spans="1:20" ht="33.75">
      <c r="A747" s="343"/>
      <c r="B747" s="332"/>
      <c r="C747" s="135" t="s">
        <v>750</v>
      </c>
      <c r="D747" s="173" t="s">
        <v>730</v>
      </c>
      <c r="E747" s="173" t="s">
        <v>827</v>
      </c>
      <c r="F747" s="173" t="s">
        <v>836</v>
      </c>
      <c r="G747" s="173" t="s">
        <v>838</v>
      </c>
      <c r="H747" s="172"/>
      <c r="I747" s="172"/>
      <c r="J747" s="138">
        <v>0</v>
      </c>
      <c r="K747" s="138">
        <v>0</v>
      </c>
      <c r="L747" s="138">
        <v>0</v>
      </c>
      <c r="M747" s="138">
        <v>0</v>
      </c>
      <c r="N747" s="138">
        <v>50</v>
      </c>
      <c r="O747" s="138">
        <v>0</v>
      </c>
      <c r="P747" s="138">
        <v>0</v>
      </c>
      <c r="Q747" s="138">
        <v>0</v>
      </c>
      <c r="R747" s="138">
        <v>0</v>
      </c>
      <c r="S747" s="138">
        <v>0</v>
      </c>
      <c r="T747" s="15"/>
    </row>
    <row r="748" spans="1:20" ht="12.75" hidden="1">
      <c r="A748" s="341"/>
      <c r="B748" s="331"/>
      <c r="C748" s="135"/>
      <c r="D748" s="173"/>
      <c r="E748" s="173"/>
      <c r="F748" s="173"/>
      <c r="G748" s="173"/>
      <c r="H748" s="172"/>
      <c r="I748" s="172"/>
      <c r="J748" s="138"/>
      <c r="K748" s="138"/>
      <c r="L748" s="138"/>
      <c r="M748" s="138"/>
      <c r="N748" s="138"/>
      <c r="O748" s="138"/>
      <c r="P748" s="138"/>
      <c r="Q748" s="138"/>
      <c r="R748" s="138"/>
      <c r="S748" s="138"/>
      <c r="T748" s="15"/>
    </row>
    <row r="749" spans="1:20" ht="12.75" hidden="1">
      <c r="A749" s="342"/>
      <c r="B749" s="340"/>
      <c r="C749" s="135"/>
      <c r="D749" s="173"/>
      <c r="E749" s="173"/>
      <c r="F749" s="173"/>
      <c r="G749" s="173"/>
      <c r="H749" s="172"/>
      <c r="I749" s="172"/>
      <c r="J749" s="138"/>
      <c r="K749" s="138"/>
      <c r="L749" s="138"/>
      <c r="M749" s="138"/>
      <c r="N749" s="138"/>
      <c r="O749" s="138"/>
      <c r="P749" s="138"/>
      <c r="Q749" s="138"/>
      <c r="R749" s="138"/>
      <c r="S749" s="138"/>
      <c r="T749" s="15"/>
    </row>
    <row r="750" spans="1:20" ht="12.75" hidden="1">
      <c r="A750" s="343"/>
      <c r="B750" s="332"/>
      <c r="C750" s="135"/>
      <c r="D750" s="173"/>
      <c r="E750" s="173"/>
      <c r="F750" s="173"/>
      <c r="G750" s="173"/>
      <c r="H750" s="172"/>
      <c r="I750" s="172"/>
      <c r="J750" s="138"/>
      <c r="K750" s="138"/>
      <c r="L750" s="138"/>
      <c r="M750" s="138"/>
      <c r="N750" s="138"/>
      <c r="O750" s="138"/>
      <c r="P750" s="138"/>
      <c r="Q750" s="138"/>
      <c r="R750" s="138"/>
      <c r="S750" s="138"/>
      <c r="T750" s="15"/>
    </row>
    <row r="751" spans="1:20" ht="12.75" hidden="1">
      <c r="A751" s="341"/>
      <c r="B751" s="331"/>
      <c r="C751" s="135"/>
      <c r="D751" s="173"/>
      <c r="E751" s="173"/>
      <c r="F751" s="173"/>
      <c r="G751" s="173"/>
      <c r="H751" s="172"/>
      <c r="I751" s="172"/>
      <c r="J751" s="138"/>
      <c r="K751" s="138"/>
      <c r="L751" s="138"/>
      <c r="M751" s="138"/>
      <c r="N751" s="138"/>
      <c r="O751" s="138"/>
      <c r="P751" s="138"/>
      <c r="Q751" s="138"/>
      <c r="R751" s="138"/>
      <c r="S751" s="138"/>
      <c r="T751" s="15"/>
    </row>
    <row r="752" spans="1:20" ht="12.75" hidden="1">
      <c r="A752" s="342"/>
      <c r="B752" s="340"/>
      <c r="C752" s="135"/>
      <c r="D752" s="173"/>
      <c r="E752" s="173"/>
      <c r="F752" s="173"/>
      <c r="G752" s="173"/>
      <c r="H752" s="172"/>
      <c r="I752" s="172"/>
      <c r="J752" s="138"/>
      <c r="K752" s="138"/>
      <c r="L752" s="138"/>
      <c r="M752" s="138"/>
      <c r="N752" s="138"/>
      <c r="O752" s="138"/>
      <c r="P752" s="138"/>
      <c r="Q752" s="138"/>
      <c r="R752" s="138"/>
      <c r="S752" s="138"/>
      <c r="T752" s="15"/>
    </row>
    <row r="753" spans="1:20" ht="12.75" hidden="1">
      <c r="A753" s="343"/>
      <c r="B753" s="332"/>
      <c r="C753" s="135"/>
      <c r="D753" s="173"/>
      <c r="E753" s="173"/>
      <c r="F753" s="173"/>
      <c r="G753" s="173"/>
      <c r="H753" s="172"/>
      <c r="I753" s="172"/>
      <c r="J753" s="138"/>
      <c r="K753" s="138"/>
      <c r="L753" s="138"/>
      <c r="M753" s="138"/>
      <c r="N753" s="138"/>
      <c r="O753" s="138"/>
      <c r="P753" s="138"/>
      <c r="Q753" s="138"/>
      <c r="R753" s="138"/>
      <c r="S753" s="138"/>
      <c r="T753" s="15"/>
    </row>
    <row r="754" spans="1:20" ht="12.75" hidden="1">
      <c r="A754" s="341"/>
      <c r="B754" s="331"/>
      <c r="C754" s="135"/>
      <c r="D754" s="173"/>
      <c r="E754" s="173"/>
      <c r="F754" s="173"/>
      <c r="G754" s="173"/>
      <c r="H754" s="172"/>
      <c r="I754" s="172"/>
      <c r="J754" s="135"/>
      <c r="K754" s="138"/>
      <c r="L754" s="135"/>
      <c r="M754" s="138"/>
      <c r="N754" s="138"/>
      <c r="O754" s="138"/>
      <c r="P754" s="138"/>
      <c r="Q754" s="138"/>
      <c r="R754" s="138"/>
      <c r="S754" s="138"/>
      <c r="T754" s="15"/>
    </row>
    <row r="755" spans="1:20" ht="12.75" hidden="1">
      <c r="A755" s="342"/>
      <c r="B755" s="340"/>
      <c r="C755" s="135"/>
      <c r="D755" s="173"/>
      <c r="E755" s="173"/>
      <c r="F755" s="173"/>
      <c r="G755" s="173"/>
      <c r="H755" s="172"/>
      <c r="I755" s="172"/>
      <c r="J755" s="135"/>
      <c r="K755" s="138"/>
      <c r="L755" s="135"/>
      <c r="M755" s="138"/>
      <c r="N755" s="138"/>
      <c r="O755" s="138"/>
      <c r="P755" s="138"/>
      <c r="Q755" s="138"/>
      <c r="R755" s="138"/>
      <c r="S755" s="138"/>
      <c r="T755" s="15"/>
    </row>
    <row r="756" spans="1:20" ht="12.75" hidden="1">
      <c r="A756" s="343"/>
      <c r="B756" s="332"/>
      <c r="C756" s="135"/>
      <c r="D756" s="173"/>
      <c r="E756" s="173"/>
      <c r="F756" s="173"/>
      <c r="G756" s="173"/>
      <c r="H756" s="172"/>
      <c r="I756" s="172"/>
      <c r="J756" s="135"/>
      <c r="K756" s="138"/>
      <c r="L756" s="135"/>
      <c r="M756" s="138"/>
      <c r="N756" s="138"/>
      <c r="O756" s="138"/>
      <c r="P756" s="138"/>
      <c r="Q756" s="138"/>
      <c r="R756" s="138"/>
      <c r="S756" s="138"/>
      <c r="T756" s="15"/>
    </row>
    <row r="757" spans="1:20" ht="22.5">
      <c r="A757" s="341"/>
      <c r="B757" s="331" t="s">
        <v>137</v>
      </c>
      <c r="C757" s="135" t="s">
        <v>23</v>
      </c>
      <c r="D757" s="173" t="s">
        <v>730</v>
      </c>
      <c r="E757" s="173" t="s">
        <v>827</v>
      </c>
      <c r="F757" s="173" t="s">
        <v>1116</v>
      </c>
      <c r="G757" s="173" t="s">
        <v>825</v>
      </c>
      <c r="H757" s="172"/>
      <c r="I757" s="172"/>
      <c r="J757" s="135">
        <f>J759</f>
        <v>0</v>
      </c>
      <c r="K757" s="135">
        <f aca="true" t="shared" si="198" ref="K757:S757">K759</f>
        <v>0</v>
      </c>
      <c r="L757" s="135">
        <f t="shared" si="198"/>
        <v>0</v>
      </c>
      <c r="M757" s="135">
        <f t="shared" si="198"/>
        <v>0</v>
      </c>
      <c r="N757" s="135">
        <f t="shared" si="198"/>
        <v>0</v>
      </c>
      <c r="O757" s="135">
        <f t="shared" si="198"/>
        <v>0</v>
      </c>
      <c r="P757" s="135">
        <f t="shared" si="198"/>
        <v>400</v>
      </c>
      <c r="Q757" s="135">
        <f t="shared" si="198"/>
        <v>121.875</v>
      </c>
      <c r="R757" s="135">
        <f t="shared" si="198"/>
        <v>400</v>
      </c>
      <c r="S757" s="135">
        <f t="shared" si="198"/>
        <v>0</v>
      </c>
      <c r="T757" s="15"/>
    </row>
    <row r="758" spans="1:20" ht="22.5">
      <c r="A758" s="342"/>
      <c r="B758" s="340"/>
      <c r="C758" s="135" t="s">
        <v>36</v>
      </c>
      <c r="D758" s="173"/>
      <c r="E758" s="173"/>
      <c r="F758" s="173"/>
      <c r="G758" s="173"/>
      <c r="H758" s="172"/>
      <c r="I758" s="172"/>
      <c r="J758" s="135"/>
      <c r="K758" s="138"/>
      <c r="L758" s="135"/>
      <c r="M758" s="138"/>
      <c r="N758" s="135"/>
      <c r="O758" s="138"/>
      <c r="P758" s="138"/>
      <c r="Q758" s="138"/>
      <c r="R758" s="138"/>
      <c r="S758" s="138"/>
      <c r="T758" s="15"/>
    </row>
    <row r="759" spans="1:20" ht="33.75">
      <c r="A759" s="343"/>
      <c r="B759" s="332"/>
      <c r="C759" s="135" t="s">
        <v>750</v>
      </c>
      <c r="D759" s="173" t="s">
        <v>730</v>
      </c>
      <c r="E759" s="173" t="s">
        <v>827</v>
      </c>
      <c r="F759" s="173" t="s">
        <v>1116</v>
      </c>
      <c r="G759" s="173" t="s">
        <v>825</v>
      </c>
      <c r="H759" s="172"/>
      <c r="I759" s="172"/>
      <c r="J759" s="135">
        <v>0</v>
      </c>
      <c r="K759" s="138">
        <v>0</v>
      </c>
      <c r="L759" s="135">
        <v>0</v>
      </c>
      <c r="M759" s="138">
        <v>0</v>
      </c>
      <c r="N759" s="135">
        <v>0</v>
      </c>
      <c r="O759" s="138">
        <v>0</v>
      </c>
      <c r="P759" s="138">
        <v>400</v>
      </c>
      <c r="Q759" s="138">
        <v>121.875</v>
      </c>
      <c r="R759" s="138">
        <v>400</v>
      </c>
      <c r="S759" s="138">
        <v>0</v>
      </c>
      <c r="T759" s="15"/>
    </row>
    <row r="760" spans="1:20" ht="22.5">
      <c r="A760" s="341"/>
      <c r="B760" s="331" t="s">
        <v>1117</v>
      </c>
      <c r="C760" s="135" t="s">
        <v>23</v>
      </c>
      <c r="D760" s="173" t="s">
        <v>730</v>
      </c>
      <c r="E760" s="173" t="s">
        <v>827</v>
      </c>
      <c r="F760" s="173" t="s">
        <v>839</v>
      </c>
      <c r="G760" s="173" t="s">
        <v>825</v>
      </c>
      <c r="H760" s="172"/>
      <c r="I760" s="172"/>
      <c r="J760" s="135">
        <f>J762</f>
        <v>2000</v>
      </c>
      <c r="K760" s="135">
        <f aca="true" t="shared" si="199" ref="K760:S760">K762</f>
        <v>0</v>
      </c>
      <c r="L760" s="135">
        <f t="shared" si="199"/>
        <v>2000</v>
      </c>
      <c r="M760" s="135">
        <f t="shared" si="199"/>
        <v>0</v>
      </c>
      <c r="N760" s="135">
        <f t="shared" si="199"/>
        <v>2000</v>
      </c>
      <c r="O760" s="135">
        <f t="shared" si="199"/>
        <v>0</v>
      </c>
      <c r="P760" s="135">
        <f t="shared" si="199"/>
        <v>1000</v>
      </c>
      <c r="Q760" s="135">
        <f t="shared" si="199"/>
        <v>99.826</v>
      </c>
      <c r="R760" s="135">
        <f t="shared" si="199"/>
        <v>0</v>
      </c>
      <c r="S760" s="135">
        <f t="shared" si="199"/>
        <v>0</v>
      </c>
      <c r="T760" s="15"/>
    </row>
    <row r="761" spans="1:20" ht="22.5">
      <c r="A761" s="342"/>
      <c r="B761" s="340"/>
      <c r="C761" s="135" t="s">
        <v>36</v>
      </c>
      <c r="D761" s="173"/>
      <c r="E761" s="173"/>
      <c r="F761" s="173"/>
      <c r="G761" s="173"/>
      <c r="H761" s="172"/>
      <c r="I761" s="172"/>
      <c r="J761" s="135"/>
      <c r="K761" s="138"/>
      <c r="L761" s="135"/>
      <c r="M761" s="138"/>
      <c r="N761" s="138"/>
      <c r="O761" s="138"/>
      <c r="P761" s="138"/>
      <c r="Q761" s="138"/>
      <c r="R761" s="138"/>
      <c r="S761" s="138"/>
      <c r="T761" s="15"/>
    </row>
    <row r="762" spans="1:20" ht="33.75">
      <c r="A762" s="343"/>
      <c r="B762" s="332"/>
      <c r="C762" s="135" t="s">
        <v>750</v>
      </c>
      <c r="D762" s="173" t="s">
        <v>730</v>
      </c>
      <c r="E762" s="173" t="s">
        <v>827</v>
      </c>
      <c r="F762" s="173" t="s">
        <v>839</v>
      </c>
      <c r="G762" s="173" t="s">
        <v>825</v>
      </c>
      <c r="H762" s="172"/>
      <c r="I762" s="172"/>
      <c r="J762" s="135">
        <v>2000</v>
      </c>
      <c r="K762" s="138">
        <v>0</v>
      </c>
      <c r="L762" s="135">
        <v>2000</v>
      </c>
      <c r="M762" s="138">
        <v>0</v>
      </c>
      <c r="N762" s="138">
        <v>2000</v>
      </c>
      <c r="O762" s="138">
        <v>0</v>
      </c>
      <c r="P762" s="138">
        <v>1000</v>
      </c>
      <c r="Q762" s="138">
        <v>99.826</v>
      </c>
      <c r="R762" s="138">
        <v>0</v>
      </c>
      <c r="S762" s="138">
        <v>0</v>
      </c>
      <c r="T762" s="15"/>
    </row>
    <row r="763" spans="1:20" ht="22.5">
      <c r="A763" s="341"/>
      <c r="B763" s="331" t="s">
        <v>110</v>
      </c>
      <c r="C763" s="135" t="s">
        <v>23</v>
      </c>
      <c r="D763" s="173" t="s">
        <v>730</v>
      </c>
      <c r="E763" s="173" t="s">
        <v>827</v>
      </c>
      <c r="F763" s="173" t="s">
        <v>839</v>
      </c>
      <c r="G763" s="173" t="s">
        <v>838</v>
      </c>
      <c r="H763" s="172"/>
      <c r="I763" s="172"/>
      <c r="J763" s="135">
        <f>J765</f>
        <v>0</v>
      </c>
      <c r="K763" s="135">
        <f aca="true" t="shared" si="200" ref="K763:S763">K765</f>
        <v>0</v>
      </c>
      <c r="L763" s="135">
        <f t="shared" si="200"/>
        <v>0</v>
      </c>
      <c r="M763" s="135">
        <f t="shared" si="200"/>
        <v>0</v>
      </c>
      <c r="N763" s="135">
        <f t="shared" si="200"/>
        <v>0</v>
      </c>
      <c r="O763" s="135">
        <f t="shared" si="200"/>
        <v>0</v>
      </c>
      <c r="P763" s="135">
        <f t="shared" si="200"/>
        <v>600</v>
      </c>
      <c r="Q763" s="135">
        <f t="shared" si="200"/>
        <v>600</v>
      </c>
      <c r="R763" s="135">
        <f t="shared" si="200"/>
        <v>1600</v>
      </c>
      <c r="S763" s="135">
        <f t="shared" si="200"/>
        <v>0</v>
      </c>
      <c r="T763" s="15"/>
    </row>
    <row r="764" spans="1:20" ht="22.5">
      <c r="A764" s="342"/>
      <c r="B764" s="340"/>
      <c r="C764" s="135" t="s">
        <v>36</v>
      </c>
      <c r="D764" s="173"/>
      <c r="E764" s="173"/>
      <c r="F764" s="173"/>
      <c r="G764" s="173"/>
      <c r="H764" s="172"/>
      <c r="I764" s="172"/>
      <c r="J764" s="135"/>
      <c r="K764" s="138"/>
      <c r="L764" s="135"/>
      <c r="M764" s="138"/>
      <c r="N764" s="138"/>
      <c r="O764" s="138"/>
      <c r="P764" s="138"/>
      <c r="Q764" s="138"/>
      <c r="R764" s="138"/>
      <c r="S764" s="138"/>
      <c r="T764" s="15"/>
    </row>
    <row r="765" spans="1:20" ht="33.75">
      <c r="A765" s="343"/>
      <c r="B765" s="332"/>
      <c r="C765" s="135" t="s">
        <v>750</v>
      </c>
      <c r="D765" s="173" t="s">
        <v>730</v>
      </c>
      <c r="E765" s="173" t="s">
        <v>827</v>
      </c>
      <c r="F765" s="173" t="s">
        <v>839</v>
      </c>
      <c r="G765" s="173" t="s">
        <v>838</v>
      </c>
      <c r="H765" s="172"/>
      <c r="I765" s="172"/>
      <c r="J765" s="135">
        <v>0</v>
      </c>
      <c r="K765" s="138">
        <v>0</v>
      </c>
      <c r="L765" s="135">
        <v>0</v>
      </c>
      <c r="M765" s="138">
        <v>0</v>
      </c>
      <c r="N765" s="138">
        <v>0</v>
      </c>
      <c r="O765" s="138">
        <v>0</v>
      </c>
      <c r="P765" s="138">
        <v>600</v>
      </c>
      <c r="Q765" s="138">
        <v>600</v>
      </c>
      <c r="R765" s="138">
        <v>1600</v>
      </c>
      <c r="S765" s="138">
        <v>0</v>
      </c>
      <c r="T765" s="15"/>
    </row>
    <row r="766" spans="1:20" ht="22.5">
      <c r="A766" s="341"/>
      <c r="B766" s="331" t="s">
        <v>138</v>
      </c>
      <c r="C766" s="135" t="s">
        <v>23</v>
      </c>
      <c r="D766" s="173" t="s">
        <v>730</v>
      </c>
      <c r="E766" s="173" t="s">
        <v>827</v>
      </c>
      <c r="F766" s="173" t="s">
        <v>840</v>
      </c>
      <c r="G766" s="173" t="s">
        <v>823</v>
      </c>
      <c r="H766" s="172"/>
      <c r="I766" s="172"/>
      <c r="J766" s="135">
        <f>J768</f>
        <v>7082.3</v>
      </c>
      <c r="K766" s="135">
        <f aca="true" t="shared" si="201" ref="K766:S766">K768</f>
        <v>1879.963</v>
      </c>
      <c r="L766" s="135">
        <f t="shared" si="201"/>
        <v>7082.3</v>
      </c>
      <c r="M766" s="135">
        <f t="shared" si="201"/>
        <v>3804.206</v>
      </c>
      <c r="N766" s="135">
        <f t="shared" si="201"/>
        <v>14728.3</v>
      </c>
      <c r="O766" s="135">
        <f t="shared" si="201"/>
        <v>7035.104</v>
      </c>
      <c r="P766" s="135">
        <f t="shared" si="201"/>
        <v>8591.065</v>
      </c>
      <c r="Q766" s="135">
        <f t="shared" si="201"/>
        <v>7297.299</v>
      </c>
      <c r="R766" s="135">
        <f t="shared" si="201"/>
        <v>24007.1</v>
      </c>
      <c r="S766" s="135">
        <f t="shared" si="201"/>
        <v>28937.1</v>
      </c>
      <c r="T766" s="15"/>
    </row>
    <row r="767" spans="1:20" ht="22.5">
      <c r="A767" s="342"/>
      <c r="B767" s="340"/>
      <c r="C767" s="135" t="s">
        <v>36</v>
      </c>
      <c r="D767" s="173"/>
      <c r="E767" s="173"/>
      <c r="F767" s="173"/>
      <c r="G767" s="173"/>
      <c r="H767" s="172"/>
      <c r="I767" s="172"/>
      <c r="J767" s="135"/>
      <c r="K767" s="138"/>
      <c r="L767" s="135"/>
      <c r="M767" s="138"/>
      <c r="N767" s="138"/>
      <c r="O767" s="138"/>
      <c r="P767" s="138"/>
      <c r="Q767" s="138"/>
      <c r="R767" s="138"/>
      <c r="S767" s="138"/>
      <c r="T767" s="15"/>
    </row>
    <row r="768" spans="1:20" ht="33.75">
      <c r="A768" s="343"/>
      <c r="B768" s="332"/>
      <c r="C768" s="135" t="s">
        <v>750</v>
      </c>
      <c r="D768" s="173" t="s">
        <v>730</v>
      </c>
      <c r="E768" s="173" t="s">
        <v>827</v>
      </c>
      <c r="F768" s="173" t="s">
        <v>840</v>
      </c>
      <c r="G768" s="173" t="s">
        <v>823</v>
      </c>
      <c r="H768" s="172"/>
      <c r="I768" s="172"/>
      <c r="J768" s="135">
        <v>7082.3</v>
      </c>
      <c r="K768" s="138">
        <v>1879.963</v>
      </c>
      <c r="L768" s="135">
        <v>7082.3</v>
      </c>
      <c r="M768" s="138">
        <v>3804.206</v>
      </c>
      <c r="N768" s="138">
        <v>14728.3</v>
      </c>
      <c r="O768" s="138">
        <v>7035.104</v>
      </c>
      <c r="P768" s="138">
        <v>8591.065</v>
      </c>
      <c r="Q768" s="138">
        <v>7297.299</v>
      </c>
      <c r="R768" s="138">
        <v>24007.1</v>
      </c>
      <c r="S768" s="138">
        <v>28937.1</v>
      </c>
      <c r="T768" s="15"/>
    </row>
    <row r="769" spans="1:20" ht="22.5">
      <c r="A769" s="341"/>
      <c r="B769" s="331" t="s">
        <v>139</v>
      </c>
      <c r="C769" s="135" t="s">
        <v>23</v>
      </c>
      <c r="D769" s="173" t="s">
        <v>730</v>
      </c>
      <c r="E769" s="173" t="s">
        <v>827</v>
      </c>
      <c r="F769" s="173" t="s">
        <v>841</v>
      </c>
      <c r="G769" s="173" t="s">
        <v>823</v>
      </c>
      <c r="H769" s="172"/>
      <c r="I769" s="172"/>
      <c r="J769" s="135">
        <f>J771</f>
        <v>1800</v>
      </c>
      <c r="K769" s="135">
        <f aca="true" t="shared" si="202" ref="K769:S769">K771</f>
        <v>529.682</v>
      </c>
      <c r="L769" s="135">
        <f t="shared" si="202"/>
        <v>1800</v>
      </c>
      <c r="M769" s="135">
        <f t="shared" si="202"/>
        <v>991.249</v>
      </c>
      <c r="N769" s="135">
        <f t="shared" si="202"/>
        <v>7210.7</v>
      </c>
      <c r="O769" s="135">
        <f t="shared" si="202"/>
        <v>1058.304</v>
      </c>
      <c r="P769" s="135">
        <f t="shared" si="202"/>
        <v>1800</v>
      </c>
      <c r="Q769" s="135">
        <f t="shared" si="202"/>
        <v>1356.997</v>
      </c>
      <c r="R769" s="135">
        <f t="shared" si="202"/>
        <v>28086</v>
      </c>
      <c r="S769" s="135">
        <f t="shared" si="202"/>
        <v>28086</v>
      </c>
      <c r="T769" s="15"/>
    </row>
    <row r="770" spans="1:20" ht="22.5">
      <c r="A770" s="342"/>
      <c r="B770" s="340"/>
      <c r="C770" s="135" t="s">
        <v>36</v>
      </c>
      <c r="D770" s="173"/>
      <c r="E770" s="173"/>
      <c r="F770" s="173"/>
      <c r="G770" s="173"/>
      <c r="H770" s="172"/>
      <c r="I770" s="172"/>
      <c r="J770" s="135"/>
      <c r="K770" s="138"/>
      <c r="L770" s="135"/>
      <c r="M770" s="138"/>
      <c r="N770" s="138"/>
      <c r="O770" s="138"/>
      <c r="P770" s="138"/>
      <c r="Q770" s="138"/>
      <c r="R770" s="138"/>
      <c r="S770" s="138"/>
      <c r="T770" s="15"/>
    </row>
    <row r="771" spans="1:20" ht="33.75">
      <c r="A771" s="343"/>
      <c r="B771" s="332"/>
      <c r="C771" s="135" t="s">
        <v>750</v>
      </c>
      <c r="D771" s="173" t="s">
        <v>730</v>
      </c>
      <c r="E771" s="173" t="s">
        <v>827</v>
      </c>
      <c r="F771" s="173" t="s">
        <v>841</v>
      </c>
      <c r="G771" s="173" t="s">
        <v>823</v>
      </c>
      <c r="H771" s="172"/>
      <c r="I771" s="172"/>
      <c r="J771" s="135">
        <v>1800</v>
      </c>
      <c r="K771" s="138">
        <v>529.682</v>
      </c>
      <c r="L771" s="135">
        <v>1800</v>
      </c>
      <c r="M771" s="138">
        <v>991.249</v>
      </c>
      <c r="N771" s="138">
        <v>7210.7</v>
      </c>
      <c r="O771" s="138">
        <v>1058.304</v>
      </c>
      <c r="P771" s="138">
        <v>1800</v>
      </c>
      <c r="Q771" s="138">
        <v>1356.997</v>
      </c>
      <c r="R771" s="138">
        <v>28086</v>
      </c>
      <c r="S771" s="138">
        <v>28086</v>
      </c>
      <c r="T771" s="15"/>
    </row>
    <row r="772" spans="1:20" ht="22.5">
      <c r="A772" s="341"/>
      <c r="B772" s="331" t="s">
        <v>140</v>
      </c>
      <c r="C772" s="135" t="s">
        <v>23</v>
      </c>
      <c r="D772" s="173" t="s">
        <v>730</v>
      </c>
      <c r="E772" s="173" t="s">
        <v>827</v>
      </c>
      <c r="F772" s="173" t="s">
        <v>841</v>
      </c>
      <c r="G772" s="173" t="s">
        <v>825</v>
      </c>
      <c r="H772" s="172"/>
      <c r="I772" s="172"/>
      <c r="J772" s="138">
        <f>J774</f>
        <v>0</v>
      </c>
      <c r="K772" s="138">
        <f aca="true" t="shared" si="203" ref="K772:S772">K774</f>
        <v>0</v>
      </c>
      <c r="L772" s="138">
        <f t="shared" si="203"/>
        <v>0</v>
      </c>
      <c r="M772" s="138">
        <f t="shared" si="203"/>
        <v>0</v>
      </c>
      <c r="N772" s="138">
        <f t="shared" si="203"/>
        <v>0</v>
      </c>
      <c r="O772" s="138">
        <f t="shared" si="203"/>
        <v>0</v>
      </c>
      <c r="P772" s="138">
        <f t="shared" si="203"/>
        <v>0</v>
      </c>
      <c r="Q772" s="138">
        <f t="shared" si="203"/>
        <v>0</v>
      </c>
      <c r="R772" s="138">
        <f t="shared" si="203"/>
        <v>0</v>
      </c>
      <c r="S772" s="138">
        <f t="shared" si="203"/>
        <v>0</v>
      </c>
      <c r="T772" s="15"/>
    </row>
    <row r="773" spans="1:20" ht="22.5">
      <c r="A773" s="342"/>
      <c r="B773" s="340"/>
      <c r="C773" s="135" t="s">
        <v>36</v>
      </c>
      <c r="D773" s="173"/>
      <c r="E773" s="173"/>
      <c r="F773" s="173"/>
      <c r="G773" s="173"/>
      <c r="H773" s="172"/>
      <c r="I773" s="172"/>
      <c r="J773" s="138"/>
      <c r="K773" s="138"/>
      <c r="L773" s="138"/>
      <c r="M773" s="138"/>
      <c r="N773" s="138"/>
      <c r="O773" s="138"/>
      <c r="P773" s="138"/>
      <c r="Q773" s="138"/>
      <c r="R773" s="138"/>
      <c r="S773" s="138"/>
      <c r="T773" s="15"/>
    </row>
    <row r="774" spans="1:20" ht="33.75">
      <c r="A774" s="343"/>
      <c r="B774" s="332"/>
      <c r="C774" s="135" t="s">
        <v>750</v>
      </c>
      <c r="D774" s="173" t="s">
        <v>730</v>
      </c>
      <c r="E774" s="173" t="s">
        <v>827</v>
      </c>
      <c r="F774" s="173" t="s">
        <v>841</v>
      </c>
      <c r="G774" s="173" t="s">
        <v>825</v>
      </c>
      <c r="H774" s="172"/>
      <c r="I774" s="172"/>
      <c r="J774" s="138">
        <v>0</v>
      </c>
      <c r="K774" s="138">
        <v>0</v>
      </c>
      <c r="L774" s="138">
        <v>0</v>
      </c>
      <c r="M774" s="138">
        <v>0</v>
      </c>
      <c r="N774" s="138">
        <v>0</v>
      </c>
      <c r="O774" s="138">
        <v>0</v>
      </c>
      <c r="P774" s="138">
        <v>0</v>
      </c>
      <c r="Q774" s="138">
        <v>0</v>
      </c>
      <c r="R774" s="138">
        <v>0</v>
      </c>
      <c r="S774" s="138">
        <v>0</v>
      </c>
      <c r="T774" s="15"/>
    </row>
    <row r="775" spans="1:20" ht="22.5">
      <c r="A775" s="341"/>
      <c r="B775" s="331" t="s">
        <v>141</v>
      </c>
      <c r="C775" s="135" t="s">
        <v>23</v>
      </c>
      <c r="D775" s="173" t="s">
        <v>730</v>
      </c>
      <c r="E775" s="173" t="s">
        <v>827</v>
      </c>
      <c r="F775" s="173" t="s">
        <v>842</v>
      </c>
      <c r="G775" s="173" t="s">
        <v>823</v>
      </c>
      <c r="H775" s="172"/>
      <c r="I775" s="172"/>
      <c r="J775" s="135">
        <f>J777</f>
        <v>14739.2</v>
      </c>
      <c r="K775" s="135">
        <f aca="true" t="shared" si="204" ref="K775:S775">K777</f>
        <v>3999.301</v>
      </c>
      <c r="L775" s="135">
        <f t="shared" si="204"/>
        <v>14739.2</v>
      </c>
      <c r="M775" s="135">
        <f t="shared" si="204"/>
        <v>8142.607</v>
      </c>
      <c r="N775" s="135">
        <f t="shared" si="204"/>
        <v>13594.7</v>
      </c>
      <c r="O775" s="135">
        <f t="shared" si="204"/>
        <v>11951.189</v>
      </c>
      <c r="P775" s="135">
        <f t="shared" si="204"/>
        <v>13594.7</v>
      </c>
      <c r="Q775" s="135">
        <f t="shared" si="204"/>
        <v>13009.798</v>
      </c>
      <c r="R775" s="135">
        <f t="shared" si="204"/>
        <v>13404.4</v>
      </c>
      <c r="S775" s="135">
        <f t="shared" si="204"/>
        <v>14099.3</v>
      </c>
      <c r="T775" s="15"/>
    </row>
    <row r="776" spans="1:20" ht="22.5">
      <c r="A776" s="342"/>
      <c r="B776" s="340"/>
      <c r="C776" s="135" t="s">
        <v>36</v>
      </c>
      <c r="D776" s="173"/>
      <c r="E776" s="173"/>
      <c r="F776" s="173"/>
      <c r="G776" s="173"/>
      <c r="H776" s="172"/>
      <c r="I776" s="172"/>
      <c r="J776" s="135"/>
      <c r="K776" s="138"/>
      <c r="L776" s="135"/>
      <c r="M776" s="138"/>
      <c r="N776" s="138"/>
      <c r="O776" s="138"/>
      <c r="P776" s="138"/>
      <c r="Q776" s="138"/>
      <c r="R776" s="138"/>
      <c r="S776" s="138"/>
      <c r="T776" s="15"/>
    </row>
    <row r="777" spans="1:20" ht="33.75">
      <c r="A777" s="343"/>
      <c r="B777" s="332"/>
      <c r="C777" s="135" t="s">
        <v>750</v>
      </c>
      <c r="D777" s="173" t="s">
        <v>730</v>
      </c>
      <c r="E777" s="173" t="s">
        <v>827</v>
      </c>
      <c r="F777" s="173" t="s">
        <v>842</v>
      </c>
      <c r="G777" s="173" t="s">
        <v>823</v>
      </c>
      <c r="H777" s="172"/>
      <c r="I777" s="172"/>
      <c r="J777" s="138">
        <v>14739.2</v>
      </c>
      <c r="K777" s="138">
        <v>3999.301</v>
      </c>
      <c r="L777" s="138">
        <v>14739.2</v>
      </c>
      <c r="M777" s="138">
        <v>8142.607</v>
      </c>
      <c r="N777" s="138">
        <v>13594.7</v>
      </c>
      <c r="O777" s="138">
        <v>11951.189</v>
      </c>
      <c r="P777" s="138">
        <v>13594.7</v>
      </c>
      <c r="Q777" s="138">
        <v>13009.798</v>
      </c>
      <c r="R777" s="138">
        <v>13404.4</v>
      </c>
      <c r="S777" s="138">
        <v>14099.3</v>
      </c>
      <c r="T777" s="15"/>
    </row>
    <row r="778" spans="1:20" ht="22.5">
      <c r="A778" s="341"/>
      <c r="B778" s="331" t="s">
        <v>142</v>
      </c>
      <c r="C778" s="135" t="s">
        <v>23</v>
      </c>
      <c r="D778" s="173" t="s">
        <v>730</v>
      </c>
      <c r="E778" s="173" t="s">
        <v>827</v>
      </c>
      <c r="F778" s="173" t="s">
        <v>843</v>
      </c>
      <c r="G778" s="173" t="s">
        <v>823</v>
      </c>
      <c r="H778" s="172"/>
      <c r="I778" s="172"/>
      <c r="J778" s="138">
        <f>J780</f>
        <v>1751.8</v>
      </c>
      <c r="K778" s="138">
        <f aca="true" t="shared" si="205" ref="K778:S778">K780</f>
        <v>482.998</v>
      </c>
      <c r="L778" s="138">
        <f t="shared" si="205"/>
        <v>1748.5</v>
      </c>
      <c r="M778" s="138">
        <f t="shared" si="205"/>
        <v>724.802</v>
      </c>
      <c r="N778" s="138">
        <f t="shared" si="205"/>
        <v>1748.5</v>
      </c>
      <c r="O778" s="138">
        <f t="shared" si="205"/>
        <v>980.197</v>
      </c>
      <c r="P778" s="138">
        <f t="shared" si="205"/>
        <v>1748.5</v>
      </c>
      <c r="Q778" s="138">
        <f t="shared" si="205"/>
        <v>1571.031</v>
      </c>
      <c r="R778" s="138">
        <f t="shared" si="205"/>
        <v>1751.8</v>
      </c>
      <c r="S778" s="138">
        <f t="shared" si="205"/>
        <v>1751.8</v>
      </c>
      <c r="T778" s="15"/>
    </row>
    <row r="779" spans="1:20" ht="22.5">
      <c r="A779" s="342"/>
      <c r="B779" s="340"/>
      <c r="C779" s="135" t="s">
        <v>36</v>
      </c>
      <c r="D779" s="173"/>
      <c r="E779" s="173"/>
      <c r="F779" s="173"/>
      <c r="G779" s="173"/>
      <c r="H779" s="172"/>
      <c r="I779" s="172"/>
      <c r="J779" s="138"/>
      <c r="K779" s="138"/>
      <c r="L779" s="138"/>
      <c r="M779" s="138"/>
      <c r="N779" s="138"/>
      <c r="O779" s="138"/>
      <c r="P779" s="138"/>
      <c r="Q779" s="138"/>
      <c r="R779" s="138"/>
      <c r="S779" s="138"/>
      <c r="T779" s="15"/>
    </row>
    <row r="780" spans="1:20" ht="33.75">
      <c r="A780" s="343"/>
      <c r="B780" s="332"/>
      <c r="C780" s="135" t="s">
        <v>750</v>
      </c>
      <c r="D780" s="173" t="s">
        <v>730</v>
      </c>
      <c r="E780" s="173" t="s">
        <v>827</v>
      </c>
      <c r="F780" s="173" t="s">
        <v>843</v>
      </c>
      <c r="G780" s="173" t="s">
        <v>823</v>
      </c>
      <c r="H780" s="172"/>
      <c r="I780" s="172"/>
      <c r="J780" s="138">
        <v>1751.8</v>
      </c>
      <c r="K780" s="138">
        <v>482.998</v>
      </c>
      <c r="L780" s="138">
        <v>1748.5</v>
      </c>
      <c r="M780" s="138">
        <v>724.802</v>
      </c>
      <c r="N780" s="138">
        <v>1748.5</v>
      </c>
      <c r="O780" s="138">
        <v>980.197</v>
      </c>
      <c r="P780" s="138">
        <v>1748.5</v>
      </c>
      <c r="Q780" s="138">
        <v>1571.031</v>
      </c>
      <c r="R780" s="138">
        <v>1751.8</v>
      </c>
      <c r="S780" s="138">
        <v>1751.8</v>
      </c>
      <c r="T780" s="15"/>
    </row>
    <row r="781" spans="1:20" ht="22.5">
      <c r="A781" s="341"/>
      <c r="B781" s="331" t="s">
        <v>1118</v>
      </c>
      <c r="C781" s="135" t="s">
        <v>23</v>
      </c>
      <c r="D781" s="173" t="s">
        <v>730</v>
      </c>
      <c r="E781" s="173" t="s">
        <v>827</v>
      </c>
      <c r="F781" s="173" t="s">
        <v>1119</v>
      </c>
      <c r="G781" s="173" t="s">
        <v>823</v>
      </c>
      <c r="H781" s="172"/>
      <c r="I781" s="172"/>
      <c r="J781" s="138">
        <f>J783</f>
        <v>0</v>
      </c>
      <c r="K781" s="138">
        <f aca="true" t="shared" si="206" ref="K781:S781">K783</f>
        <v>0</v>
      </c>
      <c r="L781" s="138">
        <f t="shared" si="206"/>
        <v>0</v>
      </c>
      <c r="M781" s="138">
        <f t="shared" si="206"/>
        <v>0</v>
      </c>
      <c r="N781" s="138">
        <f t="shared" si="206"/>
        <v>0</v>
      </c>
      <c r="O781" s="138">
        <f t="shared" si="206"/>
        <v>0</v>
      </c>
      <c r="P781" s="138">
        <f t="shared" si="206"/>
        <v>2937.235</v>
      </c>
      <c r="Q781" s="138">
        <f t="shared" si="206"/>
        <v>1965.837</v>
      </c>
      <c r="R781" s="138">
        <f t="shared" si="206"/>
        <v>4690</v>
      </c>
      <c r="S781" s="138">
        <f t="shared" si="206"/>
        <v>0</v>
      </c>
      <c r="T781" s="15"/>
    </row>
    <row r="782" spans="1:20" ht="22.5">
      <c r="A782" s="342"/>
      <c r="B782" s="340"/>
      <c r="C782" s="135" t="s">
        <v>36</v>
      </c>
      <c r="D782" s="173"/>
      <c r="E782" s="173"/>
      <c r="F782" s="173"/>
      <c r="G782" s="173"/>
      <c r="H782" s="172"/>
      <c r="I782" s="172"/>
      <c r="J782" s="138"/>
      <c r="K782" s="138"/>
      <c r="L782" s="138"/>
      <c r="M782" s="138"/>
      <c r="N782" s="138"/>
      <c r="O782" s="138"/>
      <c r="P782" s="138"/>
      <c r="Q782" s="138"/>
      <c r="R782" s="138"/>
      <c r="S782" s="138"/>
      <c r="T782" s="15"/>
    </row>
    <row r="783" spans="1:20" ht="33.75">
      <c r="A783" s="343"/>
      <c r="B783" s="332"/>
      <c r="C783" s="135" t="s">
        <v>750</v>
      </c>
      <c r="D783" s="173" t="s">
        <v>730</v>
      </c>
      <c r="E783" s="173" t="s">
        <v>827</v>
      </c>
      <c r="F783" s="173" t="s">
        <v>1119</v>
      </c>
      <c r="G783" s="173" t="s">
        <v>823</v>
      </c>
      <c r="H783" s="172"/>
      <c r="I783" s="172"/>
      <c r="J783" s="138">
        <v>0</v>
      </c>
      <c r="K783" s="138">
        <v>0</v>
      </c>
      <c r="L783" s="138">
        <v>0</v>
      </c>
      <c r="M783" s="138">
        <v>0</v>
      </c>
      <c r="N783" s="138">
        <v>0</v>
      </c>
      <c r="O783" s="138">
        <v>0</v>
      </c>
      <c r="P783" s="138">
        <v>2937.235</v>
      </c>
      <c r="Q783" s="138">
        <v>1965.837</v>
      </c>
      <c r="R783" s="138">
        <v>4690</v>
      </c>
      <c r="S783" s="138">
        <v>0</v>
      </c>
      <c r="T783" s="15"/>
    </row>
    <row r="784" spans="1:20" ht="22.5">
      <c r="A784" s="341"/>
      <c r="B784" s="433" t="s">
        <v>1120</v>
      </c>
      <c r="C784" s="135" t="s">
        <v>23</v>
      </c>
      <c r="D784" s="173" t="s">
        <v>730</v>
      </c>
      <c r="E784" s="173" t="s">
        <v>827</v>
      </c>
      <c r="F784" s="173" t="s">
        <v>1121</v>
      </c>
      <c r="G784" s="173" t="s">
        <v>823</v>
      </c>
      <c r="H784" s="172"/>
      <c r="I784" s="172"/>
      <c r="J784" s="138">
        <f>J786</f>
        <v>0</v>
      </c>
      <c r="K784" s="138">
        <f aca="true" t="shared" si="207" ref="K784:S784">K786</f>
        <v>0</v>
      </c>
      <c r="L784" s="138">
        <f t="shared" si="207"/>
        <v>0</v>
      </c>
      <c r="M784" s="138">
        <f t="shared" si="207"/>
        <v>0</v>
      </c>
      <c r="N784" s="138">
        <f t="shared" si="207"/>
        <v>0</v>
      </c>
      <c r="O784" s="138">
        <f t="shared" si="207"/>
        <v>0</v>
      </c>
      <c r="P784" s="138">
        <f t="shared" si="207"/>
        <v>6880.53</v>
      </c>
      <c r="Q784" s="138">
        <f t="shared" si="207"/>
        <v>6229.501</v>
      </c>
      <c r="R784" s="138">
        <f t="shared" si="207"/>
        <v>0</v>
      </c>
      <c r="S784" s="138">
        <f t="shared" si="207"/>
        <v>0</v>
      </c>
      <c r="T784" s="15"/>
    </row>
    <row r="785" spans="1:20" ht="22.5">
      <c r="A785" s="342"/>
      <c r="B785" s="434"/>
      <c r="C785" s="135" t="s">
        <v>36</v>
      </c>
      <c r="D785" s="173"/>
      <c r="E785" s="173"/>
      <c r="F785" s="173"/>
      <c r="G785" s="173"/>
      <c r="H785" s="172"/>
      <c r="I785" s="172"/>
      <c r="J785" s="138"/>
      <c r="K785" s="138"/>
      <c r="L785" s="138"/>
      <c r="M785" s="138"/>
      <c r="N785" s="138"/>
      <c r="O785" s="138"/>
      <c r="P785" s="138"/>
      <c r="Q785" s="138"/>
      <c r="R785" s="138"/>
      <c r="S785" s="138"/>
      <c r="T785" s="15"/>
    </row>
    <row r="786" spans="1:20" ht="33.75">
      <c r="A786" s="343"/>
      <c r="B786" s="435"/>
      <c r="C786" s="135" t="s">
        <v>750</v>
      </c>
      <c r="D786" s="173" t="s">
        <v>730</v>
      </c>
      <c r="E786" s="173" t="s">
        <v>827</v>
      </c>
      <c r="F786" s="173" t="s">
        <v>1121</v>
      </c>
      <c r="G786" s="173" t="s">
        <v>823</v>
      </c>
      <c r="H786" s="172"/>
      <c r="I786" s="172"/>
      <c r="J786" s="138">
        <v>0</v>
      </c>
      <c r="K786" s="138">
        <v>0</v>
      </c>
      <c r="L786" s="138">
        <v>0</v>
      </c>
      <c r="M786" s="138">
        <v>0</v>
      </c>
      <c r="N786" s="138">
        <v>0</v>
      </c>
      <c r="O786" s="138">
        <v>0</v>
      </c>
      <c r="P786" s="138">
        <v>6880.53</v>
      </c>
      <c r="Q786" s="138">
        <v>6229.501</v>
      </c>
      <c r="R786" s="138">
        <v>0</v>
      </c>
      <c r="S786" s="138">
        <v>0</v>
      </c>
      <c r="T786" s="15"/>
    </row>
    <row r="787" spans="1:20" ht="25.5" customHeight="1">
      <c r="A787" s="336" t="s">
        <v>1094</v>
      </c>
      <c r="B787" s="408"/>
      <c r="C787" s="24" t="s">
        <v>23</v>
      </c>
      <c r="D787" s="170"/>
      <c r="E787" s="170"/>
      <c r="F787" s="170"/>
      <c r="G787" s="170"/>
      <c r="H787" s="172"/>
      <c r="I787" s="172"/>
      <c r="J787" s="24"/>
      <c r="K787" s="24"/>
      <c r="L787" s="24"/>
      <c r="M787" s="24"/>
      <c r="N787" s="24"/>
      <c r="O787" s="24"/>
      <c r="P787" s="24"/>
      <c r="Q787" s="24"/>
      <c r="R787" s="24">
        <f>SUM(R789)</f>
        <v>19447.6</v>
      </c>
      <c r="S787" s="24">
        <f>SUM(S789)</f>
        <v>17447.6</v>
      </c>
      <c r="T787" s="15"/>
    </row>
    <row r="788" spans="1:20" ht="22.5">
      <c r="A788" s="337"/>
      <c r="B788" s="409"/>
      <c r="C788" s="24" t="s">
        <v>36</v>
      </c>
      <c r="D788" s="170"/>
      <c r="E788" s="170"/>
      <c r="F788" s="170"/>
      <c r="G788" s="170"/>
      <c r="H788" s="172"/>
      <c r="I788" s="172"/>
      <c r="J788" s="24"/>
      <c r="K788" s="42"/>
      <c r="L788" s="171"/>
      <c r="M788" s="42"/>
      <c r="N788" s="42"/>
      <c r="O788" s="42"/>
      <c r="P788" s="42"/>
      <c r="Q788" s="42"/>
      <c r="R788" s="42"/>
      <c r="S788" s="42"/>
      <c r="T788" s="15"/>
    </row>
    <row r="789" spans="1:20" ht="33.75">
      <c r="A789" s="338"/>
      <c r="B789" s="410"/>
      <c r="C789" s="24" t="s">
        <v>750</v>
      </c>
      <c r="D789" s="170"/>
      <c r="E789" s="170"/>
      <c r="F789" s="170"/>
      <c r="G789" s="170"/>
      <c r="H789" s="172"/>
      <c r="I789" s="172"/>
      <c r="J789" s="24"/>
      <c r="K789" s="42"/>
      <c r="L789" s="171"/>
      <c r="M789" s="42"/>
      <c r="N789" s="42"/>
      <c r="O789" s="42"/>
      <c r="P789" s="42"/>
      <c r="Q789" s="42"/>
      <c r="R789" s="42">
        <v>19447.6</v>
      </c>
      <c r="S789" s="42">
        <v>17447.6</v>
      </c>
      <c r="T789" s="15"/>
    </row>
    <row r="790" spans="1:20" ht="22.5">
      <c r="A790" s="311"/>
      <c r="B790" s="301" t="s">
        <v>1095</v>
      </c>
      <c r="C790" s="135" t="s">
        <v>23</v>
      </c>
      <c r="D790" s="173" t="s">
        <v>730</v>
      </c>
      <c r="E790" s="173" t="s">
        <v>832</v>
      </c>
      <c r="F790" s="173" t="s">
        <v>1122</v>
      </c>
      <c r="G790" s="173"/>
      <c r="H790" s="174"/>
      <c r="I790" s="174"/>
      <c r="J790" s="24"/>
      <c r="K790" s="24"/>
      <c r="L790" s="237"/>
      <c r="M790" s="24"/>
      <c r="N790" s="24"/>
      <c r="O790" s="24"/>
      <c r="P790" s="24"/>
      <c r="Q790" s="24"/>
      <c r="R790" s="24">
        <f>R792+R793+R794</f>
        <v>19447.6</v>
      </c>
      <c r="S790" s="24">
        <f>S792+S793+S794</f>
        <v>17447.6</v>
      </c>
      <c r="T790" s="15"/>
    </row>
    <row r="791" spans="1:20" ht="22.5">
      <c r="A791" s="312"/>
      <c r="B791" s="302"/>
      <c r="C791" s="135" t="s">
        <v>36</v>
      </c>
      <c r="D791" s="173"/>
      <c r="E791" s="173"/>
      <c r="F791" s="173"/>
      <c r="G791" s="173"/>
      <c r="H791" s="174"/>
      <c r="I791" s="174"/>
      <c r="J791" s="135"/>
      <c r="K791" s="138"/>
      <c r="L791" s="138"/>
      <c r="M791" s="138"/>
      <c r="N791" s="138"/>
      <c r="O791" s="138"/>
      <c r="P791" s="138"/>
      <c r="Q791" s="138"/>
      <c r="R791" s="138"/>
      <c r="S791" s="138"/>
      <c r="T791" s="15"/>
    </row>
    <row r="792" spans="1:20" ht="33.75">
      <c r="A792" s="312"/>
      <c r="B792" s="302"/>
      <c r="C792" s="135" t="s">
        <v>750</v>
      </c>
      <c r="D792" s="173" t="s">
        <v>730</v>
      </c>
      <c r="E792" s="173" t="s">
        <v>832</v>
      </c>
      <c r="F792" s="173" t="s">
        <v>1122</v>
      </c>
      <c r="G792" s="173" t="s">
        <v>882</v>
      </c>
      <c r="H792" s="174"/>
      <c r="I792" s="174"/>
      <c r="J792" s="135"/>
      <c r="K792" s="138"/>
      <c r="L792" s="138"/>
      <c r="M792" s="138"/>
      <c r="N792" s="138"/>
      <c r="O792" s="138"/>
      <c r="P792" s="138"/>
      <c r="Q792" s="138"/>
      <c r="R792" s="138">
        <v>14821.5</v>
      </c>
      <c r="S792" s="138">
        <v>13285.4</v>
      </c>
      <c r="T792" s="15"/>
    </row>
    <row r="793" spans="1:20" ht="33.75">
      <c r="A793" s="312"/>
      <c r="B793" s="302"/>
      <c r="C793" s="135" t="s">
        <v>750</v>
      </c>
      <c r="D793" s="173" t="s">
        <v>730</v>
      </c>
      <c r="E793" s="173" t="s">
        <v>832</v>
      </c>
      <c r="F793" s="173" t="s">
        <v>1122</v>
      </c>
      <c r="G793" s="173" t="s">
        <v>883</v>
      </c>
      <c r="H793" s="174"/>
      <c r="I793" s="174"/>
      <c r="J793" s="135"/>
      <c r="K793" s="138"/>
      <c r="L793" s="138"/>
      <c r="M793" s="138"/>
      <c r="N793" s="138"/>
      <c r="O793" s="138"/>
      <c r="P793" s="138"/>
      <c r="Q793" s="138"/>
      <c r="R793" s="138">
        <v>4476.1</v>
      </c>
      <c r="S793" s="138">
        <v>4012.2</v>
      </c>
      <c r="T793" s="15"/>
    </row>
    <row r="794" spans="1:20" ht="33.75">
      <c r="A794" s="312"/>
      <c r="B794" s="302"/>
      <c r="C794" s="135" t="s">
        <v>750</v>
      </c>
      <c r="D794" s="173" t="s">
        <v>730</v>
      </c>
      <c r="E794" s="173" t="s">
        <v>832</v>
      </c>
      <c r="F794" s="173" t="s">
        <v>1122</v>
      </c>
      <c r="G794" s="173" t="s">
        <v>735</v>
      </c>
      <c r="H794" s="174"/>
      <c r="I794" s="174"/>
      <c r="J794" s="135"/>
      <c r="K794" s="138"/>
      <c r="L794" s="138"/>
      <c r="M794" s="138"/>
      <c r="N794" s="138"/>
      <c r="O794" s="138"/>
      <c r="P794" s="138"/>
      <c r="Q794" s="138"/>
      <c r="R794" s="138">
        <v>150</v>
      </c>
      <c r="S794" s="138">
        <v>150</v>
      </c>
      <c r="T794" s="15"/>
    </row>
    <row r="795" spans="1:20" ht="21">
      <c r="A795" s="412" t="s">
        <v>40</v>
      </c>
      <c r="B795" s="397" t="s">
        <v>844</v>
      </c>
      <c r="C795" s="142" t="s">
        <v>23</v>
      </c>
      <c r="D795" s="168" t="s">
        <v>730</v>
      </c>
      <c r="E795" s="168"/>
      <c r="F795" s="168"/>
      <c r="G795" s="168"/>
      <c r="H795" s="176"/>
      <c r="I795" s="176"/>
      <c r="J795" s="142">
        <f>J797</f>
        <v>5100.071000000001</v>
      </c>
      <c r="K795" s="142">
        <f aca="true" t="shared" si="208" ref="K795:S795">K797</f>
        <v>891.9739999999999</v>
      </c>
      <c r="L795" s="142">
        <f t="shared" si="208"/>
        <v>6399.101000000001</v>
      </c>
      <c r="M795" s="142">
        <f t="shared" si="208"/>
        <v>3271.6549999999997</v>
      </c>
      <c r="N795" s="142">
        <f t="shared" si="208"/>
        <v>6501.398</v>
      </c>
      <c r="O795" s="142">
        <f t="shared" si="208"/>
        <v>4934.116</v>
      </c>
      <c r="P795" s="142">
        <f t="shared" si="208"/>
        <v>6589.412</v>
      </c>
      <c r="Q795" s="142">
        <f t="shared" si="208"/>
        <v>6510.538</v>
      </c>
      <c r="R795" s="142">
        <f t="shared" si="208"/>
        <v>5689.5</v>
      </c>
      <c r="S795" s="142">
        <f t="shared" si="208"/>
        <v>4734.1</v>
      </c>
      <c r="T795" s="15"/>
    </row>
    <row r="796" spans="1:20" ht="21">
      <c r="A796" s="412"/>
      <c r="B796" s="398"/>
      <c r="C796" s="142" t="s">
        <v>36</v>
      </c>
      <c r="D796" s="168"/>
      <c r="E796" s="168"/>
      <c r="F796" s="168"/>
      <c r="G796" s="168"/>
      <c r="H796" s="176"/>
      <c r="I796" s="176"/>
      <c r="J796" s="142"/>
      <c r="K796" s="137"/>
      <c r="L796" s="137"/>
      <c r="M796" s="137"/>
      <c r="N796" s="137"/>
      <c r="O796" s="137"/>
      <c r="P796" s="137"/>
      <c r="Q796" s="137"/>
      <c r="R796" s="137"/>
      <c r="S796" s="137"/>
      <c r="T796" s="15"/>
    </row>
    <row r="797" spans="1:20" ht="31.5">
      <c r="A797" s="412"/>
      <c r="B797" s="399"/>
      <c r="C797" s="142" t="s">
        <v>750</v>
      </c>
      <c r="D797" s="168" t="s">
        <v>730</v>
      </c>
      <c r="E797" s="168"/>
      <c r="F797" s="168"/>
      <c r="G797" s="168"/>
      <c r="H797" s="176"/>
      <c r="I797" s="176"/>
      <c r="J797" s="142">
        <f>J798+J828+J845+J860</f>
        <v>5100.071000000001</v>
      </c>
      <c r="K797" s="142">
        <f>K798+K828</f>
        <v>891.9739999999999</v>
      </c>
      <c r="L797" s="142">
        <f aca="true" t="shared" si="209" ref="L797:S797">L798+L828+L845+L860</f>
        <v>6399.101000000001</v>
      </c>
      <c r="M797" s="142">
        <f t="shared" si="209"/>
        <v>3271.6549999999997</v>
      </c>
      <c r="N797" s="142">
        <f t="shared" si="209"/>
        <v>6501.398</v>
      </c>
      <c r="O797" s="142">
        <f t="shared" si="209"/>
        <v>4934.116</v>
      </c>
      <c r="P797" s="142">
        <f t="shared" si="209"/>
        <v>6589.412</v>
      </c>
      <c r="Q797" s="142">
        <f t="shared" si="209"/>
        <v>6510.538</v>
      </c>
      <c r="R797" s="142">
        <f t="shared" si="209"/>
        <v>5689.5</v>
      </c>
      <c r="S797" s="142">
        <f t="shared" si="209"/>
        <v>4734.1</v>
      </c>
      <c r="T797" s="15"/>
    </row>
    <row r="798" spans="1:20" ht="22.5">
      <c r="A798" s="411" t="s">
        <v>159</v>
      </c>
      <c r="B798" s="336" t="s">
        <v>977</v>
      </c>
      <c r="C798" s="24" t="s">
        <v>23</v>
      </c>
      <c r="D798" s="170" t="s">
        <v>730</v>
      </c>
      <c r="E798" s="170" t="s">
        <v>75</v>
      </c>
      <c r="F798" s="170"/>
      <c r="G798" s="170"/>
      <c r="H798" s="172"/>
      <c r="I798" s="172"/>
      <c r="J798" s="42">
        <f>J800</f>
        <v>3982.2000000000003</v>
      </c>
      <c r="K798" s="42">
        <f>K800</f>
        <v>856.679</v>
      </c>
      <c r="L798" s="42">
        <f aca="true" t="shared" si="210" ref="L798:S798">L800</f>
        <v>3982.2000000000003</v>
      </c>
      <c r="M798" s="42">
        <f t="shared" si="210"/>
        <v>1798.7</v>
      </c>
      <c r="N798" s="42">
        <f t="shared" si="210"/>
        <v>3987.2000000000003</v>
      </c>
      <c r="O798" s="42">
        <f t="shared" si="210"/>
        <v>3243.6900000000005</v>
      </c>
      <c r="P798" s="42">
        <f t="shared" si="210"/>
        <v>4075.215</v>
      </c>
      <c r="Q798" s="42">
        <f t="shared" si="210"/>
        <v>4071.122</v>
      </c>
      <c r="R798" s="42">
        <f t="shared" si="210"/>
        <v>4371</v>
      </c>
      <c r="S798" s="42">
        <f t="shared" si="210"/>
        <v>4371</v>
      </c>
      <c r="T798" s="15"/>
    </row>
    <row r="799" spans="1:20" ht="22.5">
      <c r="A799" s="411"/>
      <c r="B799" s="337"/>
      <c r="C799" s="24" t="s">
        <v>36</v>
      </c>
      <c r="D799" s="170"/>
      <c r="E799" s="170"/>
      <c r="F799" s="170"/>
      <c r="G799" s="170"/>
      <c r="H799" s="172"/>
      <c r="I799" s="172"/>
      <c r="J799" s="42"/>
      <c r="K799" s="42"/>
      <c r="L799" s="42"/>
      <c r="M799" s="42"/>
      <c r="N799" s="42"/>
      <c r="O799" s="42"/>
      <c r="P799" s="42"/>
      <c r="Q799" s="42"/>
      <c r="R799" s="42"/>
      <c r="S799" s="42"/>
      <c r="T799" s="15"/>
    </row>
    <row r="800" spans="1:20" ht="33.75">
      <c r="A800" s="411"/>
      <c r="B800" s="338"/>
      <c r="C800" s="24" t="s">
        <v>750</v>
      </c>
      <c r="D800" s="170" t="s">
        <v>730</v>
      </c>
      <c r="E800" s="170" t="s">
        <v>75</v>
      </c>
      <c r="F800" s="170"/>
      <c r="G800" s="170"/>
      <c r="H800" s="172"/>
      <c r="I800" s="172"/>
      <c r="J800" s="42">
        <f>J801+J804+J807+J810+J813+J816+J819+J822+J825</f>
        <v>3982.2000000000003</v>
      </c>
      <c r="K800" s="238">
        <f>K801+K804+K807+K810+K813+K816+K819+K822+K825</f>
        <v>856.679</v>
      </c>
      <c r="L800" s="42">
        <f aca="true" t="shared" si="211" ref="L800:S800">L801+L804+L807+L810+L813+L816+L819+L822+L825</f>
        <v>3982.2000000000003</v>
      </c>
      <c r="M800" s="42">
        <f t="shared" si="211"/>
        <v>1798.7</v>
      </c>
      <c r="N800" s="42">
        <f t="shared" si="211"/>
        <v>3987.2000000000003</v>
      </c>
      <c r="O800" s="42">
        <f t="shared" si="211"/>
        <v>3243.6900000000005</v>
      </c>
      <c r="P800" s="42">
        <f t="shared" si="211"/>
        <v>4075.215</v>
      </c>
      <c r="Q800" s="42">
        <f t="shared" si="211"/>
        <v>4071.122</v>
      </c>
      <c r="R800" s="42">
        <f t="shared" si="211"/>
        <v>4371</v>
      </c>
      <c r="S800" s="42">
        <f t="shared" si="211"/>
        <v>4371</v>
      </c>
      <c r="T800" s="15"/>
    </row>
    <row r="801" spans="1:20" ht="22.5">
      <c r="A801" s="341"/>
      <c r="B801" s="301" t="s">
        <v>92</v>
      </c>
      <c r="C801" s="135" t="s">
        <v>23</v>
      </c>
      <c r="D801" s="173" t="s">
        <v>730</v>
      </c>
      <c r="E801" s="173" t="s">
        <v>75</v>
      </c>
      <c r="F801" s="173" t="s">
        <v>1123</v>
      </c>
      <c r="G801" s="173" t="s">
        <v>823</v>
      </c>
      <c r="H801" s="172"/>
      <c r="I801" s="172"/>
      <c r="J801" s="138">
        <f>J803</f>
        <v>0</v>
      </c>
      <c r="K801" s="138">
        <f aca="true" t="shared" si="212" ref="K801:S801">K803</f>
        <v>0</v>
      </c>
      <c r="L801" s="138">
        <f t="shared" si="212"/>
        <v>0</v>
      </c>
      <c r="M801" s="138">
        <f t="shared" si="212"/>
        <v>0</v>
      </c>
      <c r="N801" s="138">
        <f t="shared" si="212"/>
        <v>5</v>
      </c>
      <c r="O801" s="138">
        <f t="shared" si="212"/>
        <v>5</v>
      </c>
      <c r="P801" s="138">
        <f t="shared" si="212"/>
        <v>5</v>
      </c>
      <c r="Q801" s="138">
        <f t="shared" si="212"/>
        <v>5</v>
      </c>
      <c r="R801" s="138">
        <f t="shared" si="212"/>
        <v>0</v>
      </c>
      <c r="S801" s="138">
        <f t="shared" si="212"/>
        <v>0</v>
      </c>
      <c r="T801" s="15"/>
    </row>
    <row r="802" spans="1:20" ht="22.5">
      <c r="A802" s="342"/>
      <c r="B802" s="302"/>
      <c r="C802" s="135" t="s">
        <v>36</v>
      </c>
      <c r="D802" s="173"/>
      <c r="E802" s="173"/>
      <c r="F802" s="173"/>
      <c r="G802" s="173"/>
      <c r="H802" s="172"/>
      <c r="I802" s="172"/>
      <c r="J802" s="138"/>
      <c r="K802" s="138"/>
      <c r="L802" s="138"/>
      <c r="M802" s="138"/>
      <c r="N802" s="138"/>
      <c r="O802" s="138"/>
      <c r="P802" s="138"/>
      <c r="Q802" s="138"/>
      <c r="R802" s="138"/>
      <c r="S802" s="138"/>
      <c r="T802" s="15"/>
    </row>
    <row r="803" spans="1:20" ht="33.75">
      <c r="A803" s="343"/>
      <c r="B803" s="303"/>
      <c r="C803" s="135" t="s">
        <v>750</v>
      </c>
      <c r="D803" s="173" t="s">
        <v>730</v>
      </c>
      <c r="E803" s="173" t="s">
        <v>75</v>
      </c>
      <c r="F803" s="173" t="s">
        <v>1123</v>
      </c>
      <c r="G803" s="173" t="s">
        <v>823</v>
      </c>
      <c r="H803" s="172"/>
      <c r="I803" s="172"/>
      <c r="J803" s="138">
        <v>0</v>
      </c>
      <c r="K803" s="138">
        <v>0</v>
      </c>
      <c r="L803" s="138">
        <v>0</v>
      </c>
      <c r="M803" s="138">
        <v>0</v>
      </c>
      <c r="N803" s="138">
        <v>5</v>
      </c>
      <c r="O803" s="138">
        <v>5</v>
      </c>
      <c r="P803" s="138">
        <v>5</v>
      </c>
      <c r="Q803" s="138">
        <v>5</v>
      </c>
      <c r="R803" s="138">
        <v>0</v>
      </c>
      <c r="S803" s="138">
        <v>0</v>
      </c>
      <c r="T803" s="15"/>
    </row>
    <row r="804" spans="1:20" ht="22.5">
      <c r="A804" s="341"/>
      <c r="B804" s="301" t="s">
        <v>716</v>
      </c>
      <c r="C804" s="135" t="s">
        <v>23</v>
      </c>
      <c r="D804" s="173" t="s">
        <v>730</v>
      </c>
      <c r="E804" s="173" t="s">
        <v>75</v>
      </c>
      <c r="F804" s="173" t="s">
        <v>845</v>
      </c>
      <c r="G804" s="173" t="s">
        <v>823</v>
      </c>
      <c r="H804" s="172"/>
      <c r="I804" s="172"/>
      <c r="J804" s="138">
        <f>J806</f>
        <v>707.1</v>
      </c>
      <c r="K804" s="138">
        <f aca="true" t="shared" si="213" ref="K804:S804">K806</f>
        <v>176.775</v>
      </c>
      <c r="L804" s="138">
        <f t="shared" si="213"/>
        <v>707.1</v>
      </c>
      <c r="M804" s="138">
        <f t="shared" si="213"/>
        <v>353.55</v>
      </c>
      <c r="N804" s="138">
        <f t="shared" si="213"/>
        <v>707.1</v>
      </c>
      <c r="O804" s="138">
        <f t="shared" si="213"/>
        <v>473.817</v>
      </c>
      <c r="P804" s="138">
        <f t="shared" si="213"/>
        <v>707.1</v>
      </c>
      <c r="Q804" s="138">
        <f t="shared" si="213"/>
        <v>707.1</v>
      </c>
      <c r="R804" s="138">
        <f t="shared" si="213"/>
        <v>0</v>
      </c>
      <c r="S804" s="138">
        <f t="shared" si="213"/>
        <v>0</v>
      </c>
      <c r="T804" s="15"/>
    </row>
    <row r="805" spans="1:20" ht="22.5">
      <c r="A805" s="342"/>
      <c r="B805" s="302"/>
      <c r="C805" s="135" t="s">
        <v>36</v>
      </c>
      <c r="D805" s="173"/>
      <c r="E805" s="173"/>
      <c r="F805" s="173"/>
      <c r="G805" s="173"/>
      <c r="H805" s="172"/>
      <c r="I805" s="172"/>
      <c r="J805" s="138"/>
      <c r="K805" s="138"/>
      <c r="L805" s="138"/>
      <c r="M805" s="138"/>
      <c r="N805" s="138"/>
      <c r="O805" s="138"/>
      <c r="P805" s="138"/>
      <c r="Q805" s="138"/>
      <c r="R805" s="138"/>
      <c r="S805" s="138"/>
      <c r="T805" s="15"/>
    </row>
    <row r="806" spans="1:20" ht="33.75">
      <c r="A806" s="343"/>
      <c r="B806" s="303"/>
      <c r="C806" s="135" t="s">
        <v>750</v>
      </c>
      <c r="D806" s="173" t="s">
        <v>730</v>
      </c>
      <c r="E806" s="173" t="s">
        <v>75</v>
      </c>
      <c r="F806" s="173" t="s">
        <v>845</v>
      </c>
      <c r="G806" s="173" t="s">
        <v>823</v>
      </c>
      <c r="H806" s="172"/>
      <c r="I806" s="172"/>
      <c r="J806" s="138">
        <v>707.1</v>
      </c>
      <c r="K806" s="138">
        <v>176.775</v>
      </c>
      <c r="L806" s="138">
        <v>707.1</v>
      </c>
      <c r="M806" s="138">
        <v>353.55</v>
      </c>
      <c r="N806" s="138">
        <v>707.1</v>
      </c>
      <c r="O806" s="138">
        <v>473.817</v>
      </c>
      <c r="P806" s="138">
        <v>707.1</v>
      </c>
      <c r="Q806" s="138">
        <v>707.1</v>
      </c>
      <c r="R806" s="138">
        <v>0</v>
      </c>
      <c r="S806" s="138">
        <v>0</v>
      </c>
      <c r="T806" s="15"/>
    </row>
    <row r="807" spans="1:20" ht="23.25" customHeight="1">
      <c r="A807" s="313" t="s">
        <v>965</v>
      </c>
      <c r="B807" s="301" t="s">
        <v>93</v>
      </c>
      <c r="C807" s="135" t="s">
        <v>23</v>
      </c>
      <c r="D807" s="173" t="s">
        <v>730</v>
      </c>
      <c r="E807" s="173" t="s">
        <v>75</v>
      </c>
      <c r="F807" s="173" t="s">
        <v>846</v>
      </c>
      <c r="G807" s="173" t="s">
        <v>823</v>
      </c>
      <c r="H807" s="174"/>
      <c r="I807" s="174"/>
      <c r="J807" s="138">
        <v>0</v>
      </c>
      <c r="K807" s="138">
        <v>0</v>
      </c>
      <c r="L807" s="138">
        <v>0</v>
      </c>
      <c r="M807" s="138">
        <v>0</v>
      </c>
      <c r="N807" s="138">
        <v>0</v>
      </c>
      <c r="O807" s="138">
        <v>0</v>
      </c>
      <c r="P807" s="138">
        <v>0</v>
      </c>
      <c r="Q807" s="138">
        <v>0</v>
      </c>
      <c r="R807" s="138">
        <v>0</v>
      </c>
      <c r="S807" s="138">
        <v>0</v>
      </c>
      <c r="T807" s="15"/>
    </row>
    <row r="808" spans="1:20" ht="22.5">
      <c r="A808" s="313"/>
      <c r="B808" s="302"/>
      <c r="C808" s="135" t="s">
        <v>36</v>
      </c>
      <c r="D808" s="173"/>
      <c r="E808" s="173"/>
      <c r="F808" s="173"/>
      <c r="G808" s="173"/>
      <c r="H808" s="174"/>
      <c r="I808" s="174"/>
      <c r="J808" s="138"/>
      <c r="K808" s="138"/>
      <c r="L808" s="138"/>
      <c r="M808" s="138"/>
      <c r="N808" s="138"/>
      <c r="O808" s="138"/>
      <c r="P808" s="138"/>
      <c r="Q808" s="138"/>
      <c r="R808" s="138"/>
      <c r="S808" s="138"/>
      <c r="T808" s="15"/>
    </row>
    <row r="809" spans="1:20" ht="33.75">
      <c r="A809" s="313"/>
      <c r="B809" s="303"/>
      <c r="C809" s="135" t="s">
        <v>750</v>
      </c>
      <c r="D809" s="173" t="s">
        <v>730</v>
      </c>
      <c r="E809" s="173" t="s">
        <v>75</v>
      </c>
      <c r="F809" s="173" t="s">
        <v>846</v>
      </c>
      <c r="G809" s="173" t="s">
        <v>823</v>
      </c>
      <c r="H809" s="174"/>
      <c r="I809" s="174"/>
      <c r="J809" s="138">
        <v>0</v>
      </c>
      <c r="K809" s="138">
        <v>0</v>
      </c>
      <c r="L809" s="138">
        <v>0</v>
      </c>
      <c r="M809" s="138">
        <v>0</v>
      </c>
      <c r="N809" s="138">
        <v>0</v>
      </c>
      <c r="O809" s="138">
        <v>0</v>
      </c>
      <c r="P809" s="138">
        <v>0</v>
      </c>
      <c r="Q809" s="138">
        <v>0</v>
      </c>
      <c r="R809" s="138">
        <v>0</v>
      </c>
      <c r="S809" s="138">
        <v>0</v>
      </c>
      <c r="T809" s="15"/>
    </row>
    <row r="810" spans="1:20" ht="33.75" customHeight="1">
      <c r="A810" s="313" t="s">
        <v>967</v>
      </c>
      <c r="B810" s="301" t="s">
        <v>1029</v>
      </c>
      <c r="C810" s="135" t="s">
        <v>23</v>
      </c>
      <c r="D810" s="173" t="s">
        <v>730</v>
      </c>
      <c r="E810" s="173" t="s">
        <v>75</v>
      </c>
      <c r="F810" s="173" t="s">
        <v>847</v>
      </c>
      <c r="G810" s="173" t="s">
        <v>823</v>
      </c>
      <c r="H810" s="174"/>
      <c r="I810" s="174"/>
      <c r="J810" s="135">
        <f>J812</f>
        <v>452.3</v>
      </c>
      <c r="K810" s="135">
        <f aca="true" t="shared" si="214" ref="K810:S810">K812</f>
        <v>0</v>
      </c>
      <c r="L810" s="135">
        <f t="shared" si="214"/>
        <v>452.3</v>
      </c>
      <c r="M810" s="135">
        <f t="shared" si="214"/>
        <v>0</v>
      </c>
      <c r="N810" s="135">
        <f t="shared" si="214"/>
        <v>407.07</v>
      </c>
      <c r="O810" s="135">
        <f t="shared" si="214"/>
        <v>407.07</v>
      </c>
      <c r="P810" s="135">
        <f t="shared" si="214"/>
        <v>407.07</v>
      </c>
      <c r="Q810" s="135">
        <f t="shared" si="214"/>
        <v>407.07</v>
      </c>
      <c r="R810" s="135">
        <f t="shared" si="214"/>
        <v>623.5</v>
      </c>
      <c r="S810" s="135">
        <f t="shared" si="214"/>
        <v>623.5</v>
      </c>
      <c r="T810" s="15"/>
    </row>
    <row r="811" spans="1:20" ht="22.5">
      <c r="A811" s="313"/>
      <c r="B811" s="302"/>
      <c r="C811" s="135" t="s">
        <v>36</v>
      </c>
      <c r="D811" s="173"/>
      <c r="E811" s="173"/>
      <c r="F811" s="173"/>
      <c r="G811" s="173"/>
      <c r="H811" s="174"/>
      <c r="I811" s="174"/>
      <c r="J811" s="135"/>
      <c r="K811" s="138"/>
      <c r="L811" s="135"/>
      <c r="M811" s="135"/>
      <c r="N811" s="138"/>
      <c r="O811" s="138"/>
      <c r="P811" s="138"/>
      <c r="Q811" s="138"/>
      <c r="R811" s="138"/>
      <c r="S811" s="138"/>
      <c r="T811" s="15"/>
    </row>
    <row r="812" spans="1:20" ht="33.75">
      <c r="A812" s="313"/>
      <c r="B812" s="302"/>
      <c r="C812" s="135" t="s">
        <v>750</v>
      </c>
      <c r="D812" s="173" t="s">
        <v>730</v>
      </c>
      <c r="E812" s="173" t="s">
        <v>75</v>
      </c>
      <c r="F812" s="173" t="s">
        <v>847</v>
      </c>
      <c r="G812" s="173" t="s">
        <v>823</v>
      </c>
      <c r="H812" s="174"/>
      <c r="I812" s="174"/>
      <c r="J812" s="135">
        <v>452.3</v>
      </c>
      <c r="K812" s="138">
        <v>0</v>
      </c>
      <c r="L812" s="135">
        <v>452.3</v>
      </c>
      <c r="M812" s="135">
        <v>0</v>
      </c>
      <c r="N812" s="135">
        <v>407.07</v>
      </c>
      <c r="O812" s="135">
        <v>407.07</v>
      </c>
      <c r="P812" s="138">
        <v>407.07</v>
      </c>
      <c r="Q812" s="138">
        <v>407.07</v>
      </c>
      <c r="R812" s="138">
        <v>623.5</v>
      </c>
      <c r="S812" s="138">
        <v>623.5</v>
      </c>
      <c r="T812" s="15"/>
    </row>
    <row r="813" spans="1:20" ht="22.5">
      <c r="A813" s="313"/>
      <c r="B813" s="302"/>
      <c r="C813" s="135" t="s">
        <v>23</v>
      </c>
      <c r="D813" s="173" t="s">
        <v>730</v>
      </c>
      <c r="E813" s="173" t="s">
        <v>75</v>
      </c>
      <c r="F813" s="173" t="s">
        <v>847</v>
      </c>
      <c r="G813" s="173" t="s">
        <v>825</v>
      </c>
      <c r="H813" s="174"/>
      <c r="I813" s="174"/>
      <c r="J813" s="135">
        <f>J815</f>
        <v>0</v>
      </c>
      <c r="K813" s="135">
        <f aca="true" t="shared" si="215" ref="K813:S813">K815</f>
        <v>0</v>
      </c>
      <c r="L813" s="135">
        <f t="shared" si="215"/>
        <v>0</v>
      </c>
      <c r="M813" s="135">
        <f t="shared" si="215"/>
        <v>0</v>
      </c>
      <c r="N813" s="135">
        <f t="shared" si="215"/>
        <v>45.23</v>
      </c>
      <c r="O813" s="135">
        <f t="shared" si="215"/>
        <v>45.23</v>
      </c>
      <c r="P813" s="135">
        <f t="shared" si="215"/>
        <v>45.23</v>
      </c>
      <c r="Q813" s="135">
        <f t="shared" si="215"/>
        <v>45.23</v>
      </c>
      <c r="R813" s="135">
        <f t="shared" si="215"/>
        <v>124.7</v>
      </c>
      <c r="S813" s="135">
        <f t="shared" si="215"/>
        <v>124.7</v>
      </c>
      <c r="T813" s="15"/>
    </row>
    <row r="814" spans="1:20" ht="22.5">
      <c r="A814" s="313"/>
      <c r="B814" s="302"/>
      <c r="C814" s="135" t="s">
        <v>36</v>
      </c>
      <c r="D814" s="173"/>
      <c r="E814" s="173"/>
      <c r="F814" s="173"/>
      <c r="G814" s="173"/>
      <c r="H814" s="174"/>
      <c r="I814" s="174"/>
      <c r="J814" s="135"/>
      <c r="K814" s="138"/>
      <c r="L814" s="138"/>
      <c r="M814" s="138"/>
      <c r="N814" s="138"/>
      <c r="O814" s="138"/>
      <c r="P814" s="138"/>
      <c r="Q814" s="138"/>
      <c r="R814" s="138"/>
      <c r="S814" s="138"/>
      <c r="T814" s="15"/>
    </row>
    <row r="815" spans="1:20" ht="33.75">
      <c r="A815" s="313"/>
      <c r="B815" s="303"/>
      <c r="C815" s="135" t="s">
        <v>750</v>
      </c>
      <c r="D815" s="173" t="s">
        <v>730</v>
      </c>
      <c r="E815" s="173" t="s">
        <v>75</v>
      </c>
      <c r="F815" s="173" t="s">
        <v>847</v>
      </c>
      <c r="G815" s="173" t="s">
        <v>825</v>
      </c>
      <c r="H815" s="174"/>
      <c r="I815" s="174"/>
      <c r="J815" s="135">
        <v>0</v>
      </c>
      <c r="K815" s="138">
        <v>0</v>
      </c>
      <c r="L815" s="138">
        <v>0</v>
      </c>
      <c r="M815" s="138">
        <v>0</v>
      </c>
      <c r="N815" s="138">
        <v>45.23</v>
      </c>
      <c r="O815" s="138">
        <v>45.23</v>
      </c>
      <c r="P815" s="138">
        <v>45.23</v>
      </c>
      <c r="Q815" s="138">
        <v>45.23</v>
      </c>
      <c r="R815" s="138">
        <v>124.7</v>
      </c>
      <c r="S815" s="138">
        <v>124.7</v>
      </c>
      <c r="T815" s="15"/>
    </row>
    <row r="816" spans="1:20" ht="24.75" customHeight="1">
      <c r="A816" s="313" t="s">
        <v>948</v>
      </c>
      <c r="B816" s="301" t="s">
        <v>1030</v>
      </c>
      <c r="C816" s="135" t="s">
        <v>23</v>
      </c>
      <c r="D816" s="173" t="s">
        <v>730</v>
      </c>
      <c r="E816" s="173" t="s">
        <v>75</v>
      </c>
      <c r="F816" s="173" t="s">
        <v>848</v>
      </c>
      <c r="G816" s="173" t="s">
        <v>823</v>
      </c>
      <c r="H816" s="174"/>
      <c r="I816" s="174"/>
      <c r="J816" s="135">
        <v>0</v>
      </c>
      <c r="K816" s="138">
        <v>0</v>
      </c>
      <c r="L816" s="138">
        <v>0</v>
      </c>
      <c r="M816" s="138">
        <v>0</v>
      </c>
      <c r="N816" s="138">
        <v>0</v>
      </c>
      <c r="O816" s="138">
        <v>0</v>
      </c>
      <c r="P816" s="138">
        <v>0</v>
      </c>
      <c r="Q816" s="138">
        <v>0</v>
      </c>
      <c r="R816" s="138">
        <v>0</v>
      </c>
      <c r="S816" s="138">
        <v>0</v>
      </c>
      <c r="T816" s="15"/>
    </row>
    <row r="817" spans="1:20" ht="22.5">
      <c r="A817" s="413"/>
      <c r="B817" s="302"/>
      <c r="C817" s="135" t="s">
        <v>36</v>
      </c>
      <c r="D817" s="173"/>
      <c r="E817" s="173"/>
      <c r="F817" s="173"/>
      <c r="G817" s="173"/>
      <c r="H817" s="174"/>
      <c r="I817" s="174"/>
      <c r="J817" s="135"/>
      <c r="K817" s="138"/>
      <c r="L817" s="138"/>
      <c r="M817" s="138"/>
      <c r="N817" s="138"/>
      <c r="O817" s="138"/>
      <c r="P817" s="138"/>
      <c r="Q817" s="138"/>
      <c r="R817" s="138"/>
      <c r="S817" s="138"/>
      <c r="T817" s="15"/>
    </row>
    <row r="818" spans="1:20" ht="33.75">
      <c r="A818" s="413"/>
      <c r="B818" s="303"/>
      <c r="C818" s="135" t="s">
        <v>750</v>
      </c>
      <c r="D818" s="173" t="s">
        <v>730</v>
      </c>
      <c r="E818" s="173" t="s">
        <v>75</v>
      </c>
      <c r="F818" s="173" t="s">
        <v>848</v>
      </c>
      <c r="G818" s="173" t="s">
        <v>823</v>
      </c>
      <c r="H818" s="174"/>
      <c r="I818" s="174"/>
      <c r="J818" s="135">
        <v>0</v>
      </c>
      <c r="K818" s="138">
        <v>0</v>
      </c>
      <c r="L818" s="138">
        <v>0</v>
      </c>
      <c r="M818" s="138">
        <v>0</v>
      </c>
      <c r="N818" s="138">
        <v>0</v>
      </c>
      <c r="O818" s="138">
        <v>0</v>
      </c>
      <c r="P818" s="138">
        <v>0</v>
      </c>
      <c r="Q818" s="138">
        <v>0</v>
      </c>
      <c r="R818" s="138">
        <v>0</v>
      </c>
      <c r="S818" s="138">
        <v>0</v>
      </c>
      <c r="T818" s="15"/>
    </row>
    <row r="819" spans="1:20" ht="22.5">
      <c r="A819" s="341"/>
      <c r="B819" s="301" t="s">
        <v>143</v>
      </c>
      <c r="C819" s="135" t="s">
        <v>23</v>
      </c>
      <c r="D819" s="173" t="s">
        <v>730</v>
      </c>
      <c r="E819" s="173" t="s">
        <v>75</v>
      </c>
      <c r="F819" s="173" t="s">
        <v>849</v>
      </c>
      <c r="G819" s="173" t="s">
        <v>823</v>
      </c>
      <c r="H819" s="174"/>
      <c r="I819" s="174"/>
      <c r="J819" s="138">
        <f>J821</f>
        <v>2745</v>
      </c>
      <c r="K819" s="138">
        <f aca="true" t="shared" si="216" ref="K819:S819">K821</f>
        <v>679.904</v>
      </c>
      <c r="L819" s="138">
        <f t="shared" si="216"/>
        <v>2745</v>
      </c>
      <c r="M819" s="138">
        <f t="shared" si="216"/>
        <v>1445.15</v>
      </c>
      <c r="N819" s="138">
        <f t="shared" si="216"/>
        <v>2745</v>
      </c>
      <c r="O819" s="138">
        <f t="shared" si="216"/>
        <v>2267.273</v>
      </c>
      <c r="P819" s="138">
        <f t="shared" si="216"/>
        <v>2854.531</v>
      </c>
      <c r="Q819" s="138">
        <f t="shared" si="216"/>
        <v>2850.508</v>
      </c>
      <c r="R819" s="138">
        <f t="shared" si="216"/>
        <v>3622.8</v>
      </c>
      <c r="S819" s="138">
        <f t="shared" si="216"/>
        <v>3622.8</v>
      </c>
      <c r="T819" s="15"/>
    </row>
    <row r="820" spans="1:20" ht="22.5">
      <c r="A820" s="342"/>
      <c r="B820" s="302"/>
      <c r="C820" s="135" t="s">
        <v>36</v>
      </c>
      <c r="D820" s="173"/>
      <c r="E820" s="173"/>
      <c r="F820" s="173"/>
      <c r="G820" s="173"/>
      <c r="H820" s="174"/>
      <c r="I820" s="174"/>
      <c r="J820" s="138"/>
      <c r="K820" s="138"/>
      <c r="L820" s="138"/>
      <c r="M820" s="138"/>
      <c r="N820" s="138"/>
      <c r="O820" s="138"/>
      <c r="P820" s="138"/>
      <c r="Q820" s="138"/>
      <c r="R820" s="138"/>
      <c r="S820" s="138"/>
      <c r="T820" s="15"/>
    </row>
    <row r="821" spans="1:20" ht="33.75">
      <c r="A821" s="343"/>
      <c r="B821" s="303"/>
      <c r="C821" s="135" t="s">
        <v>750</v>
      </c>
      <c r="D821" s="173" t="s">
        <v>730</v>
      </c>
      <c r="E821" s="173" t="s">
        <v>75</v>
      </c>
      <c r="F821" s="173" t="s">
        <v>849</v>
      </c>
      <c r="G821" s="173" t="s">
        <v>823</v>
      </c>
      <c r="H821" s="174"/>
      <c r="I821" s="174"/>
      <c r="J821" s="138">
        <v>2745</v>
      </c>
      <c r="K821" s="138">
        <v>679.904</v>
      </c>
      <c r="L821" s="138">
        <v>2745</v>
      </c>
      <c r="M821" s="138">
        <v>1445.15</v>
      </c>
      <c r="N821" s="138">
        <v>2745</v>
      </c>
      <c r="O821" s="138">
        <v>2267.273</v>
      </c>
      <c r="P821" s="138">
        <v>2854.531</v>
      </c>
      <c r="Q821" s="138">
        <v>2850.508</v>
      </c>
      <c r="R821" s="138">
        <v>3622.8</v>
      </c>
      <c r="S821" s="138">
        <v>3622.8</v>
      </c>
      <c r="T821" s="15"/>
    </row>
    <row r="822" spans="1:20" ht="22.5">
      <c r="A822" s="341"/>
      <c r="B822" s="301" t="s">
        <v>144</v>
      </c>
      <c r="C822" s="135" t="s">
        <v>23</v>
      </c>
      <c r="D822" s="173" t="s">
        <v>730</v>
      </c>
      <c r="E822" s="173" t="s">
        <v>75</v>
      </c>
      <c r="F822" s="173" t="s">
        <v>850</v>
      </c>
      <c r="G822" s="173" t="s">
        <v>823</v>
      </c>
      <c r="H822" s="174"/>
      <c r="I822" s="174"/>
      <c r="J822" s="138">
        <f>J824</f>
        <v>32.5</v>
      </c>
      <c r="K822" s="138">
        <f aca="true" t="shared" si="217" ref="K822:S822">K824</f>
        <v>0</v>
      </c>
      <c r="L822" s="138">
        <f t="shared" si="217"/>
        <v>32.5</v>
      </c>
      <c r="M822" s="138">
        <f t="shared" si="217"/>
        <v>0</v>
      </c>
      <c r="N822" s="138">
        <f t="shared" si="217"/>
        <v>32.5</v>
      </c>
      <c r="O822" s="138">
        <f t="shared" si="217"/>
        <v>0</v>
      </c>
      <c r="P822" s="138">
        <f t="shared" si="217"/>
        <v>10.984</v>
      </c>
      <c r="Q822" s="138">
        <f t="shared" si="217"/>
        <v>10.984</v>
      </c>
      <c r="R822" s="138">
        <f t="shared" si="217"/>
        <v>0</v>
      </c>
      <c r="S822" s="138">
        <f t="shared" si="217"/>
        <v>0</v>
      </c>
      <c r="T822" s="15"/>
    </row>
    <row r="823" spans="1:20" ht="22.5">
      <c r="A823" s="342"/>
      <c r="B823" s="302"/>
      <c r="C823" s="135" t="s">
        <v>36</v>
      </c>
      <c r="D823" s="173"/>
      <c r="E823" s="173"/>
      <c r="F823" s="173"/>
      <c r="G823" s="173"/>
      <c r="H823" s="174"/>
      <c r="I823" s="174"/>
      <c r="J823" s="138"/>
      <c r="K823" s="138"/>
      <c r="L823" s="138"/>
      <c r="M823" s="138"/>
      <c r="N823" s="138"/>
      <c r="O823" s="138"/>
      <c r="P823" s="138"/>
      <c r="Q823" s="138"/>
      <c r="R823" s="138"/>
      <c r="S823" s="138"/>
      <c r="T823" s="15"/>
    </row>
    <row r="824" spans="1:20" ht="33.75">
      <c r="A824" s="343"/>
      <c r="B824" s="303"/>
      <c r="C824" s="135" t="s">
        <v>750</v>
      </c>
      <c r="D824" s="173" t="s">
        <v>730</v>
      </c>
      <c r="E824" s="173" t="s">
        <v>75</v>
      </c>
      <c r="F824" s="173" t="s">
        <v>850</v>
      </c>
      <c r="G824" s="173" t="s">
        <v>823</v>
      </c>
      <c r="H824" s="174"/>
      <c r="I824" s="174"/>
      <c r="J824" s="138">
        <v>32.5</v>
      </c>
      <c r="K824" s="138">
        <v>0</v>
      </c>
      <c r="L824" s="138">
        <v>32.5</v>
      </c>
      <c r="M824" s="138">
        <v>0</v>
      </c>
      <c r="N824" s="138">
        <v>32.5</v>
      </c>
      <c r="O824" s="138">
        <v>0</v>
      </c>
      <c r="P824" s="138">
        <v>10.984</v>
      </c>
      <c r="Q824" s="138">
        <v>10.984</v>
      </c>
      <c r="R824" s="138">
        <v>0</v>
      </c>
      <c r="S824" s="138">
        <v>0</v>
      </c>
      <c r="T824" s="15"/>
    </row>
    <row r="825" spans="1:20" ht="22.5">
      <c r="A825" s="341"/>
      <c r="B825" s="301" t="s">
        <v>145</v>
      </c>
      <c r="C825" s="135" t="s">
        <v>23</v>
      </c>
      <c r="D825" s="173" t="s">
        <v>730</v>
      </c>
      <c r="E825" s="173" t="s">
        <v>75</v>
      </c>
      <c r="F825" s="173" t="s">
        <v>851</v>
      </c>
      <c r="G825" s="173" t="s">
        <v>823</v>
      </c>
      <c r="H825" s="174"/>
      <c r="I825" s="174"/>
      <c r="J825" s="138">
        <f>J827</f>
        <v>45.3</v>
      </c>
      <c r="K825" s="138">
        <f aca="true" t="shared" si="218" ref="K825:S825">K827</f>
        <v>0</v>
      </c>
      <c r="L825" s="138">
        <f t="shared" si="218"/>
        <v>45.3</v>
      </c>
      <c r="M825" s="138">
        <f t="shared" si="218"/>
        <v>0</v>
      </c>
      <c r="N825" s="138">
        <f t="shared" si="218"/>
        <v>45.3</v>
      </c>
      <c r="O825" s="138">
        <f t="shared" si="218"/>
        <v>45.3</v>
      </c>
      <c r="P825" s="138">
        <f t="shared" si="218"/>
        <v>45.3</v>
      </c>
      <c r="Q825" s="138">
        <f t="shared" si="218"/>
        <v>45.23</v>
      </c>
      <c r="R825" s="138">
        <f t="shared" si="218"/>
        <v>0</v>
      </c>
      <c r="S825" s="138">
        <f t="shared" si="218"/>
        <v>0</v>
      </c>
      <c r="T825" s="15"/>
    </row>
    <row r="826" spans="1:20" ht="22.5">
      <c r="A826" s="342"/>
      <c r="B826" s="302"/>
      <c r="C826" s="135" t="s">
        <v>36</v>
      </c>
      <c r="D826" s="173"/>
      <c r="E826" s="173"/>
      <c r="F826" s="173"/>
      <c r="G826" s="173"/>
      <c r="H826" s="174"/>
      <c r="I826" s="174"/>
      <c r="J826" s="138"/>
      <c r="K826" s="138"/>
      <c r="L826" s="138"/>
      <c r="M826" s="138"/>
      <c r="N826" s="138"/>
      <c r="O826" s="138"/>
      <c r="P826" s="138"/>
      <c r="Q826" s="138"/>
      <c r="R826" s="138"/>
      <c r="S826" s="138"/>
      <c r="T826" s="15"/>
    </row>
    <row r="827" spans="1:20" ht="33.75">
      <c r="A827" s="343"/>
      <c r="B827" s="303"/>
      <c r="C827" s="135" t="s">
        <v>750</v>
      </c>
      <c r="D827" s="173" t="s">
        <v>730</v>
      </c>
      <c r="E827" s="173" t="s">
        <v>75</v>
      </c>
      <c r="F827" s="173" t="s">
        <v>851</v>
      </c>
      <c r="G827" s="173" t="s">
        <v>823</v>
      </c>
      <c r="H827" s="174"/>
      <c r="I827" s="174"/>
      <c r="J827" s="138">
        <v>45.3</v>
      </c>
      <c r="K827" s="138">
        <v>0</v>
      </c>
      <c r="L827" s="138">
        <v>45.3</v>
      </c>
      <c r="M827" s="138">
        <v>0</v>
      </c>
      <c r="N827" s="138">
        <v>45.3</v>
      </c>
      <c r="O827" s="138">
        <v>45.3</v>
      </c>
      <c r="P827" s="138">
        <v>45.3</v>
      </c>
      <c r="Q827" s="138">
        <v>45.23</v>
      </c>
      <c r="R827" s="138">
        <v>0</v>
      </c>
      <c r="S827" s="138">
        <v>0</v>
      </c>
      <c r="T827" s="15"/>
    </row>
    <row r="828" spans="1:20" ht="24" customHeight="1">
      <c r="A828" s="411" t="s">
        <v>978</v>
      </c>
      <c r="B828" s="408" t="s">
        <v>979</v>
      </c>
      <c r="C828" s="24" t="s">
        <v>23</v>
      </c>
      <c r="D828" s="170" t="s">
        <v>730</v>
      </c>
      <c r="E828" s="170" t="s">
        <v>75</v>
      </c>
      <c r="F828" s="170"/>
      <c r="G828" s="170"/>
      <c r="H828" s="172"/>
      <c r="I828" s="172"/>
      <c r="J828" s="24">
        <f>J830</f>
        <v>268.071</v>
      </c>
      <c r="K828" s="24">
        <f>K830</f>
        <v>35.295</v>
      </c>
      <c r="L828" s="24">
        <f aca="true" t="shared" si="219" ref="L828:S828">L830</f>
        <v>268.071</v>
      </c>
      <c r="M828" s="24">
        <f t="shared" si="219"/>
        <v>35.295</v>
      </c>
      <c r="N828" s="24">
        <v>365.368</v>
      </c>
      <c r="O828" s="24">
        <v>252.766</v>
      </c>
      <c r="P828" s="24">
        <f t="shared" si="219"/>
        <v>365.368</v>
      </c>
      <c r="Q828" s="24">
        <f t="shared" si="219"/>
        <v>365.368</v>
      </c>
      <c r="R828" s="24">
        <f t="shared" si="219"/>
        <v>375</v>
      </c>
      <c r="S828" s="24">
        <f t="shared" si="219"/>
        <v>268.1</v>
      </c>
      <c r="T828" s="15"/>
    </row>
    <row r="829" spans="1:20" ht="22.5">
      <c r="A829" s="411"/>
      <c r="B829" s="409"/>
      <c r="C829" s="24" t="s">
        <v>36</v>
      </c>
      <c r="D829" s="170"/>
      <c r="E829" s="170"/>
      <c r="F829" s="170"/>
      <c r="G829" s="170"/>
      <c r="H829" s="172"/>
      <c r="I829" s="172"/>
      <c r="J829" s="24"/>
      <c r="K829" s="42"/>
      <c r="L829" s="42"/>
      <c r="M829" s="42"/>
      <c r="N829" s="42"/>
      <c r="O829" s="42"/>
      <c r="P829" s="42"/>
      <c r="Q829" s="42"/>
      <c r="R829" s="42"/>
      <c r="S829" s="42"/>
      <c r="T829" s="15"/>
    </row>
    <row r="830" spans="1:20" ht="33.75">
      <c r="A830" s="411"/>
      <c r="B830" s="410"/>
      <c r="C830" s="24" t="s">
        <v>750</v>
      </c>
      <c r="D830" s="170" t="s">
        <v>730</v>
      </c>
      <c r="E830" s="170" t="s">
        <v>75</v>
      </c>
      <c r="F830" s="170"/>
      <c r="G830" s="170"/>
      <c r="H830" s="172"/>
      <c r="I830" s="172"/>
      <c r="J830" s="24">
        <f>J831+J836+J839+J842</f>
        <v>268.071</v>
      </c>
      <c r="K830" s="24">
        <f aca="true" t="shared" si="220" ref="K830:S830">K831+K836+K839+K842</f>
        <v>35.295</v>
      </c>
      <c r="L830" s="24">
        <f t="shared" si="220"/>
        <v>268.071</v>
      </c>
      <c r="M830" s="24">
        <f t="shared" si="220"/>
        <v>35.295</v>
      </c>
      <c r="N830" s="24">
        <f t="shared" si="220"/>
        <v>365.36800000000005</v>
      </c>
      <c r="O830" s="24">
        <f t="shared" si="220"/>
        <v>252.766</v>
      </c>
      <c r="P830" s="24">
        <f t="shared" si="220"/>
        <v>365.368</v>
      </c>
      <c r="Q830" s="24">
        <f t="shared" si="220"/>
        <v>365.368</v>
      </c>
      <c r="R830" s="24">
        <f t="shared" si="220"/>
        <v>375</v>
      </c>
      <c r="S830" s="24">
        <f t="shared" si="220"/>
        <v>268.1</v>
      </c>
      <c r="T830" s="15"/>
    </row>
    <row r="831" spans="1:20" ht="24" customHeight="1">
      <c r="A831" s="313" t="s">
        <v>954</v>
      </c>
      <c r="B831" s="301" t="s">
        <v>1031</v>
      </c>
      <c r="C831" s="135" t="s">
        <v>23</v>
      </c>
      <c r="D831" s="173" t="s">
        <v>730</v>
      </c>
      <c r="E831" s="173" t="s">
        <v>75</v>
      </c>
      <c r="F831" s="173" t="s">
        <v>852</v>
      </c>
      <c r="G831" s="173"/>
      <c r="H831" s="174"/>
      <c r="I831" s="174"/>
      <c r="J831" s="138">
        <f>J833+J834+J835</f>
        <v>75</v>
      </c>
      <c r="K831" s="138">
        <f aca="true" t="shared" si="221" ref="K831:R831">K833+K834+K835</f>
        <v>35.295</v>
      </c>
      <c r="L831" s="138">
        <f t="shared" si="221"/>
        <v>75</v>
      </c>
      <c r="M831" s="138">
        <f t="shared" si="221"/>
        <v>35.295</v>
      </c>
      <c r="N831" s="138">
        <f t="shared" si="221"/>
        <v>75</v>
      </c>
      <c r="O831" s="138">
        <f t="shared" si="221"/>
        <v>59.695</v>
      </c>
      <c r="P831" s="138">
        <f t="shared" si="221"/>
        <v>65.417</v>
      </c>
      <c r="Q831" s="138">
        <f t="shared" si="221"/>
        <v>65.417</v>
      </c>
      <c r="R831" s="138">
        <f t="shared" si="221"/>
        <v>75</v>
      </c>
      <c r="S831" s="138">
        <f>S833+S834+S835</f>
        <v>75</v>
      </c>
      <c r="T831" s="15"/>
    </row>
    <row r="832" spans="1:20" ht="22.5">
      <c r="A832" s="313"/>
      <c r="B832" s="302"/>
      <c r="C832" s="135" t="s">
        <v>36</v>
      </c>
      <c r="D832" s="173"/>
      <c r="E832" s="173"/>
      <c r="F832" s="173"/>
      <c r="G832" s="173"/>
      <c r="H832" s="174"/>
      <c r="I832" s="174"/>
      <c r="J832" s="138"/>
      <c r="K832" s="138"/>
      <c r="L832" s="138"/>
      <c r="M832" s="138"/>
      <c r="N832" s="138"/>
      <c r="O832" s="138"/>
      <c r="P832" s="138"/>
      <c r="Q832" s="138"/>
      <c r="R832" s="138"/>
      <c r="S832" s="138"/>
      <c r="T832" s="15"/>
    </row>
    <row r="833" spans="1:20" ht="33.75">
      <c r="A833" s="313"/>
      <c r="B833" s="302"/>
      <c r="C833" s="135" t="s">
        <v>750</v>
      </c>
      <c r="D833" s="173" t="s">
        <v>730</v>
      </c>
      <c r="E833" s="173" t="s">
        <v>75</v>
      </c>
      <c r="F833" s="173" t="s">
        <v>852</v>
      </c>
      <c r="G833" s="173" t="s">
        <v>820</v>
      </c>
      <c r="H833" s="174"/>
      <c r="I833" s="174"/>
      <c r="J833" s="138">
        <v>2.5</v>
      </c>
      <c r="K833" s="138">
        <v>2.5</v>
      </c>
      <c r="L833" s="138">
        <v>2.5</v>
      </c>
      <c r="M833" s="138">
        <v>2.5</v>
      </c>
      <c r="N833" s="138">
        <v>10.5</v>
      </c>
      <c r="O833" s="138">
        <v>10.5</v>
      </c>
      <c r="P833" s="138">
        <v>15.472</v>
      </c>
      <c r="Q833" s="138">
        <v>15.472</v>
      </c>
      <c r="R833" s="138">
        <v>20</v>
      </c>
      <c r="S833" s="138">
        <v>20</v>
      </c>
      <c r="T833" s="15"/>
    </row>
    <row r="834" spans="1:20" ht="33.75">
      <c r="A834" s="313"/>
      <c r="B834" s="302"/>
      <c r="C834" s="135" t="s">
        <v>750</v>
      </c>
      <c r="D834" s="173" t="s">
        <v>730</v>
      </c>
      <c r="E834" s="173" t="s">
        <v>75</v>
      </c>
      <c r="F834" s="173" t="s">
        <v>852</v>
      </c>
      <c r="G834" s="173" t="s">
        <v>735</v>
      </c>
      <c r="H834" s="174"/>
      <c r="I834" s="174"/>
      <c r="J834" s="138">
        <v>48.5</v>
      </c>
      <c r="K834" s="138">
        <v>8.795</v>
      </c>
      <c r="L834" s="138">
        <v>48.5</v>
      </c>
      <c r="M834" s="138">
        <v>8.795</v>
      </c>
      <c r="N834" s="138">
        <v>24.1</v>
      </c>
      <c r="O834" s="138">
        <v>8.795</v>
      </c>
      <c r="P834" s="138">
        <v>9.545</v>
      </c>
      <c r="Q834" s="138">
        <v>9.545</v>
      </c>
      <c r="R834" s="138">
        <v>10</v>
      </c>
      <c r="S834" s="138">
        <v>10</v>
      </c>
      <c r="T834" s="15"/>
    </row>
    <row r="835" spans="1:20" ht="33.75">
      <c r="A835" s="313"/>
      <c r="B835" s="303"/>
      <c r="C835" s="135" t="s">
        <v>750</v>
      </c>
      <c r="D835" s="173" t="s">
        <v>730</v>
      </c>
      <c r="E835" s="173" t="s">
        <v>75</v>
      </c>
      <c r="F835" s="173" t="s">
        <v>852</v>
      </c>
      <c r="G835" s="173" t="s">
        <v>783</v>
      </c>
      <c r="H835" s="174"/>
      <c r="I835" s="174"/>
      <c r="J835" s="138">
        <v>24</v>
      </c>
      <c r="K835" s="138">
        <v>24</v>
      </c>
      <c r="L835" s="138">
        <v>24</v>
      </c>
      <c r="M835" s="138">
        <v>24</v>
      </c>
      <c r="N835" s="138">
        <v>40.4</v>
      </c>
      <c r="O835" s="138">
        <v>40.4</v>
      </c>
      <c r="P835" s="138">
        <v>40.4</v>
      </c>
      <c r="Q835" s="138">
        <v>40.4</v>
      </c>
      <c r="R835" s="138">
        <v>45</v>
      </c>
      <c r="S835" s="138">
        <v>45</v>
      </c>
      <c r="T835" s="15"/>
    </row>
    <row r="836" spans="1:20" ht="22.5" customHeight="1">
      <c r="A836" s="313" t="s">
        <v>1032</v>
      </c>
      <c r="B836" s="301" t="s">
        <v>1033</v>
      </c>
      <c r="C836" s="135" t="s">
        <v>23</v>
      </c>
      <c r="D836" s="173" t="s">
        <v>730</v>
      </c>
      <c r="E836" s="173" t="s">
        <v>75</v>
      </c>
      <c r="F836" s="173" t="s">
        <v>853</v>
      </c>
      <c r="G836" s="173" t="s">
        <v>823</v>
      </c>
      <c r="H836" s="174"/>
      <c r="I836" s="174"/>
      <c r="J836" s="138">
        <f>J838</f>
        <v>193.071</v>
      </c>
      <c r="K836" s="138">
        <f aca="true" t="shared" si="222" ref="K836:S836">K838</f>
        <v>0</v>
      </c>
      <c r="L836" s="138">
        <f t="shared" si="222"/>
        <v>193.071</v>
      </c>
      <c r="M836" s="138">
        <f t="shared" si="222"/>
        <v>0</v>
      </c>
      <c r="N836" s="138">
        <f t="shared" si="222"/>
        <v>193.071</v>
      </c>
      <c r="O836" s="138">
        <f t="shared" si="222"/>
        <v>193.071</v>
      </c>
      <c r="P836" s="138">
        <f t="shared" si="222"/>
        <v>193.071</v>
      </c>
      <c r="Q836" s="138">
        <f t="shared" si="222"/>
        <v>193.071</v>
      </c>
      <c r="R836" s="138">
        <f t="shared" si="222"/>
        <v>300</v>
      </c>
      <c r="S836" s="138">
        <f t="shared" si="222"/>
        <v>193.1</v>
      </c>
      <c r="T836" s="15"/>
    </row>
    <row r="837" spans="1:20" ht="22.5">
      <c r="A837" s="313"/>
      <c r="B837" s="302"/>
      <c r="C837" s="135" t="s">
        <v>36</v>
      </c>
      <c r="D837" s="173"/>
      <c r="E837" s="173"/>
      <c r="F837" s="173"/>
      <c r="G837" s="173"/>
      <c r="H837" s="174"/>
      <c r="I837" s="174"/>
      <c r="J837" s="138"/>
      <c r="K837" s="138"/>
      <c r="L837" s="138"/>
      <c r="M837" s="138"/>
      <c r="N837" s="138"/>
      <c r="O837" s="138"/>
      <c r="P837" s="138"/>
      <c r="Q837" s="138"/>
      <c r="R837" s="138"/>
      <c r="S837" s="138"/>
      <c r="T837" s="15"/>
    </row>
    <row r="838" spans="1:20" ht="33.75">
      <c r="A838" s="313"/>
      <c r="B838" s="303"/>
      <c r="C838" s="135" t="s">
        <v>750</v>
      </c>
      <c r="D838" s="173" t="s">
        <v>730</v>
      </c>
      <c r="E838" s="173" t="s">
        <v>75</v>
      </c>
      <c r="F838" s="173" t="s">
        <v>853</v>
      </c>
      <c r="G838" s="173" t="s">
        <v>823</v>
      </c>
      <c r="H838" s="174"/>
      <c r="I838" s="174"/>
      <c r="J838" s="138">
        <v>193.071</v>
      </c>
      <c r="K838" s="138">
        <v>0</v>
      </c>
      <c r="L838" s="138">
        <v>193.071</v>
      </c>
      <c r="M838" s="138">
        <v>0</v>
      </c>
      <c r="N838" s="138">
        <v>193.071</v>
      </c>
      <c r="O838" s="138">
        <v>193.071</v>
      </c>
      <c r="P838" s="138">
        <v>193.071</v>
      </c>
      <c r="Q838" s="138">
        <v>193.071</v>
      </c>
      <c r="R838" s="138">
        <v>300</v>
      </c>
      <c r="S838" s="138">
        <v>193.1</v>
      </c>
      <c r="T838" s="15"/>
    </row>
    <row r="839" spans="1:20" ht="22.5">
      <c r="A839" s="315"/>
      <c r="B839" s="301" t="s">
        <v>1080</v>
      </c>
      <c r="C839" s="135" t="s">
        <v>23</v>
      </c>
      <c r="D839" s="173" t="s">
        <v>730</v>
      </c>
      <c r="E839" s="173" t="s">
        <v>75</v>
      </c>
      <c r="F839" s="173" t="s">
        <v>1081</v>
      </c>
      <c r="G839" s="173" t="s">
        <v>825</v>
      </c>
      <c r="H839" s="174"/>
      <c r="I839" s="174"/>
      <c r="J839" s="138">
        <f>J841</f>
        <v>0</v>
      </c>
      <c r="K839" s="138">
        <f aca="true" t="shared" si="223" ref="K839:S839">K841</f>
        <v>0</v>
      </c>
      <c r="L839" s="138">
        <f t="shared" si="223"/>
        <v>0</v>
      </c>
      <c r="M839" s="138">
        <f t="shared" si="223"/>
        <v>0</v>
      </c>
      <c r="N839" s="138">
        <f t="shared" si="223"/>
        <v>97.297</v>
      </c>
      <c r="O839" s="138">
        <f t="shared" si="223"/>
        <v>0</v>
      </c>
      <c r="P839" s="138">
        <f t="shared" si="223"/>
        <v>97.297</v>
      </c>
      <c r="Q839" s="138">
        <f t="shared" si="223"/>
        <v>97.297</v>
      </c>
      <c r="R839" s="138">
        <f t="shared" si="223"/>
        <v>0</v>
      </c>
      <c r="S839" s="138">
        <f t="shared" si="223"/>
        <v>0</v>
      </c>
      <c r="T839" s="15"/>
    </row>
    <row r="840" spans="1:20" ht="22.5">
      <c r="A840" s="316"/>
      <c r="B840" s="302"/>
      <c r="C840" s="135" t="s">
        <v>36</v>
      </c>
      <c r="D840" s="173"/>
      <c r="E840" s="173"/>
      <c r="F840" s="173"/>
      <c r="G840" s="173"/>
      <c r="H840" s="174"/>
      <c r="I840" s="174"/>
      <c r="J840" s="138"/>
      <c r="K840" s="138"/>
      <c r="L840" s="138"/>
      <c r="M840" s="138"/>
      <c r="N840" s="138"/>
      <c r="O840" s="138"/>
      <c r="P840" s="138"/>
      <c r="Q840" s="138"/>
      <c r="R840" s="138"/>
      <c r="S840" s="138"/>
      <c r="T840" s="15"/>
    </row>
    <row r="841" spans="1:20" ht="33.75">
      <c r="A841" s="317"/>
      <c r="B841" s="303"/>
      <c r="C841" s="135" t="s">
        <v>750</v>
      </c>
      <c r="D841" s="173" t="s">
        <v>730</v>
      </c>
      <c r="E841" s="173" t="s">
        <v>75</v>
      </c>
      <c r="F841" s="173" t="s">
        <v>1081</v>
      </c>
      <c r="G841" s="173" t="s">
        <v>825</v>
      </c>
      <c r="H841" s="174"/>
      <c r="I841" s="174"/>
      <c r="J841" s="138">
        <v>0</v>
      </c>
      <c r="K841" s="138">
        <v>0</v>
      </c>
      <c r="L841" s="138">
        <v>0</v>
      </c>
      <c r="M841" s="138">
        <v>0</v>
      </c>
      <c r="N841" s="138">
        <v>97.297</v>
      </c>
      <c r="O841" s="138">
        <v>0</v>
      </c>
      <c r="P841" s="138">
        <v>97.297</v>
      </c>
      <c r="Q841" s="138">
        <v>97.297</v>
      </c>
      <c r="R841" s="138">
        <v>0</v>
      </c>
      <c r="S841" s="138">
        <v>0</v>
      </c>
      <c r="T841" s="15"/>
    </row>
    <row r="842" spans="1:20" ht="22.5">
      <c r="A842" s="315"/>
      <c r="B842" s="301" t="s">
        <v>1080</v>
      </c>
      <c r="C842" s="135" t="s">
        <v>23</v>
      </c>
      <c r="D842" s="173" t="s">
        <v>730</v>
      </c>
      <c r="E842" s="173" t="s">
        <v>75</v>
      </c>
      <c r="F842" s="173" t="s">
        <v>1081</v>
      </c>
      <c r="G842" s="173" t="s">
        <v>825</v>
      </c>
      <c r="H842" s="174"/>
      <c r="I842" s="174"/>
      <c r="J842" s="138">
        <f>J844</f>
        <v>0</v>
      </c>
      <c r="K842" s="138">
        <f aca="true" t="shared" si="224" ref="K842:S842">K844</f>
        <v>0</v>
      </c>
      <c r="L842" s="138">
        <f t="shared" si="224"/>
        <v>0</v>
      </c>
      <c r="M842" s="138">
        <f t="shared" si="224"/>
        <v>0</v>
      </c>
      <c r="N842" s="138">
        <f t="shared" si="224"/>
        <v>0</v>
      </c>
      <c r="O842" s="138">
        <f t="shared" si="224"/>
        <v>0</v>
      </c>
      <c r="P842" s="138">
        <f t="shared" si="224"/>
        <v>9.583</v>
      </c>
      <c r="Q842" s="138">
        <f t="shared" si="224"/>
        <v>9.583</v>
      </c>
      <c r="R842" s="138">
        <f t="shared" si="224"/>
        <v>0</v>
      </c>
      <c r="S842" s="138">
        <f t="shared" si="224"/>
        <v>0</v>
      </c>
      <c r="T842" s="15"/>
    </row>
    <row r="843" spans="1:20" ht="22.5">
      <c r="A843" s="316"/>
      <c r="B843" s="302"/>
      <c r="C843" s="135" t="s">
        <v>36</v>
      </c>
      <c r="D843" s="173"/>
      <c r="E843" s="173"/>
      <c r="F843" s="173"/>
      <c r="G843" s="173"/>
      <c r="H843" s="174"/>
      <c r="I843" s="174"/>
      <c r="J843" s="138"/>
      <c r="K843" s="138"/>
      <c r="L843" s="138"/>
      <c r="M843" s="138"/>
      <c r="N843" s="138"/>
      <c r="O843" s="138"/>
      <c r="P843" s="138"/>
      <c r="Q843" s="138"/>
      <c r="R843" s="138"/>
      <c r="S843" s="138"/>
      <c r="T843" s="15"/>
    </row>
    <row r="844" spans="1:20" ht="33.75">
      <c r="A844" s="317"/>
      <c r="B844" s="303"/>
      <c r="C844" s="135" t="s">
        <v>750</v>
      </c>
      <c r="D844" s="173" t="s">
        <v>730</v>
      </c>
      <c r="E844" s="173" t="s">
        <v>75</v>
      </c>
      <c r="F844" s="173" t="s">
        <v>1081</v>
      </c>
      <c r="G844" s="173" t="s">
        <v>825</v>
      </c>
      <c r="H844" s="174"/>
      <c r="I844" s="174"/>
      <c r="J844" s="138">
        <v>0</v>
      </c>
      <c r="K844" s="138">
        <v>0</v>
      </c>
      <c r="L844" s="138">
        <v>0</v>
      </c>
      <c r="M844" s="138">
        <v>0</v>
      </c>
      <c r="N844" s="138">
        <v>0</v>
      </c>
      <c r="O844" s="138">
        <v>0</v>
      </c>
      <c r="P844" s="138">
        <v>9.583</v>
      </c>
      <c r="Q844" s="138">
        <v>9.583</v>
      </c>
      <c r="R844" s="138">
        <v>0</v>
      </c>
      <c r="S844" s="138">
        <v>0</v>
      </c>
      <c r="T844" s="15"/>
    </row>
    <row r="845" spans="1:20" ht="22.5">
      <c r="A845" s="411" t="s">
        <v>937</v>
      </c>
      <c r="B845" s="336" t="s">
        <v>980</v>
      </c>
      <c r="C845" s="24" t="s">
        <v>23</v>
      </c>
      <c r="D845" s="170" t="s">
        <v>730</v>
      </c>
      <c r="E845" s="170" t="s">
        <v>76</v>
      </c>
      <c r="F845" s="170"/>
      <c r="G845" s="170"/>
      <c r="H845" s="172"/>
      <c r="I845" s="172"/>
      <c r="J845" s="37">
        <f>J847</f>
        <v>754.8</v>
      </c>
      <c r="K845" s="37">
        <f aca="true" t="shared" si="225" ref="K845:S845">K847</f>
        <v>0</v>
      </c>
      <c r="L845" s="37">
        <f t="shared" si="225"/>
        <v>2053.83</v>
      </c>
      <c r="M845" s="37">
        <f t="shared" si="225"/>
        <v>1437.6599999999999</v>
      </c>
      <c r="N845" s="37">
        <f t="shared" si="225"/>
        <v>2053.83</v>
      </c>
      <c r="O845" s="37">
        <f t="shared" si="225"/>
        <v>1437.6599999999999</v>
      </c>
      <c r="P845" s="37">
        <f t="shared" si="225"/>
        <v>2053.8289999999997</v>
      </c>
      <c r="Q845" s="37">
        <f t="shared" si="225"/>
        <v>2053.801</v>
      </c>
      <c r="R845" s="37">
        <f t="shared" si="225"/>
        <v>848.5</v>
      </c>
      <c r="S845" s="37">
        <f t="shared" si="225"/>
        <v>0</v>
      </c>
      <c r="T845" s="15"/>
    </row>
    <row r="846" spans="1:20" ht="22.5">
      <c r="A846" s="411"/>
      <c r="B846" s="337"/>
      <c r="C846" s="24" t="s">
        <v>36</v>
      </c>
      <c r="D846" s="170" t="s">
        <v>730</v>
      </c>
      <c r="E846" s="170" t="s">
        <v>76</v>
      </c>
      <c r="F846" s="170"/>
      <c r="G846" s="170"/>
      <c r="H846" s="172"/>
      <c r="I846" s="172"/>
      <c r="J846" s="37"/>
      <c r="K846" s="18"/>
      <c r="L846" s="37"/>
      <c r="M846" s="37"/>
      <c r="N846" s="18"/>
      <c r="O846" s="37"/>
      <c r="P846" s="37"/>
      <c r="Q846" s="37"/>
      <c r="R846" s="37"/>
      <c r="S846" s="37"/>
      <c r="T846" s="15"/>
    </row>
    <row r="847" spans="1:20" ht="33.75">
      <c r="A847" s="411"/>
      <c r="B847" s="338"/>
      <c r="C847" s="24" t="s">
        <v>750</v>
      </c>
      <c r="D847" s="170" t="s">
        <v>730</v>
      </c>
      <c r="E847" s="170" t="s">
        <v>76</v>
      </c>
      <c r="F847" s="170"/>
      <c r="G847" s="170"/>
      <c r="H847" s="172"/>
      <c r="I847" s="172"/>
      <c r="J847" s="37">
        <f>J848+J851+J854+J857</f>
        <v>754.8</v>
      </c>
      <c r="K847" s="37">
        <f aca="true" t="shared" si="226" ref="K847:S847">K848+K851+K854+K857</f>
        <v>0</v>
      </c>
      <c r="L847" s="37">
        <f t="shared" si="226"/>
        <v>2053.83</v>
      </c>
      <c r="M847" s="37">
        <f t="shared" si="226"/>
        <v>1437.6599999999999</v>
      </c>
      <c r="N847" s="37">
        <f t="shared" si="226"/>
        <v>2053.83</v>
      </c>
      <c r="O847" s="37">
        <f t="shared" si="226"/>
        <v>1437.6599999999999</v>
      </c>
      <c r="P847" s="37">
        <f t="shared" si="226"/>
        <v>2053.8289999999997</v>
      </c>
      <c r="Q847" s="37">
        <f t="shared" si="226"/>
        <v>2053.801</v>
      </c>
      <c r="R847" s="37">
        <f t="shared" si="226"/>
        <v>848.5</v>
      </c>
      <c r="S847" s="37">
        <f t="shared" si="226"/>
        <v>0</v>
      </c>
      <c r="T847" s="15"/>
    </row>
    <row r="848" spans="1:20" ht="33.75" customHeight="1">
      <c r="A848" s="313" t="s">
        <v>956</v>
      </c>
      <c r="B848" s="336" t="s">
        <v>1034</v>
      </c>
      <c r="C848" s="135" t="s">
        <v>23</v>
      </c>
      <c r="D848" s="173" t="s">
        <v>730</v>
      </c>
      <c r="E848" s="173" t="s">
        <v>76</v>
      </c>
      <c r="F848" s="173" t="s">
        <v>854</v>
      </c>
      <c r="G848" s="173" t="s">
        <v>855</v>
      </c>
      <c r="H848" s="172"/>
      <c r="I848" s="172"/>
      <c r="J848" s="138">
        <f>J850</f>
        <v>0</v>
      </c>
      <c r="K848" s="138">
        <f aca="true" t="shared" si="227" ref="K848:S848">K850</f>
        <v>0</v>
      </c>
      <c r="L848" s="138">
        <f t="shared" si="227"/>
        <v>0</v>
      </c>
      <c r="M848" s="138">
        <f t="shared" si="227"/>
        <v>0</v>
      </c>
      <c r="N848" s="138">
        <f t="shared" si="227"/>
        <v>0</v>
      </c>
      <c r="O848" s="138">
        <f t="shared" si="227"/>
        <v>0</v>
      </c>
      <c r="P848" s="138">
        <f t="shared" si="227"/>
        <v>0</v>
      </c>
      <c r="Q848" s="138">
        <f t="shared" si="227"/>
        <v>0</v>
      </c>
      <c r="R848" s="138">
        <f t="shared" si="227"/>
        <v>0</v>
      </c>
      <c r="S848" s="138">
        <f t="shared" si="227"/>
        <v>0</v>
      </c>
      <c r="T848" s="15"/>
    </row>
    <row r="849" spans="1:20" ht="22.5">
      <c r="A849" s="313"/>
      <c r="B849" s="337"/>
      <c r="C849" s="135" t="s">
        <v>36</v>
      </c>
      <c r="D849" s="173"/>
      <c r="E849" s="173"/>
      <c r="F849" s="173"/>
      <c r="G849" s="173"/>
      <c r="H849" s="172"/>
      <c r="I849" s="172"/>
      <c r="J849" s="138"/>
      <c r="K849" s="138"/>
      <c r="L849" s="138"/>
      <c r="M849" s="138"/>
      <c r="N849" s="138"/>
      <c r="O849" s="138"/>
      <c r="P849" s="138"/>
      <c r="Q849" s="138"/>
      <c r="R849" s="138"/>
      <c r="S849" s="138"/>
      <c r="T849" s="15"/>
    </row>
    <row r="850" spans="1:20" ht="33.75">
      <c r="A850" s="313"/>
      <c r="B850" s="338"/>
      <c r="C850" s="135" t="s">
        <v>750</v>
      </c>
      <c r="D850" s="173" t="s">
        <v>730</v>
      </c>
      <c r="E850" s="173" t="s">
        <v>76</v>
      </c>
      <c r="F850" s="173" t="s">
        <v>854</v>
      </c>
      <c r="G850" s="173" t="s">
        <v>855</v>
      </c>
      <c r="H850" s="172"/>
      <c r="I850" s="172"/>
      <c r="J850" s="138">
        <v>0</v>
      </c>
      <c r="K850" s="138">
        <f>K851+K854+K857</f>
        <v>0</v>
      </c>
      <c r="L850" s="138">
        <v>0</v>
      </c>
      <c r="M850" s="138">
        <v>0</v>
      </c>
      <c r="N850" s="138">
        <v>0</v>
      </c>
      <c r="O850" s="138">
        <v>0</v>
      </c>
      <c r="P850" s="138">
        <v>0</v>
      </c>
      <c r="Q850" s="138">
        <v>0</v>
      </c>
      <c r="R850" s="138">
        <v>0</v>
      </c>
      <c r="S850" s="138">
        <f>S851+S854+S857</f>
        <v>0</v>
      </c>
      <c r="T850" s="15"/>
    </row>
    <row r="851" spans="1:20" ht="22.5">
      <c r="A851" s="341"/>
      <c r="B851" s="301" t="s">
        <v>1053</v>
      </c>
      <c r="C851" s="135" t="s">
        <v>23</v>
      </c>
      <c r="D851" s="173" t="s">
        <v>730</v>
      </c>
      <c r="E851" s="173" t="s">
        <v>76</v>
      </c>
      <c r="F851" s="173" t="s">
        <v>856</v>
      </c>
      <c r="G851" s="173" t="s">
        <v>855</v>
      </c>
      <c r="H851" s="172"/>
      <c r="I851" s="172"/>
      <c r="J851" s="138">
        <v>0</v>
      </c>
      <c r="K851" s="138">
        <v>0</v>
      </c>
      <c r="L851" s="138">
        <v>0</v>
      </c>
      <c r="M851" s="138">
        <v>0</v>
      </c>
      <c r="N851" s="138">
        <v>0</v>
      </c>
      <c r="O851" s="138">
        <v>0</v>
      </c>
      <c r="P851" s="138">
        <v>0</v>
      </c>
      <c r="Q851" s="138">
        <v>0</v>
      </c>
      <c r="R851" s="138">
        <v>0</v>
      </c>
      <c r="S851" s="138">
        <v>0</v>
      </c>
      <c r="T851" s="15"/>
    </row>
    <row r="852" spans="1:20" ht="22.5">
      <c r="A852" s="342"/>
      <c r="B852" s="302"/>
      <c r="C852" s="135" t="s">
        <v>36</v>
      </c>
      <c r="D852" s="173"/>
      <c r="E852" s="173"/>
      <c r="F852" s="173"/>
      <c r="G852" s="173"/>
      <c r="H852" s="172"/>
      <c r="I852" s="172"/>
      <c r="J852" s="138"/>
      <c r="K852" s="138"/>
      <c r="L852" s="138"/>
      <c r="M852" s="138"/>
      <c r="N852" s="138"/>
      <c r="O852" s="138"/>
      <c r="P852" s="138"/>
      <c r="Q852" s="138"/>
      <c r="R852" s="138"/>
      <c r="S852" s="138"/>
      <c r="T852" s="15"/>
    </row>
    <row r="853" spans="1:20" ht="33.75">
      <c r="A853" s="343"/>
      <c r="B853" s="303"/>
      <c r="C853" s="135" t="s">
        <v>750</v>
      </c>
      <c r="D853" s="173" t="s">
        <v>730</v>
      </c>
      <c r="E853" s="173" t="s">
        <v>76</v>
      </c>
      <c r="F853" s="173" t="s">
        <v>856</v>
      </c>
      <c r="G853" s="173" t="s">
        <v>855</v>
      </c>
      <c r="H853" s="172"/>
      <c r="I853" s="172"/>
      <c r="J853" s="138">
        <v>0</v>
      </c>
      <c r="K853" s="138">
        <v>0</v>
      </c>
      <c r="L853" s="138">
        <v>0</v>
      </c>
      <c r="M853" s="138">
        <v>0</v>
      </c>
      <c r="N853" s="138">
        <v>0</v>
      </c>
      <c r="O853" s="138">
        <v>0</v>
      </c>
      <c r="P853" s="138">
        <v>0</v>
      </c>
      <c r="Q853" s="138">
        <v>0</v>
      </c>
      <c r="R853" s="138">
        <v>0</v>
      </c>
      <c r="S853" s="138">
        <v>0</v>
      </c>
      <c r="T853" s="15"/>
    </row>
    <row r="854" spans="1:20" ht="22.5">
      <c r="A854" s="341"/>
      <c r="B854" s="301" t="s">
        <v>121</v>
      </c>
      <c r="C854" s="135" t="s">
        <v>23</v>
      </c>
      <c r="D854" s="173" t="s">
        <v>730</v>
      </c>
      <c r="E854" s="173" t="s">
        <v>76</v>
      </c>
      <c r="F854" s="173" t="s">
        <v>857</v>
      </c>
      <c r="G854" s="173" t="s">
        <v>855</v>
      </c>
      <c r="H854" s="174"/>
      <c r="I854" s="174"/>
      <c r="J854" s="138">
        <f>J856</f>
        <v>0</v>
      </c>
      <c r="K854" s="138">
        <f aca="true" t="shared" si="228" ref="K854:S854">K856</f>
        <v>0</v>
      </c>
      <c r="L854" s="138">
        <f t="shared" si="228"/>
        <v>1299.03</v>
      </c>
      <c r="M854" s="138">
        <f t="shared" si="228"/>
        <v>910.86</v>
      </c>
      <c r="N854" s="138">
        <f t="shared" si="228"/>
        <v>1299.03</v>
      </c>
      <c r="O854" s="138">
        <f t="shared" si="228"/>
        <v>910.86</v>
      </c>
      <c r="P854" s="138">
        <f t="shared" si="228"/>
        <v>1299.029</v>
      </c>
      <c r="Q854" s="138">
        <f t="shared" si="228"/>
        <v>1299.029</v>
      </c>
      <c r="R854" s="138">
        <f t="shared" si="228"/>
        <v>0</v>
      </c>
      <c r="S854" s="138">
        <f t="shared" si="228"/>
        <v>0</v>
      </c>
      <c r="T854" s="15"/>
    </row>
    <row r="855" spans="1:20" ht="22.5">
      <c r="A855" s="342"/>
      <c r="B855" s="302"/>
      <c r="C855" s="135" t="s">
        <v>36</v>
      </c>
      <c r="D855" s="173"/>
      <c r="E855" s="173"/>
      <c r="F855" s="173"/>
      <c r="G855" s="173"/>
      <c r="H855" s="174"/>
      <c r="I855" s="174"/>
      <c r="J855" s="138"/>
      <c r="K855" s="138"/>
      <c r="L855" s="138"/>
      <c r="M855" s="138"/>
      <c r="N855" s="138"/>
      <c r="O855" s="138"/>
      <c r="P855" s="138"/>
      <c r="Q855" s="138"/>
      <c r="R855" s="138"/>
      <c r="S855" s="138"/>
      <c r="T855" s="15"/>
    </row>
    <row r="856" spans="1:20" ht="33.75">
      <c r="A856" s="343"/>
      <c r="B856" s="303"/>
      <c r="C856" s="135" t="s">
        <v>750</v>
      </c>
      <c r="D856" s="173" t="s">
        <v>730</v>
      </c>
      <c r="E856" s="173" t="s">
        <v>76</v>
      </c>
      <c r="F856" s="173" t="s">
        <v>857</v>
      </c>
      <c r="G856" s="173" t="s">
        <v>855</v>
      </c>
      <c r="H856" s="174"/>
      <c r="I856" s="174"/>
      <c r="J856" s="138">
        <v>0</v>
      </c>
      <c r="K856" s="138">
        <v>0</v>
      </c>
      <c r="L856" s="138">
        <v>1299.03</v>
      </c>
      <c r="M856" s="138">
        <v>910.86</v>
      </c>
      <c r="N856" s="138">
        <v>1299.03</v>
      </c>
      <c r="O856" s="138">
        <v>910.86</v>
      </c>
      <c r="P856" s="138">
        <v>1299.029</v>
      </c>
      <c r="Q856" s="138">
        <v>1299.029</v>
      </c>
      <c r="R856" s="138">
        <v>0</v>
      </c>
      <c r="S856" s="138">
        <v>0</v>
      </c>
      <c r="T856" s="15"/>
    </row>
    <row r="857" spans="1:20" ht="22.5">
      <c r="A857" s="341"/>
      <c r="B857" s="301" t="s">
        <v>146</v>
      </c>
      <c r="C857" s="135" t="s">
        <v>23</v>
      </c>
      <c r="D857" s="173" t="s">
        <v>730</v>
      </c>
      <c r="E857" s="173" t="s">
        <v>76</v>
      </c>
      <c r="F857" s="173" t="s">
        <v>858</v>
      </c>
      <c r="G857" s="173" t="s">
        <v>855</v>
      </c>
      <c r="H857" s="174"/>
      <c r="I857" s="174"/>
      <c r="J857" s="138">
        <f>J859</f>
        <v>754.8</v>
      </c>
      <c r="K857" s="138">
        <f aca="true" t="shared" si="229" ref="K857:S857">K859</f>
        <v>0</v>
      </c>
      <c r="L857" s="138">
        <f t="shared" si="229"/>
        <v>754.8</v>
      </c>
      <c r="M857" s="138">
        <f t="shared" si="229"/>
        <v>526.8</v>
      </c>
      <c r="N857" s="138">
        <f t="shared" si="229"/>
        <v>754.8</v>
      </c>
      <c r="O857" s="138">
        <f t="shared" si="229"/>
        <v>526.8</v>
      </c>
      <c r="P857" s="138">
        <f t="shared" si="229"/>
        <v>754.8</v>
      </c>
      <c r="Q857" s="138">
        <f t="shared" si="229"/>
        <v>754.772</v>
      </c>
      <c r="R857" s="138">
        <f t="shared" si="229"/>
        <v>848.5</v>
      </c>
      <c r="S857" s="138">
        <f t="shared" si="229"/>
        <v>0</v>
      </c>
      <c r="T857" s="15"/>
    </row>
    <row r="858" spans="1:20" ht="22.5">
      <c r="A858" s="342"/>
      <c r="B858" s="302"/>
      <c r="C858" s="135" t="s">
        <v>36</v>
      </c>
      <c r="D858" s="173"/>
      <c r="E858" s="173"/>
      <c r="F858" s="173"/>
      <c r="G858" s="173"/>
      <c r="H858" s="174"/>
      <c r="I858" s="174"/>
      <c r="J858" s="138"/>
      <c r="K858" s="138"/>
      <c r="L858" s="138"/>
      <c r="M858" s="138"/>
      <c r="N858" s="138"/>
      <c r="O858" s="138"/>
      <c r="P858" s="138"/>
      <c r="Q858" s="138"/>
      <c r="R858" s="138"/>
      <c r="S858" s="138"/>
      <c r="T858" s="15"/>
    </row>
    <row r="859" spans="1:20" ht="33.75">
      <c r="A859" s="343"/>
      <c r="B859" s="303"/>
      <c r="C859" s="135" t="s">
        <v>750</v>
      </c>
      <c r="D859" s="173" t="s">
        <v>730</v>
      </c>
      <c r="E859" s="173" t="s">
        <v>76</v>
      </c>
      <c r="F859" s="173" t="s">
        <v>858</v>
      </c>
      <c r="G859" s="173" t="s">
        <v>855</v>
      </c>
      <c r="H859" s="174"/>
      <c r="I859" s="174"/>
      <c r="J859" s="138">
        <v>754.8</v>
      </c>
      <c r="K859" s="138">
        <v>0</v>
      </c>
      <c r="L859" s="138">
        <v>754.8</v>
      </c>
      <c r="M859" s="138">
        <v>526.8</v>
      </c>
      <c r="N859" s="138">
        <v>754.8</v>
      </c>
      <c r="O859" s="138">
        <v>526.8</v>
      </c>
      <c r="P859" s="138">
        <v>754.8</v>
      </c>
      <c r="Q859" s="138">
        <v>754.772</v>
      </c>
      <c r="R859" s="138">
        <v>848.5</v>
      </c>
      <c r="S859" s="138">
        <v>0</v>
      </c>
      <c r="T859" s="15"/>
    </row>
    <row r="860" spans="1:20" ht="22.5">
      <c r="A860" s="411" t="s">
        <v>981</v>
      </c>
      <c r="B860" s="301" t="s">
        <v>982</v>
      </c>
      <c r="C860" s="24" t="s">
        <v>23</v>
      </c>
      <c r="D860" s="170" t="s">
        <v>730</v>
      </c>
      <c r="E860" s="170" t="s">
        <v>75</v>
      </c>
      <c r="F860" s="170" t="s">
        <v>859</v>
      </c>
      <c r="G860" s="170"/>
      <c r="H860" s="174"/>
      <c r="I860" s="174"/>
      <c r="J860" s="42">
        <f>J862</f>
        <v>95</v>
      </c>
      <c r="K860" s="42">
        <f aca="true" t="shared" si="230" ref="K860:S860">K862</f>
        <v>0</v>
      </c>
      <c r="L860" s="42">
        <f t="shared" si="230"/>
        <v>95</v>
      </c>
      <c r="M860" s="42">
        <f t="shared" si="230"/>
        <v>0</v>
      </c>
      <c r="N860" s="42">
        <f t="shared" si="230"/>
        <v>95</v>
      </c>
      <c r="O860" s="42">
        <f t="shared" si="230"/>
        <v>0</v>
      </c>
      <c r="P860" s="42">
        <f t="shared" si="230"/>
        <v>95</v>
      </c>
      <c r="Q860" s="42">
        <f t="shared" si="230"/>
        <v>20.247</v>
      </c>
      <c r="R860" s="42">
        <f t="shared" si="230"/>
        <v>95</v>
      </c>
      <c r="S860" s="42">
        <f t="shared" si="230"/>
        <v>95</v>
      </c>
      <c r="T860" s="15"/>
    </row>
    <row r="861" spans="1:20" ht="22.5">
      <c r="A861" s="313"/>
      <c r="B861" s="302"/>
      <c r="C861" s="24" t="s">
        <v>36</v>
      </c>
      <c r="D861" s="170"/>
      <c r="E861" s="170"/>
      <c r="F861" s="170"/>
      <c r="G861" s="170"/>
      <c r="H861" s="174"/>
      <c r="I861" s="174"/>
      <c r="J861" s="42"/>
      <c r="K861" s="42"/>
      <c r="L861" s="42"/>
      <c r="M861" s="42"/>
      <c r="N861" s="42"/>
      <c r="O861" s="42"/>
      <c r="P861" s="42"/>
      <c r="Q861" s="42"/>
      <c r="R861" s="42"/>
      <c r="S861" s="42"/>
      <c r="T861" s="15"/>
    </row>
    <row r="862" spans="1:20" ht="33.75">
      <c r="A862" s="313"/>
      <c r="B862" s="303"/>
      <c r="C862" s="24" t="s">
        <v>750</v>
      </c>
      <c r="D862" s="170" t="s">
        <v>730</v>
      </c>
      <c r="E862" s="170" t="s">
        <v>75</v>
      </c>
      <c r="F862" s="170" t="s">
        <v>859</v>
      </c>
      <c r="G862" s="170"/>
      <c r="H862" s="174"/>
      <c r="I862" s="174"/>
      <c r="J862" s="42">
        <f>J863</f>
        <v>95</v>
      </c>
      <c r="K862" s="42">
        <f aca="true" t="shared" si="231" ref="K862:S862">K863</f>
        <v>0</v>
      </c>
      <c r="L862" s="42">
        <f t="shared" si="231"/>
        <v>95</v>
      </c>
      <c r="M862" s="42">
        <f t="shared" si="231"/>
        <v>0</v>
      </c>
      <c r="N862" s="42">
        <f t="shared" si="231"/>
        <v>95</v>
      </c>
      <c r="O862" s="42">
        <f t="shared" si="231"/>
        <v>0</v>
      </c>
      <c r="P862" s="42">
        <f t="shared" si="231"/>
        <v>95</v>
      </c>
      <c r="Q862" s="42">
        <f t="shared" si="231"/>
        <v>20.247</v>
      </c>
      <c r="R862" s="42">
        <f t="shared" si="231"/>
        <v>95</v>
      </c>
      <c r="S862" s="42">
        <f t="shared" si="231"/>
        <v>95</v>
      </c>
      <c r="T862" s="15"/>
    </row>
    <row r="863" spans="1:20" ht="22.5">
      <c r="A863" s="339"/>
      <c r="B863" s="301" t="s">
        <v>726</v>
      </c>
      <c r="C863" s="135" t="s">
        <v>23</v>
      </c>
      <c r="D863" s="173" t="s">
        <v>730</v>
      </c>
      <c r="E863" s="173" t="s">
        <v>75</v>
      </c>
      <c r="F863" s="173" t="s">
        <v>859</v>
      </c>
      <c r="G863" s="173" t="s">
        <v>735</v>
      </c>
      <c r="H863" s="174"/>
      <c r="I863" s="174"/>
      <c r="J863" s="138">
        <f>J865</f>
        <v>95</v>
      </c>
      <c r="K863" s="138">
        <f aca="true" t="shared" si="232" ref="K863:S863">K865</f>
        <v>0</v>
      </c>
      <c r="L863" s="138">
        <f t="shared" si="232"/>
        <v>95</v>
      </c>
      <c r="M863" s="138">
        <f t="shared" si="232"/>
        <v>0</v>
      </c>
      <c r="N863" s="138">
        <f t="shared" si="232"/>
        <v>95</v>
      </c>
      <c r="O863" s="138">
        <f t="shared" si="232"/>
        <v>0</v>
      </c>
      <c r="P863" s="138">
        <f t="shared" si="232"/>
        <v>95</v>
      </c>
      <c r="Q863" s="138">
        <f t="shared" si="232"/>
        <v>20.247</v>
      </c>
      <c r="R863" s="138">
        <f t="shared" si="232"/>
        <v>95</v>
      </c>
      <c r="S863" s="138">
        <f t="shared" si="232"/>
        <v>95</v>
      </c>
      <c r="T863" s="15"/>
    </row>
    <row r="864" spans="1:20" ht="22.5">
      <c r="A864" s="339"/>
      <c r="B864" s="302"/>
      <c r="C864" s="135" t="s">
        <v>36</v>
      </c>
      <c r="D864" s="173"/>
      <c r="E864" s="173"/>
      <c r="F864" s="173"/>
      <c r="G864" s="173"/>
      <c r="H864" s="174"/>
      <c r="I864" s="174"/>
      <c r="J864" s="138"/>
      <c r="K864" s="138"/>
      <c r="L864" s="138"/>
      <c r="M864" s="138"/>
      <c r="N864" s="42"/>
      <c r="O864" s="138"/>
      <c r="P864" s="138"/>
      <c r="Q864" s="138"/>
      <c r="R864" s="138"/>
      <c r="S864" s="138"/>
      <c r="T864" s="15"/>
    </row>
    <row r="865" spans="1:20" ht="33.75">
      <c r="A865" s="339"/>
      <c r="B865" s="303"/>
      <c r="C865" s="135" t="s">
        <v>750</v>
      </c>
      <c r="D865" s="173" t="s">
        <v>730</v>
      </c>
      <c r="E865" s="173" t="s">
        <v>75</v>
      </c>
      <c r="F865" s="173" t="s">
        <v>859</v>
      </c>
      <c r="G865" s="173" t="s">
        <v>735</v>
      </c>
      <c r="H865" s="174"/>
      <c r="I865" s="174"/>
      <c r="J865" s="138">
        <v>95</v>
      </c>
      <c r="K865" s="138">
        <v>0</v>
      </c>
      <c r="L865" s="138">
        <v>95</v>
      </c>
      <c r="M865" s="138">
        <v>0</v>
      </c>
      <c r="N865" s="42">
        <v>95</v>
      </c>
      <c r="O865" s="138">
        <v>0</v>
      </c>
      <c r="P865" s="138">
        <v>95</v>
      </c>
      <c r="Q865" s="138">
        <v>20.247</v>
      </c>
      <c r="R865" s="138">
        <v>95</v>
      </c>
      <c r="S865" s="138">
        <v>95</v>
      </c>
      <c r="T865" s="15"/>
    </row>
    <row r="866" spans="1:20" ht="21">
      <c r="A866" s="418" t="s">
        <v>87</v>
      </c>
      <c r="B866" s="419"/>
      <c r="C866" s="142" t="s">
        <v>23</v>
      </c>
      <c r="D866" s="183" t="s">
        <v>730</v>
      </c>
      <c r="E866" s="184"/>
      <c r="F866" s="184"/>
      <c r="G866" s="174"/>
      <c r="H866" s="15"/>
      <c r="I866" s="15"/>
      <c r="J866" s="19">
        <f>SUM(J868)</f>
        <v>17239.746399999996</v>
      </c>
      <c r="K866" s="19">
        <f aca="true" t="shared" si="233" ref="K866:S866">SUM(K868)</f>
        <v>1450.6689999999999</v>
      </c>
      <c r="L866" s="19">
        <f t="shared" si="233"/>
        <v>34212.793</v>
      </c>
      <c r="M866" s="19">
        <f t="shared" si="233"/>
        <v>7289.562000000001</v>
      </c>
      <c r="N866" s="19">
        <f t="shared" si="233"/>
        <v>34212.788</v>
      </c>
      <c r="O866" s="19">
        <f t="shared" si="233"/>
        <v>17758.034</v>
      </c>
      <c r="P866" s="19">
        <f t="shared" si="233"/>
        <v>35703.531</v>
      </c>
      <c r="Q866" s="19">
        <f t="shared" si="233"/>
        <v>34104.985</v>
      </c>
      <c r="R866" s="19">
        <f t="shared" si="233"/>
        <v>26989.9</v>
      </c>
      <c r="S866" s="19">
        <f t="shared" si="233"/>
        <v>26179.8</v>
      </c>
      <c r="T866" s="15"/>
    </row>
    <row r="867" spans="1:20" ht="21">
      <c r="A867" s="418"/>
      <c r="B867" s="420"/>
      <c r="C867" s="142" t="s">
        <v>36</v>
      </c>
      <c r="D867" s="183"/>
      <c r="E867" s="184"/>
      <c r="F867" s="184"/>
      <c r="G867" s="174"/>
      <c r="H867" s="15"/>
      <c r="I867" s="15"/>
      <c r="J867" s="19"/>
      <c r="K867" s="19"/>
      <c r="L867" s="20"/>
      <c r="M867" s="19"/>
      <c r="N867" s="13"/>
      <c r="O867" s="13"/>
      <c r="P867" s="13"/>
      <c r="Q867" s="13"/>
      <c r="R867" s="13"/>
      <c r="S867" s="13"/>
      <c r="T867" s="15"/>
    </row>
    <row r="868" spans="1:20" ht="31.5">
      <c r="A868" s="418"/>
      <c r="B868" s="420"/>
      <c r="C868" s="142" t="s">
        <v>750</v>
      </c>
      <c r="D868" s="183" t="s">
        <v>730</v>
      </c>
      <c r="E868" s="184"/>
      <c r="F868" s="184"/>
      <c r="G868" s="174"/>
      <c r="H868" s="15"/>
      <c r="I868" s="15"/>
      <c r="J868" s="19">
        <f>J869+J894+J909</f>
        <v>17239.746399999996</v>
      </c>
      <c r="K868" s="19">
        <f aca="true" t="shared" si="234" ref="K868:S868">K869+K894+K909</f>
        <v>1450.6689999999999</v>
      </c>
      <c r="L868" s="19">
        <f t="shared" si="234"/>
        <v>34212.793</v>
      </c>
      <c r="M868" s="19">
        <f t="shared" si="234"/>
        <v>7289.562000000001</v>
      </c>
      <c r="N868" s="19">
        <f t="shared" si="234"/>
        <v>34212.788</v>
      </c>
      <c r="O868" s="19">
        <f t="shared" si="234"/>
        <v>17758.034</v>
      </c>
      <c r="P868" s="19">
        <f t="shared" si="234"/>
        <v>35703.531</v>
      </c>
      <c r="Q868" s="19">
        <f t="shared" si="234"/>
        <v>34104.985</v>
      </c>
      <c r="R868" s="19">
        <f>R869+R894+R909</f>
        <v>26989.9</v>
      </c>
      <c r="S868" s="19">
        <f t="shared" si="234"/>
        <v>26179.8</v>
      </c>
      <c r="T868" s="15"/>
    </row>
    <row r="869" spans="1:20" ht="22.5" customHeight="1">
      <c r="A869" s="414" t="s">
        <v>1035</v>
      </c>
      <c r="B869" s="415" t="s">
        <v>1036</v>
      </c>
      <c r="C869" s="24" t="s">
        <v>23</v>
      </c>
      <c r="D869" s="185" t="s">
        <v>730</v>
      </c>
      <c r="E869" s="185" t="s">
        <v>860</v>
      </c>
      <c r="F869" s="185"/>
      <c r="G869" s="174"/>
      <c r="H869" s="15"/>
      <c r="I869" s="15"/>
      <c r="J869" s="37">
        <f>SUM(J871)</f>
        <v>1500</v>
      </c>
      <c r="K869" s="37">
        <f aca="true" t="shared" si="235" ref="K869:S869">SUM(K871)</f>
        <v>425</v>
      </c>
      <c r="L869" s="37">
        <f t="shared" si="235"/>
        <v>9430.67</v>
      </c>
      <c r="M869" s="37">
        <f t="shared" si="235"/>
        <v>425</v>
      </c>
      <c r="N869" s="37">
        <f t="shared" si="235"/>
        <v>9469.12</v>
      </c>
      <c r="O869" s="37">
        <f t="shared" si="235"/>
        <v>795</v>
      </c>
      <c r="P869" s="37">
        <f t="shared" si="235"/>
        <v>8945.939</v>
      </c>
      <c r="Q869" s="37">
        <f t="shared" si="235"/>
        <v>8671.960000000001</v>
      </c>
      <c r="R869" s="37">
        <f t="shared" si="235"/>
        <v>1520</v>
      </c>
      <c r="S869" s="37">
        <f t="shared" si="235"/>
        <v>1100</v>
      </c>
      <c r="T869" s="15"/>
    </row>
    <row r="870" spans="1:20" ht="22.5">
      <c r="A870" s="414"/>
      <c r="B870" s="416"/>
      <c r="C870" s="24" t="s">
        <v>36</v>
      </c>
      <c r="D870" s="185"/>
      <c r="E870" s="185"/>
      <c r="F870" s="185"/>
      <c r="G870" s="174"/>
      <c r="H870" s="15"/>
      <c r="I870" s="15"/>
      <c r="J870" s="37"/>
      <c r="K870" s="37"/>
      <c r="L870" s="39"/>
      <c r="M870" s="37"/>
      <c r="N870" s="186"/>
      <c r="O870" s="23"/>
      <c r="P870" s="23"/>
      <c r="Q870" s="23"/>
      <c r="R870" s="23"/>
      <c r="S870" s="23"/>
      <c r="T870" s="15"/>
    </row>
    <row r="871" spans="1:20" ht="33.75">
      <c r="A871" s="414"/>
      <c r="B871" s="417"/>
      <c r="C871" s="24" t="s">
        <v>750</v>
      </c>
      <c r="D871" s="185" t="s">
        <v>730</v>
      </c>
      <c r="E871" s="185" t="s">
        <v>860</v>
      </c>
      <c r="F871" s="185"/>
      <c r="G871" s="174"/>
      <c r="H871" s="15"/>
      <c r="I871" s="15"/>
      <c r="J871" s="37">
        <f>J872+J875+J878+J882+J885+J888+J891</f>
        <v>1500</v>
      </c>
      <c r="K871" s="37">
        <f aca="true" t="shared" si="236" ref="K871:S871">K872+K875+K878+K882+K885+K888+K891</f>
        <v>425</v>
      </c>
      <c r="L871" s="37">
        <f t="shared" si="236"/>
        <v>9430.67</v>
      </c>
      <c r="M871" s="37">
        <f t="shared" si="236"/>
        <v>425</v>
      </c>
      <c r="N871" s="37">
        <f t="shared" si="236"/>
        <v>9469.12</v>
      </c>
      <c r="O871" s="37">
        <f t="shared" si="236"/>
        <v>795</v>
      </c>
      <c r="P871" s="37">
        <f t="shared" si="236"/>
        <v>8945.939</v>
      </c>
      <c r="Q871" s="37">
        <f t="shared" si="236"/>
        <v>8671.960000000001</v>
      </c>
      <c r="R871" s="37">
        <f t="shared" si="236"/>
        <v>1520</v>
      </c>
      <c r="S871" s="37">
        <f t="shared" si="236"/>
        <v>1100</v>
      </c>
      <c r="T871" s="15"/>
    </row>
    <row r="872" spans="1:20" ht="22.5">
      <c r="A872" s="339"/>
      <c r="B872" s="301" t="s">
        <v>123</v>
      </c>
      <c r="C872" s="135" t="s">
        <v>23</v>
      </c>
      <c r="D872" s="184" t="s">
        <v>730</v>
      </c>
      <c r="E872" s="184" t="s">
        <v>860</v>
      </c>
      <c r="F872" s="184" t="s">
        <v>861</v>
      </c>
      <c r="G872" s="174" t="s">
        <v>737</v>
      </c>
      <c r="H872" s="15"/>
      <c r="I872" s="15"/>
      <c r="J872" s="18">
        <f>J874</f>
        <v>0</v>
      </c>
      <c r="K872" s="18">
        <f aca="true" t="shared" si="237" ref="K872:S872">K874</f>
        <v>0</v>
      </c>
      <c r="L872" s="18">
        <f t="shared" si="237"/>
        <v>8300</v>
      </c>
      <c r="M872" s="18">
        <f t="shared" si="237"/>
        <v>0</v>
      </c>
      <c r="N872" s="18">
        <f t="shared" si="237"/>
        <v>8300</v>
      </c>
      <c r="O872" s="18">
        <f t="shared" si="237"/>
        <v>0</v>
      </c>
      <c r="P872" s="18">
        <f t="shared" si="237"/>
        <v>7791.255</v>
      </c>
      <c r="Q872" s="18">
        <f t="shared" si="237"/>
        <v>7791.255</v>
      </c>
      <c r="R872" s="18">
        <f t="shared" si="237"/>
        <v>0</v>
      </c>
      <c r="S872" s="18">
        <f t="shared" si="237"/>
        <v>0</v>
      </c>
      <c r="T872" s="15"/>
    </row>
    <row r="873" spans="1:20" ht="22.5">
      <c r="A873" s="339"/>
      <c r="B873" s="302"/>
      <c r="C873" s="135" t="s">
        <v>36</v>
      </c>
      <c r="D873" s="184"/>
      <c r="E873" s="184"/>
      <c r="F873" s="184"/>
      <c r="G873" s="174"/>
      <c r="H873" s="15"/>
      <c r="I873" s="15"/>
      <c r="J873" s="18"/>
      <c r="K873" s="18"/>
      <c r="L873" s="18"/>
      <c r="M873" s="18"/>
      <c r="N873" s="18"/>
      <c r="O873" s="18"/>
      <c r="P873" s="18"/>
      <c r="Q873" s="18"/>
      <c r="R873" s="23"/>
      <c r="S873" s="23"/>
      <c r="T873" s="15"/>
    </row>
    <row r="874" spans="1:20" ht="33.75">
      <c r="A874" s="339"/>
      <c r="B874" s="303"/>
      <c r="C874" s="135" t="s">
        <v>750</v>
      </c>
      <c r="D874" s="184" t="s">
        <v>730</v>
      </c>
      <c r="E874" s="184" t="s">
        <v>860</v>
      </c>
      <c r="F874" s="184" t="s">
        <v>861</v>
      </c>
      <c r="G874" s="174" t="s">
        <v>737</v>
      </c>
      <c r="H874" s="15"/>
      <c r="I874" s="15"/>
      <c r="J874" s="18">
        <v>0</v>
      </c>
      <c r="K874" s="18">
        <v>0</v>
      </c>
      <c r="L874" s="18">
        <v>8300</v>
      </c>
      <c r="M874" s="18">
        <v>0</v>
      </c>
      <c r="N874" s="18">
        <v>8300</v>
      </c>
      <c r="O874" s="18">
        <v>0</v>
      </c>
      <c r="P874" s="18">
        <v>7791.255</v>
      </c>
      <c r="Q874" s="18">
        <v>7791.255</v>
      </c>
      <c r="R874" s="23"/>
      <c r="S874" s="23"/>
      <c r="T874" s="15"/>
    </row>
    <row r="875" spans="1:20" ht="22.5">
      <c r="A875" s="339"/>
      <c r="B875" s="301" t="s">
        <v>862</v>
      </c>
      <c r="C875" s="135" t="s">
        <v>23</v>
      </c>
      <c r="D875" s="184" t="s">
        <v>730</v>
      </c>
      <c r="E875" s="184" t="s">
        <v>860</v>
      </c>
      <c r="F875" s="184" t="s">
        <v>863</v>
      </c>
      <c r="G875" s="174" t="s">
        <v>737</v>
      </c>
      <c r="H875" s="15"/>
      <c r="I875" s="15"/>
      <c r="J875" s="18">
        <v>0</v>
      </c>
      <c r="K875" s="18">
        <v>0</v>
      </c>
      <c r="L875" s="18">
        <v>0</v>
      </c>
      <c r="M875" s="18">
        <v>0</v>
      </c>
      <c r="N875" s="18">
        <v>0</v>
      </c>
      <c r="O875" s="18">
        <v>0</v>
      </c>
      <c r="P875" s="18">
        <v>0</v>
      </c>
      <c r="Q875" s="18">
        <v>0</v>
      </c>
      <c r="R875" s="18">
        <v>0</v>
      </c>
      <c r="S875" s="18">
        <v>0</v>
      </c>
      <c r="T875" s="15"/>
    </row>
    <row r="876" spans="1:20" ht="22.5">
      <c r="A876" s="339"/>
      <c r="B876" s="302"/>
      <c r="C876" s="135" t="s">
        <v>36</v>
      </c>
      <c r="D876" s="184"/>
      <c r="E876" s="184"/>
      <c r="F876" s="184"/>
      <c r="G876" s="174"/>
      <c r="H876" s="15"/>
      <c r="I876" s="15"/>
      <c r="J876" s="18"/>
      <c r="K876" s="18"/>
      <c r="L876" s="18"/>
      <c r="M876" s="18"/>
      <c r="N876" s="18"/>
      <c r="O876" s="18"/>
      <c r="P876" s="18"/>
      <c r="Q876" s="18"/>
      <c r="R876" s="18"/>
      <c r="S876" s="18"/>
      <c r="T876" s="15"/>
    </row>
    <row r="877" spans="1:20" ht="33.75">
      <c r="A877" s="339"/>
      <c r="B877" s="303"/>
      <c r="C877" s="135" t="s">
        <v>750</v>
      </c>
      <c r="D877" s="184" t="s">
        <v>730</v>
      </c>
      <c r="E877" s="184" t="s">
        <v>860</v>
      </c>
      <c r="F877" s="184" t="s">
        <v>863</v>
      </c>
      <c r="G877" s="174" t="s">
        <v>737</v>
      </c>
      <c r="H877" s="15"/>
      <c r="I877" s="15"/>
      <c r="J877" s="18">
        <v>0</v>
      </c>
      <c r="K877" s="18">
        <v>0</v>
      </c>
      <c r="L877" s="18">
        <v>0</v>
      </c>
      <c r="M877" s="18">
        <v>0</v>
      </c>
      <c r="N877" s="18">
        <v>0</v>
      </c>
      <c r="O877" s="18">
        <v>0</v>
      </c>
      <c r="P877" s="18">
        <v>0</v>
      </c>
      <c r="Q877" s="18">
        <v>0</v>
      </c>
      <c r="R877" s="18">
        <v>0</v>
      </c>
      <c r="S877" s="18">
        <v>0</v>
      </c>
      <c r="T877" s="15"/>
    </row>
    <row r="878" spans="1:20" ht="22.5">
      <c r="A878" s="339"/>
      <c r="B878" s="301" t="s">
        <v>149</v>
      </c>
      <c r="C878" s="135" t="s">
        <v>23</v>
      </c>
      <c r="D878" s="184" t="s">
        <v>730</v>
      </c>
      <c r="E878" s="184" t="s">
        <v>860</v>
      </c>
      <c r="F878" s="184" t="s">
        <v>864</v>
      </c>
      <c r="G878" s="174" t="s">
        <v>865</v>
      </c>
      <c r="H878" s="15"/>
      <c r="I878" s="15"/>
      <c r="J878" s="18">
        <f>J880</f>
        <v>700</v>
      </c>
      <c r="K878" s="18">
        <f aca="true" t="shared" si="238" ref="K878:S878">K880</f>
        <v>425</v>
      </c>
      <c r="L878" s="18">
        <f t="shared" si="238"/>
        <v>427.29</v>
      </c>
      <c r="M878" s="18">
        <f t="shared" si="238"/>
        <v>425</v>
      </c>
      <c r="N878" s="18">
        <f t="shared" si="238"/>
        <v>427.29</v>
      </c>
      <c r="O878" s="18">
        <f t="shared" si="238"/>
        <v>425</v>
      </c>
      <c r="P878" s="18">
        <f t="shared" si="238"/>
        <v>427.291</v>
      </c>
      <c r="Q878" s="18">
        <f t="shared" si="238"/>
        <v>425</v>
      </c>
      <c r="R878" s="18">
        <f t="shared" si="238"/>
        <v>700</v>
      </c>
      <c r="S878" s="18">
        <f t="shared" si="238"/>
        <v>430</v>
      </c>
      <c r="T878" s="15"/>
    </row>
    <row r="879" spans="1:20" ht="22.5">
      <c r="A879" s="339"/>
      <c r="B879" s="302"/>
      <c r="C879" s="135" t="s">
        <v>36</v>
      </c>
      <c r="D879" s="184"/>
      <c r="E879" s="184"/>
      <c r="F879" s="184"/>
      <c r="G879" s="174"/>
      <c r="H879" s="15"/>
      <c r="I879" s="15"/>
      <c r="J879" s="18"/>
      <c r="K879" s="18"/>
      <c r="L879" s="18"/>
      <c r="M879" s="18"/>
      <c r="N879" s="18"/>
      <c r="O879" s="18"/>
      <c r="P879" s="18"/>
      <c r="Q879" s="18"/>
      <c r="R879" s="18"/>
      <c r="S879" s="18"/>
      <c r="T879" s="15"/>
    </row>
    <row r="880" spans="1:20" ht="33.75">
      <c r="A880" s="339"/>
      <c r="B880" s="302"/>
      <c r="C880" s="135" t="s">
        <v>750</v>
      </c>
      <c r="D880" s="184" t="s">
        <v>730</v>
      </c>
      <c r="E880" s="184" t="s">
        <v>860</v>
      </c>
      <c r="F880" s="184" t="s">
        <v>864</v>
      </c>
      <c r="G880" s="174" t="s">
        <v>737</v>
      </c>
      <c r="H880" s="15"/>
      <c r="I880" s="15"/>
      <c r="J880" s="18">
        <v>700</v>
      </c>
      <c r="K880" s="18">
        <v>425</v>
      </c>
      <c r="L880" s="18">
        <v>427.29</v>
      </c>
      <c r="M880" s="18">
        <v>425</v>
      </c>
      <c r="N880" s="18">
        <v>427.29</v>
      </c>
      <c r="O880" s="18">
        <v>425</v>
      </c>
      <c r="P880" s="18">
        <v>427.291</v>
      </c>
      <c r="Q880" s="18">
        <v>425</v>
      </c>
      <c r="R880" s="18">
        <v>700</v>
      </c>
      <c r="S880" s="18">
        <v>430</v>
      </c>
      <c r="T880" s="15"/>
    </row>
    <row r="881" spans="1:20" ht="33.75">
      <c r="A881" s="339"/>
      <c r="B881" s="303"/>
      <c r="C881" s="135" t="s">
        <v>750</v>
      </c>
      <c r="D881" s="184" t="s">
        <v>730</v>
      </c>
      <c r="E881" s="184" t="s">
        <v>860</v>
      </c>
      <c r="F881" s="184" t="s">
        <v>864</v>
      </c>
      <c r="G881" s="174" t="s">
        <v>774</v>
      </c>
      <c r="H881" s="15"/>
      <c r="I881" s="15"/>
      <c r="J881" s="18">
        <v>0</v>
      </c>
      <c r="K881" s="18">
        <v>0</v>
      </c>
      <c r="L881" s="18">
        <v>0</v>
      </c>
      <c r="M881" s="18">
        <v>0</v>
      </c>
      <c r="N881" s="18"/>
      <c r="O881" s="18"/>
      <c r="P881" s="18"/>
      <c r="Q881" s="18"/>
      <c r="R881" s="18"/>
      <c r="S881" s="18"/>
      <c r="T881" s="15"/>
    </row>
    <row r="882" spans="1:20" ht="22.5">
      <c r="A882" s="339"/>
      <c r="B882" s="301" t="s">
        <v>79</v>
      </c>
      <c r="C882" s="135" t="s">
        <v>23</v>
      </c>
      <c r="D882" s="184" t="s">
        <v>730</v>
      </c>
      <c r="E882" s="184" t="s">
        <v>860</v>
      </c>
      <c r="F882" s="184" t="s">
        <v>866</v>
      </c>
      <c r="G882" s="174" t="s">
        <v>737</v>
      </c>
      <c r="H882" s="15"/>
      <c r="I882" s="15"/>
      <c r="J882" s="18">
        <f>J884</f>
        <v>800</v>
      </c>
      <c r="K882" s="18">
        <f aca="true" t="shared" si="239" ref="K882:S882">K884</f>
        <v>0</v>
      </c>
      <c r="L882" s="18">
        <f t="shared" si="239"/>
        <v>650.58</v>
      </c>
      <c r="M882" s="18">
        <f t="shared" si="239"/>
        <v>0</v>
      </c>
      <c r="N882" s="18">
        <f t="shared" si="239"/>
        <v>650.53</v>
      </c>
      <c r="O882" s="18">
        <f t="shared" si="239"/>
        <v>370</v>
      </c>
      <c r="P882" s="18">
        <f t="shared" si="239"/>
        <v>636.093</v>
      </c>
      <c r="Q882" s="18">
        <f t="shared" si="239"/>
        <v>370</v>
      </c>
      <c r="R882" s="18">
        <f t="shared" si="239"/>
        <v>800</v>
      </c>
      <c r="S882" s="18">
        <f t="shared" si="239"/>
        <v>650</v>
      </c>
      <c r="T882" s="15"/>
    </row>
    <row r="883" spans="1:20" ht="22.5">
      <c r="A883" s="339"/>
      <c r="B883" s="302"/>
      <c r="C883" s="135" t="s">
        <v>36</v>
      </c>
      <c r="D883" s="184"/>
      <c r="E883" s="184"/>
      <c r="F883" s="184"/>
      <c r="G883" s="174"/>
      <c r="H883" s="15"/>
      <c r="I883" s="15"/>
      <c r="J883" s="18"/>
      <c r="K883" s="18"/>
      <c r="L883" s="18"/>
      <c r="M883" s="18"/>
      <c r="N883" s="18"/>
      <c r="O883" s="18"/>
      <c r="P883" s="18"/>
      <c r="Q883" s="18"/>
      <c r="R883" s="18"/>
      <c r="S883" s="18"/>
      <c r="T883" s="15"/>
    </row>
    <row r="884" spans="1:20" ht="33.75">
      <c r="A884" s="339"/>
      <c r="B884" s="303"/>
      <c r="C884" s="135" t="s">
        <v>750</v>
      </c>
      <c r="D884" s="184" t="s">
        <v>730</v>
      </c>
      <c r="E884" s="184" t="s">
        <v>860</v>
      </c>
      <c r="F884" s="184" t="s">
        <v>866</v>
      </c>
      <c r="G884" s="174" t="s">
        <v>737</v>
      </c>
      <c r="H884" s="15"/>
      <c r="I884" s="15"/>
      <c r="J884" s="18">
        <v>800</v>
      </c>
      <c r="K884" s="18">
        <v>0</v>
      </c>
      <c r="L884" s="18">
        <v>650.58</v>
      </c>
      <c r="M884" s="18">
        <v>0</v>
      </c>
      <c r="N884" s="18">
        <v>650.53</v>
      </c>
      <c r="O884" s="18">
        <v>370</v>
      </c>
      <c r="P884" s="18">
        <v>636.093</v>
      </c>
      <c r="Q884" s="18">
        <v>370</v>
      </c>
      <c r="R884" s="18">
        <v>800</v>
      </c>
      <c r="S884" s="18">
        <v>650</v>
      </c>
      <c r="T884" s="15"/>
    </row>
    <row r="885" spans="1:20" ht="22.5">
      <c r="A885" s="339"/>
      <c r="B885" s="301" t="s">
        <v>96</v>
      </c>
      <c r="C885" s="135" t="s">
        <v>23</v>
      </c>
      <c r="D885" s="184" t="s">
        <v>730</v>
      </c>
      <c r="E885" s="184" t="s">
        <v>860</v>
      </c>
      <c r="F885" s="184" t="s">
        <v>867</v>
      </c>
      <c r="G885" s="174" t="s">
        <v>737</v>
      </c>
      <c r="H885" s="15"/>
      <c r="I885" s="15"/>
      <c r="J885" s="18">
        <v>0</v>
      </c>
      <c r="K885" s="18">
        <v>0</v>
      </c>
      <c r="L885" s="18">
        <v>0</v>
      </c>
      <c r="M885" s="18">
        <v>0</v>
      </c>
      <c r="N885" s="18">
        <v>0</v>
      </c>
      <c r="O885" s="18">
        <v>0</v>
      </c>
      <c r="P885" s="15">
        <v>0</v>
      </c>
      <c r="Q885" s="18">
        <v>0</v>
      </c>
      <c r="R885" s="18">
        <v>0</v>
      </c>
      <c r="S885" s="18">
        <v>0</v>
      </c>
      <c r="T885" s="15"/>
    </row>
    <row r="886" spans="1:20" ht="22.5">
      <c r="A886" s="339"/>
      <c r="B886" s="302"/>
      <c r="C886" s="135" t="s">
        <v>36</v>
      </c>
      <c r="D886" s="184" t="s">
        <v>730</v>
      </c>
      <c r="E886" s="184" t="s">
        <v>860</v>
      </c>
      <c r="F886" s="184" t="s">
        <v>867</v>
      </c>
      <c r="G886" s="174" t="s">
        <v>737</v>
      </c>
      <c r="H886" s="15"/>
      <c r="I886" s="15"/>
      <c r="J886" s="18"/>
      <c r="K886" s="18"/>
      <c r="L886" s="18"/>
      <c r="M886" s="18"/>
      <c r="N886" s="18"/>
      <c r="O886" s="18"/>
      <c r="P886" s="15">
        <v>0</v>
      </c>
      <c r="Q886" s="18"/>
      <c r="R886" s="18"/>
      <c r="S886" s="18"/>
      <c r="T886" s="15"/>
    </row>
    <row r="887" spans="1:20" ht="33.75">
      <c r="A887" s="339"/>
      <c r="B887" s="303"/>
      <c r="C887" s="135" t="s">
        <v>750</v>
      </c>
      <c r="D887" s="184" t="s">
        <v>730</v>
      </c>
      <c r="E887" s="184" t="s">
        <v>860</v>
      </c>
      <c r="F887" s="184" t="s">
        <v>867</v>
      </c>
      <c r="G887" s="174" t="s">
        <v>737</v>
      </c>
      <c r="H887" s="15"/>
      <c r="I887" s="15"/>
      <c r="J887" s="18">
        <v>0</v>
      </c>
      <c r="K887" s="18">
        <v>0</v>
      </c>
      <c r="L887" s="18">
        <v>0</v>
      </c>
      <c r="M887" s="18">
        <v>0</v>
      </c>
      <c r="N887" s="18">
        <v>0</v>
      </c>
      <c r="O887" s="18">
        <v>0</v>
      </c>
      <c r="P887" s="15">
        <v>0</v>
      </c>
      <c r="Q887" s="18">
        <v>0</v>
      </c>
      <c r="R887" s="18">
        <v>0</v>
      </c>
      <c r="S887" s="18">
        <v>0</v>
      </c>
      <c r="T887" s="15"/>
    </row>
    <row r="888" spans="1:20" ht="22.5">
      <c r="A888" s="339"/>
      <c r="B888" s="301" t="s">
        <v>868</v>
      </c>
      <c r="C888" s="135" t="s">
        <v>23</v>
      </c>
      <c r="D888" s="184" t="s">
        <v>730</v>
      </c>
      <c r="E888" s="184" t="s">
        <v>860</v>
      </c>
      <c r="F888" s="184" t="s">
        <v>869</v>
      </c>
      <c r="G888" s="174" t="s">
        <v>735</v>
      </c>
      <c r="H888" s="15"/>
      <c r="I888" s="15"/>
      <c r="J888" s="18">
        <v>0</v>
      </c>
      <c r="K888" s="18">
        <v>0</v>
      </c>
      <c r="L888" s="18">
        <v>0</v>
      </c>
      <c r="M888" s="18">
        <v>0</v>
      </c>
      <c r="N888" s="18">
        <v>0</v>
      </c>
      <c r="O888" s="18">
        <v>0</v>
      </c>
      <c r="P888" s="15">
        <v>0</v>
      </c>
      <c r="Q888" s="18">
        <v>0</v>
      </c>
      <c r="R888" s="18">
        <v>0</v>
      </c>
      <c r="S888" s="18">
        <v>0</v>
      </c>
      <c r="T888" s="15"/>
    </row>
    <row r="889" spans="1:20" ht="22.5">
      <c r="A889" s="339"/>
      <c r="B889" s="302"/>
      <c r="C889" s="135" t="s">
        <v>36</v>
      </c>
      <c r="D889" s="184" t="s">
        <v>730</v>
      </c>
      <c r="E889" s="184" t="s">
        <v>860</v>
      </c>
      <c r="F889" s="184" t="s">
        <v>869</v>
      </c>
      <c r="G889" s="174" t="s">
        <v>735</v>
      </c>
      <c r="H889" s="15"/>
      <c r="I889" s="15"/>
      <c r="J889" s="18"/>
      <c r="K889" s="18"/>
      <c r="L889" s="18"/>
      <c r="M889" s="18"/>
      <c r="N889" s="18"/>
      <c r="O889" s="18"/>
      <c r="P889" s="15"/>
      <c r="Q889" s="18"/>
      <c r="R889" s="18"/>
      <c r="S889" s="18"/>
      <c r="T889" s="15"/>
    </row>
    <row r="890" spans="1:20" ht="33.75">
      <c r="A890" s="339"/>
      <c r="B890" s="303"/>
      <c r="C890" s="135" t="s">
        <v>750</v>
      </c>
      <c r="D890" s="184" t="s">
        <v>730</v>
      </c>
      <c r="E890" s="184" t="s">
        <v>860</v>
      </c>
      <c r="F890" s="184" t="s">
        <v>869</v>
      </c>
      <c r="G890" s="174" t="s">
        <v>735</v>
      </c>
      <c r="H890" s="15"/>
      <c r="I890" s="15"/>
      <c r="J890" s="18">
        <v>0</v>
      </c>
      <c r="K890" s="18">
        <v>0</v>
      </c>
      <c r="L890" s="18">
        <v>0</v>
      </c>
      <c r="M890" s="18">
        <v>0</v>
      </c>
      <c r="N890" s="18">
        <v>0</v>
      </c>
      <c r="O890" s="18">
        <v>0</v>
      </c>
      <c r="P890" s="15">
        <v>0</v>
      </c>
      <c r="Q890" s="18">
        <v>0</v>
      </c>
      <c r="R890" s="18">
        <v>0</v>
      </c>
      <c r="S890" s="18">
        <v>0</v>
      </c>
      <c r="T890" s="15"/>
    </row>
    <row r="891" spans="1:20" ht="22.5">
      <c r="A891" s="339"/>
      <c r="B891" s="301" t="s">
        <v>81</v>
      </c>
      <c r="C891" s="135" t="s">
        <v>23</v>
      </c>
      <c r="D891" s="184" t="s">
        <v>730</v>
      </c>
      <c r="E891" s="184" t="s">
        <v>870</v>
      </c>
      <c r="F891" s="184" t="s">
        <v>1124</v>
      </c>
      <c r="G891" s="174" t="s">
        <v>735</v>
      </c>
      <c r="H891" s="15"/>
      <c r="I891" s="15"/>
      <c r="J891" s="18">
        <f>J893</f>
        <v>0</v>
      </c>
      <c r="K891" s="18">
        <f aca="true" t="shared" si="240" ref="K891:S891">K893</f>
        <v>0</v>
      </c>
      <c r="L891" s="18">
        <f t="shared" si="240"/>
        <v>52.8</v>
      </c>
      <c r="M891" s="18">
        <f t="shared" si="240"/>
        <v>0</v>
      </c>
      <c r="N891" s="18">
        <f t="shared" si="240"/>
        <v>91.3</v>
      </c>
      <c r="O891" s="18">
        <f t="shared" si="240"/>
        <v>0</v>
      </c>
      <c r="P891" s="18">
        <f t="shared" si="240"/>
        <v>91.3</v>
      </c>
      <c r="Q891" s="18">
        <f t="shared" si="240"/>
        <v>85.705</v>
      </c>
      <c r="R891" s="18">
        <f t="shared" si="240"/>
        <v>20</v>
      </c>
      <c r="S891" s="18">
        <f t="shared" si="240"/>
        <v>20</v>
      </c>
      <c r="T891" s="15"/>
    </row>
    <row r="892" spans="1:20" ht="22.5">
      <c r="A892" s="339"/>
      <c r="B892" s="302"/>
      <c r="C892" s="135" t="s">
        <v>36</v>
      </c>
      <c r="D892" s="184" t="s">
        <v>730</v>
      </c>
      <c r="E892" s="184" t="s">
        <v>870</v>
      </c>
      <c r="F892" s="184" t="s">
        <v>1124</v>
      </c>
      <c r="G892" s="174" t="s">
        <v>735</v>
      </c>
      <c r="H892" s="15"/>
      <c r="I892" s="15"/>
      <c r="J892" s="18"/>
      <c r="K892" s="18"/>
      <c r="L892" s="18"/>
      <c r="M892" s="18"/>
      <c r="N892" s="18"/>
      <c r="O892" s="18"/>
      <c r="P892" s="15"/>
      <c r="Q892" s="18"/>
      <c r="R892" s="18"/>
      <c r="S892" s="18"/>
      <c r="T892" s="15"/>
    </row>
    <row r="893" spans="1:20" ht="33.75">
      <c r="A893" s="339"/>
      <c r="B893" s="303"/>
      <c r="C893" s="135" t="s">
        <v>750</v>
      </c>
      <c r="D893" s="184" t="s">
        <v>730</v>
      </c>
      <c r="E893" s="184" t="s">
        <v>870</v>
      </c>
      <c r="F893" s="184" t="s">
        <v>1124</v>
      </c>
      <c r="G893" s="174" t="s">
        <v>735</v>
      </c>
      <c r="H893" s="15"/>
      <c r="I893" s="15"/>
      <c r="J893" s="18">
        <v>0</v>
      </c>
      <c r="K893" s="18">
        <v>0</v>
      </c>
      <c r="L893" s="18">
        <v>52.8</v>
      </c>
      <c r="M893" s="18">
        <v>0</v>
      </c>
      <c r="N893" s="18">
        <v>91.3</v>
      </c>
      <c r="O893" s="18">
        <v>0</v>
      </c>
      <c r="P893" s="15">
        <v>91.3</v>
      </c>
      <c r="Q893" s="18">
        <v>85.705</v>
      </c>
      <c r="R893" s="18">
        <v>20</v>
      </c>
      <c r="S893" s="18">
        <v>20</v>
      </c>
      <c r="T893" s="15"/>
    </row>
    <row r="894" spans="1:20" ht="24" customHeight="1">
      <c r="A894" s="411" t="s">
        <v>1037</v>
      </c>
      <c r="B894" s="415" t="s">
        <v>1038</v>
      </c>
      <c r="C894" s="135" t="s">
        <v>23</v>
      </c>
      <c r="D894" s="185" t="s">
        <v>730</v>
      </c>
      <c r="E894" s="185" t="s">
        <v>860</v>
      </c>
      <c r="F894" s="185" t="s">
        <v>871</v>
      </c>
      <c r="G894" s="174"/>
      <c r="H894" s="15"/>
      <c r="I894" s="15"/>
      <c r="J894" s="37">
        <f>SUM(J896)</f>
        <v>250</v>
      </c>
      <c r="K894" s="37">
        <v>0</v>
      </c>
      <c r="L894" s="37">
        <f>SUM(L896)</f>
        <v>250</v>
      </c>
      <c r="M894" s="37">
        <v>0</v>
      </c>
      <c r="N894" s="23">
        <v>176.894</v>
      </c>
      <c r="O894" s="23">
        <f aca="true" t="shared" si="241" ref="N894:Q895">SUM(O895)</f>
        <v>0</v>
      </c>
      <c r="P894" s="23">
        <f t="shared" si="241"/>
        <v>125.037</v>
      </c>
      <c r="Q894" s="23">
        <f t="shared" si="241"/>
        <v>0</v>
      </c>
      <c r="R894" s="15">
        <f>R895</f>
        <v>200</v>
      </c>
      <c r="S894" s="23">
        <f>S895</f>
        <v>200</v>
      </c>
      <c r="T894" s="15"/>
    </row>
    <row r="895" spans="1:20" ht="22.5">
      <c r="A895" s="411"/>
      <c r="B895" s="416"/>
      <c r="C895" s="135" t="s">
        <v>36</v>
      </c>
      <c r="D895" s="185" t="s">
        <v>730</v>
      </c>
      <c r="E895" s="185" t="s">
        <v>860</v>
      </c>
      <c r="F895" s="185" t="s">
        <v>871</v>
      </c>
      <c r="G895" s="174"/>
      <c r="H895" s="15"/>
      <c r="I895" s="15"/>
      <c r="J895" s="37">
        <f>SUM(J896)</f>
        <v>250</v>
      </c>
      <c r="K895" s="37">
        <v>0</v>
      </c>
      <c r="L895" s="37">
        <f>SUM(L896)</f>
        <v>250</v>
      </c>
      <c r="M895" s="37">
        <v>0</v>
      </c>
      <c r="N895" s="23">
        <f t="shared" si="241"/>
        <v>176.894</v>
      </c>
      <c r="O895" s="23">
        <f t="shared" si="241"/>
        <v>0</v>
      </c>
      <c r="P895" s="23">
        <f t="shared" si="241"/>
        <v>125.037</v>
      </c>
      <c r="Q895" s="23">
        <f t="shared" si="241"/>
        <v>0</v>
      </c>
      <c r="R895" s="15">
        <f>R896</f>
        <v>200</v>
      </c>
      <c r="S895" s="23">
        <f>S896</f>
        <v>200</v>
      </c>
      <c r="T895" s="15"/>
    </row>
    <row r="896" spans="1:20" ht="33.75">
      <c r="A896" s="411"/>
      <c r="B896" s="417"/>
      <c r="C896" s="135" t="s">
        <v>750</v>
      </c>
      <c r="D896" s="185" t="s">
        <v>730</v>
      </c>
      <c r="E896" s="185" t="s">
        <v>860</v>
      </c>
      <c r="F896" s="185" t="s">
        <v>871</v>
      </c>
      <c r="G896" s="174"/>
      <c r="H896" s="15"/>
      <c r="I896" s="15"/>
      <c r="J896" s="37">
        <f>J897+J900+J903+J906</f>
        <v>250</v>
      </c>
      <c r="K896" s="37">
        <f aca="true" t="shared" si="242" ref="K896:S896">K897+K900+K903+K906</f>
        <v>0</v>
      </c>
      <c r="L896" s="37">
        <f t="shared" si="242"/>
        <v>250</v>
      </c>
      <c r="M896" s="37">
        <f t="shared" si="242"/>
        <v>0</v>
      </c>
      <c r="N896" s="37">
        <f t="shared" si="242"/>
        <v>176.894</v>
      </c>
      <c r="O896" s="37">
        <f t="shared" si="242"/>
        <v>0</v>
      </c>
      <c r="P896" s="37">
        <f t="shared" si="242"/>
        <v>125.037</v>
      </c>
      <c r="Q896" s="37">
        <f t="shared" si="242"/>
        <v>0</v>
      </c>
      <c r="R896" s="37">
        <f t="shared" si="242"/>
        <v>200</v>
      </c>
      <c r="S896" s="37">
        <f t="shared" si="242"/>
        <v>200</v>
      </c>
      <c r="T896" s="15"/>
    </row>
    <row r="897" spans="1:20" ht="22.5">
      <c r="A897" s="339"/>
      <c r="B897" s="301" t="s">
        <v>82</v>
      </c>
      <c r="C897" s="135" t="s">
        <v>23</v>
      </c>
      <c r="D897" s="184" t="s">
        <v>730</v>
      </c>
      <c r="E897" s="184" t="s">
        <v>860</v>
      </c>
      <c r="F897" s="184" t="s">
        <v>872</v>
      </c>
      <c r="G897" s="174" t="s">
        <v>737</v>
      </c>
      <c r="H897" s="15"/>
      <c r="I897" s="15"/>
      <c r="J897" s="18">
        <v>0</v>
      </c>
      <c r="K897" s="18">
        <v>0</v>
      </c>
      <c r="L897" s="18">
        <v>0</v>
      </c>
      <c r="M897" s="18">
        <v>0</v>
      </c>
      <c r="N897" s="18">
        <v>0</v>
      </c>
      <c r="O897" s="15">
        <v>0</v>
      </c>
      <c r="P897" s="18">
        <v>0</v>
      </c>
      <c r="Q897" s="18">
        <v>0</v>
      </c>
      <c r="R897" s="18">
        <v>0</v>
      </c>
      <c r="S897" s="18">
        <v>0</v>
      </c>
      <c r="T897" s="15"/>
    </row>
    <row r="898" spans="1:20" ht="22.5">
      <c r="A898" s="339"/>
      <c r="B898" s="302"/>
      <c r="C898" s="135" t="s">
        <v>36</v>
      </c>
      <c r="D898" s="184" t="s">
        <v>730</v>
      </c>
      <c r="E898" s="184" t="s">
        <v>860</v>
      </c>
      <c r="F898" s="184" t="s">
        <v>872</v>
      </c>
      <c r="G898" s="174" t="s">
        <v>737</v>
      </c>
      <c r="H898" s="15"/>
      <c r="I898" s="15"/>
      <c r="J898" s="18"/>
      <c r="K898" s="18"/>
      <c r="L898" s="18"/>
      <c r="M898" s="18"/>
      <c r="N898" s="18"/>
      <c r="O898" s="15"/>
      <c r="P898" s="18"/>
      <c r="Q898" s="18"/>
      <c r="R898" s="18"/>
      <c r="S898" s="18"/>
      <c r="T898" s="15"/>
    </row>
    <row r="899" spans="1:20" ht="33.75">
      <c r="A899" s="339"/>
      <c r="B899" s="303"/>
      <c r="C899" s="135" t="s">
        <v>750</v>
      </c>
      <c r="D899" s="184" t="s">
        <v>730</v>
      </c>
      <c r="E899" s="184" t="s">
        <v>860</v>
      </c>
      <c r="F899" s="184" t="s">
        <v>872</v>
      </c>
      <c r="G899" s="174" t="s">
        <v>737</v>
      </c>
      <c r="H899" s="15"/>
      <c r="I899" s="15"/>
      <c r="J899" s="18">
        <v>0</v>
      </c>
      <c r="K899" s="18">
        <v>0</v>
      </c>
      <c r="L899" s="18">
        <v>0</v>
      </c>
      <c r="M899" s="18">
        <v>0</v>
      </c>
      <c r="N899" s="18">
        <v>0</v>
      </c>
      <c r="O899" s="15">
        <v>0</v>
      </c>
      <c r="P899" s="18">
        <v>0</v>
      </c>
      <c r="Q899" s="18">
        <v>0</v>
      </c>
      <c r="R899" s="18">
        <v>0</v>
      </c>
      <c r="S899" s="18">
        <v>0</v>
      </c>
      <c r="T899" s="15"/>
    </row>
    <row r="900" spans="1:20" ht="22.5">
      <c r="A900" s="339"/>
      <c r="B900" s="301" t="s">
        <v>80</v>
      </c>
      <c r="C900" s="135" t="s">
        <v>23</v>
      </c>
      <c r="D900" s="184" t="s">
        <v>730</v>
      </c>
      <c r="E900" s="184" t="s">
        <v>860</v>
      </c>
      <c r="F900" s="184" t="s">
        <v>873</v>
      </c>
      <c r="G900" s="174" t="s">
        <v>737</v>
      </c>
      <c r="H900" s="15"/>
      <c r="I900" s="15"/>
      <c r="J900" s="18">
        <v>0</v>
      </c>
      <c r="K900" s="18">
        <v>0</v>
      </c>
      <c r="L900" s="18">
        <v>0</v>
      </c>
      <c r="M900" s="18">
        <v>0</v>
      </c>
      <c r="N900" s="18">
        <v>0</v>
      </c>
      <c r="O900" s="15">
        <v>0</v>
      </c>
      <c r="P900" s="18">
        <v>0</v>
      </c>
      <c r="Q900" s="18">
        <v>0</v>
      </c>
      <c r="R900" s="18">
        <v>0</v>
      </c>
      <c r="S900" s="18">
        <v>0</v>
      </c>
      <c r="T900" s="15"/>
    </row>
    <row r="901" spans="1:20" ht="22.5">
      <c r="A901" s="339"/>
      <c r="B901" s="302"/>
      <c r="C901" s="135" t="s">
        <v>36</v>
      </c>
      <c r="D901" s="184"/>
      <c r="E901" s="184"/>
      <c r="F901" s="184"/>
      <c r="G901" s="174"/>
      <c r="H901" s="15"/>
      <c r="I901" s="15"/>
      <c r="J901" s="18"/>
      <c r="K901" s="18"/>
      <c r="L901" s="18"/>
      <c r="M901" s="18"/>
      <c r="N901" s="18"/>
      <c r="O901" s="15"/>
      <c r="P901" s="18"/>
      <c r="Q901" s="18"/>
      <c r="R901" s="18"/>
      <c r="S901" s="18"/>
      <c r="T901" s="15"/>
    </row>
    <row r="902" spans="1:20" ht="33.75">
      <c r="A902" s="339"/>
      <c r="B902" s="303"/>
      <c r="C902" s="135" t="s">
        <v>750</v>
      </c>
      <c r="D902" s="184" t="s">
        <v>730</v>
      </c>
      <c r="E902" s="184" t="s">
        <v>860</v>
      </c>
      <c r="F902" s="184" t="s">
        <v>873</v>
      </c>
      <c r="G902" s="174" t="s">
        <v>737</v>
      </c>
      <c r="H902" s="15"/>
      <c r="I902" s="15"/>
      <c r="J902" s="18">
        <v>0</v>
      </c>
      <c r="K902" s="18">
        <v>0</v>
      </c>
      <c r="L902" s="18">
        <v>0</v>
      </c>
      <c r="M902" s="18">
        <v>0</v>
      </c>
      <c r="N902" s="18">
        <v>0</v>
      </c>
      <c r="O902" s="15">
        <v>0</v>
      </c>
      <c r="P902" s="18">
        <v>0</v>
      </c>
      <c r="Q902" s="18">
        <v>0</v>
      </c>
      <c r="R902" s="18">
        <v>0</v>
      </c>
      <c r="S902" s="18">
        <v>0</v>
      </c>
      <c r="T902" s="15"/>
    </row>
    <row r="903" spans="1:20" ht="22.5">
      <c r="A903" s="339"/>
      <c r="B903" s="301" t="s">
        <v>83</v>
      </c>
      <c r="C903" s="135" t="s">
        <v>23</v>
      </c>
      <c r="D903" s="184" t="s">
        <v>730</v>
      </c>
      <c r="E903" s="184" t="s">
        <v>860</v>
      </c>
      <c r="F903" s="184" t="s">
        <v>874</v>
      </c>
      <c r="G903" s="174" t="s">
        <v>737</v>
      </c>
      <c r="H903" s="15"/>
      <c r="I903" s="15"/>
      <c r="J903" s="18">
        <v>0</v>
      </c>
      <c r="K903" s="18">
        <v>0</v>
      </c>
      <c r="L903" s="18">
        <v>0</v>
      </c>
      <c r="M903" s="18">
        <v>0</v>
      </c>
      <c r="N903" s="18">
        <v>0</v>
      </c>
      <c r="O903" s="18">
        <v>0</v>
      </c>
      <c r="P903" s="18">
        <v>0</v>
      </c>
      <c r="Q903" s="18">
        <v>0</v>
      </c>
      <c r="R903" s="18">
        <v>0</v>
      </c>
      <c r="S903" s="18">
        <v>0</v>
      </c>
      <c r="T903" s="15"/>
    </row>
    <row r="904" spans="1:20" ht="22.5">
      <c r="A904" s="339"/>
      <c r="B904" s="302"/>
      <c r="C904" s="135" t="s">
        <v>36</v>
      </c>
      <c r="D904" s="184"/>
      <c r="E904" s="184"/>
      <c r="F904" s="184"/>
      <c r="G904" s="174"/>
      <c r="H904" s="15"/>
      <c r="I904" s="15"/>
      <c r="J904" s="18"/>
      <c r="K904" s="18"/>
      <c r="L904" s="18"/>
      <c r="M904" s="18"/>
      <c r="N904" s="18"/>
      <c r="O904" s="18"/>
      <c r="P904" s="18"/>
      <c r="Q904" s="18"/>
      <c r="R904" s="18"/>
      <c r="S904" s="18"/>
      <c r="T904" s="15"/>
    </row>
    <row r="905" spans="1:20" ht="33.75">
      <c r="A905" s="339"/>
      <c r="B905" s="303"/>
      <c r="C905" s="135" t="s">
        <v>750</v>
      </c>
      <c r="D905" s="184" t="s">
        <v>730</v>
      </c>
      <c r="E905" s="184" t="s">
        <v>860</v>
      </c>
      <c r="F905" s="184" t="s">
        <v>874</v>
      </c>
      <c r="G905" s="174" t="s">
        <v>737</v>
      </c>
      <c r="H905" s="15"/>
      <c r="I905" s="15"/>
      <c r="J905" s="18">
        <v>0</v>
      </c>
      <c r="K905" s="18">
        <v>0</v>
      </c>
      <c r="L905" s="18">
        <v>0</v>
      </c>
      <c r="M905" s="18">
        <v>0</v>
      </c>
      <c r="N905" s="18">
        <v>0</v>
      </c>
      <c r="O905" s="18">
        <v>0</v>
      </c>
      <c r="P905" s="18">
        <v>0</v>
      </c>
      <c r="Q905" s="18">
        <v>0</v>
      </c>
      <c r="R905" s="18">
        <v>0</v>
      </c>
      <c r="S905" s="18">
        <v>0</v>
      </c>
      <c r="T905" s="15"/>
    </row>
    <row r="906" spans="1:20" ht="22.5">
      <c r="A906" s="311"/>
      <c r="B906" s="301" t="s">
        <v>124</v>
      </c>
      <c r="C906" s="135" t="s">
        <v>23</v>
      </c>
      <c r="D906" s="184" t="s">
        <v>730</v>
      </c>
      <c r="E906" s="184" t="s">
        <v>860</v>
      </c>
      <c r="F906" s="184" t="s">
        <v>875</v>
      </c>
      <c r="G906" s="174" t="s">
        <v>737</v>
      </c>
      <c r="H906" s="15"/>
      <c r="I906" s="15"/>
      <c r="J906" s="18">
        <f>J908</f>
        <v>250</v>
      </c>
      <c r="K906" s="18">
        <f aca="true" t="shared" si="243" ref="K906:S906">K908</f>
        <v>0</v>
      </c>
      <c r="L906" s="18">
        <f t="shared" si="243"/>
        <v>250</v>
      </c>
      <c r="M906" s="18">
        <f t="shared" si="243"/>
        <v>0</v>
      </c>
      <c r="N906" s="18">
        <f t="shared" si="243"/>
        <v>176.894</v>
      </c>
      <c r="O906" s="18">
        <f t="shared" si="243"/>
        <v>0</v>
      </c>
      <c r="P906" s="18">
        <f t="shared" si="243"/>
        <v>125.037</v>
      </c>
      <c r="Q906" s="18">
        <f t="shared" si="243"/>
        <v>0</v>
      </c>
      <c r="R906" s="18">
        <f t="shared" si="243"/>
        <v>200</v>
      </c>
      <c r="S906" s="18">
        <f t="shared" si="243"/>
        <v>200</v>
      </c>
      <c r="T906" s="15"/>
    </row>
    <row r="907" spans="1:20" ht="22.5">
      <c r="A907" s="312"/>
      <c r="B907" s="302"/>
      <c r="C907" s="135" t="s">
        <v>36</v>
      </c>
      <c r="D907" s="184"/>
      <c r="E907" s="184"/>
      <c r="F907" s="184"/>
      <c r="G907" s="174"/>
      <c r="H907" s="15"/>
      <c r="I907" s="15"/>
      <c r="J907" s="18"/>
      <c r="K907" s="18"/>
      <c r="L907" s="18"/>
      <c r="M907" s="18"/>
      <c r="N907" s="18"/>
      <c r="O907" s="18"/>
      <c r="P907" s="18"/>
      <c r="Q907" s="18"/>
      <c r="R907" s="18"/>
      <c r="S907" s="18"/>
      <c r="T907" s="15"/>
    </row>
    <row r="908" spans="1:20" ht="33.75">
      <c r="A908" s="314"/>
      <c r="B908" s="303"/>
      <c r="C908" s="135" t="s">
        <v>750</v>
      </c>
      <c r="D908" s="184" t="s">
        <v>730</v>
      </c>
      <c r="E908" s="184" t="s">
        <v>860</v>
      </c>
      <c r="F908" s="184" t="s">
        <v>875</v>
      </c>
      <c r="G908" s="174" t="s">
        <v>737</v>
      </c>
      <c r="H908" s="15"/>
      <c r="I908" s="15"/>
      <c r="J908" s="18">
        <v>250</v>
      </c>
      <c r="K908" s="18">
        <v>0</v>
      </c>
      <c r="L908" s="18">
        <v>250</v>
      </c>
      <c r="M908" s="18">
        <v>0</v>
      </c>
      <c r="N908" s="18">
        <v>176.894</v>
      </c>
      <c r="O908" s="18">
        <v>0</v>
      </c>
      <c r="P908" s="18">
        <v>125.037</v>
      </c>
      <c r="Q908" s="18">
        <v>0</v>
      </c>
      <c r="R908" s="18">
        <v>200</v>
      </c>
      <c r="S908" s="18">
        <v>200</v>
      </c>
      <c r="T908" s="15"/>
    </row>
    <row r="909" spans="1:20" ht="22.5">
      <c r="A909" s="421" t="s">
        <v>1125</v>
      </c>
      <c r="B909" s="336" t="s">
        <v>1126</v>
      </c>
      <c r="C909" s="24" t="s">
        <v>23</v>
      </c>
      <c r="D909" s="185" t="s">
        <v>730</v>
      </c>
      <c r="E909" s="185"/>
      <c r="F909" s="185"/>
      <c r="G909" s="174"/>
      <c r="H909" s="15"/>
      <c r="I909" s="15"/>
      <c r="J909" s="37">
        <f>SUM(J911)</f>
        <v>15489.746399999998</v>
      </c>
      <c r="K909" s="37">
        <f aca="true" t="shared" si="244" ref="K909:S909">SUM(K911)</f>
        <v>1025.6689999999999</v>
      </c>
      <c r="L909" s="37">
        <f t="shared" si="244"/>
        <v>24532.122999999996</v>
      </c>
      <c r="M909" s="37">
        <f t="shared" si="244"/>
        <v>6864.562000000001</v>
      </c>
      <c r="N909" s="37">
        <f t="shared" si="244"/>
        <v>24566.774</v>
      </c>
      <c r="O909" s="37">
        <f t="shared" si="244"/>
        <v>16963.034</v>
      </c>
      <c r="P909" s="37">
        <f t="shared" si="244"/>
        <v>26632.555</v>
      </c>
      <c r="Q909" s="37">
        <f t="shared" si="244"/>
        <v>25433.024999999998</v>
      </c>
      <c r="R909" s="37">
        <f t="shared" si="244"/>
        <v>25269.9</v>
      </c>
      <c r="S909" s="37">
        <f t="shared" si="244"/>
        <v>24879.8</v>
      </c>
      <c r="T909" s="15"/>
    </row>
    <row r="910" spans="1:20" ht="22.5">
      <c r="A910" s="422"/>
      <c r="B910" s="337"/>
      <c r="C910" s="24" t="s">
        <v>36</v>
      </c>
      <c r="D910" s="185" t="s">
        <v>730</v>
      </c>
      <c r="E910" s="185"/>
      <c r="F910" s="185"/>
      <c r="G910" s="174"/>
      <c r="H910" s="15"/>
      <c r="I910" s="15"/>
      <c r="J910" s="37"/>
      <c r="K910" s="37"/>
      <c r="L910" s="37"/>
      <c r="M910" s="37"/>
      <c r="N910" s="186"/>
      <c r="O910" s="23"/>
      <c r="P910" s="23"/>
      <c r="Q910" s="23"/>
      <c r="R910" s="23"/>
      <c r="S910" s="23"/>
      <c r="T910" s="15"/>
    </row>
    <row r="911" spans="1:20" ht="33.75">
      <c r="A911" s="423"/>
      <c r="B911" s="338"/>
      <c r="C911" s="24" t="s">
        <v>750</v>
      </c>
      <c r="D911" s="185" t="s">
        <v>730</v>
      </c>
      <c r="E911" s="185"/>
      <c r="F911" s="185"/>
      <c r="G911" s="174"/>
      <c r="H911" s="15"/>
      <c r="I911" s="15"/>
      <c r="J911" s="37">
        <f>J912+J917+J920+J923+J926+J934+J937+J940+J943+J946+J949+J952+J955+J958+J961+J964</f>
        <v>15489.746399999998</v>
      </c>
      <c r="K911" s="37">
        <f aca="true" t="shared" si="245" ref="K911:S911">K912+K917+K920+K923+K926+K934+K937+K940+K943+K946+K949+K952+K955+K958+K961+K964</f>
        <v>1025.6689999999999</v>
      </c>
      <c r="L911" s="37">
        <f t="shared" si="245"/>
        <v>24532.122999999996</v>
      </c>
      <c r="M911" s="37">
        <f t="shared" si="245"/>
        <v>6864.562000000001</v>
      </c>
      <c r="N911" s="37">
        <f t="shared" si="245"/>
        <v>24566.774</v>
      </c>
      <c r="O911" s="37">
        <f t="shared" si="245"/>
        <v>16963.034</v>
      </c>
      <c r="P911" s="37">
        <f t="shared" si="245"/>
        <v>26632.555</v>
      </c>
      <c r="Q911" s="37">
        <f t="shared" si="245"/>
        <v>25433.024999999998</v>
      </c>
      <c r="R911" s="37">
        <f t="shared" si="245"/>
        <v>25269.9</v>
      </c>
      <c r="S911" s="37">
        <f t="shared" si="245"/>
        <v>24879.8</v>
      </c>
      <c r="T911" s="15"/>
    </row>
    <row r="912" spans="1:20" ht="22.5">
      <c r="A912" s="339"/>
      <c r="B912" s="301" t="s">
        <v>147</v>
      </c>
      <c r="C912" s="135" t="s">
        <v>23</v>
      </c>
      <c r="D912" s="184" t="s">
        <v>730</v>
      </c>
      <c r="E912" s="184" t="s">
        <v>787</v>
      </c>
      <c r="F912" s="184" t="s">
        <v>876</v>
      </c>
      <c r="G912" s="174" t="s">
        <v>737</v>
      </c>
      <c r="H912" s="15"/>
      <c r="I912" s="15"/>
      <c r="J912" s="18">
        <f>J914+J915+J916</f>
        <v>700.5464</v>
      </c>
      <c r="K912" s="18">
        <f aca="true" t="shared" si="246" ref="K912:S912">K914+K915+K916</f>
        <v>63.268</v>
      </c>
      <c r="L912" s="18">
        <f t="shared" si="246"/>
        <v>752.1229999999999</v>
      </c>
      <c r="M912" s="18">
        <f t="shared" si="246"/>
        <v>127.55</v>
      </c>
      <c r="N912" s="18">
        <f t="shared" si="246"/>
        <v>752.1229999999999</v>
      </c>
      <c r="O912" s="18">
        <f t="shared" si="246"/>
        <v>306.56600000000003</v>
      </c>
      <c r="P912" s="18">
        <f t="shared" si="246"/>
        <v>1223.424</v>
      </c>
      <c r="Q912" s="18">
        <f t="shared" si="246"/>
        <v>778.516</v>
      </c>
      <c r="R912" s="18">
        <f t="shared" si="246"/>
        <v>500</v>
      </c>
      <c r="S912" s="18">
        <f t="shared" si="246"/>
        <v>200</v>
      </c>
      <c r="T912" s="15"/>
    </row>
    <row r="913" spans="1:20" ht="22.5">
      <c r="A913" s="339"/>
      <c r="B913" s="302"/>
      <c r="C913" s="135" t="s">
        <v>36</v>
      </c>
      <c r="D913" s="184"/>
      <c r="E913" s="184"/>
      <c r="F913" s="184"/>
      <c r="G913" s="174"/>
      <c r="H913" s="15"/>
      <c r="I913" s="15"/>
      <c r="J913" s="18"/>
      <c r="K913" s="18"/>
      <c r="L913" s="18"/>
      <c r="M913" s="18"/>
      <c r="N913" s="18"/>
      <c r="O913" s="18"/>
      <c r="P913" s="18"/>
      <c r="Q913" s="18"/>
      <c r="R913" s="15"/>
      <c r="S913" s="15"/>
      <c r="T913" s="15"/>
    </row>
    <row r="914" spans="1:20" ht="33.75">
      <c r="A914" s="339"/>
      <c r="B914" s="302"/>
      <c r="C914" s="135" t="s">
        <v>750</v>
      </c>
      <c r="D914" s="184" t="s">
        <v>730</v>
      </c>
      <c r="E914" s="184" t="s">
        <v>787</v>
      </c>
      <c r="F914" s="184" t="s">
        <v>876</v>
      </c>
      <c r="G914" s="174" t="s">
        <v>737</v>
      </c>
      <c r="H914" s="15"/>
      <c r="I914" s="15"/>
      <c r="J914" s="18">
        <v>610</v>
      </c>
      <c r="K914" s="18">
        <v>0</v>
      </c>
      <c r="L914" s="18">
        <v>610</v>
      </c>
      <c r="M914" s="18">
        <v>0</v>
      </c>
      <c r="N914" s="18">
        <v>545.414</v>
      </c>
      <c r="O914" s="18">
        <v>100</v>
      </c>
      <c r="P914" s="18">
        <v>830</v>
      </c>
      <c r="Q914" s="18">
        <v>400</v>
      </c>
      <c r="R914" s="15">
        <v>500</v>
      </c>
      <c r="S914" s="15">
        <v>200</v>
      </c>
      <c r="T914" s="15"/>
    </row>
    <row r="915" spans="1:20" ht="33.75">
      <c r="A915" s="339"/>
      <c r="B915" s="302"/>
      <c r="C915" s="135" t="s">
        <v>750</v>
      </c>
      <c r="D915" s="184" t="s">
        <v>730</v>
      </c>
      <c r="E915" s="184" t="s">
        <v>787</v>
      </c>
      <c r="F915" s="184" t="s">
        <v>876</v>
      </c>
      <c r="G915" s="174" t="s">
        <v>735</v>
      </c>
      <c r="H915" s="15"/>
      <c r="I915" s="15"/>
      <c r="J915" s="18">
        <v>89.939</v>
      </c>
      <c r="K915" s="18">
        <v>63.268</v>
      </c>
      <c r="L915" s="18">
        <v>142.003</v>
      </c>
      <c r="M915" s="18">
        <v>127.46</v>
      </c>
      <c r="N915" s="18">
        <v>206.589</v>
      </c>
      <c r="O915" s="18">
        <v>206.446</v>
      </c>
      <c r="P915" s="18">
        <v>393.303</v>
      </c>
      <c r="Q915" s="18">
        <v>378.395</v>
      </c>
      <c r="R915" s="18">
        <v>0</v>
      </c>
      <c r="S915" s="18">
        <v>0</v>
      </c>
      <c r="T915" s="15"/>
    </row>
    <row r="916" spans="1:20" ht="33.75">
      <c r="A916" s="339"/>
      <c r="B916" s="303"/>
      <c r="C916" s="135" t="s">
        <v>750</v>
      </c>
      <c r="D916" s="184" t="s">
        <v>730</v>
      </c>
      <c r="E916" s="184" t="s">
        <v>787</v>
      </c>
      <c r="F916" s="184" t="s">
        <v>876</v>
      </c>
      <c r="G916" s="174" t="s">
        <v>877</v>
      </c>
      <c r="H916" s="15"/>
      <c r="I916" s="15"/>
      <c r="J916" s="18">
        <v>0.6074</v>
      </c>
      <c r="K916" s="18">
        <v>0</v>
      </c>
      <c r="L916" s="18">
        <v>0.12</v>
      </c>
      <c r="M916" s="18">
        <v>0.09</v>
      </c>
      <c r="N916" s="18">
        <v>0.12</v>
      </c>
      <c r="O916" s="18">
        <v>0.12</v>
      </c>
      <c r="P916" s="18">
        <v>0.121</v>
      </c>
      <c r="Q916" s="18">
        <v>0.121</v>
      </c>
      <c r="R916" s="15">
        <v>0</v>
      </c>
      <c r="S916" s="15">
        <v>0</v>
      </c>
      <c r="T916" s="15"/>
    </row>
    <row r="917" spans="1:20" ht="22.5">
      <c r="A917" s="339"/>
      <c r="B917" s="301" t="s">
        <v>148</v>
      </c>
      <c r="C917" s="135" t="s">
        <v>23</v>
      </c>
      <c r="D917" s="184" t="s">
        <v>730</v>
      </c>
      <c r="E917" s="184" t="s">
        <v>787</v>
      </c>
      <c r="F917" s="184" t="s">
        <v>878</v>
      </c>
      <c r="G917" s="174" t="s">
        <v>735</v>
      </c>
      <c r="H917" s="15"/>
      <c r="I917" s="15"/>
      <c r="J917" s="15">
        <f>J919</f>
        <v>0</v>
      </c>
      <c r="K917" s="15">
        <f aca="true" t="shared" si="247" ref="K917:S917">K919</f>
        <v>0</v>
      </c>
      <c r="L917" s="15">
        <f t="shared" si="247"/>
        <v>30</v>
      </c>
      <c r="M917" s="15">
        <f t="shared" si="247"/>
        <v>30</v>
      </c>
      <c r="N917" s="15">
        <f t="shared" si="247"/>
        <v>30</v>
      </c>
      <c r="O917" s="15">
        <f t="shared" si="247"/>
        <v>30</v>
      </c>
      <c r="P917" s="15">
        <f t="shared" si="247"/>
        <v>90</v>
      </c>
      <c r="Q917" s="15">
        <f t="shared" si="247"/>
        <v>60</v>
      </c>
      <c r="R917" s="15">
        <f t="shared" si="247"/>
        <v>30</v>
      </c>
      <c r="S917" s="15">
        <f t="shared" si="247"/>
        <v>30</v>
      </c>
      <c r="T917" s="15"/>
    </row>
    <row r="918" spans="1:20" ht="22.5">
      <c r="A918" s="339"/>
      <c r="B918" s="302"/>
      <c r="C918" s="135" t="s">
        <v>36</v>
      </c>
      <c r="D918" s="184"/>
      <c r="E918" s="184"/>
      <c r="F918" s="184"/>
      <c r="G918" s="174"/>
      <c r="H918" s="15"/>
      <c r="I918" s="15"/>
      <c r="J918" s="15"/>
      <c r="K918" s="18"/>
      <c r="L918" s="15"/>
      <c r="M918" s="18"/>
      <c r="N918" s="18"/>
      <c r="O918" s="18"/>
      <c r="P918" s="18"/>
      <c r="Q918" s="18"/>
      <c r="R918" s="15"/>
      <c r="S918" s="15"/>
      <c r="T918" s="15"/>
    </row>
    <row r="919" spans="1:20" ht="33.75">
      <c r="A919" s="339"/>
      <c r="B919" s="303"/>
      <c r="C919" s="135" t="s">
        <v>750</v>
      </c>
      <c r="D919" s="184" t="s">
        <v>730</v>
      </c>
      <c r="E919" s="184" t="s">
        <v>787</v>
      </c>
      <c r="F919" s="184" t="s">
        <v>878</v>
      </c>
      <c r="G919" s="174" t="s">
        <v>735</v>
      </c>
      <c r="H919" s="15"/>
      <c r="I919" s="15"/>
      <c r="J919" s="15">
        <v>0</v>
      </c>
      <c r="K919" s="18">
        <v>0</v>
      </c>
      <c r="L919" s="15">
        <v>30</v>
      </c>
      <c r="M919" s="18">
        <v>30</v>
      </c>
      <c r="N919" s="15">
        <v>30</v>
      </c>
      <c r="O919" s="18">
        <v>30</v>
      </c>
      <c r="P919" s="18">
        <v>90</v>
      </c>
      <c r="Q919" s="18">
        <v>60</v>
      </c>
      <c r="R919" s="15">
        <v>30</v>
      </c>
      <c r="S919" s="15">
        <v>30</v>
      </c>
      <c r="T919" s="15"/>
    </row>
    <row r="920" spans="1:20" ht="22.5">
      <c r="A920" s="339"/>
      <c r="B920" s="301" t="s">
        <v>84</v>
      </c>
      <c r="C920" s="135" t="s">
        <v>23</v>
      </c>
      <c r="D920" s="184" t="s">
        <v>730</v>
      </c>
      <c r="E920" s="184" t="s">
        <v>860</v>
      </c>
      <c r="F920" s="184" t="s">
        <v>879</v>
      </c>
      <c r="G920" s="174" t="s">
        <v>769</v>
      </c>
      <c r="H920" s="15"/>
      <c r="I920" s="15"/>
      <c r="J920" s="18">
        <f>J922</f>
        <v>11578.3</v>
      </c>
      <c r="K920" s="18">
        <f aca="true" t="shared" si="248" ref="K920:S920">K922</f>
        <v>0</v>
      </c>
      <c r="L920" s="18">
        <f t="shared" si="248"/>
        <v>20251.8</v>
      </c>
      <c r="M920" s="18">
        <f t="shared" si="248"/>
        <v>4824.26</v>
      </c>
      <c r="N920" s="18">
        <f t="shared" si="248"/>
        <v>20251.8</v>
      </c>
      <c r="O920" s="18">
        <f t="shared" si="248"/>
        <v>13501.172</v>
      </c>
      <c r="P920" s="18">
        <f t="shared" si="248"/>
        <v>20251.8</v>
      </c>
      <c r="Q920" s="18">
        <f t="shared" si="248"/>
        <v>20216.11</v>
      </c>
      <c r="R920" s="18">
        <f t="shared" si="248"/>
        <v>21171.2</v>
      </c>
      <c r="S920" s="18">
        <f t="shared" si="248"/>
        <v>21171.2</v>
      </c>
      <c r="T920" s="15"/>
    </row>
    <row r="921" spans="1:20" ht="22.5">
      <c r="A921" s="339"/>
      <c r="B921" s="302"/>
      <c r="C921" s="135" t="s">
        <v>36</v>
      </c>
      <c r="D921" s="184"/>
      <c r="E921" s="184"/>
      <c r="F921" s="184"/>
      <c r="G921" s="174"/>
      <c r="H921" s="15"/>
      <c r="I921" s="15"/>
      <c r="J921" s="18"/>
      <c r="K921" s="18"/>
      <c r="L921" s="18"/>
      <c r="M921" s="18"/>
      <c r="N921" s="18"/>
      <c r="O921" s="18"/>
      <c r="P921" s="18"/>
      <c r="Q921" s="18"/>
      <c r="R921" s="18"/>
      <c r="S921" s="18"/>
      <c r="T921" s="15"/>
    </row>
    <row r="922" spans="1:20" ht="33.75">
      <c r="A922" s="339"/>
      <c r="B922" s="303"/>
      <c r="C922" s="135" t="s">
        <v>750</v>
      </c>
      <c r="D922" s="184" t="s">
        <v>730</v>
      </c>
      <c r="E922" s="184" t="s">
        <v>860</v>
      </c>
      <c r="F922" s="184" t="s">
        <v>879</v>
      </c>
      <c r="G922" s="174" t="s">
        <v>769</v>
      </c>
      <c r="H922" s="15"/>
      <c r="I922" s="15"/>
      <c r="J922" s="18">
        <v>11578.3</v>
      </c>
      <c r="K922" s="18">
        <v>0</v>
      </c>
      <c r="L922" s="18">
        <v>20251.8</v>
      </c>
      <c r="M922" s="18">
        <v>4824.26</v>
      </c>
      <c r="N922" s="18">
        <v>20251.8</v>
      </c>
      <c r="O922" s="18">
        <v>13501.172</v>
      </c>
      <c r="P922" s="18">
        <v>20251.8</v>
      </c>
      <c r="Q922" s="18">
        <v>20216.11</v>
      </c>
      <c r="R922" s="18">
        <v>21171.2</v>
      </c>
      <c r="S922" s="18">
        <v>21171.2</v>
      </c>
      <c r="T922" s="15"/>
    </row>
    <row r="923" spans="1:20" ht="22.5">
      <c r="A923" s="339"/>
      <c r="B923" s="301" t="s">
        <v>123</v>
      </c>
      <c r="C923" s="135" t="s">
        <v>23</v>
      </c>
      <c r="D923" s="184" t="s">
        <v>730</v>
      </c>
      <c r="E923" s="184" t="s">
        <v>860</v>
      </c>
      <c r="F923" s="184" t="s">
        <v>880</v>
      </c>
      <c r="G923" s="174" t="s">
        <v>737</v>
      </c>
      <c r="H923" s="15"/>
      <c r="I923" s="15"/>
      <c r="J923" s="18">
        <f>J925</f>
        <v>0</v>
      </c>
      <c r="K923" s="18">
        <f aca="true" t="shared" si="249" ref="K923:S923">K925</f>
        <v>0</v>
      </c>
      <c r="L923" s="18">
        <f t="shared" si="249"/>
        <v>0</v>
      </c>
      <c r="M923" s="18">
        <f t="shared" si="249"/>
        <v>0</v>
      </c>
      <c r="N923" s="18">
        <f t="shared" si="249"/>
        <v>0</v>
      </c>
      <c r="O923" s="18">
        <f t="shared" si="249"/>
        <v>0</v>
      </c>
      <c r="P923" s="18">
        <f t="shared" si="249"/>
        <v>0</v>
      </c>
      <c r="Q923" s="18">
        <f t="shared" si="249"/>
        <v>0</v>
      </c>
      <c r="R923" s="18">
        <f t="shared" si="249"/>
        <v>0</v>
      </c>
      <c r="S923" s="18">
        <f t="shared" si="249"/>
        <v>0</v>
      </c>
      <c r="T923" s="15"/>
    </row>
    <row r="924" spans="1:20" ht="22.5">
      <c r="A924" s="339"/>
      <c r="B924" s="302"/>
      <c r="C924" s="135" t="s">
        <v>36</v>
      </c>
      <c r="D924" s="184"/>
      <c r="E924" s="184"/>
      <c r="F924" s="184"/>
      <c r="G924" s="174"/>
      <c r="H924" s="15"/>
      <c r="I924" s="15"/>
      <c r="J924" s="18"/>
      <c r="K924" s="18"/>
      <c r="L924" s="18"/>
      <c r="M924" s="18"/>
      <c r="N924" s="18"/>
      <c r="O924" s="18"/>
      <c r="P924" s="18"/>
      <c r="Q924" s="18"/>
      <c r="R924" s="18"/>
      <c r="S924" s="18"/>
      <c r="T924" s="15"/>
    </row>
    <row r="925" spans="1:20" ht="33.75">
      <c r="A925" s="339"/>
      <c r="B925" s="303"/>
      <c r="C925" s="135" t="s">
        <v>750</v>
      </c>
      <c r="D925" s="184" t="s">
        <v>730</v>
      </c>
      <c r="E925" s="184" t="s">
        <v>860</v>
      </c>
      <c r="F925" s="184" t="s">
        <v>880</v>
      </c>
      <c r="G925" s="174" t="s">
        <v>737</v>
      </c>
      <c r="H925" s="15"/>
      <c r="I925" s="15"/>
      <c r="J925" s="18">
        <v>0</v>
      </c>
      <c r="K925" s="18">
        <v>0</v>
      </c>
      <c r="L925" s="18">
        <v>0</v>
      </c>
      <c r="M925" s="18">
        <v>0</v>
      </c>
      <c r="N925" s="18">
        <v>0</v>
      </c>
      <c r="O925" s="18">
        <v>0</v>
      </c>
      <c r="P925" s="18">
        <v>0</v>
      </c>
      <c r="Q925" s="18">
        <v>0</v>
      </c>
      <c r="R925" s="18">
        <v>0</v>
      </c>
      <c r="S925" s="18">
        <v>0</v>
      </c>
      <c r="T925" s="15"/>
    </row>
    <row r="926" spans="1:20" ht="22.5">
      <c r="A926" s="341"/>
      <c r="B926" s="301" t="s">
        <v>85</v>
      </c>
      <c r="C926" s="135" t="s">
        <v>23</v>
      </c>
      <c r="D926" s="184" t="s">
        <v>730</v>
      </c>
      <c r="E926" s="184" t="s">
        <v>870</v>
      </c>
      <c r="F926" s="184" t="s">
        <v>881</v>
      </c>
      <c r="G926" s="174" t="s">
        <v>882</v>
      </c>
      <c r="H926" s="15"/>
      <c r="I926" s="15"/>
      <c r="J926" s="18">
        <f>J928+J929+J930+J931+J932+J933</f>
        <v>3210.8999999999996</v>
      </c>
      <c r="K926" s="18">
        <f aca="true" t="shared" si="250" ref="K926:S926">K928+K929+K930+K931+K932+K933</f>
        <v>962.401</v>
      </c>
      <c r="L926" s="18">
        <f t="shared" si="250"/>
        <v>3210.8999999999996</v>
      </c>
      <c r="M926" s="18">
        <f t="shared" si="250"/>
        <v>1695.5520000000001</v>
      </c>
      <c r="N926" s="18">
        <f t="shared" si="250"/>
        <v>3210.9</v>
      </c>
      <c r="O926" s="18">
        <f t="shared" si="250"/>
        <v>2903.445</v>
      </c>
      <c r="P926" s="18">
        <f t="shared" si="250"/>
        <v>4378.222000000001</v>
      </c>
      <c r="Q926" s="18">
        <f t="shared" si="250"/>
        <v>4049.544</v>
      </c>
      <c r="R926" s="18">
        <f t="shared" si="250"/>
        <v>3418.7</v>
      </c>
      <c r="S926" s="18">
        <f t="shared" si="250"/>
        <v>3328.6</v>
      </c>
      <c r="T926" s="18">
        <f>T928</f>
        <v>0</v>
      </c>
    </row>
    <row r="927" spans="1:20" ht="22.5">
      <c r="A927" s="342"/>
      <c r="B927" s="424"/>
      <c r="C927" s="135" t="s">
        <v>36</v>
      </c>
      <c r="D927" s="184"/>
      <c r="E927" s="184"/>
      <c r="F927" s="184"/>
      <c r="G927" s="174"/>
      <c r="H927" s="15"/>
      <c r="I927" s="15"/>
      <c r="J927" s="18"/>
      <c r="K927" s="18"/>
      <c r="L927" s="18"/>
      <c r="M927" s="18"/>
      <c r="N927" s="18"/>
      <c r="O927" s="18"/>
      <c r="P927" s="18"/>
      <c r="Q927" s="18"/>
      <c r="R927" s="18"/>
      <c r="S927" s="18"/>
      <c r="T927" s="15"/>
    </row>
    <row r="928" spans="1:20" ht="33.75">
      <c r="A928" s="342"/>
      <c r="B928" s="424"/>
      <c r="C928" s="135" t="s">
        <v>750</v>
      </c>
      <c r="D928" s="184" t="s">
        <v>730</v>
      </c>
      <c r="E928" s="184" t="s">
        <v>870</v>
      </c>
      <c r="F928" s="184" t="s">
        <v>881</v>
      </c>
      <c r="G928" s="174" t="s">
        <v>882</v>
      </c>
      <c r="H928" s="15"/>
      <c r="I928" s="15"/>
      <c r="J928" s="18">
        <v>2082.1</v>
      </c>
      <c r="K928" s="18">
        <v>487.025</v>
      </c>
      <c r="L928" s="18">
        <v>2082.1</v>
      </c>
      <c r="M928" s="18">
        <v>1007.84</v>
      </c>
      <c r="N928" s="18">
        <v>2046.6</v>
      </c>
      <c r="O928" s="18">
        <v>1825.245</v>
      </c>
      <c r="P928" s="18">
        <v>2498.302</v>
      </c>
      <c r="Q928" s="18">
        <v>2378.04</v>
      </c>
      <c r="R928" s="18">
        <v>2107.9</v>
      </c>
      <c r="S928" s="18">
        <v>2107.9</v>
      </c>
      <c r="T928" s="15"/>
    </row>
    <row r="929" spans="1:20" ht="33.75">
      <c r="A929" s="342"/>
      <c r="B929" s="424"/>
      <c r="C929" s="135" t="s">
        <v>750</v>
      </c>
      <c r="D929" s="184" t="s">
        <v>730</v>
      </c>
      <c r="E929" s="184" t="s">
        <v>870</v>
      </c>
      <c r="F929" s="184" t="s">
        <v>881</v>
      </c>
      <c r="G929" s="174" t="s">
        <v>883</v>
      </c>
      <c r="H929" s="15"/>
      <c r="I929" s="15"/>
      <c r="J929" s="18">
        <v>628.8</v>
      </c>
      <c r="K929" s="18">
        <v>192.843</v>
      </c>
      <c r="L929" s="18">
        <v>628.8</v>
      </c>
      <c r="M929" s="18">
        <v>352.002</v>
      </c>
      <c r="N929" s="18">
        <v>504.3</v>
      </c>
      <c r="O929" s="18">
        <v>498.711</v>
      </c>
      <c r="P929" s="18">
        <v>694.3</v>
      </c>
      <c r="Q929" s="18">
        <v>657.879</v>
      </c>
      <c r="R929" s="18">
        <v>636.6</v>
      </c>
      <c r="S929" s="18">
        <v>636.6</v>
      </c>
      <c r="T929" s="15"/>
    </row>
    <row r="930" spans="1:20" ht="33.75">
      <c r="A930" s="342"/>
      <c r="B930" s="424"/>
      <c r="C930" s="135" t="s">
        <v>750</v>
      </c>
      <c r="D930" s="184" t="s">
        <v>730</v>
      </c>
      <c r="E930" s="184" t="s">
        <v>870</v>
      </c>
      <c r="F930" s="184" t="s">
        <v>881</v>
      </c>
      <c r="G930" s="174" t="s">
        <v>735</v>
      </c>
      <c r="H930" s="15"/>
      <c r="I930" s="15"/>
      <c r="J930" s="18">
        <v>400</v>
      </c>
      <c r="K930" s="18">
        <v>182.533</v>
      </c>
      <c r="L930" s="18">
        <v>400</v>
      </c>
      <c r="M930" s="18">
        <v>235.71</v>
      </c>
      <c r="N930" s="18">
        <v>559.57</v>
      </c>
      <c r="O930" s="18">
        <v>479.059</v>
      </c>
      <c r="P930" s="18">
        <v>996.39</v>
      </c>
      <c r="Q930" s="18">
        <v>824.395</v>
      </c>
      <c r="R930" s="18">
        <v>573.7</v>
      </c>
      <c r="S930" s="18">
        <v>483.6</v>
      </c>
      <c r="T930" s="15"/>
    </row>
    <row r="931" spans="1:20" ht="33.75">
      <c r="A931" s="342"/>
      <c r="B931" s="424"/>
      <c r="C931" s="135" t="s">
        <v>750</v>
      </c>
      <c r="D931" s="184" t="s">
        <v>730</v>
      </c>
      <c r="E931" s="184" t="s">
        <v>870</v>
      </c>
      <c r="F931" s="184" t="s">
        <v>881</v>
      </c>
      <c r="G931" s="174" t="s">
        <v>1127</v>
      </c>
      <c r="H931" s="15"/>
      <c r="I931" s="15"/>
      <c r="J931" s="18">
        <v>0</v>
      </c>
      <c r="K931" s="18">
        <v>0</v>
      </c>
      <c r="L931" s="18">
        <v>0</v>
      </c>
      <c r="M931" s="18">
        <v>0</v>
      </c>
      <c r="N931" s="18">
        <v>0</v>
      </c>
      <c r="O931" s="18">
        <v>0</v>
      </c>
      <c r="P931" s="18">
        <v>88.8</v>
      </c>
      <c r="Q931" s="18">
        <v>88.8</v>
      </c>
      <c r="R931" s="18">
        <v>0</v>
      </c>
      <c r="S931" s="18">
        <v>0</v>
      </c>
      <c r="T931" s="15"/>
    </row>
    <row r="932" spans="1:20" ht="33.75">
      <c r="A932" s="342"/>
      <c r="B932" s="424"/>
      <c r="C932" s="135" t="s">
        <v>750</v>
      </c>
      <c r="D932" s="184" t="s">
        <v>730</v>
      </c>
      <c r="E932" s="184" t="s">
        <v>870</v>
      </c>
      <c r="F932" s="184" t="s">
        <v>881</v>
      </c>
      <c r="G932" s="174" t="s">
        <v>1082</v>
      </c>
      <c r="H932" s="15"/>
      <c r="I932" s="15"/>
      <c r="J932" s="18">
        <v>0</v>
      </c>
      <c r="K932" s="18">
        <v>0</v>
      </c>
      <c r="L932" s="18">
        <v>0</v>
      </c>
      <c r="M932" s="18">
        <v>0</v>
      </c>
      <c r="N932" s="18">
        <v>0.43</v>
      </c>
      <c r="O932" s="18">
        <v>0.43</v>
      </c>
      <c r="P932" s="18">
        <v>0.43</v>
      </c>
      <c r="Q932" s="18">
        <v>0.43</v>
      </c>
      <c r="R932" s="18">
        <v>0</v>
      </c>
      <c r="S932" s="18">
        <v>0</v>
      </c>
      <c r="T932" s="15"/>
    </row>
    <row r="933" spans="1:20" ht="33.75">
      <c r="A933" s="343"/>
      <c r="B933" s="425"/>
      <c r="C933" s="135" t="s">
        <v>750</v>
      </c>
      <c r="D933" s="184" t="s">
        <v>730</v>
      </c>
      <c r="E933" s="184" t="s">
        <v>870</v>
      </c>
      <c r="F933" s="184" t="s">
        <v>881</v>
      </c>
      <c r="G933" s="174" t="s">
        <v>877</v>
      </c>
      <c r="H933" s="15"/>
      <c r="I933" s="15"/>
      <c r="J933" s="18">
        <v>100</v>
      </c>
      <c r="K933" s="18">
        <v>100</v>
      </c>
      <c r="L933" s="18">
        <v>100</v>
      </c>
      <c r="M933" s="18">
        <v>100</v>
      </c>
      <c r="N933" s="18">
        <v>100</v>
      </c>
      <c r="O933" s="18">
        <v>100</v>
      </c>
      <c r="P933" s="18">
        <v>100</v>
      </c>
      <c r="Q933" s="18">
        <v>100</v>
      </c>
      <c r="R933" s="18">
        <v>100.5</v>
      </c>
      <c r="S933" s="18">
        <v>100.5</v>
      </c>
      <c r="T933" s="15"/>
    </row>
    <row r="934" spans="1:20" ht="22.5">
      <c r="A934" s="339"/>
      <c r="B934" s="301" t="s">
        <v>884</v>
      </c>
      <c r="C934" s="135" t="s">
        <v>23</v>
      </c>
      <c r="D934" s="184" t="s">
        <v>730</v>
      </c>
      <c r="E934" s="184" t="s">
        <v>860</v>
      </c>
      <c r="F934" s="184" t="s">
        <v>885</v>
      </c>
      <c r="G934" s="174" t="s">
        <v>735</v>
      </c>
      <c r="H934" s="15"/>
      <c r="I934" s="15"/>
      <c r="J934" s="18">
        <v>0</v>
      </c>
      <c r="K934" s="18">
        <v>0</v>
      </c>
      <c r="L934" s="18">
        <v>0</v>
      </c>
      <c r="M934" s="18">
        <v>0</v>
      </c>
      <c r="N934" s="18">
        <v>0</v>
      </c>
      <c r="O934" s="18">
        <v>0</v>
      </c>
      <c r="P934" s="18">
        <v>0</v>
      </c>
      <c r="Q934" s="18">
        <v>0</v>
      </c>
      <c r="R934" s="18">
        <v>0</v>
      </c>
      <c r="S934" s="18">
        <v>0</v>
      </c>
      <c r="T934" s="15"/>
    </row>
    <row r="935" spans="1:20" ht="22.5">
      <c r="A935" s="339"/>
      <c r="B935" s="302"/>
      <c r="C935" s="135" t="s">
        <v>36</v>
      </c>
      <c r="D935" s="184"/>
      <c r="E935" s="184"/>
      <c r="F935" s="184"/>
      <c r="G935" s="174"/>
      <c r="H935" s="15"/>
      <c r="I935" s="15"/>
      <c r="J935" s="18"/>
      <c r="K935" s="18"/>
      <c r="L935" s="18"/>
      <c r="M935" s="18"/>
      <c r="N935" s="18"/>
      <c r="O935" s="18"/>
      <c r="P935" s="18"/>
      <c r="Q935" s="18"/>
      <c r="R935" s="18"/>
      <c r="S935" s="18"/>
      <c r="T935" s="15"/>
    </row>
    <row r="936" spans="1:20" ht="33.75">
      <c r="A936" s="339"/>
      <c r="B936" s="303"/>
      <c r="C936" s="135" t="s">
        <v>750</v>
      </c>
      <c r="D936" s="184" t="s">
        <v>730</v>
      </c>
      <c r="E936" s="184" t="s">
        <v>860</v>
      </c>
      <c r="F936" s="184" t="s">
        <v>885</v>
      </c>
      <c r="G936" s="174" t="s">
        <v>735</v>
      </c>
      <c r="H936" s="15"/>
      <c r="I936" s="15"/>
      <c r="J936" s="18">
        <v>0</v>
      </c>
      <c r="K936" s="18">
        <v>0</v>
      </c>
      <c r="L936" s="18">
        <v>0</v>
      </c>
      <c r="M936" s="18">
        <v>0</v>
      </c>
      <c r="N936" s="18">
        <v>0</v>
      </c>
      <c r="O936" s="18">
        <v>0</v>
      </c>
      <c r="P936" s="18">
        <v>0</v>
      </c>
      <c r="Q936" s="18">
        <v>0</v>
      </c>
      <c r="R936" s="18">
        <v>0</v>
      </c>
      <c r="S936" s="18">
        <v>0</v>
      </c>
      <c r="T936" s="15"/>
    </row>
    <row r="937" spans="1:20" ht="22.5">
      <c r="A937" s="339"/>
      <c r="B937" s="301" t="s">
        <v>115</v>
      </c>
      <c r="C937" s="135" t="s">
        <v>23</v>
      </c>
      <c r="D937" s="184" t="s">
        <v>730</v>
      </c>
      <c r="E937" s="184" t="s">
        <v>860</v>
      </c>
      <c r="F937" s="184" t="s">
        <v>886</v>
      </c>
      <c r="G937" s="174" t="s">
        <v>735</v>
      </c>
      <c r="H937" s="15"/>
      <c r="I937" s="15"/>
      <c r="J937" s="18">
        <v>0</v>
      </c>
      <c r="K937" s="18">
        <v>0</v>
      </c>
      <c r="L937" s="18">
        <v>0</v>
      </c>
      <c r="M937" s="18">
        <v>0</v>
      </c>
      <c r="N937" s="18">
        <v>0</v>
      </c>
      <c r="O937" s="18">
        <v>0</v>
      </c>
      <c r="P937" s="18">
        <v>0</v>
      </c>
      <c r="Q937" s="18">
        <v>0</v>
      </c>
      <c r="R937" s="18">
        <v>0</v>
      </c>
      <c r="S937" s="18">
        <v>0</v>
      </c>
      <c r="T937" s="15"/>
    </row>
    <row r="938" spans="1:20" ht="22.5">
      <c r="A938" s="339"/>
      <c r="B938" s="302"/>
      <c r="C938" s="135" t="s">
        <v>36</v>
      </c>
      <c r="D938" s="184"/>
      <c r="E938" s="184"/>
      <c r="F938" s="184"/>
      <c r="G938" s="174"/>
      <c r="H938" s="15"/>
      <c r="I938" s="15"/>
      <c r="J938" s="18"/>
      <c r="K938" s="18"/>
      <c r="L938" s="18"/>
      <c r="M938" s="18"/>
      <c r="N938" s="18"/>
      <c r="O938" s="18"/>
      <c r="P938" s="18"/>
      <c r="Q938" s="18"/>
      <c r="R938" s="18"/>
      <c r="S938" s="18"/>
      <c r="T938" s="15"/>
    </row>
    <row r="939" spans="1:20" ht="33.75">
      <c r="A939" s="339"/>
      <c r="B939" s="303"/>
      <c r="C939" s="135" t="s">
        <v>750</v>
      </c>
      <c r="D939" s="184" t="s">
        <v>730</v>
      </c>
      <c r="E939" s="184" t="s">
        <v>860</v>
      </c>
      <c r="F939" s="184" t="s">
        <v>886</v>
      </c>
      <c r="G939" s="174" t="s">
        <v>735</v>
      </c>
      <c r="H939" s="15"/>
      <c r="I939" s="15"/>
      <c r="J939" s="18">
        <v>0</v>
      </c>
      <c r="K939" s="18">
        <v>0</v>
      </c>
      <c r="L939" s="18">
        <v>0</v>
      </c>
      <c r="M939" s="18">
        <v>0</v>
      </c>
      <c r="N939" s="18">
        <v>0</v>
      </c>
      <c r="O939" s="18">
        <v>0</v>
      </c>
      <c r="P939" s="18">
        <v>0</v>
      </c>
      <c r="Q939" s="18">
        <v>0</v>
      </c>
      <c r="R939" s="18">
        <v>0</v>
      </c>
      <c r="S939" s="18">
        <v>0</v>
      </c>
      <c r="T939" s="15"/>
    </row>
    <row r="940" spans="1:20" ht="22.5">
      <c r="A940" s="339"/>
      <c r="B940" s="301" t="s">
        <v>86</v>
      </c>
      <c r="C940" s="135" t="s">
        <v>23</v>
      </c>
      <c r="D940" s="184" t="s">
        <v>730</v>
      </c>
      <c r="E940" s="184" t="s">
        <v>870</v>
      </c>
      <c r="F940" s="184" t="s">
        <v>887</v>
      </c>
      <c r="G940" s="174" t="s">
        <v>737</v>
      </c>
      <c r="H940" s="15"/>
      <c r="I940" s="15"/>
      <c r="J940" s="18">
        <v>0</v>
      </c>
      <c r="K940" s="18">
        <v>0</v>
      </c>
      <c r="L940" s="18">
        <v>0</v>
      </c>
      <c r="M940" s="18">
        <v>0</v>
      </c>
      <c r="N940" s="18">
        <v>0</v>
      </c>
      <c r="O940" s="18">
        <v>0</v>
      </c>
      <c r="P940" s="18">
        <v>0</v>
      </c>
      <c r="Q940" s="18">
        <v>0</v>
      </c>
      <c r="R940" s="18">
        <v>0</v>
      </c>
      <c r="S940" s="18">
        <v>0</v>
      </c>
      <c r="T940" s="15"/>
    </row>
    <row r="941" spans="1:20" ht="22.5">
      <c r="A941" s="339"/>
      <c r="B941" s="302"/>
      <c r="C941" s="135" t="s">
        <v>36</v>
      </c>
      <c r="D941" s="184"/>
      <c r="E941" s="184"/>
      <c r="F941" s="184"/>
      <c r="G941" s="174"/>
      <c r="H941" s="15"/>
      <c r="I941" s="15"/>
      <c r="J941" s="18"/>
      <c r="K941" s="18"/>
      <c r="L941" s="18"/>
      <c r="M941" s="18"/>
      <c r="N941" s="18"/>
      <c r="O941" s="18"/>
      <c r="P941" s="18"/>
      <c r="Q941" s="18"/>
      <c r="R941" s="18"/>
      <c r="S941" s="18"/>
      <c r="T941" s="15"/>
    </row>
    <row r="942" spans="1:20" ht="33.75">
      <c r="A942" s="339"/>
      <c r="B942" s="303"/>
      <c r="C942" s="135" t="s">
        <v>750</v>
      </c>
      <c r="D942" s="184" t="s">
        <v>730</v>
      </c>
      <c r="E942" s="184" t="s">
        <v>870</v>
      </c>
      <c r="F942" s="184" t="s">
        <v>887</v>
      </c>
      <c r="G942" s="174" t="s">
        <v>737</v>
      </c>
      <c r="H942" s="15"/>
      <c r="I942" s="15"/>
      <c r="J942" s="18">
        <v>0</v>
      </c>
      <c r="K942" s="18">
        <v>0</v>
      </c>
      <c r="L942" s="18">
        <v>0</v>
      </c>
      <c r="M942" s="18">
        <v>0</v>
      </c>
      <c r="N942" s="18">
        <v>0</v>
      </c>
      <c r="O942" s="18">
        <v>0</v>
      </c>
      <c r="P942" s="18">
        <v>0</v>
      </c>
      <c r="Q942" s="18">
        <v>0</v>
      </c>
      <c r="R942" s="18">
        <v>0</v>
      </c>
      <c r="S942" s="18">
        <v>0</v>
      </c>
      <c r="T942" s="15"/>
    </row>
    <row r="943" spans="1:20" ht="22.5">
      <c r="A943" s="339"/>
      <c r="B943" s="301" t="s">
        <v>888</v>
      </c>
      <c r="C943" s="135" t="s">
        <v>23</v>
      </c>
      <c r="D943" s="184" t="s">
        <v>730</v>
      </c>
      <c r="E943" s="184" t="s">
        <v>66</v>
      </c>
      <c r="F943" s="184" t="s">
        <v>889</v>
      </c>
      <c r="G943" s="174" t="s">
        <v>735</v>
      </c>
      <c r="H943" s="15"/>
      <c r="I943" s="15"/>
      <c r="J943" s="18">
        <v>0</v>
      </c>
      <c r="K943" s="18">
        <v>0</v>
      </c>
      <c r="L943" s="18">
        <v>0</v>
      </c>
      <c r="M943" s="18">
        <v>0</v>
      </c>
      <c r="N943" s="18">
        <v>0</v>
      </c>
      <c r="O943" s="18">
        <v>0</v>
      </c>
      <c r="P943" s="18">
        <v>0</v>
      </c>
      <c r="Q943" s="18">
        <v>0</v>
      </c>
      <c r="R943" s="18">
        <v>0</v>
      </c>
      <c r="S943" s="18">
        <v>0</v>
      </c>
      <c r="T943" s="15"/>
    </row>
    <row r="944" spans="1:20" ht="22.5">
      <c r="A944" s="339"/>
      <c r="B944" s="302"/>
      <c r="C944" s="135" t="s">
        <v>36</v>
      </c>
      <c r="D944" s="184" t="s">
        <v>730</v>
      </c>
      <c r="E944" s="184" t="s">
        <v>66</v>
      </c>
      <c r="F944" s="184" t="s">
        <v>889</v>
      </c>
      <c r="G944" s="174" t="s">
        <v>735</v>
      </c>
      <c r="H944" s="15"/>
      <c r="I944" s="15"/>
      <c r="J944" s="18"/>
      <c r="K944" s="18"/>
      <c r="L944" s="18"/>
      <c r="M944" s="18"/>
      <c r="N944" s="18"/>
      <c r="O944" s="18"/>
      <c r="P944" s="18"/>
      <c r="Q944" s="18"/>
      <c r="R944" s="18"/>
      <c r="S944" s="18"/>
      <c r="T944" s="15"/>
    </row>
    <row r="945" spans="1:20" ht="33.75">
      <c r="A945" s="339"/>
      <c r="B945" s="303"/>
      <c r="C945" s="135" t="s">
        <v>750</v>
      </c>
      <c r="D945" s="184" t="s">
        <v>730</v>
      </c>
      <c r="E945" s="184" t="s">
        <v>66</v>
      </c>
      <c r="F945" s="184" t="s">
        <v>889</v>
      </c>
      <c r="G945" s="174" t="s">
        <v>735</v>
      </c>
      <c r="H945" s="15"/>
      <c r="I945" s="15"/>
      <c r="J945" s="18">
        <v>0</v>
      </c>
      <c r="K945" s="18">
        <v>0</v>
      </c>
      <c r="L945" s="18">
        <v>0</v>
      </c>
      <c r="M945" s="18">
        <v>0</v>
      </c>
      <c r="N945" s="18">
        <v>0</v>
      </c>
      <c r="O945" s="18">
        <v>0</v>
      </c>
      <c r="P945" s="18">
        <v>0</v>
      </c>
      <c r="Q945" s="18">
        <v>0</v>
      </c>
      <c r="R945" s="18">
        <v>0</v>
      </c>
      <c r="S945" s="18">
        <v>0</v>
      </c>
      <c r="T945" s="8"/>
    </row>
    <row r="946" spans="1:20" ht="22.5">
      <c r="A946" s="339"/>
      <c r="B946" s="301" t="s">
        <v>117</v>
      </c>
      <c r="C946" s="135" t="s">
        <v>23</v>
      </c>
      <c r="D946" s="184" t="s">
        <v>730</v>
      </c>
      <c r="E946" s="184" t="s">
        <v>66</v>
      </c>
      <c r="F946" s="184" t="s">
        <v>890</v>
      </c>
      <c r="G946" s="174" t="s">
        <v>735</v>
      </c>
      <c r="H946" s="15"/>
      <c r="I946" s="15"/>
      <c r="J946" s="18">
        <v>0</v>
      </c>
      <c r="K946" s="18">
        <v>0</v>
      </c>
      <c r="L946" s="18">
        <v>0</v>
      </c>
      <c r="M946" s="18">
        <v>0</v>
      </c>
      <c r="N946" s="18">
        <v>0</v>
      </c>
      <c r="O946" s="18">
        <v>0</v>
      </c>
      <c r="P946" s="18">
        <v>0</v>
      </c>
      <c r="Q946" s="18">
        <v>0</v>
      </c>
      <c r="R946" s="18">
        <v>0</v>
      </c>
      <c r="S946" s="18">
        <v>0</v>
      </c>
      <c r="T946" s="15"/>
    </row>
    <row r="947" spans="1:20" ht="22.5">
      <c r="A947" s="339"/>
      <c r="B947" s="302"/>
      <c r="C947" s="135" t="s">
        <v>36</v>
      </c>
      <c r="D947" s="184"/>
      <c r="E947" s="184"/>
      <c r="F947" s="184"/>
      <c r="G947" s="174"/>
      <c r="H947" s="15"/>
      <c r="I947" s="15"/>
      <c r="J947" s="18"/>
      <c r="K947" s="18"/>
      <c r="L947" s="18"/>
      <c r="M947" s="18"/>
      <c r="N947" s="18"/>
      <c r="O947" s="18"/>
      <c r="P947" s="18"/>
      <c r="Q947" s="18"/>
      <c r="R947" s="18"/>
      <c r="S947" s="18"/>
      <c r="T947" s="15"/>
    </row>
    <row r="948" spans="1:20" ht="33.75">
      <c r="A948" s="339"/>
      <c r="B948" s="303"/>
      <c r="C948" s="135" t="s">
        <v>750</v>
      </c>
      <c r="D948" s="184" t="s">
        <v>730</v>
      </c>
      <c r="E948" s="184" t="s">
        <v>66</v>
      </c>
      <c r="F948" s="184" t="s">
        <v>890</v>
      </c>
      <c r="G948" s="174" t="s">
        <v>735</v>
      </c>
      <c r="H948" s="15"/>
      <c r="I948" s="15"/>
      <c r="J948" s="18">
        <v>0</v>
      </c>
      <c r="K948" s="18">
        <v>0</v>
      </c>
      <c r="L948" s="18">
        <v>0</v>
      </c>
      <c r="M948" s="18">
        <v>0</v>
      </c>
      <c r="N948" s="18">
        <v>0</v>
      </c>
      <c r="O948" s="18">
        <v>0</v>
      </c>
      <c r="P948" s="18">
        <v>0</v>
      </c>
      <c r="Q948" s="18">
        <v>0</v>
      </c>
      <c r="R948" s="18">
        <v>0</v>
      </c>
      <c r="S948" s="18">
        <v>0</v>
      </c>
      <c r="T948" s="15"/>
    </row>
    <row r="949" spans="1:20" ht="22.5">
      <c r="A949" s="339"/>
      <c r="B949" s="301" t="s">
        <v>125</v>
      </c>
      <c r="C949" s="135" t="s">
        <v>23</v>
      </c>
      <c r="D949" s="184" t="s">
        <v>730</v>
      </c>
      <c r="E949" s="184" t="s">
        <v>66</v>
      </c>
      <c r="F949" s="184" t="s">
        <v>891</v>
      </c>
      <c r="G949" s="174" t="s">
        <v>735</v>
      </c>
      <c r="H949" s="15"/>
      <c r="I949" s="15"/>
      <c r="J949" s="18">
        <v>0</v>
      </c>
      <c r="K949" s="18">
        <v>0</v>
      </c>
      <c r="L949" s="18">
        <v>0</v>
      </c>
      <c r="M949" s="18">
        <v>0</v>
      </c>
      <c r="N949" s="18">
        <v>0</v>
      </c>
      <c r="O949" s="18">
        <v>0</v>
      </c>
      <c r="P949" s="18">
        <v>0</v>
      </c>
      <c r="Q949" s="18">
        <v>0</v>
      </c>
      <c r="R949" s="18">
        <v>0</v>
      </c>
      <c r="S949" s="18">
        <v>0</v>
      </c>
      <c r="T949" s="15"/>
    </row>
    <row r="950" spans="1:20" ht="22.5">
      <c r="A950" s="339"/>
      <c r="B950" s="302"/>
      <c r="C950" s="135" t="s">
        <v>36</v>
      </c>
      <c r="D950" s="184"/>
      <c r="E950" s="184"/>
      <c r="F950" s="184"/>
      <c r="G950" s="174"/>
      <c r="H950" s="15"/>
      <c r="I950" s="15"/>
      <c r="J950" s="18"/>
      <c r="K950" s="18"/>
      <c r="L950" s="18"/>
      <c r="M950" s="18"/>
      <c r="N950" s="18"/>
      <c r="O950" s="18"/>
      <c r="P950" s="18"/>
      <c r="Q950" s="18"/>
      <c r="R950" s="18"/>
      <c r="S950" s="18"/>
      <c r="T950" s="15"/>
    </row>
    <row r="951" spans="1:20" ht="33.75">
      <c r="A951" s="339"/>
      <c r="B951" s="303"/>
      <c r="C951" s="135" t="s">
        <v>750</v>
      </c>
      <c r="D951" s="184" t="s">
        <v>730</v>
      </c>
      <c r="E951" s="184" t="s">
        <v>66</v>
      </c>
      <c r="F951" s="184" t="s">
        <v>891</v>
      </c>
      <c r="G951" s="174" t="s">
        <v>735</v>
      </c>
      <c r="H951" s="15"/>
      <c r="I951" s="15"/>
      <c r="J951" s="18">
        <v>0</v>
      </c>
      <c r="K951" s="18">
        <v>0</v>
      </c>
      <c r="L951" s="18">
        <v>0</v>
      </c>
      <c r="M951" s="18">
        <v>0</v>
      </c>
      <c r="N951" s="18">
        <v>0</v>
      </c>
      <c r="O951" s="18">
        <v>0</v>
      </c>
      <c r="P951" s="18">
        <v>0</v>
      </c>
      <c r="Q951" s="18">
        <v>0</v>
      </c>
      <c r="R951" s="18">
        <v>0</v>
      </c>
      <c r="S951" s="18">
        <v>0</v>
      </c>
      <c r="T951" s="15"/>
    </row>
    <row r="952" spans="1:20" ht="22.5">
      <c r="A952" s="339"/>
      <c r="B952" s="301" t="s">
        <v>126</v>
      </c>
      <c r="C952" s="135" t="s">
        <v>23</v>
      </c>
      <c r="D952" s="184" t="s">
        <v>730</v>
      </c>
      <c r="E952" s="184" t="s">
        <v>66</v>
      </c>
      <c r="F952" s="184" t="s">
        <v>892</v>
      </c>
      <c r="G952" s="174" t="s">
        <v>735</v>
      </c>
      <c r="H952" s="15"/>
      <c r="I952" s="15"/>
      <c r="J952" s="18">
        <v>0</v>
      </c>
      <c r="K952" s="18">
        <v>0</v>
      </c>
      <c r="L952" s="18">
        <v>0</v>
      </c>
      <c r="M952" s="18">
        <v>0</v>
      </c>
      <c r="N952" s="18">
        <v>0</v>
      </c>
      <c r="O952" s="18">
        <v>0</v>
      </c>
      <c r="P952" s="18">
        <v>0</v>
      </c>
      <c r="Q952" s="18">
        <v>0</v>
      </c>
      <c r="R952" s="18">
        <v>0</v>
      </c>
      <c r="S952" s="18">
        <v>0</v>
      </c>
      <c r="T952" s="15"/>
    </row>
    <row r="953" spans="1:20" ht="22.5">
      <c r="A953" s="339"/>
      <c r="B953" s="302"/>
      <c r="C953" s="135" t="s">
        <v>36</v>
      </c>
      <c r="D953" s="184"/>
      <c r="E953" s="184"/>
      <c r="F953" s="184"/>
      <c r="G953" s="174"/>
      <c r="H953" s="15"/>
      <c r="I953" s="15"/>
      <c r="J953" s="18"/>
      <c r="K953" s="18"/>
      <c r="L953" s="18"/>
      <c r="M953" s="18"/>
      <c r="N953" s="18"/>
      <c r="O953" s="18"/>
      <c r="P953" s="18"/>
      <c r="Q953" s="18"/>
      <c r="R953" s="18"/>
      <c r="S953" s="18"/>
      <c r="T953" s="15"/>
    </row>
    <row r="954" spans="1:20" ht="33.75">
      <c r="A954" s="339"/>
      <c r="B954" s="303"/>
      <c r="C954" s="135" t="s">
        <v>750</v>
      </c>
      <c r="D954" s="184" t="s">
        <v>730</v>
      </c>
      <c r="E954" s="184" t="s">
        <v>66</v>
      </c>
      <c r="F954" s="184" t="s">
        <v>892</v>
      </c>
      <c r="G954" s="174" t="s">
        <v>735</v>
      </c>
      <c r="H954" s="15"/>
      <c r="I954" s="15"/>
      <c r="J954" s="18">
        <v>0</v>
      </c>
      <c r="K954" s="18">
        <v>0</v>
      </c>
      <c r="L954" s="18">
        <v>0</v>
      </c>
      <c r="M954" s="18">
        <v>0</v>
      </c>
      <c r="N954" s="18">
        <v>0</v>
      </c>
      <c r="O954" s="18">
        <v>0</v>
      </c>
      <c r="P954" s="18">
        <v>0</v>
      </c>
      <c r="Q954" s="18">
        <v>0</v>
      </c>
      <c r="R954" s="18">
        <v>0</v>
      </c>
      <c r="S954" s="18">
        <v>0</v>
      </c>
      <c r="T954" s="15"/>
    </row>
    <row r="955" spans="1:20" ht="22.5">
      <c r="A955" s="339"/>
      <c r="B955" s="430" t="s">
        <v>1128</v>
      </c>
      <c r="C955" s="135" t="s">
        <v>23</v>
      </c>
      <c r="D955" s="184" t="s">
        <v>730</v>
      </c>
      <c r="E955" s="184" t="s">
        <v>787</v>
      </c>
      <c r="F955" s="184" t="s">
        <v>1129</v>
      </c>
      <c r="G955" s="174" t="s">
        <v>735</v>
      </c>
      <c r="H955" s="15"/>
      <c r="I955" s="15"/>
      <c r="J955" s="18">
        <f>J957</f>
        <v>0</v>
      </c>
      <c r="K955" s="18">
        <f aca="true" t="shared" si="251" ref="K955:S955">K957</f>
        <v>0</v>
      </c>
      <c r="L955" s="18">
        <f t="shared" si="251"/>
        <v>0</v>
      </c>
      <c r="M955" s="18">
        <f t="shared" si="251"/>
        <v>0</v>
      </c>
      <c r="N955" s="18">
        <f t="shared" si="251"/>
        <v>0</v>
      </c>
      <c r="O955" s="18">
        <f t="shared" si="251"/>
        <v>0</v>
      </c>
      <c r="P955" s="18">
        <f t="shared" si="251"/>
        <v>367.254</v>
      </c>
      <c r="Q955" s="18">
        <f t="shared" si="251"/>
        <v>7</v>
      </c>
      <c r="R955" s="18">
        <f t="shared" si="251"/>
        <v>0</v>
      </c>
      <c r="S955" s="18">
        <f t="shared" si="251"/>
        <v>0</v>
      </c>
      <c r="T955" s="15"/>
    </row>
    <row r="956" spans="1:20" ht="22.5">
      <c r="A956" s="339"/>
      <c r="B956" s="431"/>
      <c r="C956" s="135" t="s">
        <v>36</v>
      </c>
      <c r="D956" s="184"/>
      <c r="E956" s="184"/>
      <c r="F956" s="184"/>
      <c r="G956" s="174"/>
      <c r="H956" s="15"/>
      <c r="I956" s="15"/>
      <c r="J956" s="18"/>
      <c r="K956" s="18"/>
      <c r="L956" s="18"/>
      <c r="M956" s="18"/>
      <c r="N956" s="18"/>
      <c r="O956" s="18"/>
      <c r="P956" s="18"/>
      <c r="Q956" s="18"/>
      <c r="R956" s="18"/>
      <c r="S956" s="18"/>
      <c r="T956" s="15"/>
    </row>
    <row r="957" spans="1:20" ht="33.75">
      <c r="A957" s="339"/>
      <c r="B957" s="432"/>
      <c r="C957" s="135" t="s">
        <v>750</v>
      </c>
      <c r="D957" s="184" t="s">
        <v>730</v>
      </c>
      <c r="E957" s="184" t="s">
        <v>787</v>
      </c>
      <c r="F957" s="184" t="s">
        <v>1129</v>
      </c>
      <c r="G957" s="174" t="s">
        <v>735</v>
      </c>
      <c r="H957" s="15"/>
      <c r="I957" s="15"/>
      <c r="J957" s="18">
        <v>0</v>
      </c>
      <c r="K957" s="18">
        <v>0</v>
      </c>
      <c r="L957" s="18">
        <v>0</v>
      </c>
      <c r="M957" s="18">
        <v>0</v>
      </c>
      <c r="N957" s="18">
        <v>0</v>
      </c>
      <c r="O957" s="18">
        <v>0</v>
      </c>
      <c r="P957" s="18">
        <v>367.254</v>
      </c>
      <c r="Q957" s="18">
        <v>7</v>
      </c>
      <c r="R957" s="18">
        <v>0</v>
      </c>
      <c r="S957" s="18">
        <v>0</v>
      </c>
      <c r="T957" s="15"/>
    </row>
    <row r="958" spans="1:20" ht="22.5">
      <c r="A958" s="208"/>
      <c r="B958" s="430" t="s">
        <v>1128</v>
      </c>
      <c r="C958" s="135" t="s">
        <v>23</v>
      </c>
      <c r="D958" s="184" t="s">
        <v>730</v>
      </c>
      <c r="E958" s="184" t="s">
        <v>860</v>
      </c>
      <c r="F958" s="184" t="s">
        <v>1129</v>
      </c>
      <c r="G958" s="174" t="s">
        <v>735</v>
      </c>
      <c r="H958" s="15"/>
      <c r="I958" s="15"/>
      <c r="J958" s="18">
        <f>J960</f>
        <v>0</v>
      </c>
      <c r="K958" s="18">
        <f aca="true" t="shared" si="252" ref="K958:S958">K960</f>
        <v>0</v>
      </c>
      <c r="L958" s="18">
        <f t="shared" si="252"/>
        <v>196.62</v>
      </c>
      <c r="M958" s="18">
        <f t="shared" si="252"/>
        <v>96.62</v>
      </c>
      <c r="N958" s="18">
        <f t="shared" si="252"/>
        <v>231.271</v>
      </c>
      <c r="O958" s="18">
        <f t="shared" si="252"/>
        <v>131.271</v>
      </c>
      <c r="P958" s="18">
        <f t="shared" si="252"/>
        <v>231.271</v>
      </c>
      <c r="Q958" s="18">
        <f t="shared" si="252"/>
        <v>231.271</v>
      </c>
      <c r="R958" s="18">
        <f t="shared" si="252"/>
        <v>0</v>
      </c>
      <c r="S958" s="18">
        <f t="shared" si="252"/>
        <v>0</v>
      </c>
      <c r="T958" s="15"/>
    </row>
    <row r="959" spans="1:20" ht="22.5">
      <c r="A959" s="208"/>
      <c r="B959" s="431"/>
      <c r="C959" s="135" t="s">
        <v>36</v>
      </c>
      <c r="D959" s="184"/>
      <c r="E959" s="184"/>
      <c r="F959" s="184"/>
      <c r="G959" s="174"/>
      <c r="H959" s="15"/>
      <c r="I959" s="15"/>
      <c r="J959" s="18"/>
      <c r="K959" s="18"/>
      <c r="L959" s="18"/>
      <c r="M959" s="18"/>
      <c r="N959" s="18"/>
      <c r="O959" s="18"/>
      <c r="P959" s="18"/>
      <c r="Q959" s="18"/>
      <c r="R959" s="18"/>
      <c r="S959" s="18"/>
      <c r="T959" s="15"/>
    </row>
    <row r="960" spans="1:20" ht="33.75">
      <c r="A960" s="208"/>
      <c r="B960" s="432"/>
      <c r="C960" s="135" t="s">
        <v>750</v>
      </c>
      <c r="D960" s="184" t="s">
        <v>730</v>
      </c>
      <c r="E960" s="184" t="s">
        <v>860</v>
      </c>
      <c r="F960" s="184" t="s">
        <v>1129</v>
      </c>
      <c r="G960" s="174" t="s">
        <v>735</v>
      </c>
      <c r="H960" s="15"/>
      <c r="I960" s="15"/>
      <c r="J960" s="18">
        <v>0</v>
      </c>
      <c r="K960" s="18">
        <v>0</v>
      </c>
      <c r="L960" s="18">
        <v>196.62</v>
      </c>
      <c r="M960" s="18">
        <v>96.62</v>
      </c>
      <c r="N960" s="18">
        <v>231.271</v>
      </c>
      <c r="O960" s="18">
        <v>131.271</v>
      </c>
      <c r="P960" s="18">
        <v>231.271</v>
      </c>
      <c r="Q960" s="18">
        <v>231.271</v>
      </c>
      <c r="R960" s="18">
        <v>0</v>
      </c>
      <c r="S960" s="18">
        <v>0</v>
      </c>
      <c r="T960" s="15"/>
    </row>
    <row r="961" spans="1:20" ht="22.5">
      <c r="A961" s="208"/>
      <c r="B961" s="430" t="s">
        <v>133</v>
      </c>
      <c r="C961" s="135" t="s">
        <v>23</v>
      </c>
      <c r="D961" s="184" t="s">
        <v>730</v>
      </c>
      <c r="E961" s="184" t="s">
        <v>66</v>
      </c>
      <c r="F961" s="184" t="s">
        <v>1129</v>
      </c>
      <c r="G961" s="174" t="s">
        <v>735</v>
      </c>
      <c r="H961" s="15"/>
      <c r="I961" s="15"/>
      <c r="J961" s="18">
        <f>J963</f>
        <v>0</v>
      </c>
      <c r="K961" s="18">
        <f aca="true" t="shared" si="253" ref="K961:S961">K963</f>
        <v>0</v>
      </c>
      <c r="L961" s="18">
        <f t="shared" si="253"/>
        <v>51.37</v>
      </c>
      <c r="M961" s="18">
        <f t="shared" si="253"/>
        <v>51.37</v>
      </c>
      <c r="N961" s="18">
        <f t="shared" si="253"/>
        <v>51.37</v>
      </c>
      <c r="O961" s="18">
        <f t="shared" si="253"/>
        <v>51.37</v>
      </c>
      <c r="P961" s="18">
        <f t="shared" si="253"/>
        <v>51.375</v>
      </c>
      <c r="Q961" s="18">
        <f t="shared" si="253"/>
        <v>51.375</v>
      </c>
      <c r="R961" s="18">
        <f t="shared" si="253"/>
        <v>0</v>
      </c>
      <c r="S961" s="18">
        <f t="shared" si="253"/>
        <v>0</v>
      </c>
      <c r="T961" s="15"/>
    </row>
    <row r="962" spans="1:20" ht="22.5">
      <c r="A962" s="208"/>
      <c r="B962" s="431"/>
      <c r="C962" s="135" t="s">
        <v>36</v>
      </c>
      <c r="D962" s="184"/>
      <c r="E962" s="184"/>
      <c r="F962" s="184"/>
      <c r="G962" s="174"/>
      <c r="H962" s="15"/>
      <c r="I962" s="15"/>
      <c r="J962" s="18"/>
      <c r="K962" s="18"/>
      <c r="L962" s="18"/>
      <c r="M962" s="18"/>
      <c r="N962" s="18"/>
      <c r="O962" s="18"/>
      <c r="P962" s="18"/>
      <c r="Q962" s="18"/>
      <c r="R962" s="18"/>
      <c r="S962" s="18"/>
      <c r="T962" s="15"/>
    </row>
    <row r="963" spans="1:20" ht="33.75">
      <c r="A963" s="208"/>
      <c r="B963" s="432"/>
      <c r="C963" s="135" t="s">
        <v>750</v>
      </c>
      <c r="D963" s="184" t="s">
        <v>730</v>
      </c>
      <c r="E963" s="184" t="s">
        <v>66</v>
      </c>
      <c r="F963" s="184" t="s">
        <v>1129</v>
      </c>
      <c r="G963" s="174" t="s">
        <v>735</v>
      </c>
      <c r="H963" s="15"/>
      <c r="I963" s="15"/>
      <c r="J963" s="18">
        <v>0</v>
      </c>
      <c r="K963" s="18">
        <v>0</v>
      </c>
      <c r="L963" s="18">
        <v>51.37</v>
      </c>
      <c r="M963" s="18">
        <v>51.37</v>
      </c>
      <c r="N963" s="18">
        <v>51.37</v>
      </c>
      <c r="O963" s="18">
        <v>51.37</v>
      </c>
      <c r="P963" s="18">
        <v>51.375</v>
      </c>
      <c r="Q963" s="18">
        <v>51.375</v>
      </c>
      <c r="R963" s="18">
        <v>0</v>
      </c>
      <c r="S963" s="18">
        <v>0</v>
      </c>
      <c r="T963" s="15"/>
    </row>
    <row r="964" spans="1:20" ht="22.5">
      <c r="A964" s="339"/>
      <c r="B964" s="430" t="s">
        <v>1044</v>
      </c>
      <c r="C964" s="135" t="s">
        <v>23</v>
      </c>
      <c r="D964" s="184" t="s">
        <v>730</v>
      </c>
      <c r="E964" s="184" t="s">
        <v>827</v>
      </c>
      <c r="F964" s="184" t="s">
        <v>1129</v>
      </c>
      <c r="G964" s="174" t="s">
        <v>735</v>
      </c>
      <c r="H964" s="15"/>
      <c r="I964" s="15"/>
      <c r="J964" s="18">
        <f>J966</f>
        <v>0</v>
      </c>
      <c r="K964" s="18">
        <f aca="true" t="shared" si="254" ref="K964:S964">K966</f>
        <v>0</v>
      </c>
      <c r="L964" s="18">
        <f t="shared" si="254"/>
        <v>39.31</v>
      </c>
      <c r="M964" s="18">
        <f t="shared" si="254"/>
        <v>39.21</v>
      </c>
      <c r="N964" s="18">
        <f t="shared" si="254"/>
        <v>39.31</v>
      </c>
      <c r="O964" s="18">
        <f t="shared" si="254"/>
        <v>39.21</v>
      </c>
      <c r="P964" s="18">
        <f t="shared" si="254"/>
        <v>39.209</v>
      </c>
      <c r="Q964" s="18">
        <f t="shared" si="254"/>
        <v>39.209</v>
      </c>
      <c r="R964" s="18">
        <f t="shared" si="254"/>
        <v>150</v>
      </c>
      <c r="S964" s="18">
        <f t="shared" si="254"/>
        <v>150</v>
      </c>
      <c r="T964" s="15"/>
    </row>
    <row r="965" spans="1:20" ht="22.5">
      <c r="A965" s="339"/>
      <c r="B965" s="431"/>
      <c r="C965" s="135" t="s">
        <v>36</v>
      </c>
      <c r="D965" s="184"/>
      <c r="E965" s="184"/>
      <c r="F965" s="184"/>
      <c r="G965" s="174"/>
      <c r="H965" s="15"/>
      <c r="I965" s="15"/>
      <c r="J965" s="18"/>
      <c r="K965" s="18"/>
      <c r="L965" s="18"/>
      <c r="M965" s="18"/>
      <c r="N965" s="18"/>
      <c r="O965" s="18"/>
      <c r="P965" s="18"/>
      <c r="Q965" s="18"/>
      <c r="R965" s="18"/>
      <c r="S965" s="18"/>
      <c r="T965" s="15"/>
    </row>
    <row r="966" spans="1:20" ht="33.75">
      <c r="A966" s="339"/>
      <c r="B966" s="432"/>
      <c r="C966" s="135" t="s">
        <v>750</v>
      </c>
      <c r="D966" s="184" t="s">
        <v>730</v>
      </c>
      <c r="E966" s="184" t="s">
        <v>827</v>
      </c>
      <c r="F966" s="184" t="s">
        <v>1129</v>
      </c>
      <c r="G966" s="174" t="s">
        <v>735</v>
      </c>
      <c r="H966" s="15"/>
      <c r="I966" s="15"/>
      <c r="J966" s="18">
        <v>0</v>
      </c>
      <c r="K966" s="18">
        <v>0</v>
      </c>
      <c r="L966" s="18">
        <v>39.31</v>
      </c>
      <c r="M966" s="18">
        <v>39.21</v>
      </c>
      <c r="N966" s="18">
        <v>39.31</v>
      </c>
      <c r="O966" s="18">
        <v>39.21</v>
      </c>
      <c r="P966" s="18">
        <v>39.209</v>
      </c>
      <c r="Q966" s="18">
        <v>39.209</v>
      </c>
      <c r="R966" s="18">
        <v>150</v>
      </c>
      <c r="S966" s="18">
        <v>150</v>
      </c>
      <c r="T966" s="15"/>
    </row>
    <row r="967" spans="1:20" ht="21">
      <c r="A967" s="412" t="s">
        <v>150</v>
      </c>
      <c r="B967" s="419"/>
      <c r="C967" s="142" t="s">
        <v>23</v>
      </c>
      <c r="D967" s="183" t="s">
        <v>730</v>
      </c>
      <c r="E967" s="183"/>
      <c r="F967" s="183"/>
      <c r="G967" s="176"/>
      <c r="H967" s="13"/>
      <c r="I967" s="13"/>
      <c r="J967" s="19">
        <f>J969</f>
        <v>0</v>
      </c>
      <c r="K967" s="19">
        <f aca="true" t="shared" si="255" ref="K967:S967">K969</f>
        <v>0</v>
      </c>
      <c r="L967" s="19">
        <f t="shared" si="255"/>
        <v>2644.37</v>
      </c>
      <c r="M967" s="19">
        <f t="shared" si="255"/>
        <v>0</v>
      </c>
      <c r="N967" s="19">
        <f t="shared" si="255"/>
        <v>2708.748</v>
      </c>
      <c r="O967" s="19">
        <f t="shared" si="255"/>
        <v>751.0029999999999</v>
      </c>
      <c r="P967" s="19">
        <f t="shared" si="255"/>
        <v>3825.442</v>
      </c>
      <c r="Q967" s="19">
        <f t="shared" si="255"/>
        <v>3754.808</v>
      </c>
      <c r="R967" s="19">
        <f t="shared" si="255"/>
        <v>0</v>
      </c>
      <c r="S967" s="19">
        <f t="shared" si="255"/>
        <v>0</v>
      </c>
      <c r="T967" s="15"/>
    </row>
    <row r="968" spans="1:20" ht="21">
      <c r="A968" s="412"/>
      <c r="B968" s="420"/>
      <c r="C968" s="142" t="s">
        <v>36</v>
      </c>
      <c r="D968" s="183" t="s">
        <v>730</v>
      </c>
      <c r="E968" s="183"/>
      <c r="F968" s="183"/>
      <c r="G968" s="176"/>
      <c r="H968" s="13"/>
      <c r="I968" s="13"/>
      <c r="J968" s="19"/>
      <c r="K968" s="19"/>
      <c r="L968" s="19"/>
      <c r="M968" s="19"/>
      <c r="N968" s="19"/>
      <c r="O968" s="19"/>
      <c r="P968" s="19"/>
      <c r="Q968" s="19"/>
      <c r="R968" s="19"/>
      <c r="S968" s="19"/>
      <c r="T968" s="15"/>
    </row>
    <row r="969" spans="1:20" ht="31.5">
      <c r="A969" s="412"/>
      <c r="B969" s="429"/>
      <c r="C969" s="142" t="s">
        <v>750</v>
      </c>
      <c r="D969" s="183" t="s">
        <v>730</v>
      </c>
      <c r="E969" s="183"/>
      <c r="F969" s="183"/>
      <c r="G969" s="176"/>
      <c r="H969" s="13"/>
      <c r="I969" s="13"/>
      <c r="J969" s="19">
        <f>J970+J979+J994</f>
        <v>0</v>
      </c>
      <c r="K969" s="19">
        <f aca="true" t="shared" si="256" ref="K969:S969">K970+K979+K994</f>
        <v>0</v>
      </c>
      <c r="L969" s="19">
        <f t="shared" si="256"/>
        <v>2644.37</v>
      </c>
      <c r="M969" s="19">
        <f t="shared" si="256"/>
        <v>0</v>
      </c>
      <c r="N969" s="19">
        <f t="shared" si="256"/>
        <v>2708.748</v>
      </c>
      <c r="O969" s="19">
        <f t="shared" si="256"/>
        <v>751.0029999999999</v>
      </c>
      <c r="P969" s="19">
        <f t="shared" si="256"/>
        <v>3825.442</v>
      </c>
      <c r="Q969" s="19">
        <f t="shared" si="256"/>
        <v>3754.808</v>
      </c>
      <c r="R969" s="19">
        <f t="shared" si="256"/>
        <v>0</v>
      </c>
      <c r="S969" s="19">
        <f t="shared" si="256"/>
        <v>0</v>
      </c>
      <c r="T969" s="15"/>
    </row>
    <row r="970" spans="1:20" ht="22.5">
      <c r="A970" s="411" t="s">
        <v>981</v>
      </c>
      <c r="B970" s="336" t="s">
        <v>1130</v>
      </c>
      <c r="C970" s="135" t="s">
        <v>23</v>
      </c>
      <c r="D970" s="185" t="s">
        <v>730</v>
      </c>
      <c r="E970" s="185"/>
      <c r="F970" s="185"/>
      <c r="G970" s="172"/>
      <c r="H970" s="23"/>
      <c r="I970" s="23"/>
      <c r="J970" s="37">
        <f>J972</f>
        <v>0</v>
      </c>
      <c r="K970" s="37">
        <f aca="true" t="shared" si="257" ref="K970:S970">K972</f>
        <v>0</v>
      </c>
      <c r="L970" s="37">
        <f t="shared" si="257"/>
        <v>0</v>
      </c>
      <c r="M970" s="37">
        <f t="shared" si="257"/>
        <v>0</v>
      </c>
      <c r="N970" s="37">
        <f t="shared" si="257"/>
        <v>0</v>
      </c>
      <c r="O970" s="37">
        <f t="shared" si="257"/>
        <v>0</v>
      </c>
      <c r="P970" s="37">
        <f t="shared" si="257"/>
        <v>1091.7</v>
      </c>
      <c r="Q970" s="37">
        <f t="shared" si="257"/>
        <v>1021.066</v>
      </c>
      <c r="R970" s="37">
        <f t="shared" si="257"/>
        <v>0</v>
      </c>
      <c r="S970" s="37">
        <f t="shared" si="257"/>
        <v>0</v>
      </c>
      <c r="T970" s="23"/>
    </row>
    <row r="971" spans="1:20" ht="22.5">
      <c r="A971" s="411"/>
      <c r="B971" s="337"/>
      <c r="C971" s="135" t="s">
        <v>36</v>
      </c>
      <c r="D971" s="185" t="s">
        <v>730</v>
      </c>
      <c r="E971" s="185"/>
      <c r="F971" s="185"/>
      <c r="G971" s="172"/>
      <c r="H971" s="23"/>
      <c r="I971" s="23"/>
      <c r="J971" s="37"/>
      <c r="K971" s="37"/>
      <c r="L971" s="37"/>
      <c r="M971" s="37"/>
      <c r="N971" s="37"/>
      <c r="O971" s="37"/>
      <c r="P971" s="37"/>
      <c r="Q971" s="37"/>
      <c r="R971" s="37"/>
      <c r="S971" s="37"/>
      <c r="T971" s="23"/>
    </row>
    <row r="972" spans="1:20" ht="33.75">
      <c r="A972" s="411"/>
      <c r="B972" s="338"/>
      <c r="C972" s="135" t="s">
        <v>750</v>
      </c>
      <c r="D972" s="185" t="s">
        <v>730</v>
      </c>
      <c r="E972" s="185"/>
      <c r="F972" s="185"/>
      <c r="G972" s="172"/>
      <c r="H972" s="23"/>
      <c r="I972" s="23"/>
      <c r="J972" s="37">
        <f>J973+J976</f>
        <v>0</v>
      </c>
      <c r="K972" s="37">
        <f aca="true" t="shared" si="258" ref="K972:S972">K973+K976</f>
        <v>0</v>
      </c>
      <c r="L972" s="37">
        <f t="shared" si="258"/>
        <v>0</v>
      </c>
      <c r="M972" s="37">
        <f t="shared" si="258"/>
        <v>0</v>
      </c>
      <c r="N972" s="37">
        <f t="shared" si="258"/>
        <v>0</v>
      </c>
      <c r="O972" s="37">
        <f t="shared" si="258"/>
        <v>0</v>
      </c>
      <c r="P972" s="37">
        <f t="shared" si="258"/>
        <v>1091.7</v>
      </c>
      <c r="Q972" s="37">
        <f t="shared" si="258"/>
        <v>1021.066</v>
      </c>
      <c r="R972" s="37">
        <f t="shared" si="258"/>
        <v>0</v>
      </c>
      <c r="S972" s="37">
        <f t="shared" si="258"/>
        <v>0</v>
      </c>
      <c r="T972" s="23"/>
    </row>
    <row r="973" spans="1:20" ht="22.5">
      <c r="A973" s="339"/>
      <c r="B973" s="301" t="s">
        <v>1131</v>
      </c>
      <c r="C973" s="135" t="s">
        <v>23</v>
      </c>
      <c r="D973" s="184" t="s">
        <v>730</v>
      </c>
      <c r="E973" s="184" t="s">
        <v>163</v>
      </c>
      <c r="F973" s="184" t="s">
        <v>1062</v>
      </c>
      <c r="G973" s="174" t="s">
        <v>737</v>
      </c>
      <c r="H973" s="15"/>
      <c r="I973" s="15"/>
      <c r="J973" s="18">
        <f>J975</f>
        <v>0</v>
      </c>
      <c r="K973" s="18">
        <f aca="true" t="shared" si="259" ref="K973:S973">K975</f>
        <v>0</v>
      </c>
      <c r="L973" s="18">
        <f t="shared" si="259"/>
        <v>0</v>
      </c>
      <c r="M973" s="18">
        <f t="shared" si="259"/>
        <v>0</v>
      </c>
      <c r="N973" s="18">
        <f t="shared" si="259"/>
        <v>0</v>
      </c>
      <c r="O973" s="18">
        <f t="shared" si="259"/>
        <v>0</v>
      </c>
      <c r="P973" s="18">
        <f t="shared" si="259"/>
        <v>1080.8</v>
      </c>
      <c r="Q973" s="18">
        <f t="shared" si="259"/>
        <v>1010.855</v>
      </c>
      <c r="R973" s="18">
        <f t="shared" si="259"/>
        <v>0</v>
      </c>
      <c r="S973" s="18">
        <f t="shared" si="259"/>
        <v>0</v>
      </c>
      <c r="T973" s="15"/>
    </row>
    <row r="974" spans="1:20" ht="22.5">
      <c r="A974" s="339"/>
      <c r="B974" s="302"/>
      <c r="C974" s="135" t="s">
        <v>36</v>
      </c>
      <c r="D974" s="184"/>
      <c r="E974" s="184"/>
      <c r="F974" s="184"/>
      <c r="G974" s="174"/>
      <c r="H974" s="15"/>
      <c r="I974" s="15"/>
      <c r="J974" s="18"/>
      <c r="K974" s="18"/>
      <c r="L974" s="18"/>
      <c r="M974" s="18"/>
      <c r="N974" s="18"/>
      <c r="O974" s="18"/>
      <c r="P974" s="18"/>
      <c r="Q974" s="18"/>
      <c r="R974" s="18"/>
      <c r="S974" s="18"/>
      <c r="T974" s="15"/>
    </row>
    <row r="975" spans="1:20" ht="34.5" customHeight="1">
      <c r="A975" s="339"/>
      <c r="B975" s="303"/>
      <c r="C975" s="135" t="s">
        <v>750</v>
      </c>
      <c r="D975" s="184" t="s">
        <v>730</v>
      </c>
      <c r="E975" s="184" t="s">
        <v>163</v>
      </c>
      <c r="F975" s="184" t="s">
        <v>1062</v>
      </c>
      <c r="G975" s="174" t="s">
        <v>737</v>
      </c>
      <c r="H975" s="15"/>
      <c r="I975" s="15"/>
      <c r="J975" s="18"/>
      <c r="K975" s="18"/>
      <c r="L975" s="18"/>
      <c r="M975" s="18"/>
      <c r="N975" s="18"/>
      <c r="O975" s="18"/>
      <c r="P975" s="18">
        <v>1080.8</v>
      </c>
      <c r="Q975" s="18">
        <v>1010.855</v>
      </c>
      <c r="R975" s="18">
        <v>0</v>
      </c>
      <c r="S975" s="18">
        <v>0</v>
      </c>
      <c r="T975" s="15"/>
    </row>
    <row r="976" spans="1:20" ht="22.5">
      <c r="A976" s="339"/>
      <c r="B976" s="301" t="s">
        <v>1132</v>
      </c>
      <c r="C976" s="135" t="s">
        <v>23</v>
      </c>
      <c r="D976" s="184" t="s">
        <v>730</v>
      </c>
      <c r="E976" s="184" t="s">
        <v>163</v>
      </c>
      <c r="F976" s="184" t="s">
        <v>1133</v>
      </c>
      <c r="G976" s="174" t="s">
        <v>737</v>
      </c>
      <c r="H976" s="15"/>
      <c r="I976" s="15"/>
      <c r="J976" s="18">
        <f>J978</f>
        <v>0</v>
      </c>
      <c r="K976" s="18">
        <f aca="true" t="shared" si="260" ref="K976:S976">K978</f>
        <v>0</v>
      </c>
      <c r="L976" s="18">
        <f t="shared" si="260"/>
        <v>0</v>
      </c>
      <c r="M976" s="18">
        <f t="shared" si="260"/>
        <v>0</v>
      </c>
      <c r="N976" s="18">
        <f t="shared" si="260"/>
        <v>0</v>
      </c>
      <c r="O976" s="18">
        <f t="shared" si="260"/>
        <v>0</v>
      </c>
      <c r="P976" s="18">
        <f t="shared" si="260"/>
        <v>10.9</v>
      </c>
      <c r="Q976" s="18">
        <f t="shared" si="260"/>
        <v>10.211</v>
      </c>
      <c r="R976" s="18">
        <f t="shared" si="260"/>
        <v>0</v>
      </c>
      <c r="S976" s="18">
        <f t="shared" si="260"/>
        <v>0</v>
      </c>
      <c r="T976" s="15"/>
    </row>
    <row r="977" spans="1:20" ht="22.5">
      <c r="A977" s="339"/>
      <c r="B977" s="302"/>
      <c r="C977" s="135" t="s">
        <v>36</v>
      </c>
      <c r="D977" s="184"/>
      <c r="E977" s="184"/>
      <c r="F977" s="184"/>
      <c r="G977" s="174"/>
      <c r="H977" s="15"/>
      <c r="I977" s="15"/>
      <c r="J977" s="18"/>
      <c r="K977" s="18"/>
      <c r="L977" s="18"/>
      <c r="M977" s="18"/>
      <c r="N977" s="18"/>
      <c r="O977" s="18"/>
      <c r="P977" s="18"/>
      <c r="Q977" s="18"/>
      <c r="R977" s="18"/>
      <c r="S977" s="18"/>
      <c r="T977" s="15"/>
    </row>
    <row r="978" spans="1:20" ht="34.5" customHeight="1">
      <c r="A978" s="339"/>
      <c r="B978" s="303"/>
      <c r="C978" s="135" t="s">
        <v>750</v>
      </c>
      <c r="D978" s="184" t="s">
        <v>730</v>
      </c>
      <c r="E978" s="184" t="s">
        <v>163</v>
      </c>
      <c r="F978" s="184" t="s">
        <v>1133</v>
      </c>
      <c r="G978" s="174" t="s">
        <v>737</v>
      </c>
      <c r="H978" s="15"/>
      <c r="I978" s="15"/>
      <c r="J978" s="18"/>
      <c r="K978" s="18"/>
      <c r="L978" s="18"/>
      <c r="M978" s="18"/>
      <c r="N978" s="18"/>
      <c r="O978" s="18"/>
      <c r="P978" s="18">
        <v>10.9</v>
      </c>
      <c r="Q978" s="18">
        <v>10.211</v>
      </c>
      <c r="R978" s="18">
        <v>0</v>
      </c>
      <c r="S978" s="18">
        <v>0</v>
      </c>
      <c r="T978" s="15"/>
    </row>
    <row r="979" spans="1:20" ht="22.5">
      <c r="A979" s="411" t="s">
        <v>981</v>
      </c>
      <c r="B979" s="336" t="s">
        <v>989</v>
      </c>
      <c r="C979" s="135" t="s">
        <v>23</v>
      </c>
      <c r="D979" s="185" t="s">
        <v>730</v>
      </c>
      <c r="E979" s="185"/>
      <c r="F979" s="185"/>
      <c r="G979" s="172"/>
      <c r="H979" s="23"/>
      <c r="I979" s="23"/>
      <c r="J979" s="37">
        <f>J981</f>
        <v>0</v>
      </c>
      <c r="K979" s="37">
        <f aca="true" t="shared" si="261" ref="K979:S979">K981</f>
        <v>0</v>
      </c>
      <c r="L979" s="37">
        <f t="shared" si="261"/>
        <v>2644.37</v>
      </c>
      <c r="M979" s="37">
        <f t="shared" si="261"/>
        <v>0</v>
      </c>
      <c r="N979" s="37">
        <f t="shared" si="261"/>
        <v>2644.37</v>
      </c>
      <c r="O979" s="37">
        <f t="shared" si="261"/>
        <v>711.6239999999999</v>
      </c>
      <c r="P979" s="37">
        <f t="shared" si="261"/>
        <v>2644.363</v>
      </c>
      <c r="Q979" s="37">
        <f t="shared" si="261"/>
        <v>2644.363</v>
      </c>
      <c r="R979" s="37">
        <f t="shared" si="261"/>
        <v>0</v>
      </c>
      <c r="S979" s="37">
        <f t="shared" si="261"/>
        <v>0</v>
      </c>
      <c r="T979" s="23"/>
    </row>
    <row r="980" spans="1:20" ht="22.5">
      <c r="A980" s="411"/>
      <c r="B980" s="337"/>
      <c r="C980" s="135" t="s">
        <v>36</v>
      </c>
      <c r="D980" s="185" t="s">
        <v>730</v>
      </c>
      <c r="E980" s="185"/>
      <c r="F980" s="185"/>
      <c r="G980" s="172"/>
      <c r="H980" s="23"/>
      <c r="I980" s="23"/>
      <c r="J980" s="37"/>
      <c r="K980" s="37"/>
      <c r="L980" s="37"/>
      <c r="M980" s="37"/>
      <c r="N980" s="37"/>
      <c r="O980" s="37"/>
      <c r="P980" s="37"/>
      <c r="Q980" s="37"/>
      <c r="R980" s="37"/>
      <c r="S980" s="37"/>
      <c r="T980" s="23"/>
    </row>
    <row r="981" spans="1:20" ht="33.75">
      <c r="A981" s="411"/>
      <c r="B981" s="338"/>
      <c r="C981" s="135" t="s">
        <v>750</v>
      </c>
      <c r="D981" s="185" t="s">
        <v>730</v>
      </c>
      <c r="E981" s="185"/>
      <c r="F981" s="185"/>
      <c r="G981" s="172"/>
      <c r="H981" s="23"/>
      <c r="I981" s="23"/>
      <c r="J981" s="37">
        <f>J982+J985+J988+J991</f>
        <v>0</v>
      </c>
      <c r="K981" s="37">
        <f aca="true" t="shared" si="262" ref="K981:S981">K982+K985+K988+K991</f>
        <v>0</v>
      </c>
      <c r="L981" s="37">
        <f t="shared" si="262"/>
        <v>2644.37</v>
      </c>
      <c r="M981" s="37">
        <f t="shared" si="262"/>
        <v>0</v>
      </c>
      <c r="N981" s="37">
        <f t="shared" si="262"/>
        <v>2644.37</v>
      </c>
      <c r="O981" s="37">
        <f t="shared" si="262"/>
        <v>711.6239999999999</v>
      </c>
      <c r="P981" s="37">
        <f t="shared" si="262"/>
        <v>2644.363</v>
      </c>
      <c r="Q981" s="37">
        <f t="shared" si="262"/>
        <v>2644.363</v>
      </c>
      <c r="R981" s="37">
        <f t="shared" si="262"/>
        <v>0</v>
      </c>
      <c r="S981" s="37">
        <f t="shared" si="262"/>
        <v>0</v>
      </c>
      <c r="T981" s="23"/>
    </row>
    <row r="982" spans="1:20" ht="22.5">
      <c r="A982" s="339"/>
      <c r="B982" s="301" t="s">
        <v>152</v>
      </c>
      <c r="C982" s="135" t="s">
        <v>23</v>
      </c>
      <c r="D982" s="184" t="s">
        <v>730</v>
      </c>
      <c r="E982" s="184" t="s">
        <v>66</v>
      </c>
      <c r="F982" s="184" t="s">
        <v>1134</v>
      </c>
      <c r="G982" s="174" t="s">
        <v>737</v>
      </c>
      <c r="H982" s="15"/>
      <c r="I982" s="15"/>
      <c r="J982" s="18">
        <f>J984</f>
        <v>0</v>
      </c>
      <c r="K982" s="18">
        <f aca="true" t="shared" si="263" ref="K982:S982">K984</f>
        <v>0</v>
      </c>
      <c r="L982" s="18">
        <f t="shared" si="263"/>
        <v>2617.92</v>
      </c>
      <c r="M982" s="18">
        <f t="shared" si="263"/>
        <v>0</v>
      </c>
      <c r="N982" s="18">
        <f t="shared" si="263"/>
        <v>2617.92</v>
      </c>
      <c r="O982" s="18">
        <f t="shared" si="263"/>
        <v>688.444</v>
      </c>
      <c r="P982" s="18">
        <f t="shared" si="263"/>
        <v>2294.813</v>
      </c>
      <c r="Q982" s="18">
        <f t="shared" si="263"/>
        <v>2294.813</v>
      </c>
      <c r="R982" s="18">
        <f t="shared" si="263"/>
        <v>0</v>
      </c>
      <c r="S982" s="18">
        <f t="shared" si="263"/>
        <v>0</v>
      </c>
      <c r="T982" s="15"/>
    </row>
    <row r="983" spans="1:20" ht="22.5">
      <c r="A983" s="339"/>
      <c r="B983" s="302"/>
      <c r="C983" s="135" t="s">
        <v>36</v>
      </c>
      <c r="D983" s="184"/>
      <c r="E983" s="184"/>
      <c r="F983" s="184"/>
      <c r="G983" s="174"/>
      <c r="H983" s="15"/>
      <c r="I983" s="15"/>
      <c r="J983" s="18"/>
      <c r="K983" s="18"/>
      <c r="L983" s="18"/>
      <c r="M983" s="18"/>
      <c r="N983" s="18"/>
      <c r="O983" s="18"/>
      <c r="P983" s="18"/>
      <c r="Q983" s="18"/>
      <c r="R983" s="18"/>
      <c r="S983" s="18"/>
      <c r="T983" s="15"/>
    </row>
    <row r="984" spans="1:20" ht="34.5" customHeight="1">
      <c r="A984" s="339"/>
      <c r="B984" s="303"/>
      <c r="C984" s="135" t="s">
        <v>750</v>
      </c>
      <c r="D984" s="184" t="s">
        <v>730</v>
      </c>
      <c r="E984" s="184" t="s">
        <v>66</v>
      </c>
      <c r="F984" s="184" t="s">
        <v>1134</v>
      </c>
      <c r="G984" s="174" t="s">
        <v>737</v>
      </c>
      <c r="H984" s="15"/>
      <c r="I984" s="15"/>
      <c r="J984" s="18">
        <v>0</v>
      </c>
      <c r="K984" s="18">
        <v>0</v>
      </c>
      <c r="L984" s="18">
        <v>2617.92</v>
      </c>
      <c r="M984" s="18">
        <v>0</v>
      </c>
      <c r="N984" s="18">
        <v>2617.92</v>
      </c>
      <c r="O984" s="18">
        <v>688.444</v>
      </c>
      <c r="P984" s="18">
        <v>2294.813</v>
      </c>
      <c r="Q984" s="18">
        <v>2294.813</v>
      </c>
      <c r="R984" s="18">
        <v>0</v>
      </c>
      <c r="S984" s="18">
        <v>0</v>
      </c>
      <c r="T984" s="15"/>
    </row>
    <row r="985" spans="1:20" ht="22.5">
      <c r="A985" s="339"/>
      <c r="B985" s="301" t="s">
        <v>152</v>
      </c>
      <c r="C985" s="135" t="s">
        <v>23</v>
      </c>
      <c r="D985" s="184" t="s">
        <v>730</v>
      </c>
      <c r="E985" s="184" t="s">
        <v>66</v>
      </c>
      <c r="F985" s="184" t="s">
        <v>1134</v>
      </c>
      <c r="G985" s="174" t="s">
        <v>735</v>
      </c>
      <c r="H985" s="15"/>
      <c r="I985" s="15"/>
      <c r="J985" s="18">
        <f>J987</f>
        <v>0</v>
      </c>
      <c r="K985" s="18">
        <f aca="true" t="shared" si="264" ref="K985:S985">K987</f>
        <v>0</v>
      </c>
      <c r="L985" s="18">
        <f t="shared" si="264"/>
        <v>0</v>
      </c>
      <c r="M985" s="18">
        <f t="shared" si="264"/>
        <v>0</v>
      </c>
      <c r="N985" s="18">
        <f t="shared" si="264"/>
        <v>0</v>
      </c>
      <c r="O985" s="18">
        <f t="shared" si="264"/>
        <v>0</v>
      </c>
      <c r="P985" s="18">
        <f t="shared" si="264"/>
        <v>323.105</v>
      </c>
      <c r="Q985" s="18">
        <f t="shared" si="264"/>
        <v>323.105</v>
      </c>
      <c r="R985" s="18">
        <f t="shared" si="264"/>
        <v>0</v>
      </c>
      <c r="S985" s="18">
        <f t="shared" si="264"/>
        <v>0</v>
      </c>
      <c r="T985" s="15"/>
    </row>
    <row r="986" spans="1:20" ht="22.5">
      <c r="A986" s="339"/>
      <c r="B986" s="302"/>
      <c r="C986" s="135" t="s">
        <v>36</v>
      </c>
      <c r="D986" s="184"/>
      <c r="E986" s="184"/>
      <c r="F986" s="184"/>
      <c r="G986" s="174"/>
      <c r="H986" s="15"/>
      <c r="I986" s="15"/>
      <c r="J986" s="18"/>
      <c r="K986" s="18"/>
      <c r="L986" s="18"/>
      <c r="M986" s="18"/>
      <c r="N986" s="18"/>
      <c r="O986" s="18"/>
      <c r="P986" s="18"/>
      <c r="Q986" s="18"/>
      <c r="R986" s="18"/>
      <c r="S986" s="18"/>
      <c r="T986" s="15"/>
    </row>
    <row r="987" spans="1:20" ht="37.5" customHeight="1">
      <c r="A987" s="339"/>
      <c r="B987" s="303"/>
      <c r="C987" s="135" t="s">
        <v>750</v>
      </c>
      <c r="D987" s="184" t="s">
        <v>730</v>
      </c>
      <c r="E987" s="184" t="s">
        <v>66</v>
      </c>
      <c r="F987" s="184" t="s">
        <v>1134</v>
      </c>
      <c r="G987" s="174" t="s">
        <v>735</v>
      </c>
      <c r="H987" s="15"/>
      <c r="I987" s="15"/>
      <c r="J987" s="18">
        <v>0</v>
      </c>
      <c r="K987" s="18">
        <v>0</v>
      </c>
      <c r="L987" s="18">
        <v>0</v>
      </c>
      <c r="M987" s="18">
        <v>0</v>
      </c>
      <c r="N987" s="18">
        <v>0</v>
      </c>
      <c r="O987" s="18">
        <v>0</v>
      </c>
      <c r="P987" s="18">
        <v>323.105</v>
      </c>
      <c r="Q987" s="18">
        <v>323.105</v>
      </c>
      <c r="R987" s="18">
        <v>0</v>
      </c>
      <c r="S987" s="18">
        <v>0</v>
      </c>
      <c r="T987" s="15"/>
    </row>
    <row r="988" spans="1:20" ht="22.5">
      <c r="A988" s="339"/>
      <c r="B988" s="301" t="s">
        <v>893</v>
      </c>
      <c r="C988" s="135" t="s">
        <v>23</v>
      </c>
      <c r="D988" s="184" t="s">
        <v>730</v>
      </c>
      <c r="E988" s="184" t="s">
        <v>66</v>
      </c>
      <c r="F988" s="184" t="s">
        <v>1134</v>
      </c>
      <c r="G988" s="174" t="s">
        <v>737</v>
      </c>
      <c r="H988" s="15"/>
      <c r="I988" s="15"/>
      <c r="J988" s="18">
        <f>J990</f>
        <v>0</v>
      </c>
      <c r="K988" s="18">
        <f aca="true" t="shared" si="265" ref="K988:S988">K990</f>
        <v>0</v>
      </c>
      <c r="L988" s="18">
        <f t="shared" si="265"/>
        <v>26.45</v>
      </c>
      <c r="M988" s="18">
        <f t="shared" si="265"/>
        <v>0</v>
      </c>
      <c r="N988" s="18">
        <f t="shared" si="265"/>
        <v>26.45</v>
      </c>
      <c r="O988" s="18">
        <f t="shared" si="265"/>
        <v>23.18</v>
      </c>
      <c r="P988" s="18">
        <f t="shared" si="265"/>
        <v>23.18</v>
      </c>
      <c r="Q988" s="18">
        <f t="shared" si="265"/>
        <v>23.18</v>
      </c>
      <c r="R988" s="18">
        <f t="shared" si="265"/>
        <v>0</v>
      </c>
      <c r="S988" s="18">
        <f t="shared" si="265"/>
        <v>0</v>
      </c>
      <c r="T988" s="15"/>
    </row>
    <row r="989" spans="1:20" ht="22.5">
      <c r="A989" s="339"/>
      <c r="B989" s="302"/>
      <c r="C989" s="135" t="s">
        <v>36</v>
      </c>
      <c r="D989" s="184"/>
      <c r="E989" s="184"/>
      <c r="F989" s="184"/>
      <c r="G989" s="174"/>
      <c r="H989" s="15"/>
      <c r="I989" s="15"/>
      <c r="J989" s="18"/>
      <c r="K989" s="18"/>
      <c r="L989" s="18"/>
      <c r="M989" s="18"/>
      <c r="N989" s="18"/>
      <c r="O989" s="18"/>
      <c r="P989" s="18"/>
      <c r="Q989" s="18"/>
      <c r="R989" s="18"/>
      <c r="S989" s="18"/>
      <c r="T989" s="15"/>
    </row>
    <row r="990" spans="1:20" ht="37.5" customHeight="1">
      <c r="A990" s="339"/>
      <c r="B990" s="303"/>
      <c r="C990" s="135" t="s">
        <v>750</v>
      </c>
      <c r="D990" s="184" t="s">
        <v>730</v>
      </c>
      <c r="E990" s="184" t="s">
        <v>66</v>
      </c>
      <c r="F990" s="184" t="s">
        <v>1134</v>
      </c>
      <c r="G990" s="174" t="s">
        <v>737</v>
      </c>
      <c r="H990" s="15"/>
      <c r="I990" s="15"/>
      <c r="J990" s="18">
        <v>0</v>
      </c>
      <c r="K990" s="18">
        <v>0</v>
      </c>
      <c r="L990" s="18">
        <v>26.45</v>
      </c>
      <c r="M990" s="18">
        <v>0</v>
      </c>
      <c r="N990" s="18">
        <v>26.45</v>
      </c>
      <c r="O990" s="18">
        <v>23.18</v>
      </c>
      <c r="P990" s="18">
        <v>23.18</v>
      </c>
      <c r="Q990" s="18">
        <v>23.18</v>
      </c>
      <c r="R990" s="18">
        <v>0</v>
      </c>
      <c r="S990" s="18">
        <v>0</v>
      </c>
      <c r="T990" s="15"/>
    </row>
    <row r="991" spans="1:20" ht="22.5">
      <c r="A991" s="339"/>
      <c r="B991" s="301" t="s">
        <v>893</v>
      </c>
      <c r="C991" s="135" t="s">
        <v>23</v>
      </c>
      <c r="D991" s="184" t="s">
        <v>730</v>
      </c>
      <c r="E991" s="184" t="s">
        <v>66</v>
      </c>
      <c r="F991" s="184" t="s">
        <v>1134</v>
      </c>
      <c r="G991" s="174" t="s">
        <v>735</v>
      </c>
      <c r="H991" s="15"/>
      <c r="I991" s="15"/>
      <c r="J991" s="18">
        <f>J993</f>
        <v>0</v>
      </c>
      <c r="K991" s="18">
        <f aca="true" t="shared" si="266" ref="K991:S991">K993</f>
        <v>0</v>
      </c>
      <c r="L991" s="18">
        <f t="shared" si="266"/>
        <v>0</v>
      </c>
      <c r="M991" s="18">
        <f t="shared" si="266"/>
        <v>0</v>
      </c>
      <c r="N991" s="18">
        <f t="shared" si="266"/>
        <v>0</v>
      </c>
      <c r="O991" s="18">
        <f t="shared" si="266"/>
        <v>0</v>
      </c>
      <c r="P991" s="18">
        <f t="shared" si="266"/>
        <v>3.265</v>
      </c>
      <c r="Q991" s="18">
        <f t="shared" si="266"/>
        <v>3.265</v>
      </c>
      <c r="R991" s="18">
        <f t="shared" si="266"/>
        <v>0</v>
      </c>
      <c r="S991" s="18">
        <f t="shared" si="266"/>
        <v>0</v>
      </c>
      <c r="T991" s="15"/>
    </row>
    <row r="992" spans="1:20" ht="22.5">
      <c r="A992" s="339"/>
      <c r="B992" s="302"/>
      <c r="C992" s="135" t="s">
        <v>36</v>
      </c>
      <c r="D992" s="184"/>
      <c r="E992" s="184"/>
      <c r="F992" s="184"/>
      <c r="G992" s="174"/>
      <c r="H992" s="15"/>
      <c r="I992" s="15"/>
      <c r="J992" s="18"/>
      <c r="K992" s="18"/>
      <c r="L992" s="18"/>
      <c r="M992" s="18"/>
      <c r="N992" s="18"/>
      <c r="O992" s="18"/>
      <c r="P992" s="18"/>
      <c r="Q992" s="18"/>
      <c r="R992" s="18"/>
      <c r="S992" s="18"/>
      <c r="T992" s="15"/>
    </row>
    <row r="993" spans="1:20" ht="37.5" customHeight="1">
      <c r="A993" s="339"/>
      <c r="B993" s="303"/>
      <c r="C993" s="135" t="s">
        <v>750</v>
      </c>
      <c r="D993" s="184" t="s">
        <v>730</v>
      </c>
      <c r="E993" s="184" t="s">
        <v>66</v>
      </c>
      <c r="F993" s="184" t="s">
        <v>1134</v>
      </c>
      <c r="G993" s="174" t="s">
        <v>735</v>
      </c>
      <c r="H993" s="15"/>
      <c r="I993" s="15"/>
      <c r="J993" s="18">
        <v>0</v>
      </c>
      <c r="K993" s="18">
        <v>0</v>
      </c>
      <c r="L993" s="18">
        <v>0</v>
      </c>
      <c r="M993" s="18">
        <v>0</v>
      </c>
      <c r="N993" s="18">
        <v>0</v>
      </c>
      <c r="O993" s="18">
        <v>0</v>
      </c>
      <c r="P993" s="18">
        <v>3.265</v>
      </c>
      <c r="Q993" s="18">
        <v>3.265</v>
      </c>
      <c r="R993" s="18">
        <v>0</v>
      </c>
      <c r="S993" s="18">
        <v>0</v>
      </c>
      <c r="T993" s="15"/>
    </row>
    <row r="994" spans="1:20" ht="21.75" customHeight="1">
      <c r="A994" s="426" t="s">
        <v>1083</v>
      </c>
      <c r="B994" s="301"/>
      <c r="C994" s="135" t="s">
        <v>23</v>
      </c>
      <c r="D994" s="184"/>
      <c r="E994" s="184"/>
      <c r="F994" s="184"/>
      <c r="G994" s="174"/>
      <c r="H994" s="15"/>
      <c r="I994" s="15"/>
      <c r="J994" s="18">
        <f>J996</f>
        <v>0</v>
      </c>
      <c r="K994" s="18">
        <f aca="true" t="shared" si="267" ref="K994:S994">K996</f>
        <v>0</v>
      </c>
      <c r="L994" s="18">
        <f t="shared" si="267"/>
        <v>0</v>
      </c>
      <c r="M994" s="18">
        <f t="shared" si="267"/>
        <v>0</v>
      </c>
      <c r="N994" s="18">
        <f t="shared" si="267"/>
        <v>64.378</v>
      </c>
      <c r="O994" s="18">
        <f t="shared" si="267"/>
        <v>39.379</v>
      </c>
      <c r="P994" s="18">
        <f t="shared" si="267"/>
        <v>89.379</v>
      </c>
      <c r="Q994" s="18">
        <f t="shared" si="267"/>
        <v>89.379</v>
      </c>
      <c r="R994" s="18">
        <f t="shared" si="267"/>
        <v>0</v>
      </c>
      <c r="S994" s="18">
        <f t="shared" si="267"/>
        <v>0</v>
      </c>
      <c r="T994" s="15"/>
    </row>
    <row r="995" spans="1:20" ht="22.5" customHeight="1">
      <c r="A995" s="427"/>
      <c r="B995" s="302"/>
      <c r="C995" s="135" t="s">
        <v>36</v>
      </c>
      <c r="D995" s="184"/>
      <c r="E995" s="184"/>
      <c r="F995" s="184"/>
      <c r="G995" s="174"/>
      <c r="H995" s="15"/>
      <c r="I995" s="15"/>
      <c r="J995" s="18"/>
      <c r="K995" s="18"/>
      <c r="L995" s="18"/>
      <c r="M995" s="18"/>
      <c r="N995" s="18"/>
      <c r="O995" s="18"/>
      <c r="P995" s="18"/>
      <c r="Q995" s="18"/>
      <c r="R995" s="18"/>
      <c r="S995" s="18"/>
      <c r="T995" s="15"/>
    </row>
    <row r="996" spans="1:20" ht="37.5" customHeight="1">
      <c r="A996" s="428"/>
      <c r="B996" s="303"/>
      <c r="C996" s="135" t="s">
        <v>750</v>
      </c>
      <c r="D996" s="184"/>
      <c r="E996" s="184"/>
      <c r="F996" s="184"/>
      <c r="G996" s="174"/>
      <c r="H996" s="15"/>
      <c r="I996" s="15"/>
      <c r="J996" s="18">
        <f>J997+J1000+J1003+J1006</f>
        <v>0</v>
      </c>
      <c r="K996" s="18">
        <f aca="true" t="shared" si="268" ref="K996:S996">K997+K1000+K1003+K1006</f>
        <v>0</v>
      </c>
      <c r="L996" s="18">
        <f t="shared" si="268"/>
        <v>0</v>
      </c>
      <c r="M996" s="18">
        <f t="shared" si="268"/>
        <v>0</v>
      </c>
      <c r="N996" s="18">
        <f t="shared" si="268"/>
        <v>64.378</v>
      </c>
      <c r="O996" s="18">
        <f t="shared" si="268"/>
        <v>39.379</v>
      </c>
      <c r="P996" s="18">
        <f t="shared" si="268"/>
        <v>89.379</v>
      </c>
      <c r="Q996" s="18">
        <f t="shared" si="268"/>
        <v>89.379</v>
      </c>
      <c r="R996" s="18">
        <f t="shared" si="268"/>
        <v>0</v>
      </c>
      <c r="S996" s="18">
        <f t="shared" si="268"/>
        <v>0</v>
      </c>
      <c r="T996" s="15"/>
    </row>
    <row r="997" spans="1:20" ht="23.25" customHeight="1">
      <c r="A997" s="426"/>
      <c r="B997" s="301" t="s">
        <v>155</v>
      </c>
      <c r="C997" s="135" t="s">
        <v>23</v>
      </c>
      <c r="D997" s="184" t="s">
        <v>730</v>
      </c>
      <c r="E997" s="184" t="s">
        <v>66</v>
      </c>
      <c r="F997" s="184" t="s">
        <v>894</v>
      </c>
      <c r="G997" s="174" t="s">
        <v>735</v>
      </c>
      <c r="H997" s="15"/>
      <c r="I997" s="15"/>
      <c r="J997" s="18">
        <f>J999</f>
        <v>0</v>
      </c>
      <c r="K997" s="18">
        <f aca="true" t="shared" si="269" ref="K997:S997">K999</f>
        <v>0</v>
      </c>
      <c r="L997" s="18">
        <f t="shared" si="269"/>
        <v>0</v>
      </c>
      <c r="M997" s="18">
        <f t="shared" si="269"/>
        <v>0</v>
      </c>
      <c r="N997" s="18">
        <f t="shared" si="269"/>
        <v>15.127</v>
      </c>
      <c r="O997" s="18">
        <f t="shared" si="269"/>
        <v>15.127</v>
      </c>
      <c r="P997" s="18">
        <f t="shared" si="269"/>
        <v>15.127</v>
      </c>
      <c r="Q997" s="18">
        <f t="shared" si="269"/>
        <v>15.127</v>
      </c>
      <c r="R997" s="18">
        <f t="shared" si="269"/>
        <v>0</v>
      </c>
      <c r="S997" s="18">
        <f t="shared" si="269"/>
        <v>0</v>
      </c>
      <c r="T997" s="15"/>
    </row>
    <row r="998" spans="1:20" ht="22.5" customHeight="1">
      <c r="A998" s="427"/>
      <c r="B998" s="302"/>
      <c r="C998" s="135" t="s">
        <v>36</v>
      </c>
      <c r="D998" s="184" t="s">
        <v>730</v>
      </c>
      <c r="E998" s="184" t="s">
        <v>66</v>
      </c>
      <c r="F998" s="184" t="s">
        <v>894</v>
      </c>
      <c r="G998" s="174" t="s">
        <v>735</v>
      </c>
      <c r="H998" s="15"/>
      <c r="I998" s="15"/>
      <c r="J998" s="18"/>
      <c r="K998" s="18"/>
      <c r="L998" s="18"/>
      <c r="M998" s="18"/>
      <c r="N998" s="18"/>
      <c r="O998" s="18"/>
      <c r="P998" s="18"/>
      <c r="Q998" s="18"/>
      <c r="R998" s="18"/>
      <c r="S998" s="18"/>
      <c r="T998" s="15"/>
    </row>
    <row r="999" spans="1:20" ht="37.5" customHeight="1">
      <c r="A999" s="428"/>
      <c r="B999" s="303"/>
      <c r="C999" s="135" t="s">
        <v>750</v>
      </c>
      <c r="D999" s="184" t="s">
        <v>730</v>
      </c>
      <c r="E999" s="184" t="s">
        <v>66</v>
      </c>
      <c r="F999" s="184" t="s">
        <v>894</v>
      </c>
      <c r="G999" s="174" t="s">
        <v>735</v>
      </c>
      <c r="H999" s="15"/>
      <c r="I999" s="15"/>
      <c r="J999" s="18">
        <v>0</v>
      </c>
      <c r="K999" s="18">
        <v>0</v>
      </c>
      <c r="L999" s="18">
        <v>0</v>
      </c>
      <c r="M999" s="18">
        <v>0</v>
      </c>
      <c r="N999" s="18">
        <v>15.127</v>
      </c>
      <c r="O999" s="18">
        <v>15.127</v>
      </c>
      <c r="P999" s="18">
        <v>15.127</v>
      </c>
      <c r="Q999" s="18">
        <v>15.127</v>
      </c>
      <c r="R999" s="18">
        <v>0</v>
      </c>
      <c r="S999" s="18">
        <v>0</v>
      </c>
      <c r="T999" s="15"/>
    </row>
    <row r="1000" spans="1:20" ht="22.5">
      <c r="A1000" s="341"/>
      <c r="B1000" s="301" t="s">
        <v>1135</v>
      </c>
      <c r="C1000" s="135" t="s">
        <v>23</v>
      </c>
      <c r="D1000" s="184" t="s">
        <v>730</v>
      </c>
      <c r="E1000" s="184" t="s">
        <v>66</v>
      </c>
      <c r="F1000" s="184" t="s">
        <v>894</v>
      </c>
      <c r="G1000" s="174" t="s">
        <v>735</v>
      </c>
      <c r="H1000" s="15"/>
      <c r="I1000" s="15"/>
      <c r="J1000" s="18">
        <f>J1002</f>
        <v>0</v>
      </c>
      <c r="K1000" s="18">
        <f aca="true" t="shared" si="270" ref="K1000:S1000">K1002</f>
        <v>0</v>
      </c>
      <c r="L1000" s="18">
        <f t="shared" si="270"/>
        <v>0</v>
      </c>
      <c r="M1000" s="18">
        <f t="shared" si="270"/>
        <v>0</v>
      </c>
      <c r="N1000" s="18">
        <f t="shared" si="270"/>
        <v>49.251</v>
      </c>
      <c r="O1000" s="18">
        <f t="shared" si="270"/>
        <v>24.252</v>
      </c>
      <c r="P1000" s="18">
        <f t="shared" si="270"/>
        <v>49.252</v>
      </c>
      <c r="Q1000" s="18">
        <f t="shared" si="270"/>
        <v>49.252</v>
      </c>
      <c r="R1000" s="18">
        <f t="shared" si="270"/>
        <v>0</v>
      </c>
      <c r="S1000" s="18">
        <f t="shared" si="270"/>
        <v>0</v>
      </c>
      <c r="T1000" s="15"/>
    </row>
    <row r="1001" spans="1:20" ht="22.5">
      <c r="A1001" s="342"/>
      <c r="B1001" s="302"/>
      <c r="C1001" s="135" t="s">
        <v>36</v>
      </c>
      <c r="D1001" s="184" t="s">
        <v>730</v>
      </c>
      <c r="E1001" s="184" t="s">
        <v>66</v>
      </c>
      <c r="F1001" s="184" t="s">
        <v>894</v>
      </c>
      <c r="G1001" s="174" t="s">
        <v>735</v>
      </c>
      <c r="H1001" s="15"/>
      <c r="I1001" s="15"/>
      <c r="J1001" s="18"/>
      <c r="K1001" s="18"/>
      <c r="L1001" s="18"/>
      <c r="M1001" s="18"/>
      <c r="N1001" s="18"/>
      <c r="O1001" s="18"/>
      <c r="P1001" s="18"/>
      <c r="Q1001" s="18"/>
      <c r="R1001" s="18"/>
      <c r="S1001" s="18"/>
      <c r="T1001" s="15"/>
    </row>
    <row r="1002" spans="1:20" ht="33.75">
      <c r="A1002" s="343"/>
      <c r="B1002" s="303"/>
      <c r="C1002" s="135" t="s">
        <v>750</v>
      </c>
      <c r="D1002" s="184" t="s">
        <v>730</v>
      </c>
      <c r="E1002" s="184" t="s">
        <v>66</v>
      </c>
      <c r="F1002" s="184" t="s">
        <v>894</v>
      </c>
      <c r="G1002" s="174" t="s">
        <v>735</v>
      </c>
      <c r="H1002" s="15"/>
      <c r="I1002" s="15"/>
      <c r="J1002" s="18">
        <v>0</v>
      </c>
      <c r="K1002" s="18">
        <v>0</v>
      </c>
      <c r="L1002" s="18">
        <v>0</v>
      </c>
      <c r="M1002" s="18">
        <v>0</v>
      </c>
      <c r="N1002" s="18">
        <v>49.251</v>
      </c>
      <c r="O1002" s="18">
        <v>24.252</v>
      </c>
      <c r="P1002" s="18">
        <v>49.252</v>
      </c>
      <c r="Q1002" s="18">
        <v>49.252</v>
      </c>
      <c r="R1002" s="18">
        <v>0</v>
      </c>
      <c r="S1002" s="18">
        <v>0</v>
      </c>
      <c r="T1002" s="15"/>
    </row>
    <row r="1003" spans="1:20" ht="22.5">
      <c r="A1003" s="341"/>
      <c r="B1003" s="301" t="s">
        <v>1135</v>
      </c>
      <c r="C1003" s="135" t="s">
        <v>23</v>
      </c>
      <c r="D1003" s="184" t="s">
        <v>730</v>
      </c>
      <c r="E1003" s="184" t="s">
        <v>66</v>
      </c>
      <c r="F1003" s="184" t="s">
        <v>894</v>
      </c>
      <c r="G1003" s="174" t="s">
        <v>735</v>
      </c>
      <c r="H1003" s="15"/>
      <c r="I1003" s="15"/>
      <c r="J1003" s="18">
        <f>J1005</f>
        <v>0</v>
      </c>
      <c r="K1003" s="18">
        <f aca="true" t="shared" si="271" ref="K1003:S1003">K1005</f>
        <v>0</v>
      </c>
      <c r="L1003" s="18">
        <f t="shared" si="271"/>
        <v>0</v>
      </c>
      <c r="M1003" s="18">
        <f t="shared" si="271"/>
        <v>0</v>
      </c>
      <c r="N1003" s="18">
        <f t="shared" si="271"/>
        <v>0</v>
      </c>
      <c r="O1003" s="18">
        <f t="shared" si="271"/>
        <v>0</v>
      </c>
      <c r="P1003" s="18">
        <f t="shared" si="271"/>
        <v>25</v>
      </c>
      <c r="Q1003" s="18">
        <f t="shared" si="271"/>
        <v>25</v>
      </c>
      <c r="R1003" s="18">
        <f t="shared" si="271"/>
        <v>0</v>
      </c>
      <c r="S1003" s="18">
        <f t="shared" si="271"/>
        <v>0</v>
      </c>
      <c r="T1003" s="15"/>
    </row>
    <row r="1004" spans="1:20" ht="22.5">
      <c r="A1004" s="342"/>
      <c r="B1004" s="302"/>
      <c r="C1004" s="135" t="s">
        <v>36</v>
      </c>
      <c r="D1004" s="184" t="s">
        <v>730</v>
      </c>
      <c r="E1004" s="184" t="s">
        <v>66</v>
      </c>
      <c r="F1004" s="184" t="s">
        <v>894</v>
      </c>
      <c r="G1004" s="174" t="s">
        <v>735</v>
      </c>
      <c r="H1004" s="15"/>
      <c r="I1004" s="15"/>
      <c r="J1004" s="18"/>
      <c r="K1004" s="18"/>
      <c r="L1004" s="18"/>
      <c r="M1004" s="18"/>
      <c r="N1004" s="18"/>
      <c r="O1004" s="18"/>
      <c r="P1004" s="18"/>
      <c r="Q1004" s="18"/>
      <c r="R1004" s="18"/>
      <c r="S1004" s="18"/>
      <c r="T1004" s="15"/>
    </row>
    <row r="1005" spans="1:20" ht="33.75">
      <c r="A1005" s="343"/>
      <c r="B1005" s="303"/>
      <c r="C1005" s="135" t="s">
        <v>750</v>
      </c>
      <c r="D1005" s="184" t="s">
        <v>730</v>
      </c>
      <c r="E1005" s="184" t="s">
        <v>66</v>
      </c>
      <c r="F1005" s="184" t="s">
        <v>894</v>
      </c>
      <c r="G1005" s="174" t="s">
        <v>735</v>
      </c>
      <c r="H1005" s="15"/>
      <c r="I1005" s="15"/>
      <c r="J1005" s="18">
        <v>0</v>
      </c>
      <c r="K1005" s="18">
        <v>0</v>
      </c>
      <c r="L1005" s="18">
        <v>0</v>
      </c>
      <c r="M1005" s="18">
        <v>0</v>
      </c>
      <c r="N1005" s="18">
        <v>0</v>
      </c>
      <c r="O1005" s="18">
        <v>0</v>
      </c>
      <c r="P1005" s="18">
        <v>25</v>
      </c>
      <c r="Q1005" s="18">
        <v>25</v>
      </c>
      <c r="R1005" s="18">
        <v>0</v>
      </c>
      <c r="S1005" s="18">
        <v>0</v>
      </c>
      <c r="T1005" s="15"/>
    </row>
    <row r="1006" spans="1:20" ht="22.5">
      <c r="A1006" s="341"/>
      <c r="B1006" s="301" t="s">
        <v>1086</v>
      </c>
      <c r="C1006" s="135" t="s">
        <v>23</v>
      </c>
      <c r="D1006" s="184" t="s">
        <v>730</v>
      </c>
      <c r="E1006" s="184" t="s">
        <v>66</v>
      </c>
      <c r="F1006" s="184" t="s">
        <v>1062</v>
      </c>
      <c r="G1006" s="174" t="s">
        <v>735</v>
      </c>
      <c r="H1006" s="15"/>
      <c r="I1006" s="15"/>
      <c r="J1006" s="18">
        <f>J1008</f>
        <v>0</v>
      </c>
      <c r="K1006" s="18">
        <f aca="true" t="shared" si="272" ref="K1006:S1006">K1008</f>
        <v>0</v>
      </c>
      <c r="L1006" s="18">
        <f t="shared" si="272"/>
        <v>0</v>
      </c>
      <c r="M1006" s="18">
        <f t="shared" si="272"/>
        <v>0</v>
      </c>
      <c r="N1006" s="18">
        <f t="shared" si="272"/>
        <v>0</v>
      </c>
      <c r="O1006" s="18">
        <f t="shared" si="272"/>
        <v>0</v>
      </c>
      <c r="P1006" s="18">
        <f t="shared" si="272"/>
        <v>0</v>
      </c>
      <c r="Q1006" s="18">
        <f t="shared" si="272"/>
        <v>0</v>
      </c>
      <c r="R1006" s="18">
        <f t="shared" si="272"/>
        <v>0</v>
      </c>
      <c r="S1006" s="18">
        <f t="shared" si="272"/>
        <v>0</v>
      </c>
      <c r="T1006" s="15"/>
    </row>
    <row r="1007" spans="1:20" ht="22.5">
      <c r="A1007" s="342"/>
      <c r="B1007" s="302"/>
      <c r="C1007" s="135" t="s">
        <v>36</v>
      </c>
      <c r="D1007" s="184"/>
      <c r="E1007" s="184"/>
      <c r="F1007" s="184"/>
      <c r="G1007" s="174"/>
      <c r="H1007" s="15"/>
      <c r="I1007" s="15"/>
      <c r="J1007" s="18"/>
      <c r="K1007" s="18"/>
      <c r="L1007" s="18"/>
      <c r="M1007" s="18"/>
      <c r="N1007" s="18"/>
      <c r="O1007" s="18"/>
      <c r="P1007" s="18"/>
      <c r="Q1007" s="18"/>
      <c r="R1007" s="18"/>
      <c r="S1007" s="18"/>
      <c r="T1007" s="15"/>
    </row>
    <row r="1008" spans="1:20" ht="47.25" customHeight="1">
      <c r="A1008" s="343"/>
      <c r="B1008" s="303"/>
      <c r="C1008" s="135" t="s">
        <v>750</v>
      </c>
      <c r="D1008" s="184" t="s">
        <v>730</v>
      </c>
      <c r="E1008" s="184" t="s">
        <v>66</v>
      </c>
      <c r="F1008" s="184" t="s">
        <v>1062</v>
      </c>
      <c r="G1008" s="174" t="s">
        <v>735</v>
      </c>
      <c r="H1008" s="15"/>
      <c r="I1008" s="15"/>
      <c r="J1008" s="18">
        <v>0</v>
      </c>
      <c r="K1008" s="18">
        <v>0</v>
      </c>
      <c r="L1008" s="18">
        <v>0</v>
      </c>
      <c r="M1008" s="18">
        <v>0</v>
      </c>
      <c r="N1008" s="18">
        <v>0</v>
      </c>
      <c r="O1008" s="18">
        <v>0</v>
      </c>
      <c r="P1008" s="18">
        <v>0</v>
      </c>
      <c r="Q1008" s="18">
        <v>0</v>
      </c>
      <c r="R1008" s="18">
        <v>0</v>
      </c>
      <c r="S1008" s="18">
        <v>0</v>
      </c>
      <c r="T1008" s="15"/>
    </row>
    <row r="1009" spans="1:20" ht="22.5">
      <c r="A1009" s="335" t="s">
        <v>40</v>
      </c>
      <c r="B1009" s="335" t="s">
        <v>924</v>
      </c>
      <c r="C1009" s="135" t="s">
        <v>23</v>
      </c>
      <c r="D1009" s="137"/>
      <c r="E1009" s="137"/>
      <c r="F1009" s="137"/>
      <c r="G1009" s="137"/>
      <c r="H1009" s="194">
        <f>H1011</f>
        <v>120284.3</v>
      </c>
      <c r="I1009" s="194">
        <f aca="true" t="shared" si="273" ref="I1009:S1009">I1011</f>
        <v>120159.5</v>
      </c>
      <c r="J1009" s="194">
        <f t="shared" si="273"/>
        <v>34862.6</v>
      </c>
      <c r="K1009" s="194">
        <f t="shared" si="273"/>
        <v>34862.6</v>
      </c>
      <c r="L1009" s="194">
        <f t="shared" si="273"/>
        <v>65172.200000000004</v>
      </c>
      <c r="M1009" s="194">
        <f t="shared" si="273"/>
        <v>65172.200000000004</v>
      </c>
      <c r="N1009" s="194">
        <f t="shared" si="273"/>
        <v>90752.3</v>
      </c>
      <c r="O1009" s="194">
        <f t="shared" si="273"/>
        <v>90752.3</v>
      </c>
      <c r="P1009" s="194">
        <f t="shared" si="273"/>
        <v>120236.09999999999</v>
      </c>
      <c r="Q1009" s="194">
        <f t="shared" si="273"/>
        <v>120060.29999999999</v>
      </c>
      <c r="R1009" s="194">
        <f t="shared" si="273"/>
        <v>78482</v>
      </c>
      <c r="S1009" s="194">
        <f t="shared" si="273"/>
        <v>60577.4</v>
      </c>
      <c r="T1009" s="187"/>
    </row>
    <row r="1010" spans="1:20" ht="22.5">
      <c r="A1010" s="335"/>
      <c r="B1010" s="335"/>
      <c r="C1010" s="135" t="s">
        <v>36</v>
      </c>
      <c r="D1010" s="137"/>
      <c r="E1010" s="137"/>
      <c r="F1010" s="137"/>
      <c r="G1010" s="137"/>
      <c r="H1010" s="13"/>
      <c r="I1010" s="13"/>
      <c r="J1010" s="13"/>
      <c r="K1010" s="13"/>
      <c r="L1010" s="13"/>
      <c r="M1010" s="13"/>
      <c r="N1010" s="13"/>
      <c r="O1010" s="13"/>
      <c r="P1010" s="13"/>
      <c r="Q1010" s="13"/>
      <c r="R1010" s="13"/>
      <c r="S1010" s="13"/>
      <c r="T1010" s="187"/>
    </row>
    <row r="1011" spans="1:20" ht="56.25">
      <c r="A1011" s="335"/>
      <c r="B1011" s="335"/>
      <c r="C1011" s="135" t="s">
        <v>925</v>
      </c>
      <c r="D1011" s="168" t="s">
        <v>926</v>
      </c>
      <c r="E1011" s="195" t="s">
        <v>445</v>
      </c>
      <c r="F1011" s="195" t="s">
        <v>445</v>
      </c>
      <c r="G1011" s="195" t="s">
        <v>445</v>
      </c>
      <c r="H1011" s="194">
        <f>H1013+H1016+H1019</f>
        <v>120284.3</v>
      </c>
      <c r="I1011" s="194">
        <f aca="true" t="shared" si="274" ref="I1011:S1011">I1013+I1016+I1019</f>
        <v>120159.5</v>
      </c>
      <c r="J1011" s="194">
        <f t="shared" si="274"/>
        <v>34862.6</v>
      </c>
      <c r="K1011" s="194">
        <f t="shared" si="274"/>
        <v>34862.6</v>
      </c>
      <c r="L1011" s="194">
        <f t="shared" si="274"/>
        <v>65172.200000000004</v>
      </c>
      <c r="M1011" s="194">
        <f t="shared" si="274"/>
        <v>65172.200000000004</v>
      </c>
      <c r="N1011" s="194">
        <f t="shared" si="274"/>
        <v>90752.3</v>
      </c>
      <c r="O1011" s="194">
        <f t="shared" si="274"/>
        <v>90752.3</v>
      </c>
      <c r="P1011" s="194">
        <f t="shared" si="274"/>
        <v>120236.09999999999</v>
      </c>
      <c r="Q1011" s="194">
        <f t="shared" si="274"/>
        <v>120060.29999999999</v>
      </c>
      <c r="R1011" s="194">
        <f t="shared" si="274"/>
        <v>78482</v>
      </c>
      <c r="S1011" s="194">
        <f t="shared" si="274"/>
        <v>60577.4</v>
      </c>
      <c r="T1011" s="187"/>
    </row>
    <row r="1012" spans="1:20" ht="12.75">
      <c r="A1012" s="335"/>
      <c r="B1012" s="335"/>
      <c r="C1012" s="135"/>
      <c r="D1012" s="188"/>
      <c r="E1012" s="138"/>
      <c r="F1012" s="138"/>
      <c r="G1012" s="138"/>
      <c r="H1012" s="15"/>
      <c r="I1012" s="15"/>
      <c r="J1012" s="15"/>
      <c r="K1012" s="15"/>
      <c r="L1012" s="15"/>
      <c r="M1012" s="15"/>
      <c r="N1012" s="15"/>
      <c r="O1012" s="15"/>
      <c r="P1012" s="15"/>
      <c r="Q1012" s="15"/>
      <c r="R1012" s="15"/>
      <c r="S1012" s="15"/>
      <c r="T1012" s="187"/>
    </row>
    <row r="1013" spans="1:20" ht="22.5">
      <c r="A1013" s="334" t="s">
        <v>28</v>
      </c>
      <c r="B1013" s="334" t="s">
        <v>927</v>
      </c>
      <c r="C1013" s="135" t="s">
        <v>23</v>
      </c>
      <c r="D1013" s="188"/>
      <c r="E1013" s="138"/>
      <c r="F1013" s="138"/>
      <c r="G1013" s="138"/>
      <c r="H1013" s="167">
        <f>H1015</f>
        <v>113463.3</v>
      </c>
      <c r="I1013" s="167">
        <f aca="true" t="shared" si="275" ref="I1013:S1013">I1015</f>
        <v>113463.3</v>
      </c>
      <c r="J1013" s="167">
        <f t="shared" si="275"/>
        <v>33155.7</v>
      </c>
      <c r="K1013" s="167">
        <f t="shared" si="275"/>
        <v>33155.7</v>
      </c>
      <c r="L1013" s="167">
        <f t="shared" si="275"/>
        <v>61959</v>
      </c>
      <c r="M1013" s="167">
        <f t="shared" si="275"/>
        <v>61959</v>
      </c>
      <c r="N1013" s="167">
        <f t="shared" si="275"/>
        <v>85771.1</v>
      </c>
      <c r="O1013" s="167">
        <f t="shared" si="275"/>
        <v>85771.1</v>
      </c>
      <c r="P1013" s="167">
        <f t="shared" si="275"/>
        <v>113736</v>
      </c>
      <c r="Q1013" s="167">
        <f t="shared" si="275"/>
        <v>113579.9</v>
      </c>
      <c r="R1013" s="167">
        <f t="shared" si="275"/>
        <v>71326</v>
      </c>
      <c r="S1013" s="167">
        <f t="shared" si="275"/>
        <v>53421.4</v>
      </c>
      <c r="T1013" s="187"/>
    </row>
    <row r="1014" spans="1:20" ht="22.5">
      <c r="A1014" s="334"/>
      <c r="B1014" s="334"/>
      <c r="C1014" s="135" t="s">
        <v>36</v>
      </c>
      <c r="D1014" s="188"/>
      <c r="E1014" s="138"/>
      <c r="F1014" s="138"/>
      <c r="G1014" s="138"/>
      <c r="H1014" s="167"/>
      <c r="I1014" s="167"/>
      <c r="J1014" s="167"/>
      <c r="K1014" s="167"/>
      <c r="L1014" s="167"/>
      <c r="M1014" s="167"/>
      <c r="N1014" s="167"/>
      <c r="O1014" s="167"/>
      <c r="P1014" s="167"/>
      <c r="Q1014" s="167"/>
      <c r="R1014" s="167"/>
      <c r="S1014" s="167"/>
      <c r="T1014" s="187"/>
    </row>
    <row r="1015" spans="1:20" ht="56.25">
      <c r="A1015" s="334"/>
      <c r="B1015" s="334"/>
      <c r="C1015" s="135" t="s">
        <v>925</v>
      </c>
      <c r="D1015" s="173" t="s">
        <v>926</v>
      </c>
      <c r="E1015" s="188" t="s">
        <v>445</v>
      </c>
      <c r="F1015" s="188" t="s">
        <v>445</v>
      </c>
      <c r="G1015" s="188" t="s">
        <v>445</v>
      </c>
      <c r="H1015" s="167">
        <v>113463.3</v>
      </c>
      <c r="I1015" s="167">
        <v>113463.3</v>
      </c>
      <c r="J1015" s="167">
        <v>33155.7</v>
      </c>
      <c r="K1015" s="167">
        <v>33155.7</v>
      </c>
      <c r="L1015" s="167">
        <v>61959</v>
      </c>
      <c r="M1015" s="167">
        <v>61959</v>
      </c>
      <c r="N1015" s="167">
        <v>85771.1</v>
      </c>
      <c r="O1015" s="167">
        <v>85771.1</v>
      </c>
      <c r="P1015" s="167">
        <v>113736</v>
      </c>
      <c r="Q1015" s="167">
        <v>113579.9</v>
      </c>
      <c r="R1015" s="167">
        <v>71326</v>
      </c>
      <c r="S1015" s="167">
        <v>53421.4</v>
      </c>
      <c r="T1015" s="187"/>
    </row>
    <row r="1016" spans="1:20" ht="22.5">
      <c r="A1016" s="313" t="s">
        <v>931</v>
      </c>
      <c r="B1016" s="313" t="s">
        <v>928</v>
      </c>
      <c r="C1016" s="135" t="s">
        <v>23</v>
      </c>
      <c r="D1016" s="188"/>
      <c r="E1016" s="138"/>
      <c r="F1016" s="138"/>
      <c r="G1016" s="138"/>
      <c r="H1016" s="167">
        <f aca="true" t="shared" si="276" ref="H1016:S1016">H1018</f>
        <v>0</v>
      </c>
      <c r="I1016" s="167">
        <f t="shared" si="276"/>
        <v>0</v>
      </c>
      <c r="J1016" s="167">
        <f t="shared" si="276"/>
        <v>0.9</v>
      </c>
      <c r="K1016" s="167">
        <f t="shared" si="276"/>
        <v>0.9</v>
      </c>
      <c r="L1016" s="167">
        <f t="shared" si="276"/>
        <v>0.9</v>
      </c>
      <c r="M1016" s="167">
        <f t="shared" si="276"/>
        <v>0.9</v>
      </c>
      <c r="N1016" s="167">
        <f t="shared" si="276"/>
        <v>0.9</v>
      </c>
      <c r="O1016" s="167">
        <f t="shared" si="276"/>
        <v>0.9</v>
      </c>
      <c r="P1016" s="167">
        <f t="shared" si="276"/>
        <v>0.9</v>
      </c>
      <c r="Q1016" s="167">
        <f t="shared" si="276"/>
        <v>0.9</v>
      </c>
      <c r="R1016" s="167">
        <f t="shared" si="276"/>
        <v>250</v>
      </c>
      <c r="S1016" s="167">
        <f t="shared" si="276"/>
        <v>250</v>
      </c>
      <c r="T1016" s="187"/>
    </row>
    <row r="1017" spans="1:20" ht="22.5">
      <c r="A1017" s="313"/>
      <c r="B1017" s="313"/>
      <c r="C1017" s="135" t="s">
        <v>36</v>
      </c>
      <c r="D1017" s="188"/>
      <c r="E1017" s="188"/>
      <c r="F1017" s="188"/>
      <c r="G1017" s="188"/>
      <c r="H1017" s="167"/>
      <c r="I1017" s="167"/>
      <c r="J1017" s="167"/>
      <c r="K1017" s="167"/>
      <c r="L1017" s="167"/>
      <c r="M1017" s="167"/>
      <c r="N1017" s="167"/>
      <c r="O1017" s="167"/>
      <c r="P1017" s="167"/>
      <c r="Q1017" s="167"/>
      <c r="R1017" s="167"/>
      <c r="S1017" s="167"/>
      <c r="T1017" s="187"/>
    </row>
    <row r="1018" spans="1:20" ht="56.25">
      <c r="A1018" s="313"/>
      <c r="B1018" s="313"/>
      <c r="C1018" s="135" t="s">
        <v>925</v>
      </c>
      <c r="D1018" s="173" t="s">
        <v>926</v>
      </c>
      <c r="E1018" s="188">
        <v>1301</v>
      </c>
      <c r="F1018" s="188">
        <v>1428603</v>
      </c>
      <c r="G1018" s="188">
        <v>730</v>
      </c>
      <c r="H1018" s="167">
        <v>0</v>
      </c>
      <c r="I1018" s="167">
        <v>0</v>
      </c>
      <c r="J1018" s="167">
        <v>0.9</v>
      </c>
      <c r="K1018" s="167">
        <v>0.9</v>
      </c>
      <c r="L1018" s="167">
        <v>0.9</v>
      </c>
      <c r="M1018" s="167">
        <v>0.9</v>
      </c>
      <c r="N1018" s="167">
        <v>0.9</v>
      </c>
      <c r="O1018" s="167">
        <v>0.9</v>
      </c>
      <c r="P1018" s="167">
        <v>0.9</v>
      </c>
      <c r="Q1018" s="167">
        <v>0.9</v>
      </c>
      <c r="R1018" s="167">
        <v>250</v>
      </c>
      <c r="S1018" s="167">
        <v>250</v>
      </c>
      <c r="T1018" s="187"/>
    </row>
    <row r="1019" spans="1:20" ht="22.5">
      <c r="A1019" s="334" t="s">
        <v>932</v>
      </c>
      <c r="B1019" s="334" t="s">
        <v>929</v>
      </c>
      <c r="C1019" s="135" t="s">
        <v>23</v>
      </c>
      <c r="D1019" s="188"/>
      <c r="E1019" s="138"/>
      <c r="F1019" s="138"/>
      <c r="G1019" s="138"/>
      <c r="H1019" s="167">
        <f>H1021</f>
        <v>6821</v>
      </c>
      <c r="I1019" s="167">
        <f aca="true" t="shared" si="277" ref="I1019:S1019">I1021</f>
        <v>6696.2</v>
      </c>
      <c r="J1019" s="167">
        <f t="shared" si="277"/>
        <v>1706</v>
      </c>
      <c r="K1019" s="167">
        <f t="shared" si="277"/>
        <v>1706</v>
      </c>
      <c r="L1019" s="167">
        <f t="shared" si="277"/>
        <v>3212.3</v>
      </c>
      <c r="M1019" s="167">
        <f t="shared" si="277"/>
        <v>3212.3</v>
      </c>
      <c r="N1019" s="167">
        <f t="shared" si="277"/>
        <v>4980.3</v>
      </c>
      <c r="O1019" s="167">
        <f t="shared" si="277"/>
        <v>4980.3</v>
      </c>
      <c r="P1019" s="167">
        <f t="shared" si="277"/>
        <v>6499.2</v>
      </c>
      <c r="Q1019" s="167">
        <f t="shared" si="277"/>
        <v>6479.5</v>
      </c>
      <c r="R1019" s="167">
        <f t="shared" si="277"/>
        <v>6906</v>
      </c>
      <c r="S1019" s="167">
        <f t="shared" si="277"/>
        <v>6906</v>
      </c>
      <c r="T1019" s="187"/>
    </row>
    <row r="1020" spans="1:20" ht="22.5">
      <c r="A1020" s="334"/>
      <c r="B1020" s="334"/>
      <c r="C1020" s="135" t="s">
        <v>36</v>
      </c>
      <c r="D1020" s="188"/>
      <c r="E1020" s="138"/>
      <c r="F1020" s="138"/>
      <c r="G1020" s="138"/>
      <c r="H1020" s="167"/>
      <c r="I1020" s="167"/>
      <c r="J1020" s="167"/>
      <c r="K1020" s="167"/>
      <c r="L1020" s="167"/>
      <c r="M1020" s="167"/>
      <c r="N1020" s="167"/>
      <c r="O1020" s="167"/>
      <c r="P1020" s="167"/>
      <c r="Q1020" s="167"/>
      <c r="R1020" s="167"/>
      <c r="S1020" s="167"/>
      <c r="T1020" s="187"/>
    </row>
    <row r="1021" spans="1:20" ht="56.25">
      <c r="A1021" s="334"/>
      <c r="B1021" s="334"/>
      <c r="C1021" s="135" t="s">
        <v>925</v>
      </c>
      <c r="D1021" s="173" t="s">
        <v>926</v>
      </c>
      <c r="E1021" s="173" t="s">
        <v>930</v>
      </c>
      <c r="F1021" s="138">
        <v>1438021</v>
      </c>
      <c r="G1021" s="188" t="s">
        <v>445</v>
      </c>
      <c r="H1021" s="167">
        <v>6821</v>
      </c>
      <c r="I1021" s="167">
        <v>6696.2</v>
      </c>
      <c r="J1021" s="167">
        <v>1706</v>
      </c>
      <c r="K1021" s="167">
        <v>1706</v>
      </c>
      <c r="L1021" s="167">
        <v>3212.3</v>
      </c>
      <c r="M1021" s="167">
        <v>3212.3</v>
      </c>
      <c r="N1021" s="167">
        <v>4980.3</v>
      </c>
      <c r="O1021" s="167">
        <v>4980.3</v>
      </c>
      <c r="P1021" s="167">
        <v>6499.2</v>
      </c>
      <c r="Q1021" s="167">
        <v>6479.5</v>
      </c>
      <c r="R1021" s="167">
        <v>6906</v>
      </c>
      <c r="S1021" s="167">
        <v>6906</v>
      </c>
      <c r="T1021" s="187"/>
    </row>
  </sheetData>
  <sheetProtection/>
  <mergeCells count="772">
    <mergeCell ref="A1003:A1005"/>
    <mergeCell ref="B1003:B1005"/>
    <mergeCell ref="A1006:A1008"/>
    <mergeCell ref="B1006:B1008"/>
    <mergeCell ref="B970:B972"/>
    <mergeCell ref="A973:A975"/>
    <mergeCell ref="B973:B975"/>
    <mergeCell ref="A976:A978"/>
    <mergeCell ref="B976:B978"/>
    <mergeCell ref="A988:A990"/>
    <mergeCell ref="A790:A794"/>
    <mergeCell ref="B790:B794"/>
    <mergeCell ref="A842:A844"/>
    <mergeCell ref="B842:B844"/>
    <mergeCell ref="A926:A933"/>
    <mergeCell ref="A964:A966"/>
    <mergeCell ref="B964:B966"/>
    <mergeCell ref="A917:A919"/>
    <mergeCell ref="A920:A922"/>
    <mergeCell ref="B658:B660"/>
    <mergeCell ref="A661:A663"/>
    <mergeCell ref="B661:B663"/>
    <mergeCell ref="A784:A786"/>
    <mergeCell ref="B784:B786"/>
    <mergeCell ref="B775:B777"/>
    <mergeCell ref="B778:B780"/>
    <mergeCell ref="B766:B768"/>
    <mergeCell ref="B769:B771"/>
    <mergeCell ref="B772:B774"/>
    <mergeCell ref="A839:A841"/>
    <mergeCell ref="B839:B841"/>
    <mergeCell ref="A724:A726"/>
    <mergeCell ref="B724:B726"/>
    <mergeCell ref="A721:A723"/>
    <mergeCell ref="A994:A996"/>
    <mergeCell ref="B994:B996"/>
    <mergeCell ref="B730:B732"/>
    <mergeCell ref="A730:A732"/>
    <mergeCell ref="B988:B990"/>
    <mergeCell ref="F214:F215"/>
    <mergeCell ref="B721:B723"/>
    <mergeCell ref="B712:B714"/>
    <mergeCell ref="E212:E213"/>
    <mergeCell ref="A214:A215"/>
    <mergeCell ref="B212:B213"/>
    <mergeCell ref="B688:B690"/>
    <mergeCell ref="B691:B693"/>
    <mergeCell ref="A703:A708"/>
    <mergeCell ref="B561:B563"/>
    <mergeCell ref="A552:A554"/>
    <mergeCell ref="A579:A581"/>
    <mergeCell ref="B655:B657"/>
    <mergeCell ref="B630:B632"/>
    <mergeCell ref="A655:A657"/>
    <mergeCell ref="A652:A654"/>
    <mergeCell ref="B694:B696"/>
    <mergeCell ref="A700:A702"/>
    <mergeCell ref="B697:B699"/>
    <mergeCell ref="B664:B666"/>
    <mergeCell ref="B682:B684"/>
    <mergeCell ref="B685:B687"/>
    <mergeCell ref="B667:B669"/>
    <mergeCell ref="B676:B678"/>
    <mergeCell ref="A691:A693"/>
    <mergeCell ref="A694:A696"/>
    <mergeCell ref="A923:A925"/>
    <mergeCell ref="A742:A744"/>
    <mergeCell ref="A748:A750"/>
    <mergeCell ref="A751:A753"/>
    <mergeCell ref="A754:A756"/>
    <mergeCell ref="A979:A981"/>
    <mergeCell ref="A934:A936"/>
    <mergeCell ref="A937:A939"/>
    <mergeCell ref="A940:A942"/>
    <mergeCell ref="A757:A759"/>
    <mergeCell ref="B979:B981"/>
    <mergeCell ref="A967:A969"/>
    <mergeCell ref="B967:B969"/>
    <mergeCell ref="A952:A954"/>
    <mergeCell ref="A955:A957"/>
    <mergeCell ref="B955:B957"/>
    <mergeCell ref="B958:B960"/>
    <mergeCell ref="B961:B963"/>
    <mergeCell ref="A970:A972"/>
    <mergeCell ref="B982:B984"/>
    <mergeCell ref="B985:B987"/>
    <mergeCell ref="B997:B999"/>
    <mergeCell ref="A982:A984"/>
    <mergeCell ref="A985:A987"/>
    <mergeCell ref="A1000:A1002"/>
    <mergeCell ref="B1000:B1002"/>
    <mergeCell ref="A991:A993"/>
    <mergeCell ref="B991:B993"/>
    <mergeCell ref="A997:A999"/>
    <mergeCell ref="B943:B945"/>
    <mergeCell ref="B946:B948"/>
    <mergeCell ref="B949:B951"/>
    <mergeCell ref="B952:B954"/>
    <mergeCell ref="A943:A945"/>
    <mergeCell ref="A946:A948"/>
    <mergeCell ref="A949:A951"/>
    <mergeCell ref="B926:B933"/>
    <mergeCell ref="B934:B936"/>
    <mergeCell ref="B937:B939"/>
    <mergeCell ref="B940:B942"/>
    <mergeCell ref="A760:A762"/>
    <mergeCell ref="A766:A768"/>
    <mergeCell ref="A769:A771"/>
    <mergeCell ref="A772:A774"/>
    <mergeCell ref="A775:A777"/>
    <mergeCell ref="B912:B916"/>
    <mergeCell ref="B917:B919"/>
    <mergeCell ref="B906:B908"/>
    <mergeCell ref="B909:B911"/>
    <mergeCell ref="A900:A902"/>
    <mergeCell ref="A903:A905"/>
    <mergeCell ref="B920:B922"/>
    <mergeCell ref="A909:A911"/>
    <mergeCell ref="B923:B925"/>
    <mergeCell ref="B798:B800"/>
    <mergeCell ref="A801:A803"/>
    <mergeCell ref="A804:A806"/>
    <mergeCell ref="A819:A821"/>
    <mergeCell ref="A822:A824"/>
    <mergeCell ref="A912:A916"/>
    <mergeCell ref="B900:B902"/>
    <mergeCell ref="B903:B905"/>
    <mergeCell ref="A906:A908"/>
    <mergeCell ref="A894:A896"/>
    <mergeCell ref="B894:B896"/>
    <mergeCell ref="B897:B899"/>
    <mergeCell ref="A888:A890"/>
    <mergeCell ref="A891:A893"/>
    <mergeCell ref="A897:A899"/>
    <mergeCell ref="B888:B890"/>
    <mergeCell ref="B885:B887"/>
    <mergeCell ref="A885:A887"/>
    <mergeCell ref="A882:A884"/>
    <mergeCell ref="A878:A881"/>
    <mergeCell ref="A875:A877"/>
    <mergeCell ref="B891:B893"/>
    <mergeCell ref="B863:B865"/>
    <mergeCell ref="A866:A868"/>
    <mergeCell ref="B866:B868"/>
    <mergeCell ref="B875:B877"/>
    <mergeCell ref="B878:B881"/>
    <mergeCell ref="B882:B884"/>
    <mergeCell ref="B857:B859"/>
    <mergeCell ref="A860:A862"/>
    <mergeCell ref="B860:B862"/>
    <mergeCell ref="A851:A853"/>
    <mergeCell ref="A854:A856"/>
    <mergeCell ref="A857:A859"/>
    <mergeCell ref="A781:A783"/>
    <mergeCell ref="A787:A789"/>
    <mergeCell ref="A636:A642"/>
    <mergeCell ref="A869:A871"/>
    <mergeCell ref="B869:B871"/>
    <mergeCell ref="B872:B874"/>
    <mergeCell ref="A872:A874"/>
    <mergeCell ref="A863:A865"/>
    <mergeCell ref="B851:B853"/>
    <mergeCell ref="B854:B856"/>
    <mergeCell ref="A795:A797"/>
    <mergeCell ref="A816:A818"/>
    <mergeCell ref="B795:B797"/>
    <mergeCell ref="A798:A800"/>
    <mergeCell ref="B801:B803"/>
    <mergeCell ref="A615:A617"/>
    <mergeCell ref="A778:A780"/>
    <mergeCell ref="A709:A711"/>
    <mergeCell ref="A715:A717"/>
    <mergeCell ref="A763:A765"/>
    <mergeCell ref="A845:A847"/>
    <mergeCell ref="B845:B847"/>
    <mergeCell ref="A848:A850"/>
    <mergeCell ref="B848:B850"/>
    <mergeCell ref="B819:B821"/>
    <mergeCell ref="B822:B824"/>
    <mergeCell ref="B825:B827"/>
    <mergeCell ref="A828:A830"/>
    <mergeCell ref="A831:A835"/>
    <mergeCell ref="A836:A838"/>
    <mergeCell ref="B804:B806"/>
    <mergeCell ref="B816:B818"/>
    <mergeCell ref="B836:B838"/>
    <mergeCell ref="A807:A809"/>
    <mergeCell ref="B807:B809"/>
    <mergeCell ref="A810:A815"/>
    <mergeCell ref="B810:B815"/>
    <mergeCell ref="B831:B835"/>
    <mergeCell ref="B828:B830"/>
    <mergeCell ref="A825:A827"/>
    <mergeCell ref="B787:B789"/>
    <mergeCell ref="A739:A741"/>
    <mergeCell ref="B748:B750"/>
    <mergeCell ref="B751:B753"/>
    <mergeCell ref="B754:B756"/>
    <mergeCell ref="B757:B759"/>
    <mergeCell ref="B760:B762"/>
    <mergeCell ref="B763:B765"/>
    <mergeCell ref="B781:B783"/>
    <mergeCell ref="B745:B747"/>
    <mergeCell ref="B636:B642"/>
    <mergeCell ref="B643:B645"/>
    <mergeCell ref="B646:B648"/>
    <mergeCell ref="B649:B651"/>
    <mergeCell ref="B652:B654"/>
    <mergeCell ref="A673:A675"/>
    <mergeCell ref="A664:A666"/>
    <mergeCell ref="A667:A669"/>
    <mergeCell ref="B673:B675"/>
    <mergeCell ref="A658:A660"/>
    <mergeCell ref="A624:A626"/>
    <mergeCell ref="B624:B626"/>
    <mergeCell ref="A627:A629"/>
    <mergeCell ref="B627:B629"/>
    <mergeCell ref="A630:A632"/>
    <mergeCell ref="A633:A635"/>
    <mergeCell ref="B633:B635"/>
    <mergeCell ref="B615:B617"/>
    <mergeCell ref="A618:A620"/>
    <mergeCell ref="B618:B620"/>
    <mergeCell ref="A621:A623"/>
    <mergeCell ref="B621:B623"/>
    <mergeCell ref="A600:A602"/>
    <mergeCell ref="B600:B602"/>
    <mergeCell ref="B603:B605"/>
    <mergeCell ref="B606:B608"/>
    <mergeCell ref="B609:B611"/>
    <mergeCell ref="B612:B614"/>
    <mergeCell ref="B588:B590"/>
    <mergeCell ref="B591:B593"/>
    <mergeCell ref="A594:A596"/>
    <mergeCell ref="B594:B596"/>
    <mergeCell ref="A597:A599"/>
    <mergeCell ref="B597:B599"/>
    <mergeCell ref="A612:A614"/>
    <mergeCell ref="B579:B581"/>
    <mergeCell ref="A582:A584"/>
    <mergeCell ref="B582:B584"/>
    <mergeCell ref="A585:A587"/>
    <mergeCell ref="B585:B587"/>
    <mergeCell ref="A570:A572"/>
    <mergeCell ref="B570:B572"/>
    <mergeCell ref="A573:A575"/>
    <mergeCell ref="B573:B575"/>
    <mergeCell ref="A576:A578"/>
    <mergeCell ref="B576:B578"/>
    <mergeCell ref="B555:B557"/>
    <mergeCell ref="B558:B560"/>
    <mergeCell ref="A564:A566"/>
    <mergeCell ref="A567:A569"/>
    <mergeCell ref="B564:B566"/>
    <mergeCell ref="B567:B569"/>
    <mergeCell ref="A558:A560"/>
    <mergeCell ref="A555:A557"/>
    <mergeCell ref="A561:A563"/>
    <mergeCell ref="A540:A542"/>
    <mergeCell ref="B543:B545"/>
    <mergeCell ref="A546:A548"/>
    <mergeCell ref="B546:B548"/>
    <mergeCell ref="B540:B542"/>
    <mergeCell ref="B549:B551"/>
    <mergeCell ref="A543:A545"/>
    <mergeCell ref="A549:A551"/>
    <mergeCell ref="C526:C529"/>
    <mergeCell ref="A531:A533"/>
    <mergeCell ref="B531:B533"/>
    <mergeCell ref="A534:A536"/>
    <mergeCell ref="B534:B536"/>
    <mergeCell ref="A537:A539"/>
    <mergeCell ref="B537:B539"/>
    <mergeCell ref="A524:A530"/>
    <mergeCell ref="B524:B530"/>
    <mergeCell ref="B518:B520"/>
    <mergeCell ref="A521:A523"/>
    <mergeCell ref="B521:B523"/>
    <mergeCell ref="A512:A514"/>
    <mergeCell ref="A515:A517"/>
    <mergeCell ref="A518:A520"/>
    <mergeCell ref="B512:B514"/>
    <mergeCell ref="B515:B517"/>
    <mergeCell ref="A497:A499"/>
    <mergeCell ref="B497:B499"/>
    <mergeCell ref="B500:B502"/>
    <mergeCell ref="B503:B505"/>
    <mergeCell ref="B506:B508"/>
    <mergeCell ref="B509:B511"/>
    <mergeCell ref="A500:A502"/>
    <mergeCell ref="A503:A505"/>
    <mergeCell ref="A506:A508"/>
    <mergeCell ref="A509:A511"/>
    <mergeCell ref="A485:A487"/>
    <mergeCell ref="B485:B487"/>
    <mergeCell ref="A488:A490"/>
    <mergeCell ref="B488:B490"/>
    <mergeCell ref="B491:B493"/>
    <mergeCell ref="B494:B496"/>
    <mergeCell ref="A491:A493"/>
    <mergeCell ref="A494:A496"/>
    <mergeCell ref="A473:A475"/>
    <mergeCell ref="A476:A478"/>
    <mergeCell ref="B476:B478"/>
    <mergeCell ref="A479:A481"/>
    <mergeCell ref="A482:A484"/>
    <mergeCell ref="B482:B484"/>
    <mergeCell ref="B473:B475"/>
    <mergeCell ref="B479:B481"/>
    <mergeCell ref="A461:A463"/>
    <mergeCell ref="B461:B463"/>
    <mergeCell ref="A464:A466"/>
    <mergeCell ref="B464:B466"/>
    <mergeCell ref="A467:A469"/>
    <mergeCell ref="A470:A472"/>
    <mergeCell ref="B467:B469"/>
    <mergeCell ref="B470:B472"/>
    <mergeCell ref="A449:A451"/>
    <mergeCell ref="A452:A457"/>
    <mergeCell ref="B452:B457"/>
    <mergeCell ref="A458:A460"/>
    <mergeCell ref="B458:B460"/>
    <mergeCell ref="B449:B451"/>
    <mergeCell ref="A431:A433"/>
    <mergeCell ref="A434:A436"/>
    <mergeCell ref="A437:A439"/>
    <mergeCell ref="A440:A442"/>
    <mergeCell ref="A443:A445"/>
    <mergeCell ref="A446:A448"/>
    <mergeCell ref="A416:A418"/>
    <mergeCell ref="B416:B418"/>
    <mergeCell ref="A419:A421"/>
    <mergeCell ref="A422:A424"/>
    <mergeCell ref="A425:A427"/>
    <mergeCell ref="A428:A430"/>
    <mergeCell ref="B419:B421"/>
    <mergeCell ref="B422:B424"/>
    <mergeCell ref="B425:B427"/>
    <mergeCell ref="B428:B430"/>
    <mergeCell ref="A409:A412"/>
    <mergeCell ref="B409:B412"/>
    <mergeCell ref="B413:B415"/>
    <mergeCell ref="A392:A408"/>
    <mergeCell ref="B395:B401"/>
    <mergeCell ref="C395:C408"/>
    <mergeCell ref="A413:A415"/>
    <mergeCell ref="E395:E401"/>
    <mergeCell ref="F395:F401"/>
    <mergeCell ref="B402:B408"/>
    <mergeCell ref="D402:D404"/>
    <mergeCell ref="E402:E404"/>
    <mergeCell ref="F402:F404"/>
    <mergeCell ref="D406:D408"/>
    <mergeCell ref="E406:E408"/>
    <mergeCell ref="F406:F408"/>
    <mergeCell ref="D395:D401"/>
    <mergeCell ref="A385:A391"/>
    <mergeCell ref="B388:B391"/>
    <mergeCell ref="C388:C391"/>
    <mergeCell ref="D388:D390"/>
    <mergeCell ref="E388:E390"/>
    <mergeCell ref="F388:F390"/>
    <mergeCell ref="D379:D381"/>
    <mergeCell ref="E379:E381"/>
    <mergeCell ref="F379:F381"/>
    <mergeCell ref="A382:A384"/>
    <mergeCell ref="D382:D384"/>
    <mergeCell ref="E382:E384"/>
    <mergeCell ref="F382:F384"/>
    <mergeCell ref="A370:A375"/>
    <mergeCell ref="B373:B384"/>
    <mergeCell ref="C373:C384"/>
    <mergeCell ref="D373:D375"/>
    <mergeCell ref="E373:E375"/>
    <mergeCell ref="F373:F375"/>
    <mergeCell ref="A376:A381"/>
    <mergeCell ref="D376:D378"/>
    <mergeCell ref="E376:E378"/>
    <mergeCell ref="F376:F378"/>
    <mergeCell ref="A358:A369"/>
    <mergeCell ref="B361:B369"/>
    <mergeCell ref="C361:C369"/>
    <mergeCell ref="D361:D363"/>
    <mergeCell ref="E361:E363"/>
    <mergeCell ref="F361:F363"/>
    <mergeCell ref="D366:D368"/>
    <mergeCell ref="E366:E368"/>
    <mergeCell ref="F366:F368"/>
    <mergeCell ref="D348:D351"/>
    <mergeCell ref="E348:E351"/>
    <mergeCell ref="F348:F351"/>
    <mergeCell ref="D354:D356"/>
    <mergeCell ref="E354:E356"/>
    <mergeCell ref="F354:F356"/>
    <mergeCell ref="F338:F340"/>
    <mergeCell ref="D341:D343"/>
    <mergeCell ref="E341:E343"/>
    <mergeCell ref="F341:F343"/>
    <mergeCell ref="D344:D346"/>
    <mergeCell ref="E344:E346"/>
    <mergeCell ref="F344:F346"/>
    <mergeCell ref="D328:D330"/>
    <mergeCell ref="E328:E330"/>
    <mergeCell ref="F328:F330"/>
    <mergeCell ref="E331:E333"/>
    <mergeCell ref="F331:F333"/>
    <mergeCell ref="A335:A357"/>
    <mergeCell ref="B338:B356"/>
    <mergeCell ref="C338:C357"/>
    <mergeCell ref="D338:D340"/>
    <mergeCell ref="E338:E340"/>
    <mergeCell ref="E314:E316"/>
    <mergeCell ref="F314:F316"/>
    <mergeCell ref="E318:E320"/>
    <mergeCell ref="F318:F320"/>
    <mergeCell ref="D325:D327"/>
    <mergeCell ref="E325:E327"/>
    <mergeCell ref="F325:F327"/>
    <mergeCell ref="A303:A305"/>
    <mergeCell ref="B303:B305"/>
    <mergeCell ref="A306:A334"/>
    <mergeCell ref="B308:B334"/>
    <mergeCell ref="C308:C334"/>
    <mergeCell ref="D308:D310"/>
    <mergeCell ref="D318:D320"/>
    <mergeCell ref="D331:D333"/>
    <mergeCell ref="D311:D313"/>
    <mergeCell ref="D314:D316"/>
    <mergeCell ref="A294:A296"/>
    <mergeCell ref="B294:B296"/>
    <mergeCell ref="A297:A299"/>
    <mergeCell ref="B297:B299"/>
    <mergeCell ref="A300:A302"/>
    <mergeCell ref="B300:B302"/>
    <mergeCell ref="B79:B88"/>
    <mergeCell ref="A285:A287"/>
    <mergeCell ref="B285:B287"/>
    <mergeCell ref="A288:A290"/>
    <mergeCell ref="B288:B290"/>
    <mergeCell ref="A291:A293"/>
    <mergeCell ref="B291:B293"/>
    <mergeCell ref="A272:A274"/>
    <mergeCell ref="B272:B274"/>
    <mergeCell ref="A212:A213"/>
    <mergeCell ref="A275:A284"/>
    <mergeCell ref="B275:B284"/>
    <mergeCell ref="D276:D284"/>
    <mergeCell ref="E276:E284"/>
    <mergeCell ref="F276:F284"/>
    <mergeCell ref="C172:C174"/>
    <mergeCell ref="E172:E174"/>
    <mergeCell ref="F172:F174"/>
    <mergeCell ref="D175:D179"/>
    <mergeCell ref="E175:E179"/>
    <mergeCell ref="F263:F271"/>
    <mergeCell ref="A135:A136"/>
    <mergeCell ref="B135:B136"/>
    <mergeCell ref="F185:F187"/>
    <mergeCell ref="B259:B261"/>
    <mergeCell ref="D260:D261"/>
    <mergeCell ref="E260:E261"/>
    <mergeCell ref="F175:F179"/>
    <mergeCell ref="F208:F209"/>
    <mergeCell ref="E228:E229"/>
    <mergeCell ref="A259:A261"/>
    <mergeCell ref="A262:A271"/>
    <mergeCell ref="B262:B271"/>
    <mergeCell ref="D263:D271"/>
    <mergeCell ref="D217:D223"/>
    <mergeCell ref="E217:E223"/>
    <mergeCell ref="E234:E237"/>
    <mergeCell ref="A252:A253"/>
    <mergeCell ref="B252:B253"/>
    <mergeCell ref="B243:B244"/>
    <mergeCell ref="C176:C179"/>
    <mergeCell ref="D172:D174"/>
    <mergeCell ref="C158:C159"/>
    <mergeCell ref="E158:E159"/>
    <mergeCell ref="E263:E271"/>
    <mergeCell ref="B214:B215"/>
    <mergeCell ref="D214:D215"/>
    <mergeCell ref="E214:E215"/>
    <mergeCell ref="A143:A149"/>
    <mergeCell ref="B143:B149"/>
    <mergeCell ref="F141:F142"/>
    <mergeCell ref="B140:B142"/>
    <mergeCell ref="D158:D159"/>
    <mergeCell ref="F158:F159"/>
    <mergeCell ref="F113:F124"/>
    <mergeCell ref="F126:F132"/>
    <mergeCell ref="A137:A138"/>
    <mergeCell ref="D161:D163"/>
    <mergeCell ref="E161:E163"/>
    <mergeCell ref="B137:B138"/>
    <mergeCell ref="C161:C163"/>
    <mergeCell ref="D141:D142"/>
    <mergeCell ref="E141:E142"/>
    <mergeCell ref="A140:A142"/>
    <mergeCell ref="B112:B124"/>
    <mergeCell ref="C126:C132"/>
    <mergeCell ref="A112:A124"/>
    <mergeCell ref="B125:B132"/>
    <mergeCell ref="A125:A132"/>
    <mergeCell ref="D113:D124"/>
    <mergeCell ref="C113:C124"/>
    <mergeCell ref="A89:A98"/>
    <mergeCell ref="B89:B98"/>
    <mergeCell ref="D90:D98"/>
    <mergeCell ref="E90:E98"/>
    <mergeCell ref="F90:F98"/>
    <mergeCell ref="F100:F111"/>
    <mergeCell ref="C90:C98"/>
    <mergeCell ref="C100:C111"/>
    <mergeCell ref="A99:A111"/>
    <mergeCell ref="B99:B111"/>
    <mergeCell ref="E64:E72"/>
    <mergeCell ref="F64:F72"/>
    <mergeCell ref="A73:A75"/>
    <mergeCell ref="B73:B75"/>
    <mergeCell ref="C64:C72"/>
    <mergeCell ref="F80:F88"/>
    <mergeCell ref="A76:A78"/>
    <mergeCell ref="B76:B78"/>
    <mergeCell ref="C80:C88"/>
    <mergeCell ref="A79:A88"/>
    <mergeCell ref="A46:A56"/>
    <mergeCell ref="B46:B56"/>
    <mergeCell ref="D47:D56"/>
    <mergeCell ref="A63:A72"/>
    <mergeCell ref="B63:B72"/>
    <mergeCell ref="D64:D72"/>
    <mergeCell ref="A57:A62"/>
    <mergeCell ref="B57:B62"/>
    <mergeCell ref="D58:D62"/>
    <mergeCell ref="E58:E62"/>
    <mergeCell ref="F58:F62"/>
    <mergeCell ref="C58:C62"/>
    <mergeCell ref="C41:C45"/>
    <mergeCell ref="C47:C56"/>
    <mergeCell ref="F33:F35"/>
    <mergeCell ref="B31:B35"/>
    <mergeCell ref="A36:A39"/>
    <mergeCell ref="B36:B39"/>
    <mergeCell ref="D38:D39"/>
    <mergeCell ref="E38:E39"/>
    <mergeCell ref="F38:F39"/>
    <mergeCell ref="F47:F56"/>
    <mergeCell ref="A4:T4"/>
    <mergeCell ref="H6:S6"/>
    <mergeCell ref="T6:T9"/>
    <mergeCell ref="R7:S8"/>
    <mergeCell ref="C6:C9"/>
    <mergeCell ref="B6:B9"/>
    <mergeCell ref="D7:D9"/>
    <mergeCell ref="E7:E9"/>
    <mergeCell ref="A6:A9"/>
    <mergeCell ref="D6:G6"/>
    <mergeCell ref="R1:T1"/>
    <mergeCell ref="R2:T2"/>
    <mergeCell ref="G7:G9"/>
    <mergeCell ref="N8:O8"/>
    <mergeCell ref="P8:Q8"/>
    <mergeCell ref="F7:F9"/>
    <mergeCell ref="H7:I8"/>
    <mergeCell ref="J8:K8"/>
    <mergeCell ref="J7:Q7"/>
    <mergeCell ref="L8:M8"/>
    <mergeCell ref="F17:F21"/>
    <mergeCell ref="A171:A174"/>
    <mergeCell ref="A208:A211"/>
    <mergeCell ref="B10:B12"/>
    <mergeCell ref="B13:B15"/>
    <mergeCell ref="A13:A15"/>
    <mergeCell ref="B16:B21"/>
    <mergeCell ref="F23:F27"/>
    <mergeCell ref="D23:D27"/>
    <mergeCell ref="E23:E27"/>
    <mergeCell ref="A40:A45"/>
    <mergeCell ref="B180:B181"/>
    <mergeCell ref="B157:B159"/>
    <mergeCell ref="A31:A35"/>
    <mergeCell ref="D33:D35"/>
    <mergeCell ref="C33:C35"/>
    <mergeCell ref="E47:E56"/>
    <mergeCell ref="A10:A12"/>
    <mergeCell ref="B40:B45"/>
    <mergeCell ref="A202:A203"/>
    <mergeCell ref="A182:A184"/>
    <mergeCell ref="B182:B184"/>
    <mergeCell ref="A150:A155"/>
    <mergeCell ref="A175:A179"/>
    <mergeCell ref="B175:B179"/>
    <mergeCell ref="B188:B190"/>
    <mergeCell ref="A22:A27"/>
    <mergeCell ref="E17:E21"/>
    <mergeCell ref="D17:D21"/>
    <mergeCell ref="B22:B27"/>
    <mergeCell ref="B29:B30"/>
    <mergeCell ref="A29:A30"/>
    <mergeCell ref="C17:C21"/>
    <mergeCell ref="C23:C27"/>
    <mergeCell ref="A16:A21"/>
    <mergeCell ref="A185:A187"/>
    <mergeCell ref="B230:B232"/>
    <mergeCell ref="D231:D232"/>
    <mergeCell ref="E231:E232"/>
    <mergeCell ref="F231:F232"/>
    <mergeCell ref="D228:D229"/>
    <mergeCell ref="A191:A195"/>
    <mergeCell ref="A199:A200"/>
    <mergeCell ref="A188:A190"/>
    <mergeCell ref="A196:A198"/>
    <mergeCell ref="B171:B174"/>
    <mergeCell ref="B208:B211"/>
    <mergeCell ref="E199:E201"/>
    <mergeCell ref="D239:D242"/>
    <mergeCell ref="E239:E242"/>
    <mergeCell ref="F239:F242"/>
    <mergeCell ref="D234:D237"/>
    <mergeCell ref="B191:B195"/>
    <mergeCell ref="C189:C190"/>
    <mergeCell ref="B199:B201"/>
    <mergeCell ref="E208:E209"/>
    <mergeCell ref="F228:F229"/>
    <mergeCell ref="A227:A229"/>
    <mergeCell ref="B227:B229"/>
    <mergeCell ref="A230:A232"/>
    <mergeCell ref="D212:D213"/>
    <mergeCell ref="B216:B223"/>
    <mergeCell ref="A224:A226"/>
    <mergeCell ref="B224:B226"/>
    <mergeCell ref="F212:F213"/>
    <mergeCell ref="D183:D184"/>
    <mergeCell ref="B185:B187"/>
    <mergeCell ref="D185:D187"/>
    <mergeCell ref="C186:C187"/>
    <mergeCell ref="E183:E184"/>
    <mergeCell ref="C183:C184"/>
    <mergeCell ref="A180:A181"/>
    <mergeCell ref="C168:C170"/>
    <mergeCell ref="D168:D170"/>
    <mergeCell ref="F168:F170"/>
    <mergeCell ref="C192:C195"/>
    <mergeCell ref="D191:D195"/>
    <mergeCell ref="E191:E195"/>
    <mergeCell ref="D188:D190"/>
    <mergeCell ref="E188:E190"/>
    <mergeCell ref="E185:E187"/>
    <mergeCell ref="E33:E35"/>
    <mergeCell ref="D80:D88"/>
    <mergeCell ref="E80:E88"/>
    <mergeCell ref="E113:E124"/>
    <mergeCell ref="E126:E132"/>
    <mergeCell ref="B160:B163"/>
    <mergeCell ref="E151:E155"/>
    <mergeCell ref="B150:B155"/>
    <mergeCell ref="D100:D111"/>
    <mergeCell ref="E100:E111"/>
    <mergeCell ref="A745:A747"/>
    <mergeCell ref="B679:B681"/>
    <mergeCell ref="C144:C148"/>
    <mergeCell ref="A167:A170"/>
    <mergeCell ref="B167:B170"/>
    <mergeCell ref="A157:A159"/>
    <mergeCell ref="A160:A163"/>
    <mergeCell ref="B164:B166"/>
    <mergeCell ref="A164:A166"/>
    <mergeCell ref="B431:B433"/>
    <mergeCell ref="B434:B436"/>
    <mergeCell ref="B437:B439"/>
    <mergeCell ref="B440:B442"/>
    <mergeCell ref="B443:B445"/>
    <mergeCell ref="B446:B448"/>
    <mergeCell ref="A1013:A1015"/>
    <mergeCell ref="A679:A681"/>
    <mergeCell ref="A736:A738"/>
    <mergeCell ref="B736:B738"/>
    <mergeCell ref="B739:B741"/>
    <mergeCell ref="A1016:A1018"/>
    <mergeCell ref="A1019:A1021"/>
    <mergeCell ref="B1009:B1012"/>
    <mergeCell ref="B1013:B1015"/>
    <mergeCell ref="B1016:B1018"/>
    <mergeCell ref="B1019:B1021"/>
    <mergeCell ref="A1009:A1012"/>
    <mergeCell ref="E144:E149"/>
    <mergeCell ref="F144:F149"/>
    <mergeCell ref="F196:F198"/>
    <mergeCell ref="E168:E170"/>
    <mergeCell ref="F165:F166"/>
    <mergeCell ref="E196:E198"/>
    <mergeCell ref="E165:E166"/>
    <mergeCell ref="F188:F190"/>
    <mergeCell ref="E202:E203"/>
    <mergeCell ref="F202:F203"/>
    <mergeCell ref="D126:D132"/>
    <mergeCell ref="D144:D149"/>
    <mergeCell ref="C165:C166"/>
    <mergeCell ref="D165:D166"/>
    <mergeCell ref="D151:D155"/>
    <mergeCell ref="F151:F155"/>
    <mergeCell ref="F161:F163"/>
    <mergeCell ref="F191:F195"/>
    <mergeCell ref="B204:B205"/>
    <mergeCell ref="D204:D205"/>
    <mergeCell ref="D208:D209"/>
    <mergeCell ref="C197:C198"/>
    <mergeCell ref="D202:D203"/>
    <mergeCell ref="D199:D201"/>
    <mergeCell ref="B196:B198"/>
    <mergeCell ref="D196:D198"/>
    <mergeCell ref="B202:B203"/>
    <mergeCell ref="A245:A249"/>
    <mergeCell ref="F217:F223"/>
    <mergeCell ref="B245:B249"/>
    <mergeCell ref="B233:B237"/>
    <mergeCell ref="F234:F237"/>
    <mergeCell ref="A238:A242"/>
    <mergeCell ref="B238:B242"/>
    <mergeCell ref="C246:C249"/>
    <mergeCell ref="A233:A237"/>
    <mergeCell ref="A243:A244"/>
    <mergeCell ref="E204:E205"/>
    <mergeCell ref="F204:F205"/>
    <mergeCell ref="A250:A251"/>
    <mergeCell ref="B250:B251"/>
    <mergeCell ref="D250:D251"/>
    <mergeCell ref="E250:E251"/>
    <mergeCell ref="A204:A205"/>
    <mergeCell ref="A216:A223"/>
    <mergeCell ref="F250:F251"/>
    <mergeCell ref="C217:C223"/>
    <mergeCell ref="E311:E313"/>
    <mergeCell ref="F311:F313"/>
    <mergeCell ref="F252:F253"/>
    <mergeCell ref="A254:A255"/>
    <mergeCell ref="B254:B255"/>
    <mergeCell ref="D254:D255"/>
    <mergeCell ref="E254:E255"/>
    <mergeCell ref="F254:F255"/>
    <mergeCell ref="D252:D253"/>
    <mergeCell ref="E252:E253"/>
    <mergeCell ref="B715:B717"/>
    <mergeCell ref="A727:A729"/>
    <mergeCell ref="A697:A699"/>
    <mergeCell ref="A712:A714"/>
    <mergeCell ref="A733:A735"/>
    <mergeCell ref="B718:B720"/>
    <mergeCell ref="B703:B708"/>
    <mergeCell ref="B709:B711"/>
    <mergeCell ref="B733:B735"/>
    <mergeCell ref="B727:B729"/>
    <mergeCell ref="B742:B744"/>
    <mergeCell ref="B700:B702"/>
    <mergeCell ref="A206:A207"/>
    <mergeCell ref="B206:B207"/>
    <mergeCell ref="D206:D207"/>
    <mergeCell ref="E206:E207"/>
    <mergeCell ref="A676:A678"/>
    <mergeCell ref="A682:A684"/>
    <mergeCell ref="A688:A690"/>
    <mergeCell ref="D272:D274"/>
    <mergeCell ref="D673:D675"/>
    <mergeCell ref="E673:E675"/>
    <mergeCell ref="E272:E274"/>
    <mergeCell ref="F206:F207"/>
    <mergeCell ref="F246:F249"/>
    <mergeCell ref="E246:E249"/>
    <mergeCell ref="D246:D249"/>
    <mergeCell ref="F272:F274"/>
    <mergeCell ref="E308:E310"/>
    <mergeCell ref="F308:F310"/>
  </mergeCells>
  <printOptions/>
  <pageMargins left="0.3937007874015748" right="0.1968503937007874" top="0.35433070866141736" bottom="0.35433070866141736" header="0.31496062992125984" footer="0.31496062992125984"/>
  <pageSetup fitToHeight="1000" fitToWidth="1000"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dimension ref="A1:R1197"/>
  <sheetViews>
    <sheetView view="pageBreakPreview" zoomScale="110" zoomScaleSheetLayoutView="110" zoomScalePageLayoutView="0" workbookViewId="0" topLeftCell="A1">
      <pane xSplit="2" ySplit="8" topLeftCell="C47" activePane="bottomRight" state="frozen"/>
      <selection pane="topLeft" activeCell="A1" sqref="A1"/>
      <selection pane="topRight" activeCell="C1" sqref="C1"/>
      <selection pane="bottomLeft" activeCell="A9" sqref="A9"/>
      <selection pane="bottomRight" activeCell="M9" sqref="M9"/>
    </sheetView>
  </sheetViews>
  <sheetFormatPr defaultColWidth="9.00390625" defaultRowHeight="12.75"/>
  <cols>
    <col min="1" max="1" width="19.625" style="0" customWidth="1"/>
    <col min="2" max="2" width="38.125" style="0" customWidth="1"/>
    <col min="3" max="3" width="18.375" style="0" customWidth="1"/>
    <col min="4" max="4" width="8.125" style="0" customWidth="1"/>
    <col min="5" max="5" width="8.875" style="0" customWidth="1"/>
    <col min="6" max="6" width="10.00390625" style="0" customWidth="1"/>
    <col min="7" max="7" width="8.625" style="0" customWidth="1"/>
    <col min="8" max="8" width="8.375" style="0" customWidth="1"/>
    <col min="9" max="9" width="8.125" style="0" customWidth="1"/>
    <col min="10" max="11" width="7.875" style="0" customWidth="1"/>
    <col min="12" max="12" width="8.375" style="0" customWidth="1"/>
    <col min="13" max="13" width="7.875" style="0" customWidth="1"/>
    <col min="14" max="14" width="8.625" style="0" customWidth="1"/>
    <col min="15" max="15" width="9.00390625" style="0" customWidth="1"/>
    <col min="16" max="16" width="24.75390625" style="0" customWidth="1"/>
  </cols>
  <sheetData>
    <row r="1" spans="14:16" ht="12.75">
      <c r="N1" s="280" t="s">
        <v>29</v>
      </c>
      <c r="O1" s="280"/>
      <c r="P1" s="280"/>
    </row>
    <row r="2" spans="14:16" ht="42.75" customHeight="1">
      <c r="N2" s="280" t="s">
        <v>39</v>
      </c>
      <c r="O2" s="280"/>
      <c r="P2" s="280"/>
    </row>
    <row r="3" spans="1:16" ht="18" customHeight="1">
      <c r="A3" s="448" t="s">
        <v>42</v>
      </c>
      <c r="B3" s="448"/>
      <c r="C3" s="448"/>
      <c r="D3" s="448"/>
      <c r="E3" s="448"/>
      <c r="F3" s="448"/>
      <c r="G3" s="448"/>
      <c r="H3" s="448"/>
      <c r="I3" s="448"/>
      <c r="J3" s="448"/>
      <c r="K3" s="448"/>
      <c r="L3" s="448"/>
      <c r="M3" s="448"/>
      <c r="N3" s="448"/>
      <c r="O3" s="448"/>
      <c r="P3" s="448"/>
    </row>
    <row r="4" spans="14:16" ht="15.75">
      <c r="N4" s="5"/>
      <c r="O4" s="5"/>
      <c r="P4" s="110" t="s">
        <v>10</v>
      </c>
    </row>
    <row r="5" spans="1:16" ht="29.25" customHeight="1">
      <c r="A5" s="449" t="s">
        <v>18</v>
      </c>
      <c r="B5" s="449" t="s">
        <v>43</v>
      </c>
      <c r="C5" s="449" t="s">
        <v>33</v>
      </c>
      <c r="D5" s="449" t="s">
        <v>531</v>
      </c>
      <c r="E5" s="449"/>
      <c r="F5" s="449" t="s">
        <v>644</v>
      </c>
      <c r="G5" s="449"/>
      <c r="H5" s="449"/>
      <c r="I5" s="449"/>
      <c r="J5" s="449"/>
      <c r="K5" s="449"/>
      <c r="L5" s="449"/>
      <c r="M5" s="449"/>
      <c r="N5" s="449" t="s">
        <v>3</v>
      </c>
      <c r="O5" s="449"/>
      <c r="P5" s="449" t="s">
        <v>32</v>
      </c>
    </row>
    <row r="6" spans="1:16" ht="12.75">
      <c r="A6" s="449"/>
      <c r="B6" s="449"/>
      <c r="C6" s="449"/>
      <c r="D6" s="449"/>
      <c r="E6" s="449"/>
      <c r="F6" s="449" t="s">
        <v>6</v>
      </c>
      <c r="G6" s="449"/>
      <c r="H6" s="449" t="s">
        <v>13</v>
      </c>
      <c r="I6" s="449"/>
      <c r="J6" s="449" t="s">
        <v>14</v>
      </c>
      <c r="K6" s="449"/>
      <c r="L6" s="449" t="s">
        <v>17</v>
      </c>
      <c r="M6" s="449"/>
      <c r="N6" s="449"/>
      <c r="O6" s="449"/>
      <c r="P6" s="449"/>
    </row>
    <row r="7" spans="1:16" ht="12.75">
      <c r="A7" s="449"/>
      <c r="B7" s="449"/>
      <c r="C7" s="449"/>
      <c r="D7" s="11" t="s">
        <v>4</v>
      </c>
      <c r="E7" s="11" t="s">
        <v>5</v>
      </c>
      <c r="F7" s="11" t="s">
        <v>4</v>
      </c>
      <c r="G7" s="11" t="s">
        <v>5</v>
      </c>
      <c r="H7" s="11" t="s">
        <v>4</v>
      </c>
      <c r="I7" s="11" t="s">
        <v>5</v>
      </c>
      <c r="J7" s="11" t="s">
        <v>4</v>
      </c>
      <c r="K7" s="11" t="s">
        <v>5</v>
      </c>
      <c r="L7" s="11" t="s">
        <v>4</v>
      </c>
      <c r="M7" s="11" t="s">
        <v>5</v>
      </c>
      <c r="N7" s="11">
        <v>2018</v>
      </c>
      <c r="O7" s="11">
        <v>2019</v>
      </c>
      <c r="P7" s="449"/>
    </row>
    <row r="8" spans="1:16" ht="12.75">
      <c r="A8" s="26"/>
      <c r="B8" s="26"/>
      <c r="C8" s="11"/>
      <c r="D8" s="11"/>
      <c r="E8" s="11"/>
      <c r="F8" s="11"/>
      <c r="G8" s="57"/>
      <c r="H8" s="11"/>
      <c r="I8" s="11"/>
      <c r="J8" s="11"/>
      <c r="K8" s="57"/>
      <c r="L8" s="11"/>
      <c r="M8" s="57"/>
      <c r="N8" s="11"/>
      <c r="O8" s="11"/>
      <c r="P8" s="11"/>
    </row>
    <row r="9" spans="1:16" ht="25.5" customHeight="1">
      <c r="A9" s="439" t="s">
        <v>40</v>
      </c>
      <c r="B9" s="446" t="s">
        <v>401</v>
      </c>
      <c r="C9" s="47" t="s">
        <v>402</v>
      </c>
      <c r="D9" s="13">
        <f>D12+D13+D14</f>
        <v>544956.8199999998</v>
      </c>
      <c r="E9" s="13">
        <f aca="true" t="shared" si="0" ref="E9:O9">E12+E13+E14</f>
        <v>537095.57</v>
      </c>
      <c r="F9" s="13">
        <f t="shared" si="0"/>
        <v>517337.87</v>
      </c>
      <c r="G9" s="13">
        <f t="shared" si="0"/>
        <v>112859.74999999999</v>
      </c>
      <c r="H9" s="13">
        <f t="shared" si="0"/>
        <v>533206.37</v>
      </c>
      <c r="I9" s="13">
        <f t="shared" si="0"/>
        <v>270886.83</v>
      </c>
      <c r="J9" s="13">
        <f t="shared" si="0"/>
        <v>535713.4199999999</v>
      </c>
      <c r="K9" s="13">
        <f t="shared" si="0"/>
        <v>373209.32999999996</v>
      </c>
      <c r="L9" s="194">
        <f t="shared" si="0"/>
        <v>546355.7300000001</v>
      </c>
      <c r="M9" s="194">
        <f t="shared" si="0"/>
        <v>535537.98</v>
      </c>
      <c r="N9" s="13">
        <f t="shared" si="0"/>
        <v>552549.56</v>
      </c>
      <c r="O9" s="194">
        <f t="shared" si="0"/>
        <v>510736.20000000007</v>
      </c>
      <c r="P9" s="11"/>
    </row>
    <row r="10" spans="1:16" ht="12.75">
      <c r="A10" s="439"/>
      <c r="B10" s="446"/>
      <c r="C10" s="47" t="s">
        <v>403</v>
      </c>
      <c r="D10" s="15"/>
      <c r="E10" s="15"/>
      <c r="F10" s="15"/>
      <c r="G10" s="15"/>
      <c r="H10" s="15"/>
      <c r="I10" s="15"/>
      <c r="J10" s="15"/>
      <c r="K10" s="15"/>
      <c r="L10" s="167"/>
      <c r="M10" s="167"/>
      <c r="N10" s="15"/>
      <c r="O10" s="15"/>
      <c r="P10" s="11"/>
    </row>
    <row r="11" spans="1:16" ht="12.75">
      <c r="A11" s="439"/>
      <c r="B11" s="446"/>
      <c r="C11" s="47" t="s">
        <v>11</v>
      </c>
      <c r="D11" s="15"/>
      <c r="E11" s="15"/>
      <c r="F11" s="15"/>
      <c r="G11" s="15"/>
      <c r="H11" s="15"/>
      <c r="I11" s="15"/>
      <c r="J11" s="15"/>
      <c r="K11" s="15"/>
      <c r="L11" s="167"/>
      <c r="M11" s="167"/>
      <c r="N11" s="15"/>
      <c r="O11" s="15"/>
      <c r="P11" s="11"/>
    </row>
    <row r="12" spans="1:16" ht="12.75">
      <c r="A12" s="439"/>
      <c r="B12" s="446"/>
      <c r="C12" s="47" t="s">
        <v>38</v>
      </c>
      <c r="D12" s="13">
        <f>D19+D232+D246+D302+D309</f>
        <v>341069.6699999999</v>
      </c>
      <c r="E12" s="13">
        <f aca="true" t="shared" si="1" ref="E12:O12">E19+E232+E246+E302+E309</f>
        <v>335375.79999999993</v>
      </c>
      <c r="F12" s="13">
        <f t="shared" si="1"/>
        <v>322389.39</v>
      </c>
      <c r="G12" s="13">
        <f t="shared" si="1"/>
        <v>58688.39</v>
      </c>
      <c r="H12" s="13">
        <f t="shared" si="1"/>
        <v>321823.18999999994</v>
      </c>
      <c r="I12" s="13">
        <f t="shared" si="1"/>
        <v>165164.77</v>
      </c>
      <c r="J12" s="13">
        <f t="shared" si="1"/>
        <v>326730.79</v>
      </c>
      <c r="K12" s="13">
        <f t="shared" si="1"/>
        <v>221671.78</v>
      </c>
      <c r="L12" s="194">
        <f t="shared" si="1"/>
        <v>335147.95000000007</v>
      </c>
      <c r="M12" s="194">
        <f t="shared" si="1"/>
        <v>332351.31000000006</v>
      </c>
      <c r="N12" s="13">
        <f t="shared" si="1"/>
        <v>342853</v>
      </c>
      <c r="O12" s="13">
        <f t="shared" si="1"/>
        <v>330546.9</v>
      </c>
      <c r="P12" s="11"/>
    </row>
    <row r="13" spans="1:16" ht="12.75">
      <c r="A13" s="439"/>
      <c r="B13" s="446"/>
      <c r="C13" s="47" t="s">
        <v>37</v>
      </c>
      <c r="D13" s="13">
        <f>D20+D233+D247+D303+D310</f>
        <v>203637.14999999997</v>
      </c>
      <c r="E13" s="13">
        <f aca="true" t="shared" si="2" ref="E13:O13">E20+E233+E247+E303+E310</f>
        <v>201469.77</v>
      </c>
      <c r="F13" s="13">
        <f t="shared" si="2"/>
        <v>194898.47999999998</v>
      </c>
      <c r="G13" s="13">
        <f t="shared" si="2"/>
        <v>54147.85</v>
      </c>
      <c r="H13" s="13">
        <f t="shared" si="2"/>
        <v>211013.18000000002</v>
      </c>
      <c r="I13" s="13">
        <f t="shared" si="2"/>
        <v>105352.06000000003</v>
      </c>
      <c r="J13" s="13">
        <f t="shared" si="2"/>
        <v>208612.62999999998</v>
      </c>
      <c r="K13" s="13">
        <f t="shared" si="2"/>
        <v>151167.54999999996</v>
      </c>
      <c r="L13" s="194">
        <f t="shared" si="2"/>
        <v>210879.52</v>
      </c>
      <c r="M13" s="194">
        <f t="shared" si="2"/>
        <v>202858.40999999997</v>
      </c>
      <c r="N13" s="13">
        <f t="shared" si="2"/>
        <v>209696.56</v>
      </c>
      <c r="O13" s="13">
        <f>O20+O233+O247+O303+O310</f>
        <v>180189.30000000002</v>
      </c>
      <c r="P13" s="11"/>
    </row>
    <row r="14" spans="1:16" ht="14.25" customHeight="1">
      <c r="A14" s="439"/>
      <c r="B14" s="446"/>
      <c r="C14" s="47" t="s">
        <v>404</v>
      </c>
      <c r="D14" s="13">
        <f>D21+D234+D248+D304+D311</f>
        <v>250</v>
      </c>
      <c r="E14" s="13">
        <f aca="true" t="shared" si="3" ref="E14:O14">E21+E234+E248+E304+E311</f>
        <v>250</v>
      </c>
      <c r="F14" s="13">
        <f t="shared" si="3"/>
        <v>50</v>
      </c>
      <c r="G14" s="13">
        <f t="shared" si="3"/>
        <v>23.51</v>
      </c>
      <c r="H14" s="13">
        <f t="shared" si="3"/>
        <v>370</v>
      </c>
      <c r="I14" s="13">
        <f t="shared" si="3"/>
        <v>370</v>
      </c>
      <c r="J14" s="13">
        <f t="shared" si="3"/>
        <v>370</v>
      </c>
      <c r="K14" s="13">
        <f t="shared" si="3"/>
        <v>370</v>
      </c>
      <c r="L14" s="194">
        <f t="shared" si="3"/>
        <v>328.26</v>
      </c>
      <c r="M14" s="194">
        <f t="shared" si="3"/>
        <v>328.26</v>
      </c>
      <c r="N14" s="13">
        <f t="shared" si="3"/>
        <v>0</v>
      </c>
      <c r="O14" s="13">
        <f t="shared" si="3"/>
        <v>0</v>
      </c>
      <c r="P14" s="11"/>
    </row>
    <row r="15" spans="1:16" ht="22.5">
      <c r="A15" s="439"/>
      <c r="B15" s="446"/>
      <c r="C15" s="47" t="s">
        <v>44</v>
      </c>
      <c r="D15" s="13"/>
      <c r="E15" s="13"/>
      <c r="F15" s="13"/>
      <c r="G15" s="13"/>
      <c r="H15" s="13"/>
      <c r="I15" s="13"/>
      <c r="J15" s="13"/>
      <c r="K15" s="13"/>
      <c r="L15" s="13"/>
      <c r="M15" s="13"/>
      <c r="N15" s="13"/>
      <c r="O15" s="13"/>
      <c r="P15" s="11"/>
    </row>
    <row r="16" spans="1:16" ht="12.75">
      <c r="A16" s="439" t="s">
        <v>28</v>
      </c>
      <c r="B16" s="446" t="s">
        <v>405</v>
      </c>
      <c r="C16" s="47" t="s">
        <v>402</v>
      </c>
      <c r="D16" s="15">
        <f>SUM(D18:D22)</f>
        <v>523704.36999999994</v>
      </c>
      <c r="E16" s="15">
        <f aca="true" t="shared" si="4" ref="E16:O16">SUM(E18:E22)</f>
        <v>515889.04999999993</v>
      </c>
      <c r="F16" s="15">
        <f t="shared" si="4"/>
        <v>497241.3</v>
      </c>
      <c r="G16" s="15">
        <f t="shared" si="4"/>
        <v>108712.96999999999</v>
      </c>
      <c r="H16" s="15">
        <f t="shared" si="4"/>
        <v>510679.08999999997</v>
      </c>
      <c r="I16" s="15">
        <f t="shared" si="4"/>
        <v>259395.60000000003</v>
      </c>
      <c r="J16" s="15">
        <f t="shared" si="4"/>
        <v>514984.44999999995</v>
      </c>
      <c r="K16" s="15">
        <f t="shared" si="4"/>
        <v>356623.3</v>
      </c>
      <c r="L16" s="15">
        <f t="shared" si="4"/>
        <v>524406</v>
      </c>
      <c r="M16" s="15">
        <f t="shared" si="4"/>
        <v>513826.56000000006</v>
      </c>
      <c r="N16" s="15">
        <f t="shared" si="4"/>
        <v>533470.16</v>
      </c>
      <c r="O16" s="473">
        <f t="shared" si="4"/>
        <v>491463.00000000006</v>
      </c>
      <c r="P16" s="11"/>
    </row>
    <row r="17" spans="1:16" ht="12.75">
      <c r="A17" s="439"/>
      <c r="B17" s="446"/>
      <c r="C17" s="47" t="s">
        <v>403</v>
      </c>
      <c r="D17" s="15"/>
      <c r="E17" s="15"/>
      <c r="F17" s="15"/>
      <c r="G17" s="15"/>
      <c r="H17" s="15"/>
      <c r="I17" s="15"/>
      <c r="J17" s="15"/>
      <c r="K17" s="15"/>
      <c r="L17" s="15"/>
      <c r="M17" s="15"/>
      <c r="N17" s="15"/>
      <c r="O17" s="15"/>
      <c r="P17" s="11"/>
    </row>
    <row r="18" spans="1:16" ht="12.75">
      <c r="A18" s="439"/>
      <c r="B18" s="446"/>
      <c r="C18" s="47" t="s">
        <v>11</v>
      </c>
      <c r="D18" s="15"/>
      <c r="E18" s="15"/>
      <c r="F18" s="15"/>
      <c r="G18" s="15"/>
      <c r="H18" s="15"/>
      <c r="I18" s="15"/>
      <c r="J18" s="15"/>
      <c r="K18" s="15"/>
      <c r="L18" s="15"/>
      <c r="M18" s="15"/>
      <c r="N18" s="15"/>
      <c r="O18" s="15"/>
      <c r="P18" s="11"/>
    </row>
    <row r="19" spans="1:16" ht="12.75">
      <c r="A19" s="439"/>
      <c r="B19" s="446"/>
      <c r="C19" s="47" t="s">
        <v>38</v>
      </c>
      <c r="D19" s="15">
        <f>D26+D33+D39+D50+D57+D64+D71+D78+D85+D92+D99+D106+D113+D120+D127+D134+D141+D148+D155+D162+D169+D176+D183+D197+D204+D211+D218+D225</f>
        <v>338739.06999999995</v>
      </c>
      <c r="E19" s="15">
        <f aca="true" t="shared" si="5" ref="E19:O19">E26+E33+E39+E50+E57+E64+E71+E78+E85+E92+E99+E106+E113+E120+E127+E134+E141+E148+E155+E162+E169+E176+E183+E197+E204+E211+E218+E225</f>
        <v>333045.19999999995</v>
      </c>
      <c r="F19" s="15">
        <f t="shared" si="5"/>
        <v>320056.49</v>
      </c>
      <c r="G19" s="15">
        <f t="shared" si="5"/>
        <v>58688.39</v>
      </c>
      <c r="H19" s="15">
        <f t="shared" si="5"/>
        <v>318409.58999999997</v>
      </c>
      <c r="I19" s="15">
        <f t="shared" si="5"/>
        <v>162832</v>
      </c>
      <c r="J19" s="15">
        <f t="shared" si="5"/>
        <v>324397.99</v>
      </c>
      <c r="K19" s="15">
        <f t="shared" si="5"/>
        <v>219339.01</v>
      </c>
      <c r="L19" s="15">
        <f t="shared" si="5"/>
        <v>332815.06000000006</v>
      </c>
      <c r="M19" s="15">
        <f t="shared" si="5"/>
        <v>330018.54000000004</v>
      </c>
      <c r="N19" s="15">
        <f t="shared" si="5"/>
        <v>340271.4</v>
      </c>
      <c r="O19" s="15">
        <f t="shared" si="5"/>
        <v>327965.30000000005</v>
      </c>
      <c r="P19" s="11"/>
    </row>
    <row r="20" spans="1:16" ht="12.75">
      <c r="A20" s="439"/>
      <c r="B20" s="446"/>
      <c r="C20" s="47" t="s">
        <v>37</v>
      </c>
      <c r="D20" s="15">
        <f>D27+D34+D40+D51+D58+D65+D72+D79+D86+D93+D100+D107+D114+D121+D128+D135+D142+D149+D156+D163+D170+D177+D184+D198+D205+D212+D219+D226</f>
        <v>184715.3</v>
      </c>
      <c r="E20" s="15">
        <f aca="true" t="shared" si="6" ref="E20:O20">E27+E34+E40+E51+E58+E65+E72+E79+E86+E93+E100+E107+E114+E121+E128+E135+E142+E149+E156+E163+E170+E177+E184+E198+E205+E212+E219+E226</f>
        <v>182593.84999999998</v>
      </c>
      <c r="F20" s="15">
        <f t="shared" si="6"/>
        <v>177134.81</v>
      </c>
      <c r="G20" s="15">
        <f t="shared" si="6"/>
        <v>50001.07</v>
      </c>
      <c r="H20" s="15">
        <f t="shared" si="6"/>
        <v>191899.5</v>
      </c>
      <c r="I20" s="15">
        <f t="shared" si="6"/>
        <v>96193.60000000002</v>
      </c>
      <c r="J20" s="15">
        <f t="shared" si="6"/>
        <v>190216.46</v>
      </c>
      <c r="K20" s="15">
        <f t="shared" si="6"/>
        <v>136914.28999999998</v>
      </c>
      <c r="L20" s="15">
        <f t="shared" si="6"/>
        <v>191262.68</v>
      </c>
      <c r="M20" s="15">
        <f t="shared" si="6"/>
        <v>183479.75999999998</v>
      </c>
      <c r="N20" s="15">
        <f t="shared" si="6"/>
        <v>193198.76</v>
      </c>
      <c r="O20" s="15">
        <f t="shared" si="6"/>
        <v>163497.7</v>
      </c>
      <c r="P20" s="11"/>
    </row>
    <row r="21" spans="1:16" ht="15" customHeight="1">
      <c r="A21" s="439"/>
      <c r="B21" s="446"/>
      <c r="C21" s="47" t="s">
        <v>404</v>
      </c>
      <c r="D21" s="15">
        <f>D28+D35+D41+D52+D59+D66+D73+D80+D87+D94+D101+D108+D115+D122+D129+D136+D143+D150+D157+D164+D171+D178+D185+D199+D206+D213+D220+D227</f>
        <v>250</v>
      </c>
      <c r="E21" s="15">
        <f aca="true" t="shared" si="7" ref="E21:O21">E28+E35+E41+E52+E59+E66+E73+E80+E87+E94+E101+E108+E115+E122+E129+E136+E143+E150+E157+E164+E171+E178+E185+E199+E206+E213+E220+E227</f>
        <v>250</v>
      </c>
      <c r="F21" s="15">
        <f t="shared" si="7"/>
        <v>50</v>
      </c>
      <c r="G21" s="15">
        <f t="shared" si="7"/>
        <v>23.51</v>
      </c>
      <c r="H21" s="15">
        <f t="shared" si="7"/>
        <v>370</v>
      </c>
      <c r="I21" s="15">
        <f t="shared" si="7"/>
        <v>370</v>
      </c>
      <c r="J21" s="15">
        <f t="shared" si="7"/>
        <v>370</v>
      </c>
      <c r="K21" s="15">
        <f t="shared" si="7"/>
        <v>370</v>
      </c>
      <c r="L21" s="15">
        <f t="shared" si="7"/>
        <v>328.26</v>
      </c>
      <c r="M21" s="15">
        <f t="shared" si="7"/>
        <v>328.26</v>
      </c>
      <c r="N21" s="15">
        <f t="shared" si="7"/>
        <v>0</v>
      </c>
      <c r="O21" s="15">
        <f t="shared" si="7"/>
        <v>0</v>
      </c>
      <c r="P21" s="11"/>
    </row>
    <row r="22" spans="1:16" ht="22.5">
      <c r="A22" s="439"/>
      <c r="B22" s="446"/>
      <c r="C22" s="47" t="s">
        <v>44</v>
      </c>
      <c r="D22" s="15"/>
      <c r="E22" s="15"/>
      <c r="F22" s="15"/>
      <c r="G22" s="15"/>
      <c r="H22" s="15"/>
      <c r="I22" s="15"/>
      <c r="J22" s="15"/>
      <c r="K22" s="15"/>
      <c r="L22" s="15"/>
      <c r="M22" s="15"/>
      <c r="N22" s="15"/>
      <c r="O22" s="15"/>
      <c r="P22" s="11"/>
    </row>
    <row r="23" spans="1:16" ht="12.75">
      <c r="A23" s="439" t="s">
        <v>406</v>
      </c>
      <c r="B23" s="439" t="s">
        <v>92</v>
      </c>
      <c r="C23" s="47" t="s">
        <v>402</v>
      </c>
      <c r="D23" s="15">
        <f>D25+D26+D27+D28+D29</f>
        <v>1171.4</v>
      </c>
      <c r="E23" s="15">
        <f aca="true" t="shared" si="8" ref="E23:O23">E25+E26+E27+E28+E29</f>
        <v>1171.4</v>
      </c>
      <c r="F23" s="15">
        <f t="shared" si="8"/>
        <v>0</v>
      </c>
      <c r="G23" s="15">
        <f t="shared" si="8"/>
        <v>0</v>
      </c>
      <c r="H23" s="15">
        <f t="shared" si="8"/>
        <v>2068.7</v>
      </c>
      <c r="I23" s="15">
        <f t="shared" si="8"/>
        <v>0</v>
      </c>
      <c r="J23" s="15">
        <f t="shared" si="8"/>
        <v>2068.8</v>
      </c>
      <c r="K23" s="15">
        <f t="shared" si="8"/>
        <v>2068.8</v>
      </c>
      <c r="L23" s="15">
        <f t="shared" si="8"/>
        <v>4447.65</v>
      </c>
      <c r="M23" s="15">
        <f t="shared" si="8"/>
        <v>4450.65</v>
      </c>
      <c r="N23" s="15">
        <f t="shared" si="8"/>
        <v>0</v>
      </c>
      <c r="O23" s="15">
        <f t="shared" si="8"/>
        <v>0</v>
      </c>
      <c r="P23" s="11"/>
    </row>
    <row r="24" spans="1:16" ht="12.75">
      <c r="A24" s="439"/>
      <c r="B24" s="439"/>
      <c r="C24" s="47" t="s">
        <v>403</v>
      </c>
      <c r="D24" s="15"/>
      <c r="E24" s="15"/>
      <c r="F24" s="15"/>
      <c r="G24" s="15"/>
      <c r="H24" s="15"/>
      <c r="I24" s="15"/>
      <c r="J24" s="15"/>
      <c r="K24" s="15"/>
      <c r="L24" s="15"/>
      <c r="M24" s="15"/>
      <c r="N24" s="15"/>
      <c r="O24" s="15"/>
      <c r="P24" s="11"/>
    </row>
    <row r="25" spans="1:16" ht="12.75">
      <c r="A25" s="439"/>
      <c r="B25" s="439"/>
      <c r="C25" s="47" t="s">
        <v>11</v>
      </c>
      <c r="D25" s="15"/>
      <c r="E25" s="15"/>
      <c r="F25" s="15"/>
      <c r="G25" s="15"/>
      <c r="H25" s="15"/>
      <c r="I25" s="15"/>
      <c r="J25" s="15"/>
      <c r="K25" s="15"/>
      <c r="L25" s="15"/>
      <c r="M25" s="15"/>
      <c r="N25" s="15"/>
      <c r="O25" s="15"/>
      <c r="P25" s="11"/>
    </row>
    <row r="26" spans="1:16" ht="12.75">
      <c r="A26" s="439"/>
      <c r="B26" s="439"/>
      <c r="C26" s="47" t="s">
        <v>38</v>
      </c>
      <c r="D26" s="15"/>
      <c r="E26" s="15"/>
      <c r="F26" s="15"/>
      <c r="G26" s="15"/>
      <c r="H26" s="15"/>
      <c r="I26" s="15"/>
      <c r="J26" s="15">
        <v>2068.8</v>
      </c>
      <c r="K26" s="15">
        <v>2068.8</v>
      </c>
      <c r="L26" s="15">
        <v>4447.65</v>
      </c>
      <c r="M26" s="15">
        <v>4450.65</v>
      </c>
      <c r="N26" s="15"/>
      <c r="O26" s="15"/>
      <c r="P26" s="11"/>
    </row>
    <row r="27" spans="1:16" ht="12.75">
      <c r="A27" s="439"/>
      <c r="B27" s="439"/>
      <c r="C27" s="47" t="s">
        <v>37</v>
      </c>
      <c r="D27" s="15">
        <v>1171.4</v>
      </c>
      <c r="E27" s="15">
        <v>1171.4</v>
      </c>
      <c r="F27" s="15"/>
      <c r="G27" s="15"/>
      <c r="H27" s="15">
        <v>2068.7</v>
      </c>
      <c r="I27" s="15"/>
      <c r="J27" s="15"/>
      <c r="K27" s="15"/>
      <c r="L27" s="15"/>
      <c r="M27" s="15"/>
      <c r="N27" s="15"/>
      <c r="O27" s="15"/>
      <c r="P27" s="11"/>
    </row>
    <row r="28" spans="1:16" ht="15.75" customHeight="1">
      <c r="A28" s="439"/>
      <c r="B28" s="439"/>
      <c r="C28" s="47" t="s">
        <v>404</v>
      </c>
      <c r="D28" s="15"/>
      <c r="E28" s="15"/>
      <c r="F28" s="15"/>
      <c r="G28" s="15"/>
      <c r="H28" s="15"/>
      <c r="I28" s="15"/>
      <c r="J28" s="15"/>
      <c r="K28" s="15"/>
      <c r="L28" s="15"/>
      <c r="M28" s="15"/>
      <c r="N28" s="15"/>
      <c r="O28" s="15"/>
      <c r="P28" s="11"/>
    </row>
    <row r="29" spans="1:16" ht="22.5">
      <c r="A29" s="439"/>
      <c r="B29" s="439"/>
      <c r="C29" s="47" t="s">
        <v>44</v>
      </c>
      <c r="D29" s="15"/>
      <c r="E29" s="15"/>
      <c r="F29" s="15"/>
      <c r="G29" s="15"/>
      <c r="H29" s="15"/>
      <c r="I29" s="15"/>
      <c r="J29" s="15"/>
      <c r="K29" s="15"/>
      <c r="L29" s="15"/>
      <c r="M29" s="15"/>
      <c r="N29" s="15"/>
      <c r="O29" s="15"/>
      <c r="P29" s="11"/>
    </row>
    <row r="30" spans="1:16" ht="12.75">
      <c r="A30" s="439" t="s">
        <v>406</v>
      </c>
      <c r="B30" s="439" t="s">
        <v>92</v>
      </c>
      <c r="C30" s="47" t="s">
        <v>402</v>
      </c>
      <c r="D30" s="15">
        <f>D34</f>
        <v>1740.55</v>
      </c>
      <c r="E30" s="15">
        <f>E34</f>
        <v>1740.55</v>
      </c>
      <c r="F30" s="15"/>
      <c r="G30" s="15"/>
      <c r="H30" s="15"/>
      <c r="I30" s="15"/>
      <c r="J30" s="15"/>
      <c r="K30" s="15"/>
      <c r="L30" s="15"/>
      <c r="M30" s="15"/>
      <c r="N30" s="15"/>
      <c r="O30" s="15"/>
      <c r="P30" s="11"/>
    </row>
    <row r="31" spans="1:16" ht="12.75">
      <c r="A31" s="439"/>
      <c r="B31" s="439"/>
      <c r="C31" s="47" t="s">
        <v>403</v>
      </c>
      <c r="D31" s="11"/>
      <c r="E31" s="11"/>
      <c r="F31" s="11"/>
      <c r="G31" s="57"/>
      <c r="H31" s="11"/>
      <c r="I31" s="11"/>
      <c r="J31" s="11"/>
      <c r="K31" s="57"/>
      <c r="L31" s="11"/>
      <c r="M31" s="57"/>
      <c r="N31" s="11"/>
      <c r="O31" s="11"/>
      <c r="P31" s="11"/>
    </row>
    <row r="32" spans="1:16" ht="12.75">
      <c r="A32" s="439"/>
      <c r="B32" s="439"/>
      <c r="C32" s="47" t="s">
        <v>11</v>
      </c>
      <c r="D32" s="11"/>
      <c r="E32" s="11"/>
      <c r="F32" s="11"/>
      <c r="G32" s="57"/>
      <c r="H32" s="11"/>
      <c r="I32" s="11"/>
      <c r="J32" s="11"/>
      <c r="K32" s="57"/>
      <c r="L32" s="11"/>
      <c r="M32" s="57"/>
      <c r="N32" s="11"/>
      <c r="O32" s="11"/>
      <c r="P32" s="11"/>
    </row>
    <row r="33" spans="1:16" ht="12.75">
      <c r="A33" s="439"/>
      <c r="B33" s="439"/>
      <c r="C33" s="47" t="s">
        <v>38</v>
      </c>
      <c r="D33" s="11"/>
      <c r="E33" s="11"/>
      <c r="F33" s="11"/>
      <c r="G33" s="57"/>
      <c r="H33" s="11"/>
      <c r="I33" s="11"/>
      <c r="J33" s="11"/>
      <c r="K33" s="57"/>
      <c r="L33" s="11"/>
      <c r="M33" s="57"/>
      <c r="N33" s="11"/>
      <c r="O33" s="11"/>
      <c r="P33" s="11"/>
    </row>
    <row r="34" spans="1:16" ht="12.75">
      <c r="A34" s="439"/>
      <c r="B34" s="439"/>
      <c r="C34" s="47" t="s">
        <v>37</v>
      </c>
      <c r="D34" s="11">
        <v>1740.55</v>
      </c>
      <c r="E34" s="11">
        <v>1740.55</v>
      </c>
      <c r="F34" s="11"/>
      <c r="G34" s="57"/>
      <c r="H34" s="11"/>
      <c r="I34" s="11"/>
      <c r="J34" s="11"/>
      <c r="K34" s="57"/>
      <c r="L34" s="11"/>
      <c r="M34" s="57"/>
      <c r="N34" s="11"/>
      <c r="O34" s="11"/>
      <c r="P34" s="11"/>
    </row>
    <row r="35" spans="1:16" ht="15.75" customHeight="1">
      <c r="A35" s="439"/>
      <c r="B35" s="439"/>
      <c r="C35" s="47" t="s">
        <v>404</v>
      </c>
      <c r="D35" s="11"/>
      <c r="E35" s="11"/>
      <c r="F35" s="11"/>
      <c r="G35" s="57"/>
      <c r="H35" s="11"/>
      <c r="I35" s="11"/>
      <c r="J35" s="11"/>
      <c r="K35" s="57"/>
      <c r="L35" s="11"/>
      <c r="M35" s="57"/>
      <c r="N35" s="11"/>
      <c r="O35" s="11"/>
      <c r="P35" s="11"/>
    </row>
    <row r="36" spans="1:16" ht="22.5">
      <c r="A36" s="439"/>
      <c r="B36" s="439"/>
      <c r="C36" s="47" t="s">
        <v>44</v>
      </c>
      <c r="D36" s="11"/>
      <c r="E36" s="11"/>
      <c r="F36" s="11"/>
      <c r="G36" s="57"/>
      <c r="H36" s="11"/>
      <c r="I36" s="11"/>
      <c r="J36" s="11"/>
      <c r="K36" s="57"/>
      <c r="L36" s="11"/>
      <c r="M36" s="57"/>
      <c r="N36" s="11"/>
      <c r="O36" s="11"/>
      <c r="P36" s="11"/>
    </row>
    <row r="37" spans="1:16" ht="12.75" customHeight="1">
      <c r="A37" s="439" t="s">
        <v>406</v>
      </c>
      <c r="B37" s="352" t="s">
        <v>172</v>
      </c>
      <c r="C37" s="47" t="s">
        <v>402</v>
      </c>
      <c r="D37" s="11">
        <f>D39</f>
        <v>244.56</v>
      </c>
      <c r="E37" s="11">
        <f>E39</f>
        <v>244.56</v>
      </c>
      <c r="F37" s="11"/>
      <c r="G37" s="57"/>
      <c r="H37" s="11"/>
      <c r="I37" s="11"/>
      <c r="J37" s="11"/>
      <c r="K37" s="57"/>
      <c r="L37" s="11"/>
      <c r="M37" s="57"/>
      <c r="N37" s="11">
        <f>N39</f>
        <v>260</v>
      </c>
      <c r="O37" s="11"/>
      <c r="P37" s="11"/>
    </row>
    <row r="38" spans="1:16" ht="12.75">
      <c r="A38" s="439"/>
      <c r="B38" s="447"/>
      <c r="C38" s="47" t="s">
        <v>403</v>
      </c>
      <c r="D38" s="11"/>
      <c r="E38" s="11"/>
      <c r="F38" s="11"/>
      <c r="G38" s="57"/>
      <c r="H38" s="11"/>
      <c r="I38" s="11"/>
      <c r="J38" s="11"/>
      <c r="K38" s="57"/>
      <c r="L38" s="11"/>
      <c r="M38" s="57"/>
      <c r="N38" s="11"/>
      <c r="O38" s="11"/>
      <c r="P38" s="11"/>
    </row>
    <row r="39" spans="1:16" ht="12.75">
      <c r="A39" s="439"/>
      <c r="B39" s="447"/>
      <c r="C39" s="47" t="s">
        <v>38</v>
      </c>
      <c r="D39" s="11">
        <v>244.56</v>
      </c>
      <c r="E39" s="11">
        <v>244.56</v>
      </c>
      <c r="F39" s="11"/>
      <c r="G39" s="57"/>
      <c r="H39" s="11"/>
      <c r="I39" s="11"/>
      <c r="J39" s="11"/>
      <c r="K39" s="57"/>
      <c r="L39" s="11"/>
      <c r="M39" s="57"/>
      <c r="N39" s="11">
        <v>260</v>
      </c>
      <c r="O39" s="11"/>
      <c r="P39" s="11"/>
    </row>
    <row r="40" spans="1:16" ht="12.75">
      <c r="A40" s="439"/>
      <c r="B40" s="447"/>
      <c r="C40" s="47" t="s">
        <v>37</v>
      </c>
      <c r="D40" s="11"/>
      <c r="E40" s="11"/>
      <c r="F40" s="11"/>
      <c r="G40" s="57"/>
      <c r="H40" s="11"/>
      <c r="I40" s="11"/>
      <c r="J40" s="11"/>
      <c r="K40" s="57"/>
      <c r="L40" s="11"/>
      <c r="M40" s="57"/>
      <c r="N40" s="11"/>
      <c r="O40" s="11"/>
      <c r="P40" s="11"/>
    </row>
    <row r="41" spans="1:16" ht="15.75" customHeight="1">
      <c r="A41" s="439"/>
      <c r="B41" s="447"/>
      <c r="C41" s="47" t="s">
        <v>404</v>
      </c>
      <c r="D41" s="11"/>
      <c r="E41" s="11"/>
      <c r="F41" s="11"/>
      <c r="G41" s="57"/>
      <c r="H41" s="11"/>
      <c r="I41" s="11"/>
      <c r="J41" s="11"/>
      <c r="K41" s="57"/>
      <c r="L41" s="11"/>
      <c r="M41" s="57"/>
      <c r="N41" s="11"/>
      <c r="O41" s="11"/>
      <c r="P41" s="11"/>
    </row>
    <row r="42" spans="1:16" ht="17.25" customHeight="1">
      <c r="A42" s="439"/>
      <c r="B42" s="447"/>
      <c r="C42" s="47" t="s">
        <v>11</v>
      </c>
      <c r="D42" s="15"/>
      <c r="E42" s="15"/>
      <c r="F42" s="15"/>
      <c r="G42" s="15"/>
      <c r="H42" s="15"/>
      <c r="I42" s="15"/>
      <c r="J42" s="15"/>
      <c r="K42" s="15"/>
      <c r="L42" s="15"/>
      <c r="M42" s="15"/>
      <c r="N42" s="15"/>
      <c r="O42" s="15"/>
      <c r="P42" s="11"/>
    </row>
    <row r="43" spans="1:16" ht="12.75" customHeight="1" hidden="1">
      <c r="A43" s="439"/>
      <c r="B43" s="447"/>
      <c r="C43" s="47" t="s">
        <v>38</v>
      </c>
      <c r="D43" s="15"/>
      <c r="E43" s="15"/>
      <c r="F43" s="15"/>
      <c r="G43" s="15"/>
      <c r="H43" s="15"/>
      <c r="I43" s="15"/>
      <c r="J43" s="15"/>
      <c r="K43" s="15"/>
      <c r="L43" s="15"/>
      <c r="M43" s="15"/>
      <c r="N43" s="15"/>
      <c r="O43" s="15"/>
      <c r="P43" s="11"/>
    </row>
    <row r="44" spans="1:16" ht="12.75" customHeight="1" hidden="1">
      <c r="A44" s="439"/>
      <c r="B44" s="447"/>
      <c r="C44" s="47" t="s">
        <v>37</v>
      </c>
      <c r="D44" s="15"/>
      <c r="E44" s="15"/>
      <c r="F44" s="15"/>
      <c r="G44" s="15"/>
      <c r="H44" s="15"/>
      <c r="I44" s="15"/>
      <c r="J44" s="15"/>
      <c r="K44" s="15"/>
      <c r="L44" s="15"/>
      <c r="M44" s="15"/>
      <c r="N44" s="15"/>
      <c r="O44" s="15"/>
      <c r="P44" s="11"/>
    </row>
    <row r="45" spans="1:16" ht="12.75" customHeight="1" hidden="1">
      <c r="A45" s="439"/>
      <c r="B45" s="447"/>
      <c r="C45" s="47" t="s">
        <v>404</v>
      </c>
      <c r="D45" s="15"/>
      <c r="E45" s="15"/>
      <c r="F45" s="15"/>
      <c r="G45" s="15"/>
      <c r="H45" s="15"/>
      <c r="I45" s="15"/>
      <c r="J45" s="15"/>
      <c r="K45" s="15"/>
      <c r="L45" s="15"/>
      <c r="M45" s="15"/>
      <c r="N45" s="15"/>
      <c r="O45" s="15"/>
      <c r="P45" s="11"/>
    </row>
    <row r="46" spans="1:16" ht="22.5" customHeight="1" hidden="1">
      <c r="A46" s="439"/>
      <c r="B46" s="353"/>
      <c r="C46" s="47" t="s">
        <v>44</v>
      </c>
      <c r="D46" s="15"/>
      <c r="E46" s="15"/>
      <c r="F46" s="15"/>
      <c r="G46" s="15"/>
      <c r="H46" s="15"/>
      <c r="I46" s="15"/>
      <c r="J46" s="15"/>
      <c r="K46" s="15"/>
      <c r="L46" s="15"/>
      <c r="M46" s="15"/>
      <c r="N46" s="15"/>
      <c r="O46" s="15"/>
      <c r="P46" s="11"/>
    </row>
    <row r="47" spans="1:16" ht="12.75" customHeight="1">
      <c r="A47" s="439"/>
      <c r="B47" s="358" t="s">
        <v>174</v>
      </c>
      <c r="C47" s="47" t="s">
        <v>402</v>
      </c>
      <c r="D47" s="15">
        <f>D50</f>
        <v>42</v>
      </c>
      <c r="E47" s="15">
        <f aca="true" t="shared" si="9" ref="E47:O47">E50</f>
        <v>42</v>
      </c>
      <c r="F47" s="15">
        <f t="shared" si="9"/>
        <v>114.5</v>
      </c>
      <c r="G47" s="15">
        <f t="shared" si="9"/>
        <v>14.25</v>
      </c>
      <c r="H47" s="15">
        <f t="shared" si="9"/>
        <v>114.5</v>
      </c>
      <c r="I47" s="15">
        <f t="shared" si="9"/>
        <v>29.5</v>
      </c>
      <c r="J47" s="15">
        <f t="shared" si="9"/>
        <v>114.5</v>
      </c>
      <c r="K47" s="15">
        <f t="shared" si="9"/>
        <v>43.95</v>
      </c>
      <c r="L47" s="15">
        <f t="shared" si="9"/>
        <v>114.5</v>
      </c>
      <c r="M47" s="15">
        <f t="shared" si="9"/>
        <v>76.44</v>
      </c>
      <c r="N47" s="15">
        <f t="shared" si="9"/>
        <v>114.5</v>
      </c>
      <c r="O47" s="15">
        <f t="shared" si="9"/>
        <v>114.5</v>
      </c>
      <c r="P47" s="11"/>
    </row>
    <row r="48" spans="1:16" ht="12.75">
      <c r="A48" s="439"/>
      <c r="B48" s="359"/>
      <c r="C48" s="47" t="s">
        <v>403</v>
      </c>
      <c r="D48" s="15"/>
      <c r="E48" s="15"/>
      <c r="F48" s="15"/>
      <c r="G48" s="15"/>
      <c r="H48" s="15"/>
      <c r="I48" s="15"/>
      <c r="J48" s="15"/>
      <c r="K48" s="15"/>
      <c r="L48" s="15"/>
      <c r="M48" s="15"/>
      <c r="N48" s="15"/>
      <c r="O48" s="15"/>
      <c r="P48" s="11"/>
    </row>
    <row r="49" spans="1:16" ht="12.75">
      <c r="A49" s="439"/>
      <c r="B49" s="359"/>
      <c r="C49" s="47" t="s">
        <v>11</v>
      </c>
      <c r="D49" s="15"/>
      <c r="E49" s="15"/>
      <c r="F49" s="15"/>
      <c r="G49" s="15"/>
      <c r="H49" s="15"/>
      <c r="I49" s="15"/>
      <c r="J49" s="15"/>
      <c r="K49" s="15"/>
      <c r="L49" s="15"/>
      <c r="M49" s="15"/>
      <c r="N49" s="15"/>
      <c r="O49" s="15"/>
      <c r="P49" s="11"/>
    </row>
    <row r="50" spans="1:16" ht="12.75">
      <c r="A50" s="439"/>
      <c r="B50" s="359"/>
      <c r="C50" s="47" t="s">
        <v>38</v>
      </c>
      <c r="D50" s="15">
        <v>42</v>
      </c>
      <c r="E50" s="15">
        <v>42</v>
      </c>
      <c r="F50" s="15">
        <v>114.5</v>
      </c>
      <c r="G50" s="15">
        <v>14.25</v>
      </c>
      <c r="H50" s="15">
        <v>114.5</v>
      </c>
      <c r="I50" s="15">
        <v>29.5</v>
      </c>
      <c r="J50" s="15">
        <v>114.5</v>
      </c>
      <c r="K50" s="15">
        <v>43.95</v>
      </c>
      <c r="L50" s="15">
        <v>114.5</v>
      </c>
      <c r="M50" s="15">
        <v>76.44</v>
      </c>
      <c r="N50" s="15">
        <v>114.5</v>
      </c>
      <c r="O50" s="15">
        <v>114.5</v>
      </c>
      <c r="P50" s="11"/>
    </row>
    <row r="51" spans="1:16" ht="12.75">
      <c r="A51" s="439"/>
      <c r="B51" s="359"/>
      <c r="C51" s="47" t="s">
        <v>37</v>
      </c>
      <c r="D51" s="15"/>
      <c r="E51" s="15"/>
      <c r="F51" s="15"/>
      <c r="G51" s="15"/>
      <c r="H51" s="15"/>
      <c r="I51" s="15"/>
      <c r="J51" s="15"/>
      <c r="K51" s="15"/>
      <c r="L51" s="15"/>
      <c r="M51" s="15"/>
      <c r="N51" s="15"/>
      <c r="O51" s="15"/>
      <c r="P51" s="11"/>
    </row>
    <row r="52" spans="1:16" ht="16.5" customHeight="1">
      <c r="A52" s="439"/>
      <c r="B52" s="359"/>
      <c r="C52" s="47" t="s">
        <v>404</v>
      </c>
      <c r="D52" s="15"/>
      <c r="E52" s="15"/>
      <c r="F52" s="15"/>
      <c r="G52" s="15"/>
      <c r="H52" s="15"/>
      <c r="I52" s="15"/>
      <c r="J52" s="15"/>
      <c r="K52" s="15"/>
      <c r="L52" s="15"/>
      <c r="M52" s="15"/>
      <c r="N52" s="15"/>
      <c r="O52" s="15"/>
      <c r="P52" s="11"/>
    </row>
    <row r="53" spans="1:16" ht="22.5">
      <c r="A53" s="439"/>
      <c r="B53" s="360"/>
      <c r="C53" s="47" t="s">
        <v>44</v>
      </c>
      <c r="D53" s="15"/>
      <c r="E53" s="15"/>
      <c r="F53" s="15"/>
      <c r="G53" s="15"/>
      <c r="H53" s="15"/>
      <c r="I53" s="15"/>
      <c r="J53" s="15"/>
      <c r="K53" s="15"/>
      <c r="L53" s="15"/>
      <c r="M53" s="15"/>
      <c r="N53" s="15"/>
      <c r="O53" s="15"/>
      <c r="P53" s="11"/>
    </row>
    <row r="54" spans="1:16" ht="12.75">
      <c r="A54" s="439"/>
      <c r="B54" s="439" t="s">
        <v>407</v>
      </c>
      <c r="C54" s="47" t="s">
        <v>402</v>
      </c>
      <c r="D54" s="15">
        <f>D57</f>
        <v>1180.99</v>
      </c>
      <c r="E54" s="15">
        <f aca="true" t="shared" si="10" ref="E54:O54">E57</f>
        <v>1180.99</v>
      </c>
      <c r="F54" s="15">
        <f t="shared" si="10"/>
        <v>1519.8</v>
      </c>
      <c r="G54" s="15">
        <f t="shared" si="10"/>
        <v>307.13</v>
      </c>
      <c r="H54" s="15">
        <f t="shared" si="10"/>
        <v>1519.8</v>
      </c>
      <c r="I54" s="15">
        <f t="shared" si="10"/>
        <v>759.8</v>
      </c>
      <c r="J54" s="15">
        <f t="shared" si="10"/>
        <v>1519.8</v>
      </c>
      <c r="K54" s="15">
        <f t="shared" si="10"/>
        <v>1139.84</v>
      </c>
      <c r="L54" s="15">
        <f t="shared" si="10"/>
        <v>1522.8</v>
      </c>
      <c r="M54" s="15">
        <f t="shared" si="10"/>
        <v>1279.9</v>
      </c>
      <c r="N54" s="15">
        <f t="shared" si="10"/>
        <v>1633.6</v>
      </c>
      <c r="O54" s="15">
        <f t="shared" si="10"/>
        <v>1633.6</v>
      </c>
      <c r="P54" s="11"/>
    </row>
    <row r="55" spans="1:16" ht="12.75">
      <c r="A55" s="439"/>
      <c r="B55" s="439"/>
      <c r="C55" s="47" t="s">
        <v>403</v>
      </c>
      <c r="D55" s="15"/>
      <c r="E55" s="15"/>
      <c r="F55" s="15"/>
      <c r="G55" s="15"/>
      <c r="H55" s="15"/>
      <c r="I55" s="15"/>
      <c r="J55" s="15"/>
      <c r="K55" s="15"/>
      <c r="L55" s="15"/>
      <c r="M55" s="15"/>
      <c r="N55" s="15"/>
      <c r="O55" s="15"/>
      <c r="P55" s="11"/>
    </row>
    <row r="56" spans="1:16" ht="12.75">
      <c r="A56" s="439"/>
      <c r="B56" s="439"/>
      <c r="C56" s="47" t="s">
        <v>11</v>
      </c>
      <c r="D56" s="15"/>
      <c r="E56" s="15"/>
      <c r="F56" s="15"/>
      <c r="G56" s="15"/>
      <c r="H56" s="15"/>
      <c r="I56" s="15"/>
      <c r="J56" s="15"/>
      <c r="K56" s="15"/>
      <c r="L56" s="15"/>
      <c r="M56" s="15"/>
      <c r="N56" s="15"/>
      <c r="O56" s="15"/>
      <c r="P56" s="11"/>
    </row>
    <row r="57" spans="1:16" ht="12.75">
      <c r="A57" s="439"/>
      <c r="B57" s="439"/>
      <c r="C57" s="47" t="s">
        <v>38</v>
      </c>
      <c r="D57" s="15">
        <v>1180.99</v>
      </c>
      <c r="E57" s="15">
        <v>1180.99</v>
      </c>
      <c r="F57" s="15">
        <v>1519.8</v>
      </c>
      <c r="G57" s="15">
        <v>307.13</v>
      </c>
      <c r="H57" s="15">
        <v>1519.8</v>
      </c>
      <c r="I57" s="15">
        <v>759.8</v>
      </c>
      <c r="J57" s="15">
        <v>1519.8</v>
      </c>
      <c r="K57" s="15">
        <v>1139.84</v>
      </c>
      <c r="L57" s="15">
        <v>1522.8</v>
      </c>
      <c r="M57" s="15">
        <v>1279.9</v>
      </c>
      <c r="N57" s="15">
        <v>1633.6</v>
      </c>
      <c r="O57" s="15">
        <v>1633.6</v>
      </c>
      <c r="P57" s="11"/>
    </row>
    <row r="58" spans="1:16" ht="12.75">
      <c r="A58" s="439"/>
      <c r="B58" s="439"/>
      <c r="C58" s="47" t="s">
        <v>37</v>
      </c>
      <c r="D58" s="15"/>
      <c r="E58" s="15"/>
      <c r="F58" s="15"/>
      <c r="G58" s="15"/>
      <c r="H58" s="15"/>
      <c r="I58" s="15"/>
      <c r="J58" s="15"/>
      <c r="K58" s="15"/>
      <c r="L58" s="15"/>
      <c r="M58" s="15"/>
      <c r="N58" s="15"/>
      <c r="O58" s="15"/>
      <c r="P58" s="11"/>
    </row>
    <row r="59" spans="1:16" ht="15" customHeight="1">
      <c r="A59" s="439"/>
      <c r="B59" s="439"/>
      <c r="C59" s="47" t="s">
        <v>404</v>
      </c>
      <c r="D59" s="15"/>
      <c r="E59" s="15"/>
      <c r="F59" s="15"/>
      <c r="G59" s="15"/>
      <c r="H59" s="15"/>
      <c r="I59" s="15"/>
      <c r="J59" s="15"/>
      <c r="K59" s="15"/>
      <c r="L59" s="15"/>
      <c r="M59" s="15"/>
      <c r="N59" s="15"/>
      <c r="O59" s="15"/>
      <c r="P59" s="11"/>
    </row>
    <row r="60" spans="1:16" ht="25.5" customHeight="1">
      <c r="A60" s="439"/>
      <c r="B60" s="439"/>
      <c r="C60" s="47" t="s">
        <v>44</v>
      </c>
      <c r="D60" s="15"/>
      <c r="E60" s="15"/>
      <c r="F60" s="15"/>
      <c r="G60" s="15"/>
      <c r="H60" s="15"/>
      <c r="I60" s="15"/>
      <c r="J60" s="15"/>
      <c r="K60" s="15"/>
      <c r="L60" s="15"/>
      <c r="M60" s="15"/>
      <c r="N60" s="15"/>
      <c r="O60" s="15"/>
      <c r="P60" s="11"/>
    </row>
    <row r="61" spans="1:16" ht="12.75">
      <c r="A61" s="439"/>
      <c r="B61" s="439" t="s">
        <v>408</v>
      </c>
      <c r="C61" s="47" t="s">
        <v>402</v>
      </c>
      <c r="D61" s="15">
        <f>D64</f>
        <v>21941.1</v>
      </c>
      <c r="E61" s="15">
        <f aca="true" t="shared" si="11" ref="E61:M61">E64</f>
        <v>21844.74</v>
      </c>
      <c r="F61" s="15">
        <f t="shared" si="11"/>
        <v>68.69</v>
      </c>
      <c r="G61" s="15">
        <f t="shared" si="11"/>
        <v>0</v>
      </c>
      <c r="H61" s="15">
        <f t="shared" si="11"/>
        <v>68.69</v>
      </c>
      <c r="I61" s="15">
        <f t="shared" si="11"/>
        <v>0</v>
      </c>
      <c r="J61" s="15">
        <f t="shared" si="11"/>
        <v>2736.99</v>
      </c>
      <c r="K61" s="15">
        <f t="shared" si="11"/>
        <v>2302.69</v>
      </c>
      <c r="L61" s="15">
        <f t="shared" si="11"/>
        <v>2736.39</v>
      </c>
      <c r="M61" s="15">
        <f t="shared" si="11"/>
        <v>2736.96</v>
      </c>
      <c r="N61" s="15"/>
      <c r="O61" s="15"/>
      <c r="P61" s="11"/>
    </row>
    <row r="62" spans="1:16" ht="12.75">
      <c r="A62" s="439"/>
      <c r="B62" s="439"/>
      <c r="C62" s="47" t="s">
        <v>403</v>
      </c>
      <c r="D62" s="15"/>
      <c r="E62" s="15"/>
      <c r="F62" s="15"/>
      <c r="G62" s="15"/>
      <c r="H62" s="15"/>
      <c r="I62" s="15"/>
      <c r="J62" s="15"/>
      <c r="K62" s="15"/>
      <c r="L62" s="15"/>
      <c r="M62" s="15"/>
      <c r="N62" s="15"/>
      <c r="O62" s="15"/>
      <c r="P62" s="11"/>
    </row>
    <row r="63" spans="1:16" ht="12.75">
      <c r="A63" s="439"/>
      <c r="B63" s="439"/>
      <c r="C63" s="47" t="s">
        <v>11</v>
      </c>
      <c r="D63" s="15"/>
      <c r="E63" s="15"/>
      <c r="F63" s="15"/>
      <c r="G63" s="15"/>
      <c r="H63" s="15"/>
      <c r="I63" s="15"/>
      <c r="J63" s="15"/>
      <c r="K63" s="15"/>
      <c r="L63" s="15"/>
      <c r="M63" s="15"/>
      <c r="N63" s="15"/>
      <c r="O63" s="15"/>
      <c r="P63" s="11"/>
    </row>
    <row r="64" spans="1:16" ht="12.75">
      <c r="A64" s="439"/>
      <c r="B64" s="439"/>
      <c r="C64" s="47" t="s">
        <v>38</v>
      </c>
      <c r="D64" s="15">
        <v>21941.1</v>
      </c>
      <c r="E64" s="15">
        <v>21844.74</v>
      </c>
      <c r="F64" s="15">
        <v>68.69</v>
      </c>
      <c r="G64" s="15"/>
      <c r="H64" s="15">
        <v>68.69</v>
      </c>
      <c r="I64" s="15"/>
      <c r="J64" s="15">
        <v>2736.99</v>
      </c>
      <c r="K64" s="15">
        <v>2302.69</v>
      </c>
      <c r="L64" s="15">
        <v>2736.39</v>
      </c>
      <c r="M64" s="15">
        <v>2736.96</v>
      </c>
      <c r="N64" s="15"/>
      <c r="O64" s="15"/>
      <c r="P64" s="11"/>
    </row>
    <row r="65" spans="1:16" ht="12.75">
      <c r="A65" s="439"/>
      <c r="B65" s="439"/>
      <c r="C65" s="47" t="s">
        <v>37</v>
      </c>
      <c r="D65" s="15"/>
      <c r="E65" s="15"/>
      <c r="F65" s="15"/>
      <c r="G65" s="15"/>
      <c r="H65" s="15"/>
      <c r="I65" s="15"/>
      <c r="J65" s="15"/>
      <c r="K65" s="15"/>
      <c r="L65" s="15"/>
      <c r="M65" s="15"/>
      <c r="N65" s="15"/>
      <c r="O65" s="15"/>
      <c r="P65" s="11"/>
    </row>
    <row r="66" spans="1:16" ht="15" customHeight="1">
      <c r="A66" s="439"/>
      <c r="B66" s="439"/>
      <c r="C66" s="47" t="s">
        <v>404</v>
      </c>
      <c r="D66" s="15"/>
      <c r="E66" s="15"/>
      <c r="F66" s="15"/>
      <c r="G66" s="15"/>
      <c r="H66" s="15"/>
      <c r="I66" s="15"/>
      <c r="J66" s="15"/>
      <c r="K66" s="15"/>
      <c r="L66" s="15"/>
      <c r="M66" s="15"/>
      <c r="N66" s="15"/>
      <c r="O66" s="15"/>
      <c r="P66" s="11"/>
    </row>
    <row r="67" spans="1:16" ht="22.5">
      <c r="A67" s="439"/>
      <c r="B67" s="439"/>
      <c r="C67" s="47" t="s">
        <v>44</v>
      </c>
      <c r="D67" s="15"/>
      <c r="E67" s="15"/>
      <c r="F67" s="15"/>
      <c r="G67" s="15"/>
      <c r="H67" s="15"/>
      <c r="I67" s="15"/>
      <c r="J67" s="15"/>
      <c r="K67" s="15"/>
      <c r="L67" s="15"/>
      <c r="M67" s="15"/>
      <c r="N67" s="15"/>
      <c r="O67" s="15"/>
      <c r="P67" s="11"/>
    </row>
    <row r="68" spans="1:16" ht="12.75">
      <c r="A68" s="439"/>
      <c r="B68" s="439" t="s">
        <v>409</v>
      </c>
      <c r="C68" s="47" t="s">
        <v>402</v>
      </c>
      <c r="D68" s="15">
        <f>D71</f>
        <v>186851</v>
      </c>
      <c r="E68" s="15">
        <f aca="true" t="shared" si="12" ref="E68:O68">E71</f>
        <v>182469</v>
      </c>
      <c r="F68" s="15">
        <f t="shared" si="12"/>
        <v>188040</v>
      </c>
      <c r="G68" s="15">
        <f t="shared" si="12"/>
        <v>35170.9</v>
      </c>
      <c r="H68" s="15">
        <f t="shared" si="12"/>
        <v>76218</v>
      </c>
      <c r="I68" s="15">
        <f t="shared" si="12"/>
        <v>35992.7</v>
      </c>
      <c r="J68" s="15">
        <f t="shared" si="12"/>
        <v>77170</v>
      </c>
      <c r="K68" s="15">
        <f t="shared" si="12"/>
        <v>53735.5</v>
      </c>
      <c r="L68" s="15">
        <f t="shared" si="12"/>
        <v>79344.79</v>
      </c>
      <c r="M68" s="15">
        <f t="shared" si="12"/>
        <v>79294.32</v>
      </c>
      <c r="N68" s="15">
        <f t="shared" si="12"/>
        <v>80038.7</v>
      </c>
      <c r="O68" s="15">
        <f t="shared" si="12"/>
        <v>77448.8</v>
      </c>
      <c r="P68" s="11"/>
    </row>
    <row r="69" spans="1:16" ht="12.75">
      <c r="A69" s="439"/>
      <c r="B69" s="439"/>
      <c r="C69" s="47" t="s">
        <v>403</v>
      </c>
      <c r="D69" s="15"/>
      <c r="E69" s="15"/>
      <c r="F69" s="15"/>
      <c r="G69" s="15"/>
      <c r="H69" s="15"/>
      <c r="I69" s="15"/>
      <c r="J69" s="15"/>
      <c r="K69" s="15"/>
      <c r="L69" s="15"/>
      <c r="M69" s="15"/>
      <c r="N69" s="15"/>
      <c r="O69" s="15"/>
      <c r="P69" s="11"/>
    </row>
    <row r="70" spans="1:16" ht="12.75">
      <c r="A70" s="439"/>
      <c r="B70" s="439"/>
      <c r="C70" s="47" t="s">
        <v>11</v>
      </c>
      <c r="D70" s="15"/>
      <c r="E70" s="15"/>
      <c r="F70" s="15"/>
      <c r="G70" s="15"/>
      <c r="H70" s="15"/>
      <c r="I70" s="15"/>
      <c r="J70" s="15"/>
      <c r="K70" s="15"/>
      <c r="L70" s="15"/>
      <c r="M70" s="15"/>
      <c r="N70" s="15"/>
      <c r="O70" s="15"/>
      <c r="P70" s="11"/>
    </row>
    <row r="71" spans="1:16" ht="12.75">
      <c r="A71" s="439"/>
      <c r="B71" s="439"/>
      <c r="C71" s="47" t="s">
        <v>38</v>
      </c>
      <c r="D71" s="15">
        <v>186851</v>
      </c>
      <c r="E71" s="15">
        <v>182469</v>
      </c>
      <c r="F71" s="15">
        <v>188040</v>
      </c>
      <c r="G71" s="15">
        <v>35170.9</v>
      </c>
      <c r="H71" s="15">
        <v>76218</v>
      </c>
      <c r="I71" s="15">
        <v>35992.7</v>
      </c>
      <c r="J71" s="15">
        <v>77170</v>
      </c>
      <c r="K71" s="15">
        <v>53735.5</v>
      </c>
      <c r="L71" s="15">
        <v>79344.79</v>
      </c>
      <c r="M71" s="15">
        <v>79294.32</v>
      </c>
      <c r="N71" s="15">
        <v>80038.7</v>
      </c>
      <c r="O71" s="15">
        <v>77448.8</v>
      </c>
      <c r="P71" s="11"/>
    </row>
    <row r="72" spans="1:16" ht="12.75">
      <c r="A72" s="439"/>
      <c r="B72" s="439"/>
      <c r="C72" s="47" t="s">
        <v>37</v>
      </c>
      <c r="D72" s="15"/>
      <c r="E72" s="15"/>
      <c r="F72" s="15"/>
      <c r="G72" s="15"/>
      <c r="H72" s="15"/>
      <c r="I72" s="15"/>
      <c r="J72" s="15"/>
      <c r="K72" s="15"/>
      <c r="L72" s="15"/>
      <c r="M72" s="15"/>
      <c r="N72" s="15"/>
      <c r="O72" s="15"/>
      <c r="P72" s="11"/>
    </row>
    <row r="73" spans="1:16" ht="16.5" customHeight="1">
      <c r="A73" s="439"/>
      <c r="B73" s="439"/>
      <c r="C73" s="47" t="s">
        <v>404</v>
      </c>
      <c r="D73" s="15"/>
      <c r="E73" s="15"/>
      <c r="F73" s="15"/>
      <c r="G73" s="15"/>
      <c r="H73" s="15"/>
      <c r="I73" s="15"/>
      <c r="J73" s="15"/>
      <c r="K73" s="15"/>
      <c r="L73" s="15"/>
      <c r="M73" s="15"/>
      <c r="N73" s="15"/>
      <c r="O73" s="15"/>
      <c r="P73" s="11"/>
    </row>
    <row r="74" spans="1:16" ht="23.25" customHeight="1">
      <c r="A74" s="439"/>
      <c r="B74" s="439"/>
      <c r="C74" s="47" t="s">
        <v>44</v>
      </c>
      <c r="D74" s="15"/>
      <c r="E74" s="15"/>
      <c r="F74" s="15"/>
      <c r="G74" s="15"/>
      <c r="H74" s="15"/>
      <c r="I74" s="15"/>
      <c r="J74" s="15"/>
      <c r="K74" s="15"/>
      <c r="L74" s="15"/>
      <c r="M74" s="15"/>
      <c r="N74" s="15"/>
      <c r="O74" s="15"/>
      <c r="P74" s="11"/>
    </row>
    <row r="75" spans="1:16" ht="12.75">
      <c r="A75" s="439"/>
      <c r="B75" s="439" t="s">
        <v>183</v>
      </c>
      <c r="C75" s="47" t="s">
        <v>402</v>
      </c>
      <c r="D75" s="15">
        <f>D78</f>
        <v>18966.2</v>
      </c>
      <c r="E75" s="15">
        <f aca="true" t="shared" si="13" ref="E75:O75">E78</f>
        <v>18966.19</v>
      </c>
      <c r="F75" s="15">
        <f t="shared" si="13"/>
        <v>19286.9</v>
      </c>
      <c r="G75" s="15">
        <f t="shared" si="13"/>
        <v>2458.01</v>
      </c>
      <c r="H75" s="15">
        <f t="shared" si="13"/>
        <v>18987.6</v>
      </c>
      <c r="I75" s="15">
        <f t="shared" si="13"/>
        <v>7534</v>
      </c>
      <c r="J75" s="15">
        <f t="shared" si="13"/>
        <v>19286.9</v>
      </c>
      <c r="K75" s="15">
        <f t="shared" si="13"/>
        <v>7755.23</v>
      </c>
      <c r="L75" s="15">
        <f t="shared" si="13"/>
        <v>17781.99</v>
      </c>
      <c r="M75" s="15">
        <f t="shared" si="13"/>
        <v>15443.92</v>
      </c>
      <c r="N75" s="15">
        <f t="shared" si="13"/>
        <v>21229.6</v>
      </c>
      <c r="O75" s="15">
        <f t="shared" si="13"/>
        <v>21160.4</v>
      </c>
      <c r="P75" s="11"/>
    </row>
    <row r="76" spans="1:16" ht="12.75">
      <c r="A76" s="439"/>
      <c r="B76" s="439"/>
      <c r="C76" s="47" t="s">
        <v>403</v>
      </c>
      <c r="D76" s="15"/>
      <c r="E76" s="15"/>
      <c r="F76" s="15"/>
      <c r="G76" s="15"/>
      <c r="H76" s="15"/>
      <c r="I76" s="15"/>
      <c r="J76" s="15"/>
      <c r="K76" s="15"/>
      <c r="L76" s="15"/>
      <c r="M76" s="15"/>
      <c r="N76" s="15"/>
      <c r="O76" s="15"/>
      <c r="P76" s="11"/>
    </row>
    <row r="77" spans="1:16" ht="12.75">
      <c r="A77" s="439"/>
      <c r="B77" s="439"/>
      <c r="C77" s="47" t="s">
        <v>11</v>
      </c>
      <c r="D77" s="15"/>
      <c r="E77" s="15"/>
      <c r="F77" s="15"/>
      <c r="G77" s="15"/>
      <c r="H77" s="15"/>
      <c r="I77" s="15"/>
      <c r="J77" s="15"/>
      <c r="K77" s="15"/>
      <c r="L77" s="15"/>
      <c r="M77" s="15"/>
      <c r="N77" s="15"/>
      <c r="O77" s="15"/>
      <c r="P77" s="11"/>
    </row>
    <row r="78" spans="1:16" ht="12.75">
      <c r="A78" s="439"/>
      <c r="B78" s="439"/>
      <c r="C78" s="47" t="s">
        <v>38</v>
      </c>
      <c r="D78" s="15">
        <v>18966.2</v>
      </c>
      <c r="E78" s="15">
        <v>18966.19</v>
      </c>
      <c r="F78" s="15">
        <v>19286.9</v>
      </c>
      <c r="G78" s="15">
        <v>2458.01</v>
      </c>
      <c r="H78" s="15">
        <v>18987.6</v>
      </c>
      <c r="I78" s="15">
        <v>7534</v>
      </c>
      <c r="J78" s="15">
        <v>19286.9</v>
      </c>
      <c r="K78" s="15">
        <v>7755.23</v>
      </c>
      <c r="L78" s="15">
        <v>17781.99</v>
      </c>
      <c r="M78" s="15">
        <v>15443.92</v>
      </c>
      <c r="N78" s="15">
        <v>21229.6</v>
      </c>
      <c r="O78" s="15">
        <v>21160.4</v>
      </c>
      <c r="P78" s="11"/>
    </row>
    <row r="79" spans="1:16" ht="12.75">
      <c r="A79" s="439"/>
      <c r="B79" s="439"/>
      <c r="C79" s="47" t="s">
        <v>37</v>
      </c>
      <c r="D79" s="15"/>
      <c r="E79" s="15"/>
      <c r="F79" s="15"/>
      <c r="G79" s="15"/>
      <c r="H79" s="15"/>
      <c r="I79" s="15"/>
      <c r="J79" s="15"/>
      <c r="K79" s="15"/>
      <c r="L79" s="15"/>
      <c r="M79" s="15"/>
      <c r="N79" s="15"/>
      <c r="O79" s="15"/>
      <c r="P79" s="11"/>
    </row>
    <row r="80" spans="1:16" ht="15" customHeight="1">
      <c r="A80" s="439"/>
      <c r="B80" s="439"/>
      <c r="C80" s="47" t="s">
        <v>404</v>
      </c>
      <c r="D80" s="15"/>
      <c r="E80" s="15"/>
      <c r="F80" s="15"/>
      <c r="G80" s="15"/>
      <c r="H80" s="15"/>
      <c r="I80" s="15"/>
      <c r="J80" s="15"/>
      <c r="K80" s="15"/>
      <c r="L80" s="15"/>
      <c r="M80" s="15"/>
      <c r="N80" s="15"/>
      <c r="O80" s="15"/>
      <c r="P80" s="11"/>
    </row>
    <row r="81" spans="1:16" ht="22.5">
      <c r="A81" s="439"/>
      <c r="B81" s="439"/>
      <c r="C81" s="47" t="s">
        <v>44</v>
      </c>
      <c r="D81" s="15"/>
      <c r="E81" s="15"/>
      <c r="F81" s="15"/>
      <c r="G81" s="15"/>
      <c r="H81" s="15"/>
      <c r="I81" s="15"/>
      <c r="J81" s="15"/>
      <c r="K81" s="15"/>
      <c r="L81" s="15"/>
      <c r="M81" s="15"/>
      <c r="N81" s="15"/>
      <c r="O81" s="15"/>
      <c r="P81" s="11"/>
    </row>
    <row r="82" spans="1:16" ht="12.75">
      <c r="A82" s="439"/>
      <c r="B82" s="439" t="s">
        <v>409</v>
      </c>
      <c r="C82" s="47" t="s">
        <v>402</v>
      </c>
      <c r="D82" s="15">
        <f>D85</f>
        <v>109089</v>
      </c>
      <c r="E82" s="15">
        <f aca="true" t="shared" si="14" ref="E82:O82">E85</f>
        <v>107873.5</v>
      </c>
      <c r="F82" s="15">
        <f t="shared" si="14"/>
        <v>111026.6</v>
      </c>
      <c r="G82" s="15">
        <f t="shared" si="14"/>
        <v>20738.1</v>
      </c>
      <c r="H82" s="15">
        <f t="shared" si="14"/>
        <v>221501</v>
      </c>
      <c r="I82" s="15">
        <f t="shared" si="14"/>
        <v>118516</v>
      </c>
      <c r="J82" s="15">
        <f t="shared" si="14"/>
        <v>221501</v>
      </c>
      <c r="K82" s="15">
        <f t="shared" si="14"/>
        <v>152293</v>
      </c>
      <c r="L82" s="15">
        <f t="shared" si="14"/>
        <v>226194.04</v>
      </c>
      <c r="M82" s="15">
        <f t="shared" si="14"/>
        <v>226063.45</v>
      </c>
      <c r="N82" s="15">
        <f t="shared" si="14"/>
        <v>236995</v>
      </c>
      <c r="O82" s="15">
        <f t="shared" si="14"/>
        <v>227608</v>
      </c>
      <c r="P82" s="11"/>
    </row>
    <row r="83" spans="1:16" ht="12.75">
      <c r="A83" s="439"/>
      <c r="B83" s="439"/>
      <c r="C83" s="47" t="s">
        <v>403</v>
      </c>
      <c r="D83" s="15"/>
      <c r="E83" s="15"/>
      <c r="F83" s="15"/>
      <c r="G83" s="15"/>
      <c r="H83" s="15"/>
      <c r="I83" s="15"/>
      <c r="J83" s="15"/>
      <c r="K83" s="15"/>
      <c r="L83" s="15"/>
      <c r="M83" s="15"/>
      <c r="N83" s="15"/>
      <c r="O83" s="15"/>
      <c r="P83" s="11"/>
    </row>
    <row r="84" spans="1:16" ht="12.75">
      <c r="A84" s="439"/>
      <c r="B84" s="439"/>
      <c r="C84" s="47" t="s">
        <v>11</v>
      </c>
      <c r="D84" s="15"/>
      <c r="E84" s="15"/>
      <c r="F84" s="15"/>
      <c r="G84" s="15"/>
      <c r="H84" s="15"/>
      <c r="I84" s="15"/>
      <c r="J84" s="15"/>
      <c r="K84" s="15"/>
      <c r="L84" s="15"/>
      <c r="M84" s="15"/>
      <c r="N84" s="15"/>
      <c r="O84" s="15"/>
      <c r="P84" s="11"/>
    </row>
    <row r="85" spans="1:16" ht="12.75">
      <c r="A85" s="439"/>
      <c r="B85" s="439"/>
      <c r="C85" s="47" t="s">
        <v>38</v>
      </c>
      <c r="D85" s="15">
        <v>109089</v>
      </c>
      <c r="E85" s="15">
        <v>107873.5</v>
      </c>
      <c r="F85" s="15">
        <v>111026.6</v>
      </c>
      <c r="G85" s="15">
        <v>20738.1</v>
      </c>
      <c r="H85" s="15">
        <v>221501</v>
      </c>
      <c r="I85" s="15">
        <v>118516</v>
      </c>
      <c r="J85" s="15">
        <v>221501</v>
      </c>
      <c r="K85" s="15">
        <v>152293</v>
      </c>
      <c r="L85" s="15">
        <v>226194.04</v>
      </c>
      <c r="M85" s="15">
        <v>226063.45</v>
      </c>
      <c r="N85" s="15">
        <v>236995</v>
      </c>
      <c r="O85" s="15">
        <v>227608</v>
      </c>
      <c r="P85" s="11"/>
    </row>
    <row r="86" spans="1:16" ht="12.75">
      <c r="A86" s="439"/>
      <c r="B86" s="439"/>
      <c r="C86" s="47" t="s">
        <v>37</v>
      </c>
      <c r="D86" s="15"/>
      <c r="E86" s="15"/>
      <c r="F86" s="15"/>
      <c r="G86" s="15"/>
      <c r="H86" s="15"/>
      <c r="I86" s="15"/>
      <c r="J86" s="15"/>
      <c r="K86" s="15"/>
      <c r="L86" s="15"/>
      <c r="M86" s="15"/>
      <c r="N86" s="15"/>
      <c r="O86" s="15"/>
      <c r="P86" s="11"/>
    </row>
    <row r="87" spans="1:16" ht="15.75" customHeight="1">
      <c r="A87" s="439"/>
      <c r="B87" s="439"/>
      <c r="C87" s="47" t="s">
        <v>404</v>
      </c>
      <c r="D87" s="15"/>
      <c r="E87" s="15"/>
      <c r="F87" s="15"/>
      <c r="G87" s="15"/>
      <c r="H87" s="15"/>
      <c r="I87" s="15"/>
      <c r="J87" s="15"/>
      <c r="K87" s="15"/>
      <c r="L87" s="15"/>
      <c r="M87" s="15"/>
      <c r="N87" s="15"/>
      <c r="O87" s="15"/>
      <c r="P87" s="11"/>
    </row>
    <row r="88" spans="1:16" ht="25.5" customHeight="1">
      <c r="A88" s="439"/>
      <c r="B88" s="439"/>
      <c r="C88" s="47" t="s">
        <v>44</v>
      </c>
      <c r="D88" s="15"/>
      <c r="E88" s="15"/>
      <c r="F88" s="15"/>
      <c r="G88" s="15"/>
      <c r="H88" s="15"/>
      <c r="I88" s="15"/>
      <c r="J88" s="15"/>
      <c r="K88" s="15"/>
      <c r="L88" s="15"/>
      <c r="M88" s="15"/>
      <c r="N88" s="15"/>
      <c r="O88" s="15"/>
      <c r="P88" s="11"/>
    </row>
    <row r="89" spans="1:16" ht="12.75" customHeight="1">
      <c r="A89" s="439"/>
      <c r="B89" s="361" t="s">
        <v>502</v>
      </c>
      <c r="C89" s="47" t="s">
        <v>402</v>
      </c>
      <c r="D89" s="15">
        <f>D92</f>
        <v>375</v>
      </c>
      <c r="E89" s="15">
        <f>E92</f>
        <v>375</v>
      </c>
      <c r="F89" s="15"/>
      <c r="G89" s="15"/>
      <c r="H89" s="15"/>
      <c r="I89" s="15"/>
      <c r="J89" s="15"/>
      <c r="K89" s="15"/>
      <c r="L89" s="15"/>
      <c r="M89" s="15"/>
      <c r="N89" s="15"/>
      <c r="O89" s="15"/>
      <c r="P89" s="11"/>
    </row>
    <row r="90" spans="1:16" ht="12.75">
      <c r="A90" s="439"/>
      <c r="B90" s="362"/>
      <c r="C90" s="47" t="s">
        <v>403</v>
      </c>
      <c r="D90" s="15"/>
      <c r="E90" s="15"/>
      <c r="F90" s="15"/>
      <c r="G90" s="15"/>
      <c r="H90" s="15"/>
      <c r="I90" s="15"/>
      <c r="J90" s="15"/>
      <c r="K90" s="15"/>
      <c r="L90" s="15"/>
      <c r="M90" s="15"/>
      <c r="N90" s="15"/>
      <c r="O90" s="15"/>
      <c r="P90" s="11"/>
    </row>
    <row r="91" spans="1:16" ht="12.75">
      <c r="A91" s="439"/>
      <c r="B91" s="362"/>
      <c r="C91" s="47" t="s">
        <v>11</v>
      </c>
      <c r="D91" s="15"/>
      <c r="E91" s="15"/>
      <c r="F91" s="15"/>
      <c r="G91" s="15"/>
      <c r="H91" s="15"/>
      <c r="I91" s="15"/>
      <c r="J91" s="15"/>
      <c r="K91" s="15"/>
      <c r="L91" s="15"/>
      <c r="M91" s="15"/>
      <c r="N91" s="15"/>
      <c r="O91" s="15"/>
      <c r="P91" s="11"/>
    </row>
    <row r="92" spans="1:16" ht="12.75">
      <c r="A92" s="439"/>
      <c r="B92" s="362"/>
      <c r="C92" s="47" t="s">
        <v>38</v>
      </c>
      <c r="D92" s="15">
        <v>375</v>
      </c>
      <c r="E92" s="15">
        <v>375</v>
      </c>
      <c r="F92" s="15"/>
      <c r="G92" s="15"/>
      <c r="H92" s="15"/>
      <c r="I92" s="15"/>
      <c r="J92" s="15"/>
      <c r="K92" s="15"/>
      <c r="L92" s="15"/>
      <c r="M92" s="15"/>
      <c r="N92" s="15"/>
      <c r="O92" s="15"/>
      <c r="P92" s="11"/>
    </row>
    <row r="93" spans="1:16" ht="12.75">
      <c r="A93" s="439"/>
      <c r="B93" s="362"/>
      <c r="C93" s="47" t="s">
        <v>37</v>
      </c>
      <c r="D93" s="15"/>
      <c r="E93" s="15"/>
      <c r="F93" s="15"/>
      <c r="G93" s="15"/>
      <c r="H93" s="15"/>
      <c r="I93" s="15"/>
      <c r="J93" s="15"/>
      <c r="K93" s="15"/>
      <c r="L93" s="15"/>
      <c r="M93" s="15"/>
      <c r="N93" s="15"/>
      <c r="O93" s="15"/>
      <c r="P93" s="11"/>
    </row>
    <row r="94" spans="1:16" ht="22.5">
      <c r="A94" s="439"/>
      <c r="B94" s="362"/>
      <c r="C94" s="47" t="s">
        <v>404</v>
      </c>
      <c r="D94" s="15"/>
      <c r="E94" s="15"/>
      <c r="F94" s="15"/>
      <c r="G94" s="15"/>
      <c r="H94" s="15"/>
      <c r="I94" s="15"/>
      <c r="J94" s="15"/>
      <c r="K94" s="15"/>
      <c r="L94" s="15"/>
      <c r="M94" s="15"/>
      <c r="N94" s="15"/>
      <c r="O94" s="15"/>
      <c r="P94" s="11"/>
    </row>
    <row r="95" spans="1:16" ht="22.5">
      <c r="A95" s="439"/>
      <c r="B95" s="363"/>
      <c r="C95" s="47" t="s">
        <v>44</v>
      </c>
      <c r="D95" s="15"/>
      <c r="E95" s="15"/>
      <c r="F95" s="15"/>
      <c r="G95" s="15"/>
      <c r="H95" s="15"/>
      <c r="I95" s="15"/>
      <c r="J95" s="15"/>
      <c r="K95" s="15"/>
      <c r="L95" s="15"/>
      <c r="M95" s="15"/>
      <c r="N95" s="15"/>
      <c r="O95" s="15"/>
      <c r="P95" s="11"/>
    </row>
    <row r="96" spans="1:16" ht="12.75" customHeight="1">
      <c r="A96" s="439"/>
      <c r="B96" s="361" t="s">
        <v>503</v>
      </c>
      <c r="C96" s="47" t="s">
        <v>402</v>
      </c>
      <c r="D96" s="15">
        <v>3.75</v>
      </c>
      <c r="E96" s="15">
        <v>3.75</v>
      </c>
      <c r="F96" s="15"/>
      <c r="G96" s="15"/>
      <c r="H96" s="15"/>
      <c r="I96" s="15"/>
      <c r="J96" s="15"/>
      <c r="K96" s="15"/>
      <c r="L96" s="15"/>
      <c r="M96" s="15"/>
      <c r="N96" s="15"/>
      <c r="O96" s="15"/>
      <c r="P96" s="11"/>
    </row>
    <row r="97" spans="1:16" ht="12.75">
      <c r="A97" s="439"/>
      <c r="B97" s="362"/>
      <c r="C97" s="47" t="s">
        <v>403</v>
      </c>
      <c r="D97" s="15"/>
      <c r="E97" s="15"/>
      <c r="F97" s="15"/>
      <c r="G97" s="15"/>
      <c r="H97" s="15"/>
      <c r="I97" s="15"/>
      <c r="J97" s="15"/>
      <c r="K97" s="15"/>
      <c r="L97" s="15"/>
      <c r="M97" s="15"/>
      <c r="N97" s="15"/>
      <c r="O97" s="15"/>
      <c r="P97" s="11"/>
    </row>
    <row r="98" spans="1:16" ht="12.75">
      <c r="A98" s="439"/>
      <c r="B98" s="362"/>
      <c r="C98" s="47" t="s">
        <v>11</v>
      </c>
      <c r="D98" s="15"/>
      <c r="E98" s="15"/>
      <c r="F98" s="15"/>
      <c r="G98" s="15"/>
      <c r="H98" s="15"/>
      <c r="I98" s="15"/>
      <c r="J98" s="15"/>
      <c r="K98" s="15"/>
      <c r="L98" s="15"/>
      <c r="M98" s="15"/>
      <c r="N98" s="15"/>
      <c r="O98" s="15"/>
      <c r="P98" s="11"/>
    </row>
    <row r="99" spans="1:16" ht="12.75">
      <c r="A99" s="439"/>
      <c r="B99" s="362"/>
      <c r="C99" s="47" t="s">
        <v>38</v>
      </c>
      <c r="D99" s="15"/>
      <c r="E99" s="15"/>
      <c r="F99" s="15"/>
      <c r="G99" s="15"/>
      <c r="H99" s="15"/>
      <c r="I99" s="15"/>
      <c r="J99" s="15"/>
      <c r="K99" s="15"/>
      <c r="L99" s="15"/>
      <c r="M99" s="15"/>
      <c r="N99" s="15"/>
      <c r="O99" s="15"/>
      <c r="P99" s="11"/>
    </row>
    <row r="100" spans="1:16" ht="12.75">
      <c r="A100" s="439"/>
      <c r="B100" s="362"/>
      <c r="C100" s="47" t="s">
        <v>37</v>
      </c>
      <c r="D100" s="15">
        <v>3.75</v>
      </c>
      <c r="E100" s="15">
        <v>3.75</v>
      </c>
      <c r="F100" s="15"/>
      <c r="G100" s="15"/>
      <c r="H100" s="15"/>
      <c r="I100" s="15"/>
      <c r="J100" s="15"/>
      <c r="K100" s="15"/>
      <c r="L100" s="15"/>
      <c r="M100" s="15"/>
      <c r="N100" s="15"/>
      <c r="O100" s="15"/>
      <c r="P100" s="11"/>
    </row>
    <row r="101" spans="1:16" ht="15.75" customHeight="1">
      <c r="A101" s="439"/>
      <c r="B101" s="362"/>
      <c r="C101" s="47" t="s">
        <v>404</v>
      </c>
      <c r="D101" s="15"/>
      <c r="E101" s="15"/>
      <c r="F101" s="15"/>
      <c r="G101" s="15"/>
      <c r="H101" s="15"/>
      <c r="I101" s="15"/>
      <c r="J101" s="15"/>
      <c r="K101" s="15"/>
      <c r="L101" s="15"/>
      <c r="M101" s="15"/>
      <c r="N101" s="15"/>
      <c r="O101" s="15"/>
      <c r="P101" s="11"/>
    </row>
    <row r="102" spans="1:16" ht="22.5">
      <c r="A102" s="439"/>
      <c r="B102" s="363"/>
      <c r="C102" s="47" t="s">
        <v>44</v>
      </c>
      <c r="D102" s="15"/>
      <c r="E102" s="15"/>
      <c r="F102" s="15"/>
      <c r="G102" s="15"/>
      <c r="H102" s="15"/>
      <c r="I102" s="15"/>
      <c r="J102" s="15"/>
      <c r="K102" s="15"/>
      <c r="L102" s="15"/>
      <c r="M102" s="15"/>
      <c r="N102" s="15"/>
      <c r="O102" s="15"/>
      <c r="P102" s="11"/>
    </row>
    <row r="103" spans="1:16" ht="12.75" customHeight="1">
      <c r="A103" s="439"/>
      <c r="B103" s="440" t="s">
        <v>187</v>
      </c>
      <c r="C103" s="47" t="s">
        <v>402</v>
      </c>
      <c r="D103" s="15">
        <f>D107</f>
        <v>32710</v>
      </c>
      <c r="E103" s="15">
        <f aca="true" t="shared" si="15" ref="E103:O103">E107</f>
        <v>31400.67</v>
      </c>
      <c r="F103" s="15">
        <f t="shared" si="15"/>
        <v>28229</v>
      </c>
      <c r="G103" s="15">
        <f t="shared" si="15"/>
        <v>5693.76</v>
      </c>
      <c r="H103" s="15">
        <f t="shared" si="15"/>
        <v>28240</v>
      </c>
      <c r="I103" s="15">
        <f t="shared" si="15"/>
        <v>12260.1</v>
      </c>
      <c r="J103" s="15">
        <f t="shared" si="15"/>
        <v>29595.8</v>
      </c>
      <c r="K103" s="15">
        <f t="shared" si="15"/>
        <v>19840.4</v>
      </c>
      <c r="L103" s="15">
        <f t="shared" si="15"/>
        <v>30271.35</v>
      </c>
      <c r="M103" s="15">
        <f t="shared" si="15"/>
        <v>27785.61</v>
      </c>
      <c r="N103" s="15">
        <f t="shared" si="15"/>
        <v>29300</v>
      </c>
      <c r="O103" s="15">
        <f t="shared" si="15"/>
        <v>25111.7</v>
      </c>
      <c r="P103" s="11"/>
    </row>
    <row r="104" spans="1:16" ht="12.75">
      <c r="A104" s="439"/>
      <c r="B104" s="441"/>
      <c r="C104" s="47" t="s">
        <v>403</v>
      </c>
      <c r="D104" s="15"/>
      <c r="E104" s="15"/>
      <c r="F104" s="15"/>
      <c r="G104" s="15"/>
      <c r="H104" s="15"/>
      <c r="I104" s="15"/>
      <c r="J104" s="15"/>
      <c r="K104" s="15"/>
      <c r="L104" s="15"/>
      <c r="M104" s="15"/>
      <c r="N104" s="15"/>
      <c r="O104" s="15"/>
      <c r="P104" s="11"/>
    </row>
    <row r="105" spans="1:16" ht="12.75">
      <c r="A105" s="439"/>
      <c r="B105" s="441"/>
      <c r="C105" s="47" t="s">
        <v>11</v>
      </c>
      <c r="D105" s="15"/>
      <c r="E105" s="15"/>
      <c r="F105" s="15"/>
      <c r="G105" s="15"/>
      <c r="H105" s="15"/>
      <c r="I105" s="15"/>
      <c r="J105" s="15"/>
      <c r="K105" s="15"/>
      <c r="L105" s="15"/>
      <c r="M105" s="15"/>
      <c r="N105" s="15"/>
      <c r="O105" s="15"/>
      <c r="P105" s="11"/>
    </row>
    <row r="106" spans="1:16" ht="12.75">
      <c r="A106" s="439"/>
      <c r="B106" s="441"/>
      <c r="C106" s="47" t="s">
        <v>38</v>
      </c>
      <c r="D106" s="15"/>
      <c r="E106" s="15"/>
      <c r="F106" s="15"/>
      <c r="G106" s="15"/>
      <c r="H106" s="15"/>
      <c r="I106" s="15"/>
      <c r="J106" s="15"/>
      <c r="K106" s="15"/>
      <c r="L106" s="15"/>
      <c r="M106" s="15"/>
      <c r="N106" s="15"/>
      <c r="O106" s="15"/>
      <c r="P106" s="11"/>
    </row>
    <row r="107" spans="1:16" ht="12.75">
      <c r="A107" s="439"/>
      <c r="B107" s="441"/>
      <c r="C107" s="47" t="s">
        <v>37</v>
      </c>
      <c r="D107" s="15">
        <v>32710</v>
      </c>
      <c r="E107" s="15">
        <v>31400.67</v>
      </c>
      <c r="F107" s="15">
        <v>28229</v>
      </c>
      <c r="G107" s="15">
        <v>5693.76</v>
      </c>
      <c r="H107" s="15">
        <v>28240</v>
      </c>
      <c r="I107" s="15">
        <v>12260.1</v>
      </c>
      <c r="J107" s="15">
        <v>29595.8</v>
      </c>
      <c r="K107" s="15">
        <v>19840.4</v>
      </c>
      <c r="L107" s="15">
        <v>30271.35</v>
      </c>
      <c r="M107" s="15">
        <v>27785.61</v>
      </c>
      <c r="N107" s="15">
        <v>29300</v>
      </c>
      <c r="O107" s="15">
        <v>25111.7</v>
      </c>
      <c r="P107" s="11"/>
    </row>
    <row r="108" spans="1:16" ht="13.5" customHeight="1">
      <c r="A108" s="439"/>
      <c r="B108" s="441"/>
      <c r="C108" s="47" t="s">
        <v>404</v>
      </c>
      <c r="D108" s="15"/>
      <c r="E108" s="15"/>
      <c r="F108" s="15"/>
      <c r="G108" s="15"/>
      <c r="H108" s="15"/>
      <c r="I108" s="15"/>
      <c r="J108" s="15"/>
      <c r="K108" s="15"/>
      <c r="L108" s="15"/>
      <c r="M108" s="15"/>
      <c r="N108" s="15"/>
      <c r="O108" s="15"/>
      <c r="P108" s="11"/>
    </row>
    <row r="109" spans="1:16" ht="22.5" customHeight="1" hidden="1">
      <c r="A109" s="439"/>
      <c r="B109" s="442"/>
      <c r="C109" s="47" t="s">
        <v>44</v>
      </c>
      <c r="D109" s="15"/>
      <c r="E109" s="15"/>
      <c r="F109" s="15"/>
      <c r="G109" s="15"/>
      <c r="H109" s="15"/>
      <c r="I109" s="15"/>
      <c r="J109" s="15"/>
      <c r="K109" s="15"/>
      <c r="L109" s="15"/>
      <c r="M109" s="15"/>
      <c r="N109" s="15"/>
      <c r="O109" s="15"/>
      <c r="P109" s="11"/>
    </row>
    <row r="110" spans="1:16" ht="12.75" customHeight="1">
      <c r="A110" s="439"/>
      <c r="B110" s="440" t="s">
        <v>532</v>
      </c>
      <c r="C110" s="47" t="s">
        <v>402</v>
      </c>
      <c r="D110" s="15">
        <f>D114</f>
        <v>8450.85</v>
      </c>
      <c r="E110" s="15">
        <f aca="true" t="shared" si="16" ref="E110:O110">E114</f>
        <v>8291.3</v>
      </c>
      <c r="F110" s="15">
        <f t="shared" si="16"/>
        <v>8904.91</v>
      </c>
      <c r="G110" s="15">
        <f t="shared" si="16"/>
        <v>2363.11</v>
      </c>
      <c r="H110" s="15">
        <f t="shared" si="16"/>
        <v>9076.4</v>
      </c>
      <c r="I110" s="15">
        <f t="shared" si="16"/>
        <v>2499.6</v>
      </c>
      <c r="J110" s="15">
        <f t="shared" si="16"/>
        <v>8980.96</v>
      </c>
      <c r="K110" s="15">
        <f t="shared" si="16"/>
        <v>5807.69</v>
      </c>
      <c r="L110" s="15">
        <f t="shared" si="16"/>
        <v>8926.03</v>
      </c>
      <c r="M110" s="15">
        <f t="shared" si="16"/>
        <v>7579.66</v>
      </c>
      <c r="N110" s="15">
        <f t="shared" si="16"/>
        <v>9239.66</v>
      </c>
      <c r="O110" s="15">
        <f t="shared" si="16"/>
        <v>9064.3</v>
      </c>
      <c r="P110" s="11"/>
    </row>
    <row r="111" spans="1:16" ht="12.75">
      <c r="A111" s="439"/>
      <c r="B111" s="441"/>
      <c r="C111" s="47" t="s">
        <v>403</v>
      </c>
      <c r="D111" s="15"/>
      <c r="E111" s="15"/>
      <c r="F111" s="15"/>
      <c r="G111" s="15"/>
      <c r="H111" s="15"/>
      <c r="I111" s="15"/>
      <c r="J111" s="15"/>
      <c r="K111" s="15"/>
      <c r="L111" s="15"/>
      <c r="M111" s="15"/>
      <c r="N111" s="15"/>
      <c r="O111" s="15"/>
      <c r="P111" s="11"/>
    </row>
    <row r="112" spans="1:16" ht="12.75">
      <c r="A112" s="439"/>
      <c r="B112" s="441"/>
      <c r="C112" s="47" t="s">
        <v>11</v>
      </c>
      <c r="D112" s="15"/>
      <c r="E112" s="15"/>
      <c r="F112" s="15"/>
      <c r="G112" s="15"/>
      <c r="H112" s="15"/>
      <c r="I112" s="15"/>
      <c r="J112" s="15"/>
      <c r="K112" s="15"/>
      <c r="L112" s="15"/>
      <c r="M112" s="15"/>
      <c r="N112" s="15"/>
      <c r="O112" s="15"/>
      <c r="P112" s="11"/>
    </row>
    <row r="113" spans="1:16" ht="12.75">
      <c r="A113" s="439"/>
      <c r="B113" s="441"/>
      <c r="C113" s="47" t="s">
        <v>38</v>
      </c>
      <c r="D113" s="15"/>
      <c r="E113" s="15"/>
      <c r="F113" s="15"/>
      <c r="G113" s="15"/>
      <c r="H113" s="15"/>
      <c r="I113" s="15"/>
      <c r="J113" s="15"/>
      <c r="K113" s="15"/>
      <c r="L113" s="15"/>
      <c r="M113" s="15"/>
      <c r="N113" s="15"/>
      <c r="O113" s="15"/>
      <c r="P113" s="11"/>
    </row>
    <row r="114" spans="1:16" ht="12.75">
      <c r="A114" s="439"/>
      <c r="B114" s="441"/>
      <c r="C114" s="47" t="s">
        <v>37</v>
      </c>
      <c r="D114" s="15">
        <v>8450.85</v>
      </c>
      <c r="E114" s="15">
        <v>8291.3</v>
      </c>
      <c r="F114" s="15">
        <v>8904.91</v>
      </c>
      <c r="G114" s="15">
        <v>2363.11</v>
      </c>
      <c r="H114" s="15">
        <v>9076.4</v>
      </c>
      <c r="I114" s="15">
        <v>2499.6</v>
      </c>
      <c r="J114" s="15">
        <v>8980.96</v>
      </c>
      <c r="K114" s="15">
        <v>5807.69</v>
      </c>
      <c r="L114" s="15">
        <v>8926.03</v>
      </c>
      <c r="M114" s="15">
        <v>7579.66</v>
      </c>
      <c r="N114" s="15">
        <v>9239.66</v>
      </c>
      <c r="O114" s="15">
        <v>9064.3</v>
      </c>
      <c r="P114" s="11"/>
    </row>
    <row r="115" spans="1:16" ht="16.5" customHeight="1">
      <c r="A115" s="439"/>
      <c r="B115" s="441"/>
      <c r="C115" s="47" t="s">
        <v>404</v>
      </c>
      <c r="D115" s="15"/>
      <c r="E115" s="15"/>
      <c r="F115" s="15"/>
      <c r="G115" s="15"/>
      <c r="H115" s="15"/>
      <c r="I115" s="15"/>
      <c r="J115" s="15"/>
      <c r="K115" s="15"/>
      <c r="L115" s="15"/>
      <c r="M115" s="15"/>
      <c r="N115" s="15"/>
      <c r="O115" s="15"/>
      <c r="P115" s="11"/>
    </row>
    <row r="116" spans="1:16" ht="22.5">
      <c r="A116" s="439"/>
      <c r="B116" s="442"/>
      <c r="C116" s="47" t="s">
        <v>44</v>
      </c>
      <c r="D116" s="15"/>
      <c r="E116" s="15"/>
      <c r="F116" s="15"/>
      <c r="G116" s="15"/>
      <c r="H116" s="15"/>
      <c r="I116" s="15"/>
      <c r="J116" s="15"/>
      <c r="K116" s="15"/>
      <c r="L116" s="15"/>
      <c r="M116" s="15"/>
      <c r="N116" s="15"/>
      <c r="O116" s="15"/>
      <c r="P116" s="11"/>
    </row>
    <row r="117" spans="1:16" ht="12.75">
      <c r="A117" s="443"/>
      <c r="B117" s="440" t="s">
        <v>533</v>
      </c>
      <c r="C117" s="47" t="s">
        <v>402</v>
      </c>
      <c r="D117" s="15">
        <f>D121</f>
        <v>27519.8</v>
      </c>
      <c r="E117" s="15">
        <f aca="true" t="shared" si="17" ref="E117:O117">E121</f>
        <v>27468.8</v>
      </c>
      <c r="F117" s="15">
        <f t="shared" si="17"/>
        <v>26912.8</v>
      </c>
      <c r="G117" s="15">
        <f t="shared" si="17"/>
        <v>7189.3</v>
      </c>
      <c r="H117" s="15">
        <f t="shared" si="17"/>
        <v>26871.1</v>
      </c>
      <c r="I117" s="15">
        <f t="shared" si="17"/>
        <v>16808.9</v>
      </c>
      <c r="J117" s="15">
        <f t="shared" si="17"/>
        <v>26443.4</v>
      </c>
      <c r="K117" s="15">
        <f t="shared" si="17"/>
        <v>21318.4</v>
      </c>
      <c r="L117" s="15">
        <f t="shared" si="17"/>
        <v>30377.42</v>
      </c>
      <c r="M117" s="15">
        <f t="shared" si="17"/>
        <v>29292.5</v>
      </c>
      <c r="N117" s="15">
        <f t="shared" si="17"/>
        <v>27613.5</v>
      </c>
      <c r="O117" s="15">
        <f t="shared" si="17"/>
        <v>21691</v>
      </c>
      <c r="P117" s="11"/>
    </row>
    <row r="118" spans="1:16" ht="12.75">
      <c r="A118" s="444"/>
      <c r="B118" s="441"/>
      <c r="C118" s="47" t="s">
        <v>403</v>
      </c>
      <c r="D118" s="15"/>
      <c r="E118" s="15"/>
      <c r="F118" s="15"/>
      <c r="G118" s="15"/>
      <c r="H118" s="15"/>
      <c r="I118" s="15"/>
      <c r="J118" s="15"/>
      <c r="K118" s="15"/>
      <c r="L118" s="15"/>
      <c r="M118" s="15"/>
      <c r="N118" s="15"/>
      <c r="O118" s="15"/>
      <c r="P118" s="11"/>
    </row>
    <row r="119" spans="1:16" ht="12.75">
      <c r="A119" s="444"/>
      <c r="B119" s="441"/>
      <c r="C119" s="47" t="s">
        <v>11</v>
      </c>
      <c r="D119" s="15"/>
      <c r="E119" s="15"/>
      <c r="F119" s="15"/>
      <c r="G119" s="15"/>
      <c r="H119" s="15"/>
      <c r="I119" s="15"/>
      <c r="J119" s="15"/>
      <c r="K119" s="15"/>
      <c r="L119" s="15"/>
      <c r="M119" s="15"/>
      <c r="N119" s="15"/>
      <c r="O119" s="15"/>
      <c r="P119" s="11"/>
    </row>
    <row r="120" spans="1:16" ht="12.75">
      <c r="A120" s="444"/>
      <c r="B120" s="441"/>
      <c r="C120" s="47" t="s">
        <v>38</v>
      </c>
      <c r="D120" s="15"/>
      <c r="E120" s="15"/>
      <c r="F120" s="15"/>
      <c r="G120" s="15"/>
      <c r="H120" s="15"/>
      <c r="I120" s="15"/>
      <c r="J120" s="15"/>
      <c r="K120" s="15"/>
      <c r="L120" s="15"/>
      <c r="M120" s="15"/>
      <c r="N120" s="15"/>
      <c r="O120" s="15"/>
      <c r="P120" s="11"/>
    </row>
    <row r="121" spans="1:16" ht="12.75">
      <c r="A121" s="444"/>
      <c r="B121" s="441"/>
      <c r="C121" s="47" t="s">
        <v>37</v>
      </c>
      <c r="D121" s="15">
        <v>27519.8</v>
      </c>
      <c r="E121" s="15">
        <v>27468.8</v>
      </c>
      <c r="F121" s="15">
        <v>26912.8</v>
      </c>
      <c r="G121" s="15">
        <v>7189.3</v>
      </c>
      <c r="H121" s="15">
        <v>26871.1</v>
      </c>
      <c r="I121" s="15">
        <v>16808.9</v>
      </c>
      <c r="J121" s="15">
        <v>26443.4</v>
      </c>
      <c r="K121" s="15">
        <v>21318.4</v>
      </c>
      <c r="L121" s="15">
        <v>30377.42</v>
      </c>
      <c r="M121" s="15">
        <v>29292.5</v>
      </c>
      <c r="N121" s="15">
        <v>27613.5</v>
      </c>
      <c r="O121" s="15">
        <v>21691</v>
      </c>
      <c r="P121" s="11"/>
    </row>
    <row r="122" spans="1:16" ht="15" customHeight="1">
      <c r="A122" s="444"/>
      <c r="B122" s="441"/>
      <c r="C122" s="47" t="s">
        <v>404</v>
      </c>
      <c r="D122" s="15"/>
      <c r="E122" s="15"/>
      <c r="F122" s="15"/>
      <c r="G122" s="15"/>
      <c r="H122" s="15"/>
      <c r="I122" s="15"/>
      <c r="J122" s="15"/>
      <c r="K122" s="15"/>
      <c r="L122" s="15"/>
      <c r="M122" s="15"/>
      <c r="N122" s="15"/>
      <c r="O122" s="15"/>
      <c r="P122" s="11"/>
    </row>
    <row r="123" spans="1:16" ht="22.5">
      <c r="A123" s="445"/>
      <c r="B123" s="442"/>
      <c r="C123" s="47" t="s">
        <v>44</v>
      </c>
      <c r="D123" s="15"/>
      <c r="E123" s="15"/>
      <c r="F123" s="15"/>
      <c r="G123" s="15"/>
      <c r="H123" s="15"/>
      <c r="I123" s="15"/>
      <c r="J123" s="15"/>
      <c r="K123" s="15"/>
      <c r="L123" s="15"/>
      <c r="M123" s="15"/>
      <c r="N123" s="15"/>
      <c r="O123" s="15"/>
      <c r="P123" s="11"/>
    </row>
    <row r="124" spans="1:16" ht="12.75">
      <c r="A124" s="439"/>
      <c r="B124" s="439" t="s">
        <v>410</v>
      </c>
      <c r="C124" s="47" t="s">
        <v>402</v>
      </c>
      <c r="D124" s="15">
        <f>D128</f>
        <v>26093</v>
      </c>
      <c r="E124" s="15">
        <f aca="true" t="shared" si="18" ref="E124:O124">E128</f>
        <v>26093</v>
      </c>
      <c r="F124" s="15">
        <f t="shared" si="18"/>
        <v>27168</v>
      </c>
      <c r="G124" s="15">
        <f t="shared" si="18"/>
        <v>6517.5</v>
      </c>
      <c r="H124" s="15">
        <f t="shared" si="18"/>
        <v>27168</v>
      </c>
      <c r="I124" s="15">
        <f t="shared" si="18"/>
        <v>14293.1</v>
      </c>
      <c r="J124" s="15">
        <f t="shared" si="18"/>
        <v>27168</v>
      </c>
      <c r="K124" s="15">
        <f t="shared" si="18"/>
        <v>20152.1</v>
      </c>
      <c r="L124" s="15">
        <f t="shared" si="18"/>
        <v>27760</v>
      </c>
      <c r="M124" s="15">
        <f t="shared" si="18"/>
        <v>27760</v>
      </c>
      <c r="N124" s="15">
        <f t="shared" si="18"/>
        <v>28070</v>
      </c>
      <c r="O124" s="15">
        <f t="shared" si="18"/>
        <v>20800</v>
      </c>
      <c r="P124" s="11"/>
    </row>
    <row r="125" spans="1:16" ht="12.75">
      <c r="A125" s="439"/>
      <c r="B125" s="439"/>
      <c r="C125" s="47" t="s">
        <v>403</v>
      </c>
      <c r="D125" s="15"/>
      <c r="E125" s="15"/>
      <c r="F125" s="15"/>
      <c r="G125" s="15"/>
      <c r="H125" s="15"/>
      <c r="I125" s="15"/>
      <c r="J125" s="15"/>
      <c r="K125" s="15"/>
      <c r="L125" s="15"/>
      <c r="M125" s="15"/>
      <c r="N125" s="15"/>
      <c r="O125" s="15"/>
      <c r="P125" s="11"/>
    </row>
    <row r="126" spans="1:16" ht="12.75">
      <c r="A126" s="439"/>
      <c r="B126" s="439"/>
      <c r="C126" s="47" t="s">
        <v>11</v>
      </c>
      <c r="D126" s="15"/>
      <c r="E126" s="15"/>
      <c r="F126" s="15"/>
      <c r="G126" s="15"/>
      <c r="H126" s="15"/>
      <c r="I126" s="15"/>
      <c r="J126" s="15"/>
      <c r="K126" s="15"/>
      <c r="L126" s="15"/>
      <c r="M126" s="15"/>
      <c r="N126" s="15"/>
      <c r="O126" s="15"/>
      <c r="P126" s="11"/>
    </row>
    <row r="127" spans="1:16" ht="12.75">
      <c r="A127" s="439"/>
      <c r="B127" s="439"/>
      <c r="C127" s="47" t="s">
        <v>38</v>
      </c>
      <c r="D127" s="15"/>
      <c r="E127" s="15"/>
      <c r="F127" s="15"/>
      <c r="G127" s="15"/>
      <c r="H127" s="15"/>
      <c r="I127" s="15"/>
      <c r="J127" s="15"/>
      <c r="K127" s="15"/>
      <c r="L127" s="15"/>
      <c r="M127" s="15"/>
      <c r="N127" s="15"/>
      <c r="O127" s="15"/>
      <c r="P127" s="11"/>
    </row>
    <row r="128" spans="1:16" ht="12.75">
      <c r="A128" s="439"/>
      <c r="B128" s="439"/>
      <c r="C128" s="47" t="s">
        <v>37</v>
      </c>
      <c r="D128" s="15">
        <v>26093</v>
      </c>
      <c r="E128" s="15">
        <v>26093</v>
      </c>
      <c r="F128" s="15">
        <v>27168</v>
      </c>
      <c r="G128" s="15">
        <v>6517.5</v>
      </c>
      <c r="H128" s="15">
        <v>27168</v>
      </c>
      <c r="I128" s="15">
        <v>14293.1</v>
      </c>
      <c r="J128" s="15">
        <v>27168</v>
      </c>
      <c r="K128" s="15">
        <v>20152.1</v>
      </c>
      <c r="L128" s="15">
        <v>27760</v>
      </c>
      <c r="M128" s="15">
        <v>27760</v>
      </c>
      <c r="N128" s="15">
        <v>28070</v>
      </c>
      <c r="O128" s="15">
        <v>20800</v>
      </c>
      <c r="P128" s="11"/>
    </row>
    <row r="129" spans="1:16" ht="16.5" customHeight="1">
      <c r="A129" s="439"/>
      <c r="B129" s="439"/>
      <c r="C129" s="47" t="s">
        <v>404</v>
      </c>
      <c r="D129" s="15"/>
      <c r="E129" s="15"/>
      <c r="F129" s="15"/>
      <c r="G129" s="15"/>
      <c r="H129" s="15"/>
      <c r="I129" s="15"/>
      <c r="J129" s="15"/>
      <c r="K129" s="15"/>
      <c r="L129" s="15"/>
      <c r="M129" s="15"/>
      <c r="N129" s="15"/>
      <c r="O129" s="15"/>
      <c r="P129" s="11"/>
    </row>
    <row r="130" spans="1:16" ht="22.5">
      <c r="A130" s="439"/>
      <c r="B130" s="439"/>
      <c r="C130" s="47" t="s">
        <v>44</v>
      </c>
      <c r="D130" s="15"/>
      <c r="E130" s="15"/>
      <c r="F130" s="15"/>
      <c r="G130" s="15"/>
      <c r="H130" s="15"/>
      <c r="I130" s="15"/>
      <c r="J130" s="15"/>
      <c r="K130" s="15"/>
      <c r="L130" s="15"/>
      <c r="M130" s="15"/>
      <c r="N130" s="15"/>
      <c r="O130" s="15"/>
      <c r="P130" s="11"/>
    </row>
    <row r="131" spans="1:16" ht="12.75">
      <c r="A131" s="439"/>
      <c r="B131" s="439" t="s">
        <v>192</v>
      </c>
      <c r="C131" s="47" t="s">
        <v>402</v>
      </c>
      <c r="D131" s="15"/>
      <c r="E131" s="15"/>
      <c r="F131" s="15">
        <f aca="true" t="shared" si="19" ref="F131:K131">F136</f>
        <v>50</v>
      </c>
      <c r="G131" s="15">
        <f t="shared" si="19"/>
        <v>23.51</v>
      </c>
      <c r="H131" s="15">
        <f t="shared" si="19"/>
        <v>70</v>
      </c>
      <c r="I131" s="15">
        <f t="shared" si="19"/>
        <v>70</v>
      </c>
      <c r="J131" s="15">
        <f t="shared" si="19"/>
        <v>70</v>
      </c>
      <c r="K131" s="15">
        <f t="shared" si="19"/>
        <v>70</v>
      </c>
      <c r="L131" s="15"/>
      <c r="M131" s="15"/>
      <c r="N131" s="15"/>
      <c r="O131" s="15"/>
      <c r="P131" s="11"/>
    </row>
    <row r="132" spans="1:16" ht="12.75">
      <c r="A132" s="439"/>
      <c r="B132" s="439"/>
      <c r="C132" s="47" t="s">
        <v>403</v>
      </c>
      <c r="D132" s="15"/>
      <c r="E132" s="15"/>
      <c r="F132" s="15"/>
      <c r="G132" s="15"/>
      <c r="H132" s="15"/>
      <c r="I132" s="15"/>
      <c r="J132" s="15"/>
      <c r="K132" s="15"/>
      <c r="L132" s="15"/>
      <c r="M132" s="15"/>
      <c r="N132" s="15"/>
      <c r="O132" s="15"/>
      <c r="P132" s="11"/>
    </row>
    <row r="133" spans="1:16" ht="12.75">
      <c r="A133" s="439"/>
      <c r="B133" s="439"/>
      <c r="C133" s="47" t="s">
        <v>11</v>
      </c>
      <c r="D133" s="15"/>
      <c r="E133" s="15"/>
      <c r="F133" s="15"/>
      <c r="G133" s="15"/>
      <c r="H133" s="15"/>
      <c r="I133" s="15"/>
      <c r="J133" s="15"/>
      <c r="K133" s="15"/>
      <c r="L133" s="15"/>
      <c r="M133" s="15"/>
      <c r="N133" s="15"/>
      <c r="O133" s="15"/>
      <c r="P133" s="11"/>
    </row>
    <row r="134" spans="1:16" ht="12.75">
      <c r="A134" s="439"/>
      <c r="B134" s="439"/>
      <c r="C134" s="47" t="s">
        <v>38</v>
      </c>
      <c r="D134" s="15"/>
      <c r="E134" s="15"/>
      <c r="F134" s="15"/>
      <c r="G134" s="15"/>
      <c r="H134" s="15"/>
      <c r="I134" s="15"/>
      <c r="J134" s="15"/>
      <c r="K134" s="15"/>
      <c r="L134" s="15"/>
      <c r="M134" s="15"/>
      <c r="N134" s="15"/>
      <c r="O134" s="15"/>
      <c r="P134" s="11"/>
    </row>
    <row r="135" spans="1:16" ht="12.75">
      <c r="A135" s="439"/>
      <c r="B135" s="439"/>
      <c r="C135" s="47" t="s">
        <v>37</v>
      </c>
      <c r="D135" s="15"/>
      <c r="E135" s="15"/>
      <c r="F135" s="15"/>
      <c r="G135" s="15"/>
      <c r="H135" s="15"/>
      <c r="I135" s="15"/>
      <c r="J135" s="15"/>
      <c r="K135" s="15"/>
      <c r="L135" s="15"/>
      <c r="M135" s="15"/>
      <c r="N135" s="15"/>
      <c r="O135" s="15"/>
      <c r="P135" s="11"/>
    </row>
    <row r="136" spans="1:16" ht="15.75" customHeight="1">
      <c r="A136" s="439"/>
      <c r="B136" s="439"/>
      <c r="C136" s="47" t="s">
        <v>404</v>
      </c>
      <c r="D136" s="15"/>
      <c r="E136" s="15"/>
      <c r="F136" s="15">
        <v>50</v>
      </c>
      <c r="G136" s="15">
        <v>23.51</v>
      </c>
      <c r="H136" s="15">
        <v>70</v>
      </c>
      <c r="I136" s="15">
        <v>70</v>
      </c>
      <c r="J136" s="15">
        <v>70</v>
      </c>
      <c r="K136" s="15">
        <v>70</v>
      </c>
      <c r="L136" s="15"/>
      <c r="M136" s="15"/>
      <c r="N136" s="15"/>
      <c r="O136" s="15"/>
      <c r="P136" s="11"/>
    </row>
    <row r="137" spans="1:16" ht="22.5">
      <c r="A137" s="439"/>
      <c r="B137" s="439"/>
      <c r="C137" s="47" t="s">
        <v>44</v>
      </c>
      <c r="D137" s="15"/>
      <c r="E137" s="15"/>
      <c r="F137" s="15"/>
      <c r="G137" s="15"/>
      <c r="H137" s="15"/>
      <c r="I137" s="15"/>
      <c r="J137" s="15"/>
      <c r="K137" s="15"/>
      <c r="L137" s="15"/>
      <c r="M137" s="15"/>
      <c r="N137" s="15"/>
      <c r="O137" s="15"/>
      <c r="P137" s="11"/>
    </row>
    <row r="138" spans="1:16" ht="12.75" customHeight="1">
      <c r="A138" s="439"/>
      <c r="B138" s="307" t="s">
        <v>193</v>
      </c>
      <c r="C138" s="47" t="s">
        <v>402</v>
      </c>
      <c r="D138" s="15">
        <f>D143</f>
        <v>180</v>
      </c>
      <c r="E138" s="15">
        <f>E143</f>
        <v>180</v>
      </c>
      <c r="F138" s="15"/>
      <c r="G138" s="15"/>
      <c r="H138" s="15"/>
      <c r="I138" s="15"/>
      <c r="J138" s="15"/>
      <c r="K138" s="15"/>
      <c r="L138" s="15"/>
      <c r="M138" s="15"/>
      <c r="N138" s="15"/>
      <c r="O138" s="15"/>
      <c r="P138" s="11"/>
    </row>
    <row r="139" spans="1:16" ht="12.75">
      <c r="A139" s="439"/>
      <c r="B139" s="329"/>
      <c r="C139" s="47" t="s">
        <v>403</v>
      </c>
      <c r="D139" s="15"/>
      <c r="E139" s="15"/>
      <c r="F139" s="15"/>
      <c r="G139" s="15"/>
      <c r="H139" s="15"/>
      <c r="I139" s="15"/>
      <c r="J139" s="15"/>
      <c r="K139" s="15"/>
      <c r="L139" s="15"/>
      <c r="M139" s="15"/>
      <c r="N139" s="15"/>
      <c r="O139" s="15"/>
      <c r="P139" s="11"/>
    </row>
    <row r="140" spans="1:16" ht="12.75">
      <c r="A140" s="439"/>
      <c r="B140" s="329"/>
      <c r="C140" s="47" t="s">
        <v>11</v>
      </c>
      <c r="D140" s="15"/>
      <c r="E140" s="15"/>
      <c r="F140" s="15"/>
      <c r="G140" s="15"/>
      <c r="H140" s="15"/>
      <c r="I140" s="15"/>
      <c r="J140" s="15"/>
      <c r="K140" s="15"/>
      <c r="L140" s="15"/>
      <c r="M140" s="15"/>
      <c r="N140" s="15"/>
      <c r="O140" s="15"/>
      <c r="P140" s="11"/>
    </row>
    <row r="141" spans="1:16" ht="12.75">
      <c r="A141" s="439"/>
      <c r="B141" s="329"/>
      <c r="C141" s="47" t="s">
        <v>38</v>
      </c>
      <c r="D141" s="15"/>
      <c r="E141" s="15"/>
      <c r="F141" s="15"/>
      <c r="G141" s="15"/>
      <c r="H141" s="15"/>
      <c r="I141" s="15"/>
      <c r="J141" s="15"/>
      <c r="K141" s="15"/>
      <c r="L141" s="15"/>
      <c r="M141" s="15"/>
      <c r="N141" s="15"/>
      <c r="O141" s="15"/>
      <c r="P141" s="11"/>
    </row>
    <row r="142" spans="1:16" ht="12.75">
      <c r="A142" s="439"/>
      <c r="B142" s="329"/>
      <c r="C142" s="47" t="s">
        <v>37</v>
      </c>
      <c r="D142" s="15"/>
      <c r="E142" s="15"/>
      <c r="F142" s="15"/>
      <c r="G142" s="15"/>
      <c r="H142" s="15"/>
      <c r="I142" s="15"/>
      <c r="J142" s="15"/>
      <c r="K142" s="15"/>
      <c r="L142" s="15"/>
      <c r="M142" s="15"/>
      <c r="N142" s="15"/>
      <c r="O142" s="15"/>
      <c r="P142" s="11"/>
    </row>
    <row r="143" spans="1:16" ht="13.5" customHeight="1">
      <c r="A143" s="439"/>
      <c r="B143" s="329"/>
      <c r="C143" s="47" t="s">
        <v>404</v>
      </c>
      <c r="D143" s="15">
        <v>180</v>
      </c>
      <c r="E143" s="15">
        <v>180</v>
      </c>
      <c r="F143" s="15"/>
      <c r="G143" s="15"/>
      <c r="H143" s="15"/>
      <c r="I143" s="15"/>
      <c r="J143" s="15"/>
      <c r="K143" s="15"/>
      <c r="L143" s="15"/>
      <c r="M143" s="15"/>
      <c r="N143" s="15"/>
      <c r="O143" s="15"/>
      <c r="P143" s="11"/>
    </row>
    <row r="144" spans="1:16" ht="22.5">
      <c r="A144" s="439"/>
      <c r="B144" s="308"/>
      <c r="C144" s="47" t="s">
        <v>44</v>
      </c>
      <c r="D144" s="15"/>
      <c r="E144" s="15"/>
      <c r="F144" s="15"/>
      <c r="G144" s="15"/>
      <c r="H144" s="15"/>
      <c r="I144" s="15"/>
      <c r="J144" s="15"/>
      <c r="K144" s="15"/>
      <c r="L144" s="15"/>
      <c r="M144" s="15"/>
      <c r="N144" s="15"/>
      <c r="O144" s="15"/>
      <c r="P144" s="11"/>
    </row>
    <row r="145" spans="1:16" ht="12.75">
      <c r="A145" s="439"/>
      <c r="B145" s="439" t="s">
        <v>411</v>
      </c>
      <c r="C145" s="47" t="s">
        <v>402</v>
      </c>
      <c r="D145" s="15">
        <f>D149</f>
        <v>40147.9</v>
      </c>
      <c r="E145" s="15">
        <f aca="true" t="shared" si="20" ref="E145:O145">E149</f>
        <v>39740.66</v>
      </c>
      <c r="F145" s="15">
        <f t="shared" si="20"/>
        <v>48054.3</v>
      </c>
      <c r="G145" s="15">
        <f t="shared" si="20"/>
        <v>16374</v>
      </c>
      <c r="H145" s="15">
        <f t="shared" si="20"/>
        <v>48019.2</v>
      </c>
      <c r="I145" s="15">
        <f t="shared" si="20"/>
        <v>24085.5</v>
      </c>
      <c r="J145" s="15">
        <f t="shared" si="20"/>
        <v>47563.8</v>
      </c>
      <c r="K145" s="15">
        <f t="shared" si="20"/>
        <v>31949.9</v>
      </c>
      <c r="L145" s="15">
        <f t="shared" si="20"/>
        <v>43358.66</v>
      </c>
      <c r="M145" s="15">
        <f t="shared" si="20"/>
        <v>40818.42</v>
      </c>
      <c r="N145" s="15">
        <f t="shared" si="20"/>
        <v>45264.6</v>
      </c>
      <c r="O145" s="15">
        <f t="shared" si="20"/>
        <v>33119.7</v>
      </c>
      <c r="P145" s="11"/>
    </row>
    <row r="146" spans="1:16" ht="12.75">
      <c r="A146" s="439"/>
      <c r="B146" s="439"/>
      <c r="C146" s="47" t="s">
        <v>403</v>
      </c>
      <c r="D146" s="15"/>
      <c r="E146" s="15"/>
      <c r="F146" s="15"/>
      <c r="G146" s="15"/>
      <c r="H146" s="15"/>
      <c r="I146" s="15"/>
      <c r="J146" s="15"/>
      <c r="K146" s="15"/>
      <c r="L146" s="15"/>
      <c r="M146" s="15"/>
      <c r="N146" s="15"/>
      <c r="O146" s="15"/>
      <c r="P146" s="11"/>
    </row>
    <row r="147" spans="1:16" ht="12.75">
      <c r="A147" s="439"/>
      <c r="B147" s="439"/>
      <c r="C147" s="47" t="s">
        <v>11</v>
      </c>
      <c r="D147" s="15"/>
      <c r="E147" s="15"/>
      <c r="F147" s="15"/>
      <c r="G147" s="15"/>
      <c r="H147" s="15"/>
      <c r="I147" s="15"/>
      <c r="J147" s="15"/>
      <c r="K147" s="15"/>
      <c r="L147" s="15"/>
      <c r="M147" s="15"/>
      <c r="N147" s="15"/>
      <c r="O147" s="15"/>
      <c r="P147" s="11"/>
    </row>
    <row r="148" spans="1:16" ht="12.75">
      <c r="A148" s="439"/>
      <c r="B148" s="439"/>
      <c r="C148" s="47" t="s">
        <v>38</v>
      </c>
      <c r="D148" s="15"/>
      <c r="E148" s="15"/>
      <c r="F148" s="15"/>
      <c r="G148" s="15"/>
      <c r="H148" s="15"/>
      <c r="I148" s="15"/>
      <c r="J148" s="15"/>
      <c r="K148" s="15"/>
      <c r="L148" s="15"/>
      <c r="M148" s="15"/>
      <c r="N148" s="15"/>
      <c r="O148" s="15"/>
      <c r="P148" s="11"/>
    </row>
    <row r="149" spans="1:16" ht="12.75">
      <c r="A149" s="439"/>
      <c r="B149" s="439"/>
      <c r="C149" s="47" t="s">
        <v>37</v>
      </c>
      <c r="D149" s="15">
        <v>40147.9</v>
      </c>
      <c r="E149" s="15">
        <v>39740.66</v>
      </c>
      <c r="F149" s="15">
        <v>48054.3</v>
      </c>
      <c r="G149" s="15">
        <v>16374</v>
      </c>
      <c r="H149" s="15">
        <v>48019.2</v>
      </c>
      <c r="I149" s="15">
        <v>24085.5</v>
      </c>
      <c r="J149" s="15">
        <v>47563.8</v>
      </c>
      <c r="K149" s="15">
        <v>31949.9</v>
      </c>
      <c r="L149" s="15">
        <v>43358.66</v>
      </c>
      <c r="M149" s="15">
        <v>40818.42</v>
      </c>
      <c r="N149" s="15">
        <v>45264.6</v>
      </c>
      <c r="O149" s="15">
        <v>33119.7</v>
      </c>
      <c r="P149" s="11"/>
    </row>
    <row r="150" spans="1:16" ht="13.5" customHeight="1">
      <c r="A150" s="439"/>
      <c r="B150" s="439"/>
      <c r="C150" s="47" t="s">
        <v>404</v>
      </c>
      <c r="D150" s="15"/>
      <c r="E150" s="15"/>
      <c r="F150" s="15"/>
      <c r="G150" s="15"/>
      <c r="H150" s="15"/>
      <c r="I150" s="15"/>
      <c r="J150" s="15"/>
      <c r="K150" s="15"/>
      <c r="L150" s="15"/>
      <c r="M150" s="15"/>
      <c r="N150" s="15"/>
      <c r="O150" s="15"/>
      <c r="P150" s="11"/>
    </row>
    <row r="151" spans="1:16" ht="22.5">
      <c r="A151" s="439"/>
      <c r="B151" s="439"/>
      <c r="C151" s="47" t="s">
        <v>44</v>
      </c>
      <c r="D151" s="15"/>
      <c r="E151" s="15"/>
      <c r="F151" s="15"/>
      <c r="G151" s="15"/>
      <c r="H151" s="15"/>
      <c r="I151" s="15"/>
      <c r="J151" s="15"/>
      <c r="K151" s="15"/>
      <c r="L151" s="15"/>
      <c r="M151" s="15"/>
      <c r="N151" s="15"/>
      <c r="O151" s="15"/>
      <c r="P151" s="11"/>
    </row>
    <row r="152" spans="1:16" ht="12.75">
      <c r="A152" s="439"/>
      <c r="B152" s="439" t="s">
        <v>412</v>
      </c>
      <c r="C152" s="47" t="s">
        <v>402</v>
      </c>
      <c r="D152" s="15">
        <f>D156</f>
        <v>46512</v>
      </c>
      <c r="E152" s="15">
        <f aca="true" t="shared" si="21" ref="E152:O152">E156</f>
        <v>46317.67</v>
      </c>
      <c r="F152" s="15">
        <f t="shared" si="21"/>
        <v>37740.8</v>
      </c>
      <c r="G152" s="15">
        <f t="shared" si="21"/>
        <v>11863.4</v>
      </c>
      <c r="H152" s="15">
        <f t="shared" si="21"/>
        <v>50328.8</v>
      </c>
      <c r="I152" s="15">
        <f t="shared" si="21"/>
        <v>26219.1</v>
      </c>
      <c r="J152" s="15">
        <f t="shared" si="21"/>
        <v>50328.8</v>
      </c>
      <c r="K152" s="15">
        <f t="shared" si="21"/>
        <v>37818.5</v>
      </c>
      <c r="L152" s="15">
        <f t="shared" si="21"/>
        <v>50365.23</v>
      </c>
      <c r="M152" s="15">
        <f t="shared" si="21"/>
        <v>50125.99</v>
      </c>
      <c r="N152" s="15">
        <f t="shared" si="21"/>
        <v>53451</v>
      </c>
      <c r="O152" s="15">
        <f t="shared" si="21"/>
        <v>53451</v>
      </c>
      <c r="P152" s="11"/>
    </row>
    <row r="153" spans="1:16" ht="12.75">
      <c r="A153" s="439"/>
      <c r="B153" s="439"/>
      <c r="C153" s="47" t="s">
        <v>403</v>
      </c>
      <c r="D153" s="15"/>
      <c r="E153" s="15"/>
      <c r="F153" s="15"/>
      <c r="G153" s="15"/>
      <c r="H153" s="15"/>
      <c r="I153" s="15"/>
      <c r="J153" s="15"/>
      <c r="K153" s="15"/>
      <c r="L153" s="15"/>
      <c r="M153" s="15"/>
      <c r="N153" s="15"/>
      <c r="O153" s="15"/>
      <c r="P153" s="11"/>
    </row>
    <row r="154" spans="1:16" ht="12.75">
      <c r="A154" s="439"/>
      <c r="B154" s="439"/>
      <c r="C154" s="47" t="s">
        <v>11</v>
      </c>
      <c r="D154" s="15"/>
      <c r="E154" s="15"/>
      <c r="F154" s="15"/>
      <c r="G154" s="15"/>
      <c r="H154" s="15"/>
      <c r="I154" s="15"/>
      <c r="J154" s="15"/>
      <c r="K154" s="15"/>
      <c r="L154" s="15"/>
      <c r="M154" s="15"/>
      <c r="N154" s="15"/>
      <c r="O154" s="15"/>
      <c r="P154" s="11"/>
    </row>
    <row r="155" spans="1:16" ht="12.75">
      <c r="A155" s="439"/>
      <c r="B155" s="439"/>
      <c r="C155" s="47" t="s">
        <v>38</v>
      </c>
      <c r="D155" s="15"/>
      <c r="E155" s="15"/>
      <c r="F155" s="15"/>
      <c r="G155" s="15"/>
      <c r="H155" s="15"/>
      <c r="I155" s="15"/>
      <c r="J155" s="15"/>
      <c r="K155" s="15"/>
      <c r="L155" s="15"/>
      <c r="M155" s="15"/>
      <c r="N155" s="15"/>
      <c r="O155" s="15"/>
      <c r="P155" s="11"/>
    </row>
    <row r="156" spans="1:16" ht="12.75">
      <c r="A156" s="439"/>
      <c r="B156" s="439"/>
      <c r="C156" s="47" t="s">
        <v>37</v>
      </c>
      <c r="D156" s="15">
        <v>46512</v>
      </c>
      <c r="E156" s="15">
        <v>46317.67</v>
      </c>
      <c r="F156" s="15">
        <v>37740.8</v>
      </c>
      <c r="G156" s="15">
        <v>11863.4</v>
      </c>
      <c r="H156" s="15">
        <v>50328.8</v>
      </c>
      <c r="I156" s="15">
        <v>26219.1</v>
      </c>
      <c r="J156" s="15">
        <v>50328.8</v>
      </c>
      <c r="K156" s="15">
        <v>37818.5</v>
      </c>
      <c r="L156" s="15">
        <v>50365.23</v>
      </c>
      <c r="M156" s="15">
        <v>50125.99</v>
      </c>
      <c r="N156" s="15">
        <v>53451</v>
      </c>
      <c r="O156" s="15">
        <v>53451</v>
      </c>
      <c r="P156" s="11"/>
    </row>
    <row r="157" spans="1:16" ht="15" customHeight="1">
      <c r="A157" s="439"/>
      <c r="B157" s="439"/>
      <c r="C157" s="47" t="s">
        <v>404</v>
      </c>
      <c r="D157" s="15"/>
      <c r="E157" s="15"/>
      <c r="F157" s="15"/>
      <c r="G157" s="15"/>
      <c r="H157" s="15"/>
      <c r="I157" s="15"/>
      <c r="J157" s="15"/>
      <c r="K157" s="15"/>
      <c r="L157" s="15"/>
      <c r="M157" s="15"/>
      <c r="N157" s="15"/>
      <c r="O157" s="15"/>
      <c r="P157" s="11"/>
    </row>
    <row r="158" spans="1:16" ht="22.5">
      <c r="A158" s="439"/>
      <c r="B158" s="439"/>
      <c r="C158" s="47" t="s">
        <v>44</v>
      </c>
      <c r="D158" s="15"/>
      <c r="E158" s="15"/>
      <c r="F158" s="15"/>
      <c r="G158" s="15"/>
      <c r="H158" s="15"/>
      <c r="I158" s="15"/>
      <c r="J158" s="15"/>
      <c r="K158" s="15"/>
      <c r="L158" s="15"/>
      <c r="M158" s="15"/>
      <c r="N158" s="15"/>
      <c r="O158" s="15"/>
      <c r="P158" s="11"/>
    </row>
    <row r="159" spans="1:16" ht="12.75" customHeight="1">
      <c r="A159" s="443"/>
      <c r="B159" s="307" t="s">
        <v>209</v>
      </c>
      <c r="C159" s="47" t="s">
        <v>402</v>
      </c>
      <c r="D159" s="15">
        <f>D163</f>
        <v>46</v>
      </c>
      <c r="E159" s="15">
        <f aca="true" t="shared" si="22" ref="E159:O159">E163</f>
        <v>46</v>
      </c>
      <c r="F159" s="15">
        <f t="shared" si="22"/>
        <v>25</v>
      </c>
      <c r="G159" s="15">
        <f t="shared" si="22"/>
        <v>0</v>
      </c>
      <c r="H159" s="15">
        <f t="shared" si="22"/>
        <v>0</v>
      </c>
      <c r="I159" s="15">
        <f t="shared" si="22"/>
        <v>0</v>
      </c>
      <c r="J159" s="15">
        <f t="shared" si="22"/>
        <v>0</v>
      </c>
      <c r="K159" s="15">
        <f t="shared" si="22"/>
        <v>0</v>
      </c>
      <c r="L159" s="15">
        <f t="shared" si="22"/>
        <v>25</v>
      </c>
      <c r="M159" s="15">
        <f t="shared" si="22"/>
        <v>25</v>
      </c>
      <c r="N159" s="15">
        <f t="shared" si="22"/>
        <v>150</v>
      </c>
      <c r="O159" s="15">
        <f t="shared" si="22"/>
        <v>150</v>
      </c>
      <c r="P159" s="11"/>
    </row>
    <row r="160" spans="1:16" ht="12.75">
      <c r="A160" s="444"/>
      <c r="B160" s="329"/>
      <c r="C160" s="47" t="s">
        <v>403</v>
      </c>
      <c r="D160" s="15"/>
      <c r="E160" s="15"/>
      <c r="F160" s="15"/>
      <c r="G160" s="15"/>
      <c r="H160" s="15"/>
      <c r="I160" s="15"/>
      <c r="J160" s="15"/>
      <c r="K160" s="15"/>
      <c r="L160" s="15"/>
      <c r="M160" s="15"/>
      <c r="N160" s="15"/>
      <c r="O160" s="15"/>
      <c r="P160" s="11"/>
    </row>
    <row r="161" spans="1:16" ht="12.75">
      <c r="A161" s="444"/>
      <c r="B161" s="329"/>
      <c r="C161" s="47" t="s">
        <v>11</v>
      </c>
      <c r="D161" s="15"/>
      <c r="E161" s="15"/>
      <c r="F161" s="15"/>
      <c r="G161" s="15"/>
      <c r="H161" s="15"/>
      <c r="I161" s="15"/>
      <c r="J161" s="15"/>
      <c r="K161" s="15"/>
      <c r="L161" s="15"/>
      <c r="M161" s="15"/>
      <c r="N161" s="15"/>
      <c r="O161" s="15"/>
      <c r="P161" s="11"/>
    </row>
    <row r="162" spans="1:16" ht="12.75">
      <c r="A162" s="444"/>
      <c r="B162" s="329"/>
      <c r="C162" s="47" t="s">
        <v>38</v>
      </c>
      <c r="D162" s="15"/>
      <c r="E162" s="15"/>
      <c r="F162" s="15"/>
      <c r="G162" s="15"/>
      <c r="H162" s="15"/>
      <c r="I162" s="15"/>
      <c r="J162" s="15"/>
      <c r="K162" s="15"/>
      <c r="L162" s="15"/>
      <c r="M162" s="15"/>
      <c r="N162" s="15"/>
      <c r="O162" s="15"/>
      <c r="P162" s="11"/>
    </row>
    <row r="163" spans="1:16" ht="12.75">
      <c r="A163" s="444"/>
      <c r="B163" s="329"/>
      <c r="C163" s="47" t="s">
        <v>37</v>
      </c>
      <c r="D163" s="15">
        <v>46</v>
      </c>
      <c r="E163" s="15">
        <v>46</v>
      </c>
      <c r="F163" s="15">
        <v>25</v>
      </c>
      <c r="G163" s="15"/>
      <c r="H163" s="15"/>
      <c r="I163" s="15"/>
      <c r="J163" s="15"/>
      <c r="K163" s="15"/>
      <c r="L163" s="15">
        <v>25</v>
      </c>
      <c r="M163" s="15">
        <v>25</v>
      </c>
      <c r="N163" s="15">
        <v>150</v>
      </c>
      <c r="O163" s="15">
        <v>150</v>
      </c>
      <c r="P163" s="11"/>
    </row>
    <row r="164" spans="1:16" ht="15" customHeight="1">
      <c r="A164" s="444"/>
      <c r="B164" s="329"/>
      <c r="C164" s="47" t="s">
        <v>404</v>
      </c>
      <c r="D164" s="15"/>
      <c r="E164" s="15"/>
      <c r="F164" s="15"/>
      <c r="G164" s="15"/>
      <c r="H164" s="15"/>
      <c r="I164" s="15"/>
      <c r="J164" s="15"/>
      <c r="K164" s="15"/>
      <c r="L164" s="15"/>
      <c r="M164" s="15"/>
      <c r="N164" s="15"/>
      <c r="O164" s="15"/>
      <c r="P164" s="11"/>
    </row>
    <row r="165" spans="1:16" ht="22.5">
      <c r="A165" s="445"/>
      <c r="B165" s="308"/>
      <c r="C165" s="47" t="s">
        <v>44</v>
      </c>
      <c r="D165" s="15"/>
      <c r="E165" s="15"/>
      <c r="F165" s="15"/>
      <c r="G165" s="15"/>
      <c r="H165" s="15"/>
      <c r="I165" s="15"/>
      <c r="J165" s="15"/>
      <c r="K165" s="15"/>
      <c r="L165" s="15"/>
      <c r="M165" s="15"/>
      <c r="N165" s="15"/>
      <c r="O165" s="15"/>
      <c r="P165" s="11"/>
    </row>
    <row r="166" spans="1:16" ht="12.75" customHeight="1">
      <c r="A166" s="443"/>
      <c r="B166" s="307" t="s">
        <v>486</v>
      </c>
      <c r="C166" s="47" t="s">
        <v>402</v>
      </c>
      <c r="D166" s="15">
        <f>D169</f>
        <v>49.22</v>
      </c>
      <c r="E166" s="15">
        <f>E169</f>
        <v>49.22</v>
      </c>
      <c r="F166" s="15"/>
      <c r="G166" s="15"/>
      <c r="H166" s="15"/>
      <c r="I166" s="15"/>
      <c r="J166" s="15"/>
      <c r="K166" s="15"/>
      <c r="L166" s="15">
        <f>L169</f>
        <v>76.4</v>
      </c>
      <c r="M166" s="15">
        <f>M169</f>
        <v>76.4</v>
      </c>
      <c r="N166" s="15"/>
      <c r="O166" s="15"/>
      <c r="P166" s="11"/>
    </row>
    <row r="167" spans="1:16" ht="12.75">
      <c r="A167" s="444"/>
      <c r="B167" s="329"/>
      <c r="C167" s="47" t="s">
        <v>403</v>
      </c>
      <c r="D167" s="15"/>
      <c r="E167" s="15"/>
      <c r="F167" s="15"/>
      <c r="G167" s="15"/>
      <c r="H167" s="15"/>
      <c r="I167" s="15"/>
      <c r="J167" s="15"/>
      <c r="K167" s="15"/>
      <c r="L167" s="15"/>
      <c r="M167" s="15"/>
      <c r="N167" s="15"/>
      <c r="O167" s="15"/>
      <c r="P167" s="11"/>
    </row>
    <row r="168" spans="1:16" ht="12.75">
      <c r="A168" s="444"/>
      <c r="B168" s="329"/>
      <c r="C168" s="47" t="s">
        <v>11</v>
      </c>
      <c r="D168" s="15"/>
      <c r="E168" s="15"/>
      <c r="F168" s="15"/>
      <c r="G168" s="15"/>
      <c r="H168" s="15"/>
      <c r="I168" s="15"/>
      <c r="J168" s="15"/>
      <c r="K168" s="15"/>
      <c r="L168" s="15"/>
      <c r="M168" s="15"/>
      <c r="N168" s="15"/>
      <c r="O168" s="15"/>
      <c r="P168" s="11"/>
    </row>
    <row r="169" spans="1:16" ht="12.75">
      <c r="A169" s="444"/>
      <c r="B169" s="329"/>
      <c r="C169" s="47" t="s">
        <v>38</v>
      </c>
      <c r="D169" s="15">
        <v>49.22</v>
      </c>
      <c r="E169" s="15">
        <v>49.22</v>
      </c>
      <c r="F169" s="15"/>
      <c r="G169" s="15"/>
      <c r="H169" s="15"/>
      <c r="I169" s="15"/>
      <c r="J169" s="15"/>
      <c r="K169" s="15"/>
      <c r="L169" s="15">
        <v>76.4</v>
      </c>
      <c r="M169" s="15">
        <v>76.4</v>
      </c>
      <c r="N169" s="15"/>
      <c r="O169" s="15"/>
      <c r="P169" s="11"/>
    </row>
    <row r="170" spans="1:16" ht="12.75">
      <c r="A170" s="444"/>
      <c r="B170" s="329"/>
      <c r="C170" s="47" t="s">
        <v>37</v>
      </c>
      <c r="D170" s="15"/>
      <c r="E170" s="15"/>
      <c r="F170" s="15"/>
      <c r="G170" s="15"/>
      <c r="H170" s="15"/>
      <c r="I170" s="15"/>
      <c r="J170" s="15"/>
      <c r="K170" s="15"/>
      <c r="L170" s="15"/>
      <c r="M170" s="15"/>
      <c r="N170" s="15"/>
      <c r="O170" s="15"/>
      <c r="P170" s="11"/>
    </row>
    <row r="171" spans="1:16" ht="15" customHeight="1">
      <c r="A171" s="444"/>
      <c r="B171" s="329"/>
      <c r="C171" s="47" t="s">
        <v>404</v>
      </c>
      <c r="D171" s="15"/>
      <c r="E171" s="15"/>
      <c r="F171" s="15"/>
      <c r="G171" s="15"/>
      <c r="H171" s="15"/>
      <c r="I171" s="15"/>
      <c r="J171" s="15"/>
      <c r="K171" s="15"/>
      <c r="L171" s="15"/>
      <c r="M171" s="15"/>
      <c r="N171" s="15"/>
      <c r="O171" s="15"/>
      <c r="P171" s="11"/>
    </row>
    <row r="172" spans="1:16" ht="24" customHeight="1">
      <c r="A172" s="445"/>
      <c r="B172" s="308"/>
      <c r="C172" s="47" t="s">
        <v>44</v>
      </c>
      <c r="D172" s="15"/>
      <c r="E172" s="15"/>
      <c r="F172" s="15"/>
      <c r="G172" s="15"/>
      <c r="H172" s="15"/>
      <c r="I172" s="15"/>
      <c r="J172" s="15"/>
      <c r="K172" s="15"/>
      <c r="L172" s="15"/>
      <c r="M172" s="15"/>
      <c r="N172" s="15"/>
      <c r="O172" s="15"/>
      <c r="P172" s="11"/>
    </row>
    <row r="173" spans="1:16" ht="12.75" customHeight="1">
      <c r="A173" s="443"/>
      <c r="B173" s="307" t="s">
        <v>509</v>
      </c>
      <c r="C173" s="47" t="s">
        <v>402</v>
      </c>
      <c r="D173" s="15">
        <f>D178</f>
        <v>70</v>
      </c>
      <c r="E173" s="15">
        <f aca="true" t="shared" si="23" ref="E173:M173">E178</f>
        <v>70</v>
      </c>
      <c r="F173" s="15">
        <f t="shared" si="23"/>
        <v>0</v>
      </c>
      <c r="G173" s="15">
        <f t="shared" si="23"/>
        <v>0</v>
      </c>
      <c r="H173" s="15">
        <f t="shared" si="23"/>
        <v>300</v>
      </c>
      <c r="I173" s="15">
        <f t="shared" si="23"/>
        <v>300</v>
      </c>
      <c r="J173" s="15">
        <f t="shared" si="23"/>
        <v>300</v>
      </c>
      <c r="K173" s="15">
        <f t="shared" si="23"/>
        <v>300</v>
      </c>
      <c r="L173" s="15">
        <f t="shared" si="23"/>
        <v>300</v>
      </c>
      <c r="M173" s="15">
        <f t="shared" si="23"/>
        <v>300</v>
      </c>
      <c r="N173" s="15"/>
      <c r="O173" s="15"/>
      <c r="P173" s="11"/>
    </row>
    <row r="174" spans="1:16" ht="12.75">
      <c r="A174" s="444"/>
      <c r="B174" s="329"/>
      <c r="C174" s="47" t="s">
        <v>403</v>
      </c>
      <c r="D174" s="15"/>
      <c r="E174" s="15"/>
      <c r="F174" s="15"/>
      <c r="G174" s="15"/>
      <c r="H174" s="15"/>
      <c r="I174" s="15"/>
      <c r="J174" s="15"/>
      <c r="K174" s="15"/>
      <c r="L174" s="15"/>
      <c r="M174" s="15"/>
      <c r="N174" s="15"/>
      <c r="O174" s="15"/>
      <c r="P174" s="11"/>
    </row>
    <row r="175" spans="1:16" ht="12.75">
      <c r="A175" s="444"/>
      <c r="B175" s="329"/>
      <c r="C175" s="47" t="s">
        <v>11</v>
      </c>
      <c r="D175" s="15"/>
      <c r="E175" s="15"/>
      <c r="F175" s="15"/>
      <c r="G175" s="15"/>
      <c r="H175" s="15"/>
      <c r="I175" s="15"/>
      <c r="J175" s="15"/>
      <c r="K175" s="15"/>
      <c r="L175" s="15"/>
      <c r="M175" s="15"/>
      <c r="N175" s="15"/>
      <c r="O175" s="15"/>
      <c r="P175" s="11"/>
    </row>
    <row r="176" spans="1:16" ht="12.75">
      <c r="A176" s="444"/>
      <c r="B176" s="329"/>
      <c r="C176" s="47" t="s">
        <v>38</v>
      </c>
      <c r="D176" s="15"/>
      <c r="E176" s="15"/>
      <c r="F176" s="15"/>
      <c r="G176" s="15"/>
      <c r="H176" s="15"/>
      <c r="I176" s="15"/>
      <c r="J176" s="15"/>
      <c r="K176" s="15"/>
      <c r="L176" s="15"/>
      <c r="M176" s="15"/>
      <c r="N176" s="15"/>
      <c r="O176" s="15"/>
      <c r="P176" s="11"/>
    </row>
    <row r="177" spans="1:16" ht="12.75">
      <c r="A177" s="444"/>
      <c r="B177" s="329"/>
      <c r="C177" s="47" t="s">
        <v>37</v>
      </c>
      <c r="D177" s="15"/>
      <c r="E177" s="15"/>
      <c r="F177" s="15"/>
      <c r="G177" s="15"/>
      <c r="H177" s="15"/>
      <c r="I177" s="15"/>
      <c r="J177" s="15"/>
      <c r="K177" s="15"/>
      <c r="L177" s="15"/>
      <c r="M177" s="15"/>
      <c r="N177" s="15"/>
      <c r="O177" s="15"/>
      <c r="P177" s="11"/>
    </row>
    <row r="178" spans="1:16" ht="15.75" customHeight="1">
      <c r="A178" s="444"/>
      <c r="B178" s="329"/>
      <c r="C178" s="47" t="s">
        <v>404</v>
      </c>
      <c r="D178" s="15">
        <v>70</v>
      </c>
      <c r="E178" s="15">
        <v>70</v>
      </c>
      <c r="F178" s="15"/>
      <c r="G178" s="15"/>
      <c r="H178" s="15">
        <v>300</v>
      </c>
      <c r="I178" s="15">
        <v>300</v>
      </c>
      <c r="J178" s="15">
        <v>300</v>
      </c>
      <c r="K178" s="15">
        <v>300</v>
      </c>
      <c r="L178" s="15">
        <v>300</v>
      </c>
      <c r="M178" s="15">
        <v>300</v>
      </c>
      <c r="N178" s="15"/>
      <c r="O178" s="15"/>
      <c r="P178" s="11"/>
    </row>
    <row r="179" spans="1:16" ht="22.5">
      <c r="A179" s="445"/>
      <c r="B179" s="308"/>
      <c r="C179" s="47" t="s">
        <v>44</v>
      </c>
      <c r="D179" s="15"/>
      <c r="E179" s="15"/>
      <c r="F179" s="15"/>
      <c r="G179" s="15"/>
      <c r="H179" s="15"/>
      <c r="I179" s="15"/>
      <c r="J179" s="15"/>
      <c r="K179" s="15"/>
      <c r="L179" s="15"/>
      <c r="M179" s="15"/>
      <c r="N179" s="15"/>
      <c r="O179" s="15"/>
      <c r="P179" s="11"/>
    </row>
    <row r="180" spans="1:16" ht="12.75">
      <c r="A180" s="443"/>
      <c r="B180" s="440" t="s">
        <v>487</v>
      </c>
      <c r="C180" s="47" t="s">
        <v>402</v>
      </c>
      <c r="D180" s="15">
        <f>D184</f>
        <v>100</v>
      </c>
      <c r="E180" s="15">
        <f aca="true" t="shared" si="24" ref="E180:O180">E184</f>
        <v>100</v>
      </c>
      <c r="F180" s="15">
        <f t="shared" si="24"/>
        <v>100</v>
      </c>
      <c r="G180" s="15">
        <f t="shared" si="24"/>
        <v>0</v>
      </c>
      <c r="H180" s="15">
        <f t="shared" si="24"/>
        <v>100</v>
      </c>
      <c r="I180" s="15">
        <f t="shared" si="24"/>
        <v>0</v>
      </c>
      <c r="J180" s="15">
        <f t="shared" si="24"/>
        <v>108.4</v>
      </c>
      <c r="K180" s="15">
        <f t="shared" si="24"/>
        <v>0</v>
      </c>
      <c r="L180" s="15">
        <f t="shared" si="24"/>
        <v>108.4</v>
      </c>
      <c r="M180" s="15">
        <f t="shared" si="24"/>
        <v>21.99</v>
      </c>
      <c r="N180" s="15">
        <f t="shared" si="24"/>
        <v>110</v>
      </c>
      <c r="O180" s="15">
        <f t="shared" si="24"/>
        <v>110</v>
      </c>
      <c r="P180" s="11"/>
    </row>
    <row r="181" spans="1:16" ht="12.75">
      <c r="A181" s="444"/>
      <c r="B181" s="441"/>
      <c r="C181" s="47" t="s">
        <v>403</v>
      </c>
      <c r="D181" s="15"/>
      <c r="E181" s="15"/>
      <c r="F181" s="15"/>
      <c r="G181" s="15"/>
      <c r="H181" s="15"/>
      <c r="I181" s="15"/>
      <c r="J181" s="15"/>
      <c r="K181" s="15"/>
      <c r="L181" s="15"/>
      <c r="M181" s="15"/>
      <c r="N181" s="15"/>
      <c r="O181" s="15"/>
      <c r="P181" s="11"/>
    </row>
    <row r="182" spans="1:16" ht="12.75">
      <c r="A182" s="444"/>
      <c r="B182" s="441"/>
      <c r="C182" s="47" t="s">
        <v>11</v>
      </c>
      <c r="D182" s="15"/>
      <c r="E182" s="15"/>
      <c r="F182" s="15"/>
      <c r="G182" s="15"/>
      <c r="H182" s="15"/>
      <c r="I182" s="15"/>
      <c r="J182" s="15"/>
      <c r="K182" s="15"/>
      <c r="L182" s="15"/>
      <c r="M182" s="15"/>
      <c r="N182" s="15"/>
      <c r="O182" s="15"/>
      <c r="P182" s="11"/>
    </row>
    <row r="183" spans="1:16" ht="12.75">
      <c r="A183" s="444"/>
      <c r="B183" s="441"/>
      <c r="C183" s="47" t="s">
        <v>38</v>
      </c>
      <c r="D183" s="15"/>
      <c r="E183" s="15"/>
      <c r="F183" s="15"/>
      <c r="G183" s="15"/>
      <c r="H183" s="15"/>
      <c r="I183" s="15"/>
      <c r="J183" s="15"/>
      <c r="K183" s="15"/>
      <c r="L183" s="15"/>
      <c r="M183" s="15"/>
      <c r="N183" s="15"/>
      <c r="O183" s="15"/>
      <c r="P183" s="11"/>
    </row>
    <row r="184" spans="1:16" ht="12.75">
      <c r="A184" s="444"/>
      <c r="B184" s="441"/>
      <c r="C184" s="47" t="s">
        <v>37</v>
      </c>
      <c r="D184" s="15">
        <v>100</v>
      </c>
      <c r="E184" s="15">
        <v>100</v>
      </c>
      <c r="F184" s="15">
        <v>100</v>
      </c>
      <c r="G184" s="15"/>
      <c r="H184" s="15">
        <v>100</v>
      </c>
      <c r="I184" s="15"/>
      <c r="J184" s="15">
        <v>108.4</v>
      </c>
      <c r="K184" s="15"/>
      <c r="L184" s="15">
        <v>108.4</v>
      </c>
      <c r="M184" s="15">
        <v>21.99</v>
      </c>
      <c r="N184" s="15">
        <v>110</v>
      </c>
      <c r="O184" s="15">
        <v>110</v>
      </c>
      <c r="P184" s="11"/>
    </row>
    <row r="185" spans="1:16" ht="13.5" customHeight="1">
      <c r="A185" s="444"/>
      <c r="B185" s="441"/>
      <c r="C185" s="47" t="s">
        <v>404</v>
      </c>
      <c r="D185" s="15"/>
      <c r="E185" s="15"/>
      <c r="F185" s="15"/>
      <c r="G185" s="15"/>
      <c r="H185" s="15"/>
      <c r="I185" s="15"/>
      <c r="J185" s="15"/>
      <c r="K185" s="15"/>
      <c r="L185" s="15"/>
      <c r="M185" s="15"/>
      <c r="N185" s="15"/>
      <c r="O185" s="15"/>
      <c r="P185" s="11"/>
    </row>
    <row r="186" spans="1:16" ht="22.5">
      <c r="A186" s="445"/>
      <c r="B186" s="442"/>
      <c r="C186" s="47" t="s">
        <v>44</v>
      </c>
      <c r="D186" s="15"/>
      <c r="E186" s="15"/>
      <c r="F186" s="15"/>
      <c r="G186" s="15"/>
      <c r="H186" s="15"/>
      <c r="I186" s="15"/>
      <c r="J186" s="15"/>
      <c r="K186" s="15"/>
      <c r="L186" s="15"/>
      <c r="M186" s="15"/>
      <c r="N186" s="15"/>
      <c r="O186" s="15"/>
      <c r="P186" s="11"/>
    </row>
    <row r="187" spans="1:16" ht="12.75" hidden="1">
      <c r="A187" s="443"/>
      <c r="B187" s="440" t="s">
        <v>209</v>
      </c>
      <c r="C187" s="47" t="s">
        <v>402</v>
      </c>
      <c r="D187" s="15"/>
      <c r="E187" s="15"/>
      <c r="F187" s="15"/>
      <c r="G187" s="15"/>
      <c r="H187" s="15"/>
      <c r="I187" s="15"/>
      <c r="J187" s="15"/>
      <c r="K187" s="15"/>
      <c r="L187" s="15"/>
      <c r="M187" s="15"/>
      <c r="N187" s="15"/>
      <c r="O187" s="15"/>
      <c r="P187" s="11"/>
    </row>
    <row r="188" spans="1:16" ht="12.75" hidden="1">
      <c r="A188" s="444"/>
      <c r="B188" s="441"/>
      <c r="C188" s="47" t="s">
        <v>403</v>
      </c>
      <c r="D188" s="15"/>
      <c r="E188" s="15"/>
      <c r="F188" s="15"/>
      <c r="G188" s="15"/>
      <c r="H188" s="15"/>
      <c r="I188" s="15"/>
      <c r="J188" s="15"/>
      <c r="K188" s="15"/>
      <c r="L188" s="15"/>
      <c r="M188" s="15"/>
      <c r="N188" s="15"/>
      <c r="O188" s="15"/>
      <c r="P188" s="11"/>
    </row>
    <row r="189" spans="1:16" ht="12.75" hidden="1">
      <c r="A189" s="444"/>
      <c r="B189" s="441"/>
      <c r="C189" s="47" t="s">
        <v>11</v>
      </c>
      <c r="D189" s="15"/>
      <c r="E189" s="15"/>
      <c r="F189" s="15"/>
      <c r="G189" s="15"/>
      <c r="H189" s="15"/>
      <c r="I189" s="15"/>
      <c r="J189" s="15"/>
      <c r="K189" s="15"/>
      <c r="L189" s="15"/>
      <c r="M189" s="15"/>
      <c r="N189" s="15"/>
      <c r="O189" s="15"/>
      <c r="P189" s="11"/>
    </row>
    <row r="190" spans="1:16" ht="12.75" hidden="1">
      <c r="A190" s="444"/>
      <c r="B190" s="441"/>
      <c r="C190" s="47" t="s">
        <v>38</v>
      </c>
      <c r="D190" s="15"/>
      <c r="E190" s="15"/>
      <c r="F190" s="15"/>
      <c r="G190" s="15"/>
      <c r="H190" s="15"/>
      <c r="I190" s="15"/>
      <c r="J190" s="15"/>
      <c r="K190" s="15"/>
      <c r="L190" s="15"/>
      <c r="M190" s="15"/>
      <c r="N190" s="15"/>
      <c r="O190" s="15"/>
      <c r="P190" s="11"/>
    </row>
    <row r="191" spans="1:16" ht="12.75" hidden="1">
      <c r="A191" s="444"/>
      <c r="B191" s="441"/>
      <c r="C191" s="47" t="s">
        <v>37</v>
      </c>
      <c r="D191" s="15"/>
      <c r="E191" s="15"/>
      <c r="F191" s="15"/>
      <c r="G191" s="15"/>
      <c r="H191" s="15"/>
      <c r="I191" s="15"/>
      <c r="J191" s="15"/>
      <c r="K191" s="15"/>
      <c r="L191" s="15"/>
      <c r="M191" s="15"/>
      <c r="N191" s="15"/>
      <c r="O191" s="15"/>
      <c r="P191" s="11"/>
    </row>
    <row r="192" spans="1:16" ht="22.5" hidden="1">
      <c r="A192" s="444"/>
      <c r="B192" s="441"/>
      <c r="C192" s="47" t="s">
        <v>404</v>
      </c>
      <c r="D192" s="15"/>
      <c r="E192" s="15"/>
      <c r="F192" s="15"/>
      <c r="G192" s="15"/>
      <c r="H192" s="15"/>
      <c r="I192" s="15"/>
      <c r="J192" s="15"/>
      <c r="K192" s="15"/>
      <c r="L192" s="15"/>
      <c r="M192" s="15"/>
      <c r="N192" s="15"/>
      <c r="O192" s="15"/>
      <c r="P192" s="11"/>
    </row>
    <row r="193" spans="1:16" ht="22.5" hidden="1">
      <c r="A193" s="445"/>
      <c r="B193" s="442"/>
      <c r="C193" s="47" t="s">
        <v>44</v>
      </c>
      <c r="D193" s="15"/>
      <c r="E193" s="15"/>
      <c r="F193" s="15"/>
      <c r="G193" s="15"/>
      <c r="H193" s="15"/>
      <c r="I193" s="15"/>
      <c r="J193" s="15"/>
      <c r="K193" s="15"/>
      <c r="L193" s="15"/>
      <c r="M193" s="15"/>
      <c r="N193" s="15"/>
      <c r="O193" s="15"/>
      <c r="P193" s="11"/>
    </row>
    <row r="194" spans="1:16" ht="12.75">
      <c r="A194" s="443"/>
      <c r="B194" s="440" t="s">
        <v>491</v>
      </c>
      <c r="C194" s="47" t="s">
        <v>402</v>
      </c>
      <c r="D194" s="15">
        <f>D198</f>
        <v>218.43</v>
      </c>
      <c r="E194" s="15">
        <f aca="true" t="shared" si="25" ref="E194:M194">E198</f>
        <v>218.43</v>
      </c>
      <c r="F194" s="15">
        <f t="shared" si="25"/>
        <v>0</v>
      </c>
      <c r="G194" s="15">
        <f t="shared" si="25"/>
        <v>0</v>
      </c>
      <c r="H194" s="15">
        <f t="shared" si="25"/>
        <v>27.3</v>
      </c>
      <c r="I194" s="15">
        <f t="shared" si="25"/>
        <v>27.3</v>
      </c>
      <c r="J194" s="15">
        <f t="shared" si="25"/>
        <v>27.3</v>
      </c>
      <c r="K194" s="15">
        <f t="shared" si="25"/>
        <v>27.3</v>
      </c>
      <c r="L194" s="15">
        <f t="shared" si="25"/>
        <v>27.3</v>
      </c>
      <c r="M194" s="15">
        <f t="shared" si="25"/>
        <v>27.3</v>
      </c>
      <c r="N194" s="15"/>
      <c r="O194" s="15"/>
      <c r="P194" s="11"/>
    </row>
    <row r="195" spans="1:16" ht="12.75">
      <c r="A195" s="444"/>
      <c r="B195" s="441"/>
      <c r="C195" s="47" t="s">
        <v>403</v>
      </c>
      <c r="D195" s="15"/>
      <c r="E195" s="15"/>
      <c r="F195" s="15"/>
      <c r="G195" s="15"/>
      <c r="H195" s="15"/>
      <c r="I195" s="15"/>
      <c r="J195" s="15"/>
      <c r="K195" s="15"/>
      <c r="L195" s="15"/>
      <c r="M195" s="15"/>
      <c r="N195" s="15"/>
      <c r="O195" s="15"/>
      <c r="P195" s="11"/>
    </row>
    <row r="196" spans="1:16" ht="12.75">
      <c r="A196" s="444"/>
      <c r="B196" s="441"/>
      <c r="C196" s="47" t="s">
        <v>11</v>
      </c>
      <c r="D196" s="15"/>
      <c r="E196" s="15"/>
      <c r="F196" s="15"/>
      <c r="G196" s="15"/>
      <c r="H196" s="15"/>
      <c r="I196" s="15"/>
      <c r="J196" s="15"/>
      <c r="K196" s="15"/>
      <c r="L196" s="15"/>
      <c r="M196" s="15"/>
      <c r="N196" s="15"/>
      <c r="O196" s="15"/>
      <c r="P196" s="11"/>
    </row>
    <row r="197" spans="1:16" ht="12.75">
      <c r="A197" s="444"/>
      <c r="B197" s="441"/>
      <c r="C197" s="47" t="s">
        <v>38</v>
      </c>
      <c r="D197" s="15"/>
      <c r="E197" s="15"/>
      <c r="F197" s="15"/>
      <c r="G197" s="15"/>
      <c r="H197" s="15"/>
      <c r="I197" s="15"/>
      <c r="J197" s="15"/>
      <c r="K197" s="15"/>
      <c r="L197" s="15"/>
      <c r="M197" s="15"/>
      <c r="N197" s="15"/>
      <c r="O197" s="15"/>
      <c r="P197" s="11"/>
    </row>
    <row r="198" spans="1:16" ht="12.75">
      <c r="A198" s="444"/>
      <c r="B198" s="441"/>
      <c r="C198" s="47" t="s">
        <v>37</v>
      </c>
      <c r="D198" s="15">
        <v>218.43</v>
      </c>
      <c r="E198" s="15">
        <v>218.43</v>
      </c>
      <c r="F198" s="15"/>
      <c r="G198" s="15"/>
      <c r="H198" s="15">
        <v>27.3</v>
      </c>
      <c r="I198" s="15">
        <v>27.3</v>
      </c>
      <c r="J198" s="15">
        <v>27.3</v>
      </c>
      <c r="K198" s="15">
        <v>27.3</v>
      </c>
      <c r="L198" s="15">
        <v>27.3</v>
      </c>
      <c r="M198" s="15">
        <v>27.3</v>
      </c>
      <c r="N198" s="15"/>
      <c r="O198" s="15"/>
      <c r="P198" s="11"/>
    </row>
    <row r="199" spans="1:16" ht="13.5" customHeight="1">
      <c r="A199" s="444"/>
      <c r="B199" s="441"/>
      <c r="C199" s="47" t="s">
        <v>404</v>
      </c>
      <c r="D199" s="15"/>
      <c r="E199" s="15"/>
      <c r="F199" s="15"/>
      <c r="G199" s="15"/>
      <c r="H199" s="15"/>
      <c r="I199" s="15"/>
      <c r="J199" s="15"/>
      <c r="K199" s="15"/>
      <c r="L199" s="15"/>
      <c r="M199" s="15"/>
      <c r="N199" s="15"/>
      <c r="O199" s="15"/>
      <c r="P199" s="11"/>
    </row>
    <row r="200" spans="1:16" ht="22.5">
      <c r="A200" s="445"/>
      <c r="B200" s="442"/>
      <c r="C200" s="47" t="s">
        <v>44</v>
      </c>
      <c r="D200" s="15"/>
      <c r="E200" s="15"/>
      <c r="F200" s="15"/>
      <c r="G200" s="15"/>
      <c r="H200" s="15"/>
      <c r="I200" s="15"/>
      <c r="J200" s="15"/>
      <c r="K200" s="15"/>
      <c r="L200" s="15"/>
      <c r="M200" s="15"/>
      <c r="N200" s="15"/>
      <c r="O200" s="15"/>
      <c r="P200" s="11"/>
    </row>
    <row r="201" spans="1:16" ht="12.75">
      <c r="A201" s="443"/>
      <c r="B201" s="440" t="s">
        <v>492</v>
      </c>
      <c r="C201" s="47" t="s">
        <v>402</v>
      </c>
      <c r="D201">
        <f>D205</f>
        <v>1.62</v>
      </c>
      <c r="E201" s="15">
        <f>D205</f>
        <v>1.62</v>
      </c>
      <c r="F201" s="15"/>
      <c r="G201" s="15"/>
      <c r="H201" s="15"/>
      <c r="I201" s="15"/>
      <c r="J201" s="15"/>
      <c r="K201" s="15"/>
      <c r="L201" s="15">
        <f>L205</f>
        <v>0.59</v>
      </c>
      <c r="M201" s="15">
        <f>M205</f>
        <v>0.59</v>
      </c>
      <c r="N201" s="15"/>
      <c r="O201" s="15"/>
      <c r="P201" s="11"/>
    </row>
    <row r="202" spans="1:16" ht="12.75">
      <c r="A202" s="444"/>
      <c r="B202" s="441"/>
      <c r="C202" s="47" t="s">
        <v>403</v>
      </c>
      <c r="D202" s="15"/>
      <c r="E202" s="15"/>
      <c r="F202" s="15"/>
      <c r="G202" s="15"/>
      <c r="H202" s="15"/>
      <c r="I202" s="15"/>
      <c r="J202" s="15"/>
      <c r="K202" s="15"/>
      <c r="L202" s="15"/>
      <c r="M202" s="15"/>
      <c r="N202" s="15"/>
      <c r="O202" s="15"/>
      <c r="P202" s="11"/>
    </row>
    <row r="203" spans="1:16" ht="12.75">
      <c r="A203" s="444"/>
      <c r="B203" s="441"/>
      <c r="C203" s="47" t="s">
        <v>11</v>
      </c>
      <c r="D203" s="15"/>
      <c r="E203" s="15"/>
      <c r="F203" s="15"/>
      <c r="G203" s="15"/>
      <c r="H203" s="15"/>
      <c r="I203" s="15"/>
      <c r="J203" s="15"/>
      <c r="K203" s="15"/>
      <c r="L203" s="15"/>
      <c r="M203" s="15"/>
      <c r="N203" s="15"/>
      <c r="O203" s="15"/>
      <c r="P203" s="11"/>
    </row>
    <row r="204" spans="1:16" ht="12.75">
      <c r="A204" s="444"/>
      <c r="B204" s="441"/>
      <c r="C204" s="47" t="s">
        <v>38</v>
      </c>
      <c r="D204" s="15"/>
      <c r="E204" s="15"/>
      <c r="F204" s="15"/>
      <c r="G204" s="15"/>
      <c r="H204" s="15"/>
      <c r="I204" s="15"/>
      <c r="J204" s="15"/>
      <c r="K204" s="15"/>
      <c r="L204" s="15"/>
      <c r="M204" s="15"/>
      <c r="N204" s="15"/>
      <c r="O204" s="15"/>
      <c r="P204" s="11"/>
    </row>
    <row r="205" spans="1:16" ht="12.75">
      <c r="A205" s="444"/>
      <c r="B205" s="441"/>
      <c r="C205" s="47" t="s">
        <v>37</v>
      </c>
      <c r="D205" s="15">
        <v>1.62</v>
      </c>
      <c r="E205" s="15">
        <v>1.62</v>
      </c>
      <c r="F205" s="15"/>
      <c r="G205" s="15"/>
      <c r="H205" s="15"/>
      <c r="I205" s="15"/>
      <c r="J205" s="15"/>
      <c r="K205" s="15"/>
      <c r="L205" s="15">
        <v>0.59</v>
      </c>
      <c r="M205" s="15">
        <v>0.59</v>
      </c>
      <c r="N205" s="15"/>
      <c r="O205" s="15"/>
      <c r="P205" s="11"/>
    </row>
    <row r="206" spans="1:16" ht="12.75" customHeight="1">
      <c r="A206" s="444"/>
      <c r="B206" s="441"/>
      <c r="C206" s="47" t="s">
        <v>404</v>
      </c>
      <c r="D206" s="15"/>
      <c r="E206" s="15"/>
      <c r="F206" s="15"/>
      <c r="G206" s="15"/>
      <c r="H206" s="15"/>
      <c r="I206" s="15"/>
      <c r="J206" s="15"/>
      <c r="K206" s="15"/>
      <c r="L206" s="15"/>
      <c r="M206" s="15"/>
      <c r="N206" s="15"/>
      <c r="O206" s="15"/>
      <c r="P206" s="11"/>
    </row>
    <row r="207" spans="1:16" ht="23.25" customHeight="1">
      <c r="A207" s="445"/>
      <c r="B207" s="442"/>
      <c r="C207" s="47" t="s">
        <v>44</v>
      </c>
      <c r="D207" s="15"/>
      <c r="E207" s="15"/>
      <c r="F207" s="15"/>
      <c r="G207" s="15"/>
      <c r="H207" s="15"/>
      <c r="I207" s="15"/>
      <c r="J207" s="15"/>
      <c r="K207" s="15"/>
      <c r="L207" s="15"/>
      <c r="M207" s="15"/>
      <c r="N207" s="15"/>
      <c r="O207" s="15"/>
      <c r="P207" s="11"/>
    </row>
    <row r="208" spans="1:16" ht="12.75">
      <c r="A208" s="443"/>
      <c r="B208" s="440" t="s">
        <v>1140</v>
      </c>
      <c r="C208" s="47" t="s">
        <v>402</v>
      </c>
      <c r="E208" s="15"/>
      <c r="F208" s="15"/>
      <c r="G208" s="15"/>
      <c r="H208" s="15"/>
      <c r="I208" s="15"/>
      <c r="J208" s="15"/>
      <c r="K208" s="15"/>
      <c r="L208" s="15">
        <f>L213</f>
        <v>28.26</v>
      </c>
      <c r="M208" s="15">
        <f>M213</f>
        <v>28.26</v>
      </c>
      <c r="N208" s="15"/>
      <c r="O208" s="15"/>
      <c r="P208" s="11"/>
    </row>
    <row r="209" spans="1:16" ht="12.75">
      <c r="A209" s="444"/>
      <c r="B209" s="441"/>
      <c r="C209" s="47" t="s">
        <v>403</v>
      </c>
      <c r="D209" s="15"/>
      <c r="E209" s="15"/>
      <c r="F209" s="15"/>
      <c r="G209" s="15"/>
      <c r="H209" s="15"/>
      <c r="I209" s="15"/>
      <c r="J209" s="15"/>
      <c r="K209" s="15"/>
      <c r="L209" s="15"/>
      <c r="M209" s="15"/>
      <c r="N209" s="15"/>
      <c r="O209" s="15"/>
      <c r="P209" s="11"/>
    </row>
    <row r="210" spans="1:16" ht="12.75">
      <c r="A210" s="444"/>
      <c r="B210" s="441"/>
      <c r="C210" s="47" t="s">
        <v>11</v>
      </c>
      <c r="D210" s="15"/>
      <c r="E210" s="15"/>
      <c r="F210" s="15"/>
      <c r="G210" s="15"/>
      <c r="H210" s="15"/>
      <c r="I210" s="15"/>
      <c r="J210" s="15"/>
      <c r="K210" s="15"/>
      <c r="L210" s="15"/>
      <c r="M210" s="15"/>
      <c r="N210" s="15"/>
      <c r="O210" s="15"/>
      <c r="P210" s="11"/>
    </row>
    <row r="211" spans="1:16" ht="12.75">
      <c r="A211" s="444"/>
      <c r="B211" s="441"/>
      <c r="C211" s="47" t="s">
        <v>38</v>
      </c>
      <c r="D211" s="15"/>
      <c r="E211" s="15"/>
      <c r="F211" s="15"/>
      <c r="G211" s="15"/>
      <c r="H211" s="15"/>
      <c r="I211" s="15"/>
      <c r="J211" s="15"/>
      <c r="K211" s="15"/>
      <c r="L211" s="15"/>
      <c r="M211" s="15"/>
      <c r="N211" s="15"/>
      <c r="O211" s="15"/>
      <c r="P211" s="11"/>
    </row>
    <row r="212" spans="1:16" ht="12.75">
      <c r="A212" s="444"/>
      <c r="B212" s="441"/>
      <c r="C212" s="47" t="s">
        <v>37</v>
      </c>
      <c r="D212" s="15"/>
      <c r="E212" s="15"/>
      <c r="F212" s="15"/>
      <c r="G212" s="15"/>
      <c r="H212" s="15"/>
      <c r="I212" s="15"/>
      <c r="J212" s="15"/>
      <c r="K212" s="15"/>
      <c r="L212" s="15"/>
      <c r="M212" s="15"/>
      <c r="N212" s="15"/>
      <c r="O212" s="15"/>
      <c r="P212" s="11"/>
    </row>
    <row r="213" spans="1:16" ht="12.75" customHeight="1">
      <c r="A213" s="444"/>
      <c r="B213" s="441"/>
      <c r="C213" s="47" t="s">
        <v>404</v>
      </c>
      <c r="D213" s="15"/>
      <c r="E213" s="15"/>
      <c r="F213" s="15"/>
      <c r="G213" s="15"/>
      <c r="H213" s="15"/>
      <c r="I213" s="15"/>
      <c r="J213" s="15"/>
      <c r="K213" s="15"/>
      <c r="L213" s="15">
        <v>28.26</v>
      </c>
      <c r="M213" s="15">
        <v>28.26</v>
      </c>
      <c r="N213" s="15"/>
      <c r="O213" s="15"/>
      <c r="P213" s="11"/>
    </row>
    <row r="214" spans="1:16" ht="23.25" customHeight="1">
      <c r="A214" s="445"/>
      <c r="B214" s="442"/>
      <c r="C214" s="47" t="s">
        <v>44</v>
      </c>
      <c r="D214" s="15"/>
      <c r="E214" s="15"/>
      <c r="F214" s="15"/>
      <c r="G214" s="15"/>
      <c r="H214" s="15"/>
      <c r="I214" s="15"/>
      <c r="J214" s="15"/>
      <c r="K214" s="15"/>
      <c r="L214" s="15"/>
      <c r="M214" s="15"/>
      <c r="N214" s="15"/>
      <c r="O214" s="15"/>
      <c r="P214" s="11"/>
    </row>
    <row r="215" spans="1:16" ht="12.75">
      <c r="A215" s="443"/>
      <c r="B215" s="440" t="s">
        <v>1141</v>
      </c>
      <c r="C215" s="47" t="s">
        <v>402</v>
      </c>
      <c r="E215" s="15"/>
      <c r="F215" s="15"/>
      <c r="G215" s="15"/>
      <c r="H215" s="15"/>
      <c r="I215" s="15"/>
      <c r="J215" s="15"/>
      <c r="K215" s="15"/>
      <c r="L215" s="15">
        <f>L219</f>
        <v>42.7</v>
      </c>
      <c r="M215" s="15">
        <f>M219</f>
        <v>42.7</v>
      </c>
      <c r="N215" s="15"/>
      <c r="O215" s="15"/>
      <c r="P215" s="11"/>
    </row>
    <row r="216" spans="1:16" ht="12.75">
      <c r="A216" s="444"/>
      <c r="B216" s="441"/>
      <c r="C216" s="47" t="s">
        <v>403</v>
      </c>
      <c r="D216" s="15"/>
      <c r="E216" s="15"/>
      <c r="F216" s="15"/>
      <c r="G216" s="15"/>
      <c r="H216" s="15"/>
      <c r="I216" s="15"/>
      <c r="J216" s="15"/>
      <c r="K216" s="15"/>
      <c r="L216" s="15"/>
      <c r="M216" s="15"/>
      <c r="N216" s="15"/>
      <c r="O216" s="15"/>
      <c r="P216" s="11"/>
    </row>
    <row r="217" spans="1:16" ht="12.75">
      <c r="A217" s="444"/>
      <c r="B217" s="441"/>
      <c r="C217" s="47" t="s">
        <v>11</v>
      </c>
      <c r="D217" s="15"/>
      <c r="E217" s="15"/>
      <c r="F217" s="15"/>
      <c r="G217" s="15"/>
      <c r="H217" s="15"/>
      <c r="I217" s="15"/>
      <c r="J217" s="15"/>
      <c r="K217" s="15"/>
      <c r="L217" s="15"/>
      <c r="M217" s="15"/>
      <c r="N217" s="15"/>
      <c r="O217" s="15"/>
      <c r="P217" s="11"/>
    </row>
    <row r="218" spans="1:16" ht="12.75">
      <c r="A218" s="444"/>
      <c r="B218" s="441"/>
      <c r="C218" s="47" t="s">
        <v>38</v>
      </c>
      <c r="D218" s="15"/>
      <c r="E218" s="15"/>
      <c r="F218" s="15"/>
      <c r="G218" s="15"/>
      <c r="H218" s="15"/>
      <c r="I218" s="15"/>
      <c r="J218" s="15"/>
      <c r="K218" s="15"/>
      <c r="L218" s="15"/>
      <c r="M218" s="15"/>
      <c r="N218" s="15"/>
      <c r="O218" s="15"/>
      <c r="P218" s="11"/>
    </row>
    <row r="219" spans="1:16" ht="12.75">
      <c r="A219" s="444"/>
      <c r="B219" s="441"/>
      <c r="C219" s="47" t="s">
        <v>37</v>
      </c>
      <c r="D219" s="15"/>
      <c r="E219" s="15"/>
      <c r="F219" s="15"/>
      <c r="G219" s="15"/>
      <c r="H219" s="15"/>
      <c r="I219" s="15"/>
      <c r="J219" s="15"/>
      <c r="K219" s="15"/>
      <c r="L219" s="15">
        <v>42.7</v>
      </c>
      <c r="M219" s="15">
        <v>42.7</v>
      </c>
      <c r="N219" s="15"/>
      <c r="O219" s="15"/>
      <c r="P219" s="11"/>
    </row>
    <row r="220" spans="1:16" ht="12.75" customHeight="1">
      <c r="A220" s="444"/>
      <c r="B220" s="441"/>
      <c r="C220" s="47" t="s">
        <v>404</v>
      </c>
      <c r="D220" s="15"/>
      <c r="E220" s="15"/>
      <c r="F220" s="15"/>
      <c r="G220" s="15"/>
      <c r="H220" s="15"/>
      <c r="I220" s="15"/>
      <c r="J220" s="15"/>
      <c r="K220" s="15"/>
      <c r="L220" s="15"/>
      <c r="M220" s="15"/>
      <c r="N220" s="15"/>
      <c r="O220" s="15"/>
      <c r="P220" s="11"/>
    </row>
    <row r="221" spans="1:16" ht="23.25" customHeight="1">
      <c r="A221" s="445"/>
      <c r="B221" s="442"/>
      <c r="C221" s="47" t="s">
        <v>44</v>
      </c>
      <c r="D221" s="15"/>
      <c r="E221" s="15"/>
      <c r="F221" s="15"/>
      <c r="G221" s="15"/>
      <c r="H221" s="15"/>
      <c r="I221" s="15"/>
      <c r="J221" s="15"/>
      <c r="K221" s="15"/>
      <c r="L221" s="15"/>
      <c r="M221" s="15"/>
      <c r="N221" s="15"/>
      <c r="O221" s="15"/>
      <c r="P221" s="11"/>
    </row>
    <row r="222" spans="1:16" ht="12.75">
      <c r="A222" s="443"/>
      <c r="B222" s="440" t="s">
        <v>1142</v>
      </c>
      <c r="C222" s="47" t="s">
        <v>402</v>
      </c>
      <c r="E222" s="15"/>
      <c r="F222" s="15"/>
      <c r="G222" s="15"/>
      <c r="H222" s="15"/>
      <c r="I222" s="15"/>
      <c r="J222" s="15"/>
      <c r="K222" s="15"/>
      <c r="L222" s="15">
        <f>SUM(L223:L228)</f>
        <v>596.5</v>
      </c>
      <c r="M222" s="15">
        <f>SUM(M223:M228)</f>
        <v>596.5</v>
      </c>
      <c r="N222" s="15"/>
      <c r="O222" s="15"/>
      <c r="P222" s="11"/>
    </row>
    <row r="223" spans="1:16" ht="12.75">
      <c r="A223" s="444"/>
      <c r="B223" s="441"/>
      <c r="C223" s="47" t="s">
        <v>403</v>
      </c>
      <c r="D223" s="15"/>
      <c r="E223" s="15"/>
      <c r="F223" s="15"/>
      <c r="G223" s="15"/>
      <c r="H223" s="15"/>
      <c r="I223" s="15"/>
      <c r="J223" s="15"/>
      <c r="K223" s="15"/>
      <c r="L223" s="15"/>
      <c r="M223" s="15"/>
      <c r="N223" s="15"/>
      <c r="O223" s="15"/>
      <c r="P223" s="11"/>
    </row>
    <row r="224" spans="1:16" ht="12.75">
      <c r="A224" s="444"/>
      <c r="B224" s="441"/>
      <c r="C224" s="47" t="s">
        <v>11</v>
      </c>
      <c r="D224" s="15"/>
      <c r="E224" s="15"/>
      <c r="F224" s="15"/>
      <c r="G224" s="15"/>
      <c r="H224" s="15"/>
      <c r="I224" s="15"/>
      <c r="J224" s="15"/>
      <c r="K224" s="15"/>
      <c r="L224" s="15"/>
      <c r="M224" s="15"/>
      <c r="N224" s="15"/>
      <c r="O224" s="15"/>
      <c r="P224" s="11"/>
    </row>
    <row r="225" spans="1:16" ht="12.75">
      <c r="A225" s="444"/>
      <c r="B225" s="441"/>
      <c r="C225" s="47" t="s">
        <v>38</v>
      </c>
      <c r="D225" s="15"/>
      <c r="E225" s="15"/>
      <c r="F225" s="15"/>
      <c r="G225" s="15"/>
      <c r="H225" s="15"/>
      <c r="I225" s="15"/>
      <c r="J225" s="15"/>
      <c r="K225" s="15"/>
      <c r="L225" s="15">
        <v>596.5</v>
      </c>
      <c r="M225" s="15">
        <v>596.5</v>
      </c>
      <c r="N225" s="15"/>
      <c r="O225" s="15"/>
      <c r="P225" s="11"/>
    </row>
    <row r="226" spans="1:16" ht="12.75">
      <c r="A226" s="444"/>
      <c r="B226" s="441"/>
      <c r="C226" s="47" t="s">
        <v>37</v>
      </c>
      <c r="D226" s="15"/>
      <c r="E226" s="15"/>
      <c r="F226" s="15"/>
      <c r="G226" s="15"/>
      <c r="H226" s="15"/>
      <c r="I226" s="15"/>
      <c r="J226" s="15"/>
      <c r="K226" s="15"/>
      <c r="L226" s="15"/>
      <c r="M226" s="15"/>
      <c r="N226" s="15"/>
      <c r="O226" s="15"/>
      <c r="P226" s="11"/>
    </row>
    <row r="227" spans="1:16" ht="12.75" customHeight="1">
      <c r="A227" s="444"/>
      <c r="B227" s="441"/>
      <c r="C227" s="47" t="s">
        <v>404</v>
      </c>
      <c r="D227" s="15"/>
      <c r="E227" s="15"/>
      <c r="F227" s="15"/>
      <c r="G227" s="15"/>
      <c r="H227" s="15"/>
      <c r="I227" s="15"/>
      <c r="J227" s="15"/>
      <c r="K227" s="15"/>
      <c r="L227" s="15"/>
      <c r="M227" s="15"/>
      <c r="N227" s="15"/>
      <c r="O227" s="15"/>
      <c r="P227" s="11"/>
    </row>
    <row r="228" spans="1:16" ht="23.25" customHeight="1">
      <c r="A228" s="445"/>
      <c r="B228" s="442"/>
      <c r="C228" s="47" t="s">
        <v>44</v>
      </c>
      <c r="D228" s="15"/>
      <c r="E228" s="15"/>
      <c r="F228" s="15"/>
      <c r="G228" s="15"/>
      <c r="H228" s="15"/>
      <c r="I228" s="15"/>
      <c r="J228" s="15"/>
      <c r="K228" s="15"/>
      <c r="L228" s="15"/>
      <c r="M228" s="15"/>
      <c r="N228" s="15"/>
      <c r="O228" s="15"/>
      <c r="P228" s="11"/>
    </row>
    <row r="229" spans="1:16" ht="12.75">
      <c r="A229" s="450" t="s">
        <v>47</v>
      </c>
      <c r="B229" s="450" t="s">
        <v>211</v>
      </c>
      <c r="C229" s="59" t="s">
        <v>402</v>
      </c>
      <c r="D229" s="15">
        <f>SUM(D230:D235)</f>
        <v>130</v>
      </c>
      <c r="E229" s="15">
        <f aca="true" t="shared" si="26" ref="E229:O229">SUM(E230:E235)</f>
        <v>93.7</v>
      </c>
      <c r="F229" s="15">
        <f t="shared" si="26"/>
        <v>99.99</v>
      </c>
      <c r="G229" s="15">
        <f t="shared" si="26"/>
        <v>0</v>
      </c>
      <c r="H229" s="15">
        <f t="shared" si="26"/>
        <v>100</v>
      </c>
      <c r="I229" s="15">
        <f t="shared" si="26"/>
        <v>0</v>
      </c>
      <c r="J229" s="15">
        <f t="shared" si="26"/>
        <v>176.4</v>
      </c>
      <c r="K229" s="15">
        <f t="shared" si="26"/>
        <v>0</v>
      </c>
      <c r="L229" s="15">
        <f t="shared" si="26"/>
        <v>100</v>
      </c>
      <c r="M229" s="15">
        <f t="shared" si="26"/>
        <v>0</v>
      </c>
      <c r="N229" s="15">
        <f t="shared" si="26"/>
        <v>100</v>
      </c>
      <c r="O229" s="15">
        <f t="shared" si="26"/>
        <v>100</v>
      </c>
      <c r="P229" s="25"/>
    </row>
    <row r="230" spans="1:16" ht="12.75">
      <c r="A230" s="450"/>
      <c r="B230" s="450"/>
      <c r="C230" s="59" t="s">
        <v>403</v>
      </c>
      <c r="D230" s="15"/>
      <c r="E230" s="15"/>
      <c r="F230" s="15"/>
      <c r="G230" s="15"/>
      <c r="H230" s="15"/>
      <c r="I230" s="15"/>
      <c r="J230" s="15"/>
      <c r="K230" s="15"/>
      <c r="L230" s="15"/>
      <c r="M230" s="15"/>
      <c r="N230" s="15"/>
      <c r="O230" s="15"/>
      <c r="P230" s="25"/>
    </row>
    <row r="231" spans="1:16" ht="12.75">
      <c r="A231" s="450"/>
      <c r="B231" s="450"/>
      <c r="C231" s="59" t="s">
        <v>11</v>
      </c>
      <c r="D231" s="15"/>
      <c r="E231" s="15"/>
      <c r="F231" s="15"/>
      <c r="G231" s="15"/>
      <c r="H231" s="15"/>
      <c r="I231" s="15"/>
      <c r="J231" s="15"/>
      <c r="K231" s="15"/>
      <c r="L231" s="15"/>
      <c r="M231" s="15"/>
      <c r="N231" s="15"/>
      <c r="O231" s="15"/>
      <c r="P231" s="25"/>
    </row>
    <row r="232" spans="1:16" ht="12.75">
      <c r="A232" s="450"/>
      <c r="B232" s="450"/>
      <c r="C232" s="59" t="s">
        <v>38</v>
      </c>
      <c r="D232" s="15"/>
      <c r="E232" s="15"/>
      <c r="F232" s="15"/>
      <c r="G232" s="15"/>
      <c r="H232" s="15"/>
      <c r="I232" s="15"/>
      <c r="J232" s="15"/>
      <c r="K232" s="15"/>
      <c r="L232" s="15"/>
      <c r="M232" s="15"/>
      <c r="N232" s="15"/>
      <c r="O232" s="15"/>
      <c r="P232" s="25"/>
    </row>
    <row r="233" spans="1:16" ht="12.75">
      <c r="A233" s="450"/>
      <c r="B233" s="450"/>
      <c r="C233" s="59" t="s">
        <v>37</v>
      </c>
      <c r="D233" s="15">
        <v>130</v>
      </c>
      <c r="E233" s="15">
        <v>93.7</v>
      </c>
      <c r="F233" s="15">
        <v>99.99</v>
      </c>
      <c r="G233" s="15"/>
      <c r="H233" s="15">
        <v>100</v>
      </c>
      <c r="I233" s="15"/>
      <c r="J233" s="15">
        <v>176.4</v>
      </c>
      <c r="K233" s="15"/>
      <c r="L233" s="15">
        <v>100</v>
      </c>
      <c r="M233" s="15"/>
      <c r="N233" s="15">
        <v>100</v>
      </c>
      <c r="O233" s="15">
        <v>100</v>
      </c>
      <c r="P233" s="25"/>
    </row>
    <row r="234" spans="1:16" ht="16.5" customHeight="1">
      <c r="A234" s="450"/>
      <c r="B234" s="450"/>
      <c r="C234" s="59" t="s">
        <v>404</v>
      </c>
      <c r="D234" s="15"/>
      <c r="E234" s="15"/>
      <c r="F234" s="15"/>
      <c r="G234" s="15"/>
      <c r="H234" s="15"/>
      <c r="I234" s="15"/>
      <c r="J234" s="15"/>
      <c r="K234" s="15"/>
      <c r="L234" s="15"/>
      <c r="M234" s="15"/>
      <c r="N234" s="15"/>
      <c r="O234" s="15"/>
      <c r="P234" s="25"/>
    </row>
    <row r="235" spans="1:16" ht="22.5">
      <c r="A235" s="450"/>
      <c r="B235" s="450"/>
      <c r="C235" s="59" t="s">
        <v>44</v>
      </c>
      <c r="D235" s="15"/>
      <c r="E235" s="15"/>
      <c r="F235" s="15"/>
      <c r="G235" s="15"/>
      <c r="H235" s="15"/>
      <c r="I235" s="15"/>
      <c r="J235" s="15"/>
      <c r="K235" s="15"/>
      <c r="L235" s="15"/>
      <c r="M235" s="15"/>
      <c r="N235" s="15"/>
      <c r="O235" s="15"/>
      <c r="P235" s="25"/>
    </row>
    <row r="236" spans="1:16" ht="12.75" hidden="1">
      <c r="A236" s="450"/>
      <c r="B236" s="450"/>
      <c r="C236" s="59"/>
      <c r="D236" s="15"/>
      <c r="E236" s="15"/>
      <c r="F236" s="15"/>
      <c r="G236" s="15"/>
      <c r="H236" s="15"/>
      <c r="I236" s="15"/>
      <c r="J236" s="15"/>
      <c r="K236" s="15"/>
      <c r="L236" s="15"/>
      <c r="M236" s="15"/>
      <c r="N236" s="15"/>
      <c r="O236" s="15"/>
      <c r="P236" s="25"/>
    </row>
    <row r="237" spans="1:16" ht="12.75" hidden="1">
      <c r="A237" s="450"/>
      <c r="B237" s="450"/>
      <c r="C237" s="59"/>
      <c r="D237" s="15"/>
      <c r="E237" s="15"/>
      <c r="F237" s="15"/>
      <c r="G237" s="15"/>
      <c r="H237" s="15"/>
      <c r="I237" s="15"/>
      <c r="J237" s="15"/>
      <c r="K237" s="15"/>
      <c r="L237" s="15"/>
      <c r="M237" s="15"/>
      <c r="N237" s="15"/>
      <c r="O237" s="15"/>
      <c r="P237" s="25"/>
    </row>
    <row r="238" spans="1:16" ht="12.75" hidden="1">
      <c r="A238" s="450"/>
      <c r="B238" s="450"/>
      <c r="C238" s="59"/>
      <c r="D238" s="15"/>
      <c r="E238" s="15"/>
      <c r="F238" s="15"/>
      <c r="G238" s="15"/>
      <c r="H238" s="15"/>
      <c r="I238" s="15"/>
      <c r="J238" s="15"/>
      <c r="K238" s="15"/>
      <c r="L238" s="15"/>
      <c r="M238" s="15"/>
      <c r="N238" s="15"/>
      <c r="O238" s="15"/>
      <c r="P238" s="25"/>
    </row>
    <row r="239" spans="1:16" ht="12.75" hidden="1">
      <c r="A239" s="450"/>
      <c r="B239" s="450"/>
      <c r="C239" s="59"/>
      <c r="D239" s="15"/>
      <c r="E239" s="15"/>
      <c r="F239" s="15"/>
      <c r="G239" s="15"/>
      <c r="H239" s="15"/>
      <c r="I239" s="15"/>
      <c r="J239" s="15"/>
      <c r="K239" s="15"/>
      <c r="L239" s="15"/>
      <c r="M239" s="15"/>
      <c r="N239" s="15"/>
      <c r="O239" s="15"/>
      <c r="P239" s="25"/>
    </row>
    <row r="240" spans="1:16" ht="12.75" hidden="1">
      <c r="A240" s="450"/>
      <c r="B240" s="450"/>
      <c r="C240" s="59"/>
      <c r="D240" s="15"/>
      <c r="E240" s="15"/>
      <c r="F240" s="15"/>
      <c r="G240" s="15"/>
      <c r="H240" s="15"/>
      <c r="I240" s="15"/>
      <c r="J240" s="15"/>
      <c r="K240" s="15"/>
      <c r="L240" s="15"/>
      <c r="M240" s="15"/>
      <c r="N240" s="15"/>
      <c r="O240" s="15"/>
      <c r="P240" s="25"/>
    </row>
    <row r="241" spans="1:16" ht="12.75" hidden="1">
      <c r="A241" s="450"/>
      <c r="B241" s="450"/>
      <c r="C241" s="59"/>
      <c r="D241" s="15"/>
      <c r="E241" s="15"/>
      <c r="F241" s="15"/>
      <c r="G241" s="15"/>
      <c r="H241" s="15"/>
      <c r="I241" s="15"/>
      <c r="J241" s="15"/>
      <c r="K241" s="15"/>
      <c r="L241" s="15"/>
      <c r="M241" s="15"/>
      <c r="N241" s="15"/>
      <c r="O241" s="15"/>
      <c r="P241" s="25"/>
    </row>
    <row r="242" spans="1:16" ht="12.75" hidden="1">
      <c r="A242" s="450"/>
      <c r="B242" s="450"/>
      <c r="C242" s="59"/>
      <c r="D242" s="15"/>
      <c r="E242" s="15"/>
      <c r="F242" s="15"/>
      <c r="G242" s="15"/>
      <c r="H242" s="15"/>
      <c r="I242" s="15"/>
      <c r="J242" s="15"/>
      <c r="K242" s="15"/>
      <c r="L242" s="15"/>
      <c r="M242" s="15"/>
      <c r="N242" s="15"/>
      <c r="O242" s="15"/>
      <c r="P242" s="25"/>
    </row>
    <row r="243" spans="1:16" ht="12.75">
      <c r="A243" s="450" t="s">
        <v>215</v>
      </c>
      <c r="B243" s="450" t="s">
        <v>413</v>
      </c>
      <c r="C243" s="59" t="s">
        <v>402</v>
      </c>
      <c r="D243" s="15">
        <f>SUM(D244:D249)</f>
        <v>3504.56</v>
      </c>
      <c r="E243" s="15">
        <f aca="true" t="shared" si="27" ref="E243:O243">SUM(E244:E249)</f>
        <v>3504.56</v>
      </c>
      <c r="F243" s="15">
        <f t="shared" si="27"/>
        <v>3496.78</v>
      </c>
      <c r="G243" s="15">
        <f t="shared" si="27"/>
        <v>0</v>
      </c>
      <c r="H243" s="15">
        <f t="shared" si="27"/>
        <v>3496.78</v>
      </c>
      <c r="I243" s="15">
        <f t="shared" si="27"/>
        <v>2332.77</v>
      </c>
      <c r="J243" s="15">
        <f t="shared" si="27"/>
        <v>3496.67</v>
      </c>
      <c r="K243" s="15">
        <f t="shared" si="27"/>
        <v>3335.29</v>
      </c>
      <c r="L243" s="15">
        <f t="shared" si="27"/>
        <v>3496.7200000000003</v>
      </c>
      <c r="M243" s="15">
        <f t="shared" si="27"/>
        <v>3488.87</v>
      </c>
      <c r="N243" s="15">
        <f t="shared" si="27"/>
        <v>2681.6</v>
      </c>
      <c r="O243" s="15">
        <f t="shared" si="27"/>
        <v>2681.6</v>
      </c>
      <c r="P243" s="25"/>
    </row>
    <row r="244" spans="1:16" ht="12.75">
      <c r="A244" s="450"/>
      <c r="B244" s="450"/>
      <c r="C244" s="59" t="s">
        <v>403</v>
      </c>
      <c r="D244" s="15"/>
      <c r="E244" s="15"/>
      <c r="F244" s="15"/>
      <c r="G244" s="15"/>
      <c r="H244" s="15"/>
      <c r="I244" s="15"/>
      <c r="J244" s="15"/>
      <c r="K244" s="15"/>
      <c r="L244" s="15"/>
      <c r="M244" s="15"/>
      <c r="N244" s="15"/>
      <c r="O244" s="15"/>
      <c r="P244" s="25"/>
    </row>
    <row r="245" spans="1:16" ht="12.75">
      <c r="A245" s="450"/>
      <c r="B245" s="450"/>
      <c r="C245" s="59" t="s">
        <v>11</v>
      </c>
      <c r="D245" s="15"/>
      <c r="E245" s="15"/>
      <c r="F245" s="15"/>
      <c r="G245" s="15"/>
      <c r="H245" s="15"/>
      <c r="I245" s="15"/>
      <c r="J245" s="15"/>
      <c r="K245" s="15"/>
      <c r="L245" s="15"/>
      <c r="M245" s="15"/>
      <c r="N245" s="15"/>
      <c r="O245" s="15"/>
      <c r="P245" s="25"/>
    </row>
    <row r="246" spans="1:16" ht="12.75">
      <c r="A246" s="450"/>
      <c r="B246" s="450"/>
      <c r="C246" s="59" t="s">
        <v>38</v>
      </c>
      <c r="D246" s="15">
        <f>D253+D260+D267+D274+D281+D295</f>
        <v>2330.6</v>
      </c>
      <c r="E246" s="15">
        <f aca="true" t="shared" si="28" ref="E246:O246">E253+E260+E267+E274+E281+E295</f>
        <v>2330.6</v>
      </c>
      <c r="F246" s="15">
        <f t="shared" si="28"/>
        <v>2332.9</v>
      </c>
      <c r="G246" s="15">
        <f t="shared" si="28"/>
        <v>0</v>
      </c>
      <c r="H246" s="15">
        <f t="shared" si="28"/>
        <v>2332.8</v>
      </c>
      <c r="I246" s="15">
        <f t="shared" si="28"/>
        <v>2332.77</v>
      </c>
      <c r="J246" s="15">
        <f t="shared" si="28"/>
        <v>2332.8</v>
      </c>
      <c r="K246" s="15">
        <f t="shared" si="28"/>
        <v>2332.77</v>
      </c>
      <c r="L246" s="15">
        <f t="shared" si="28"/>
        <v>2332.8900000000003</v>
      </c>
      <c r="M246" s="15">
        <f t="shared" si="28"/>
        <v>2332.77</v>
      </c>
      <c r="N246" s="15">
        <f t="shared" si="28"/>
        <v>2581.6</v>
      </c>
      <c r="O246" s="15">
        <f t="shared" si="28"/>
        <v>2581.6</v>
      </c>
      <c r="P246" s="25"/>
    </row>
    <row r="247" spans="1:16" ht="12.75">
      <c r="A247" s="450"/>
      <c r="B247" s="450"/>
      <c r="C247" s="59" t="s">
        <v>37</v>
      </c>
      <c r="D247" s="15">
        <f>D254+D261+D268+D275+D282+D296</f>
        <v>1173.96</v>
      </c>
      <c r="E247" s="15">
        <f aca="true" t="shared" si="29" ref="E247:O247">E254+E261+E268+E275+E282+E296</f>
        <v>1173.96</v>
      </c>
      <c r="F247" s="15">
        <f t="shared" si="29"/>
        <v>1163.88</v>
      </c>
      <c r="G247" s="15">
        <f t="shared" si="29"/>
        <v>0</v>
      </c>
      <c r="H247" s="15">
        <f t="shared" si="29"/>
        <v>1163.98</v>
      </c>
      <c r="I247" s="15">
        <f t="shared" si="29"/>
        <v>0</v>
      </c>
      <c r="J247" s="15">
        <f t="shared" si="29"/>
        <v>1163.87</v>
      </c>
      <c r="K247" s="15">
        <f t="shared" si="29"/>
        <v>1002.52</v>
      </c>
      <c r="L247" s="15">
        <f t="shared" si="29"/>
        <v>1163.83</v>
      </c>
      <c r="M247" s="15">
        <f t="shared" si="29"/>
        <v>1156.1000000000001</v>
      </c>
      <c r="N247" s="15">
        <f t="shared" si="29"/>
        <v>100</v>
      </c>
      <c r="O247" s="15">
        <f t="shared" si="29"/>
        <v>100</v>
      </c>
      <c r="P247" s="25"/>
    </row>
    <row r="248" spans="1:16" ht="12" customHeight="1">
      <c r="A248" s="450"/>
      <c r="B248" s="450"/>
      <c r="C248" s="59" t="s">
        <v>404</v>
      </c>
      <c r="D248" s="15"/>
      <c r="E248" s="15"/>
      <c r="F248" s="15"/>
      <c r="G248" s="15"/>
      <c r="H248" s="15"/>
      <c r="I248" s="15"/>
      <c r="J248" s="15"/>
      <c r="K248" s="15"/>
      <c r="L248" s="15"/>
      <c r="M248" s="15"/>
      <c r="N248" s="15"/>
      <c r="O248" s="15"/>
      <c r="P248" s="25"/>
    </row>
    <row r="249" spans="1:16" ht="22.5">
      <c r="A249" s="450"/>
      <c r="B249" s="450"/>
      <c r="C249" s="59" t="s">
        <v>44</v>
      </c>
      <c r="D249" s="15"/>
      <c r="E249" s="15"/>
      <c r="F249" s="15"/>
      <c r="G249" s="15"/>
      <c r="H249" s="15"/>
      <c r="I249" s="15"/>
      <c r="J249" s="15"/>
      <c r="K249" s="15"/>
      <c r="L249" s="15"/>
      <c r="M249" s="15"/>
      <c r="N249" s="15"/>
      <c r="O249" s="15"/>
      <c r="P249" s="25"/>
    </row>
    <row r="250" spans="1:16" ht="12.75">
      <c r="A250" s="439" t="s">
        <v>414</v>
      </c>
      <c r="B250" s="439" t="s">
        <v>218</v>
      </c>
      <c r="C250" s="47" t="s">
        <v>402</v>
      </c>
      <c r="D250" s="15">
        <f>SUM(D251:D256)</f>
        <v>153.58</v>
      </c>
      <c r="E250" s="15">
        <f aca="true" t="shared" si="30" ref="E250:J250">SUM(E251:E256)</f>
        <v>153.58</v>
      </c>
      <c r="F250" s="15">
        <f t="shared" si="30"/>
        <v>153.58</v>
      </c>
      <c r="G250" s="15">
        <f t="shared" si="30"/>
        <v>0</v>
      </c>
      <c r="H250" s="15">
        <f t="shared" si="30"/>
        <v>153.58</v>
      </c>
      <c r="I250" s="15">
        <f t="shared" si="30"/>
        <v>0</v>
      </c>
      <c r="J250" s="15">
        <f t="shared" si="30"/>
        <v>153.58</v>
      </c>
      <c r="K250" s="15"/>
      <c r="L250" s="15"/>
      <c r="M250" s="15"/>
      <c r="N250" s="15"/>
      <c r="O250" s="15"/>
      <c r="P250" s="11"/>
    </row>
    <row r="251" spans="1:16" ht="12.75">
      <c r="A251" s="439"/>
      <c r="B251" s="439"/>
      <c r="C251" s="47" t="s">
        <v>403</v>
      </c>
      <c r="D251" s="15"/>
      <c r="E251" s="15"/>
      <c r="F251" s="15"/>
      <c r="G251" s="15"/>
      <c r="H251" s="15"/>
      <c r="I251" s="15"/>
      <c r="J251" s="15"/>
      <c r="K251" s="15"/>
      <c r="L251" s="15"/>
      <c r="M251" s="15"/>
      <c r="N251" s="15"/>
      <c r="O251" s="15"/>
      <c r="P251" s="11"/>
    </row>
    <row r="252" spans="1:16" ht="12.75">
      <c r="A252" s="439"/>
      <c r="B252" s="439"/>
      <c r="C252" s="47" t="s">
        <v>11</v>
      </c>
      <c r="D252" s="15"/>
      <c r="E252" s="15"/>
      <c r="F252" s="15"/>
      <c r="G252" s="15"/>
      <c r="H252" s="15"/>
      <c r="I252" s="15"/>
      <c r="J252" s="15"/>
      <c r="K252" s="15"/>
      <c r="L252" s="15"/>
      <c r="M252" s="15"/>
      <c r="N252" s="15"/>
      <c r="O252" s="15"/>
      <c r="P252" s="11"/>
    </row>
    <row r="253" spans="1:16" ht="12.75">
      <c r="A253" s="439"/>
      <c r="B253" s="439"/>
      <c r="C253" s="47" t="s">
        <v>38</v>
      </c>
      <c r="D253" s="15"/>
      <c r="E253" s="15"/>
      <c r="F253" s="15"/>
      <c r="G253" s="15"/>
      <c r="H253" s="15"/>
      <c r="I253" s="15"/>
      <c r="J253" s="15"/>
      <c r="K253" s="15"/>
      <c r="L253" s="15"/>
      <c r="M253" s="15"/>
      <c r="N253" s="15"/>
      <c r="O253" s="15"/>
      <c r="P253" s="11"/>
    </row>
    <row r="254" spans="1:16" ht="12.75">
      <c r="A254" s="439"/>
      <c r="B254" s="439"/>
      <c r="C254" s="47" t="s">
        <v>37</v>
      </c>
      <c r="D254" s="15">
        <v>153.58</v>
      </c>
      <c r="E254" s="15">
        <v>153.58</v>
      </c>
      <c r="F254" s="15">
        <v>153.58</v>
      </c>
      <c r="G254" s="15"/>
      <c r="H254" s="15">
        <v>153.58</v>
      </c>
      <c r="I254" s="15"/>
      <c r="J254" s="15">
        <v>153.58</v>
      </c>
      <c r="K254" s="15"/>
      <c r="L254" s="15"/>
      <c r="M254" s="15"/>
      <c r="N254" s="15"/>
      <c r="O254" s="15"/>
      <c r="P254" s="11"/>
    </row>
    <row r="255" spans="1:16" ht="14.25" customHeight="1">
      <c r="A255" s="439"/>
      <c r="B255" s="439"/>
      <c r="C255" s="47" t="s">
        <v>404</v>
      </c>
      <c r="D255" s="15"/>
      <c r="E255" s="15"/>
      <c r="F255" s="15"/>
      <c r="G255" s="15"/>
      <c r="H255" s="15"/>
      <c r="I255" s="15"/>
      <c r="J255" s="15"/>
      <c r="K255" s="15"/>
      <c r="L255" s="15"/>
      <c r="M255" s="15"/>
      <c r="N255" s="15"/>
      <c r="O255" s="15"/>
      <c r="P255" s="11"/>
    </row>
    <row r="256" spans="1:16" ht="22.5">
      <c r="A256" s="439"/>
      <c r="B256" s="439"/>
      <c r="C256" s="47" t="s">
        <v>44</v>
      </c>
      <c r="D256" s="15"/>
      <c r="E256" s="15"/>
      <c r="F256" s="15"/>
      <c r="G256" s="15"/>
      <c r="H256" s="15"/>
      <c r="I256" s="15"/>
      <c r="J256" s="15"/>
      <c r="K256" s="15"/>
      <c r="L256" s="15"/>
      <c r="M256" s="15"/>
      <c r="N256" s="15"/>
      <c r="O256" s="15"/>
      <c r="P256" s="11"/>
    </row>
    <row r="257" spans="1:16" ht="12.75">
      <c r="A257" s="439"/>
      <c r="B257" s="439" t="s">
        <v>217</v>
      </c>
      <c r="C257" s="47" t="s">
        <v>402</v>
      </c>
      <c r="D257" s="15">
        <f>SUM(D258:D263)</f>
        <v>9.5</v>
      </c>
      <c r="E257" s="15">
        <f aca="true" t="shared" si="31" ref="E257:O257">SUM(E258:E263)</f>
        <v>9.5</v>
      </c>
      <c r="F257" s="15">
        <f t="shared" si="31"/>
        <v>0</v>
      </c>
      <c r="G257" s="15">
        <f t="shared" si="31"/>
        <v>0</v>
      </c>
      <c r="H257" s="15">
        <f t="shared" si="31"/>
        <v>0</v>
      </c>
      <c r="I257" s="15">
        <f t="shared" si="31"/>
        <v>0</v>
      </c>
      <c r="J257" s="15">
        <f t="shared" si="31"/>
        <v>0</v>
      </c>
      <c r="K257" s="15">
        <f t="shared" si="31"/>
        <v>0</v>
      </c>
      <c r="L257" s="15">
        <f t="shared" si="31"/>
        <v>153.58</v>
      </c>
      <c r="M257" s="15">
        <f t="shared" si="31"/>
        <v>153.58</v>
      </c>
      <c r="N257" s="15">
        <f t="shared" si="31"/>
        <v>100</v>
      </c>
      <c r="O257" s="15">
        <f t="shared" si="31"/>
        <v>100</v>
      </c>
      <c r="P257" s="11"/>
    </row>
    <row r="258" spans="1:16" ht="12.75">
      <c r="A258" s="439"/>
      <c r="B258" s="439"/>
      <c r="C258" s="47" t="s">
        <v>403</v>
      </c>
      <c r="D258" s="15"/>
      <c r="E258" s="15"/>
      <c r="F258" s="15"/>
      <c r="G258" s="15"/>
      <c r="H258" s="15"/>
      <c r="I258" s="15"/>
      <c r="J258" s="15"/>
      <c r="K258" s="15"/>
      <c r="L258" s="15"/>
      <c r="M258" s="15"/>
      <c r="N258" s="15"/>
      <c r="O258" s="15"/>
      <c r="P258" s="11"/>
    </row>
    <row r="259" spans="1:16" ht="12.75">
      <c r="A259" s="439"/>
      <c r="B259" s="439"/>
      <c r="C259" s="47" t="s">
        <v>11</v>
      </c>
      <c r="D259" s="15"/>
      <c r="E259" s="15"/>
      <c r="F259" s="15"/>
      <c r="G259" s="15"/>
      <c r="H259" s="15"/>
      <c r="I259" s="15"/>
      <c r="J259" s="15"/>
      <c r="K259" s="15"/>
      <c r="L259" s="15"/>
      <c r="M259" s="15"/>
      <c r="N259" s="15"/>
      <c r="O259" s="15"/>
      <c r="P259" s="11"/>
    </row>
    <row r="260" spans="1:16" ht="12.75">
      <c r="A260" s="439"/>
      <c r="B260" s="439"/>
      <c r="C260" s="47" t="s">
        <v>38</v>
      </c>
      <c r="D260" s="15"/>
      <c r="E260" s="15"/>
      <c r="F260" s="15"/>
      <c r="G260" s="15"/>
      <c r="H260" s="15"/>
      <c r="I260" s="15"/>
      <c r="J260" s="15"/>
      <c r="K260" s="15"/>
      <c r="L260" s="15"/>
      <c r="M260" s="15"/>
      <c r="N260" s="15"/>
      <c r="O260" s="15"/>
      <c r="P260" s="11"/>
    </row>
    <row r="261" spans="1:16" ht="12.75">
      <c r="A261" s="439"/>
      <c r="B261" s="439"/>
      <c r="C261" s="47" t="s">
        <v>37</v>
      </c>
      <c r="D261" s="15">
        <v>9.5</v>
      </c>
      <c r="E261" s="15">
        <v>9.5</v>
      </c>
      <c r="F261" s="15"/>
      <c r="G261" s="15"/>
      <c r="H261" s="15"/>
      <c r="I261" s="15"/>
      <c r="J261" s="15"/>
      <c r="K261" s="15"/>
      <c r="L261" s="15">
        <v>153.58</v>
      </c>
      <c r="M261" s="15">
        <v>153.58</v>
      </c>
      <c r="N261" s="15">
        <v>100</v>
      </c>
      <c r="O261" s="15">
        <v>100</v>
      </c>
      <c r="P261" s="11"/>
    </row>
    <row r="262" spans="1:16" ht="16.5" customHeight="1">
      <c r="A262" s="439"/>
      <c r="B262" s="439"/>
      <c r="C262" s="47" t="s">
        <v>404</v>
      </c>
      <c r="D262" s="15"/>
      <c r="E262" s="15"/>
      <c r="F262" s="15"/>
      <c r="G262" s="15"/>
      <c r="H262" s="15"/>
      <c r="I262" s="15"/>
      <c r="J262" s="15"/>
      <c r="K262" s="15"/>
      <c r="L262" s="15"/>
      <c r="M262" s="15"/>
      <c r="N262" s="15"/>
      <c r="O262" s="15"/>
      <c r="P262" s="11"/>
    </row>
    <row r="263" spans="1:16" ht="22.5">
      <c r="A263" s="439"/>
      <c r="B263" s="439"/>
      <c r="C263" s="47" t="s">
        <v>44</v>
      </c>
      <c r="D263" s="15"/>
      <c r="E263" s="15"/>
      <c r="F263" s="15"/>
      <c r="G263" s="15"/>
      <c r="H263" s="15"/>
      <c r="I263" s="15"/>
      <c r="J263" s="15"/>
      <c r="K263" s="15"/>
      <c r="L263" s="15"/>
      <c r="M263" s="15"/>
      <c r="N263" s="15"/>
      <c r="O263" s="15"/>
      <c r="P263" s="11"/>
    </row>
    <row r="264" spans="1:16" ht="12.75">
      <c r="A264" s="439"/>
      <c r="B264" s="439" t="s">
        <v>415</v>
      </c>
      <c r="C264" s="47" t="s">
        <v>402</v>
      </c>
      <c r="D264" s="15">
        <f>SUM(D265:D270)</f>
        <v>1727.8</v>
      </c>
      <c r="E264" s="15">
        <f aca="true" t="shared" si="32" ref="E264:O264">SUM(E265:E270)</f>
        <v>1727.8</v>
      </c>
      <c r="F264" s="15">
        <f t="shared" si="32"/>
        <v>1728.2</v>
      </c>
      <c r="G264" s="15">
        <f t="shared" si="32"/>
        <v>0</v>
      </c>
      <c r="H264" s="15">
        <f t="shared" si="32"/>
        <v>1728.1</v>
      </c>
      <c r="I264" s="15">
        <f t="shared" si="32"/>
        <v>1728.07</v>
      </c>
      <c r="J264" s="15">
        <f t="shared" si="32"/>
        <v>1728.1</v>
      </c>
      <c r="K264" s="15">
        <f t="shared" si="32"/>
        <v>1728.07</v>
      </c>
      <c r="L264" s="15">
        <f t="shared" si="32"/>
        <v>1728.19</v>
      </c>
      <c r="M264" s="15">
        <f t="shared" si="32"/>
        <v>1728.07</v>
      </c>
      <c r="N264" s="15">
        <f t="shared" si="32"/>
        <v>1795.5</v>
      </c>
      <c r="O264" s="15">
        <f t="shared" si="32"/>
        <v>1795.5</v>
      </c>
      <c r="P264" s="11"/>
    </row>
    <row r="265" spans="1:16" ht="12.75">
      <c r="A265" s="439"/>
      <c r="B265" s="439"/>
      <c r="C265" s="47" t="s">
        <v>403</v>
      </c>
      <c r="D265" s="15"/>
      <c r="E265" s="15"/>
      <c r="F265" s="15"/>
      <c r="G265" s="15"/>
      <c r="H265" s="15"/>
      <c r="I265" s="15"/>
      <c r="J265" s="15"/>
      <c r="K265" s="15"/>
      <c r="L265" s="15"/>
      <c r="M265" s="15"/>
      <c r="N265" s="15"/>
      <c r="O265" s="15"/>
      <c r="P265" s="11"/>
    </row>
    <row r="266" spans="1:16" ht="12.75">
      <c r="A266" s="439"/>
      <c r="B266" s="439"/>
      <c r="C266" s="47" t="s">
        <v>11</v>
      </c>
      <c r="D266" s="15"/>
      <c r="E266" s="15"/>
      <c r="F266" s="15"/>
      <c r="G266" s="15"/>
      <c r="H266" s="15"/>
      <c r="I266" s="15"/>
      <c r="J266" s="15"/>
      <c r="K266" s="15"/>
      <c r="L266" s="15"/>
      <c r="M266" s="15"/>
      <c r="N266" s="15"/>
      <c r="O266" s="15"/>
      <c r="P266" s="11"/>
    </row>
    <row r="267" spans="1:16" ht="12.75">
      <c r="A267" s="439"/>
      <c r="B267" s="439"/>
      <c r="C267" s="47" t="s">
        <v>38</v>
      </c>
      <c r="D267" s="15">
        <v>1727.8</v>
      </c>
      <c r="E267" s="15">
        <v>1727.8</v>
      </c>
      <c r="F267" s="15">
        <v>1728.2</v>
      </c>
      <c r="G267" s="15"/>
      <c r="H267" s="15">
        <v>1728.1</v>
      </c>
      <c r="I267" s="15">
        <v>1728.07</v>
      </c>
      <c r="J267" s="15">
        <v>1728.1</v>
      </c>
      <c r="K267" s="15">
        <v>1728.07</v>
      </c>
      <c r="L267" s="15">
        <v>1728.19</v>
      </c>
      <c r="M267" s="15">
        <v>1728.07</v>
      </c>
      <c r="N267" s="15">
        <v>1795.5</v>
      </c>
      <c r="O267" s="15">
        <v>1795.5</v>
      </c>
      <c r="P267" s="11"/>
    </row>
    <row r="268" spans="1:16" ht="12.75">
      <c r="A268" s="439"/>
      <c r="B268" s="439"/>
      <c r="C268" s="47" t="s">
        <v>37</v>
      </c>
      <c r="D268" s="15"/>
      <c r="E268" s="15"/>
      <c r="F268" s="15"/>
      <c r="G268" s="15"/>
      <c r="H268" s="15"/>
      <c r="I268" s="15"/>
      <c r="J268" s="15"/>
      <c r="K268" s="15"/>
      <c r="L268" s="15"/>
      <c r="M268" s="15"/>
      <c r="N268" s="15"/>
      <c r="O268" s="15"/>
      <c r="P268" s="11"/>
    </row>
    <row r="269" spans="1:16" ht="16.5" customHeight="1">
      <c r="A269" s="439"/>
      <c r="B269" s="439"/>
      <c r="C269" s="47" t="s">
        <v>404</v>
      </c>
      <c r="D269" s="15"/>
      <c r="E269" s="15"/>
      <c r="F269" s="15"/>
      <c r="G269" s="15"/>
      <c r="H269" s="15"/>
      <c r="I269" s="15"/>
      <c r="J269" s="15"/>
      <c r="K269" s="15"/>
      <c r="L269" s="15"/>
      <c r="M269" s="15"/>
      <c r="N269" s="15"/>
      <c r="O269" s="15"/>
      <c r="P269" s="11"/>
    </row>
    <row r="270" spans="1:16" ht="22.5">
      <c r="A270" s="439"/>
      <c r="B270" s="439"/>
      <c r="C270" s="47" t="s">
        <v>44</v>
      </c>
      <c r="D270" s="15"/>
      <c r="E270" s="15"/>
      <c r="F270" s="15"/>
      <c r="G270" s="15"/>
      <c r="H270" s="15"/>
      <c r="I270" s="15"/>
      <c r="J270" s="15"/>
      <c r="K270" s="15"/>
      <c r="L270" s="15"/>
      <c r="M270" s="15"/>
      <c r="N270" s="15"/>
      <c r="O270" s="15"/>
      <c r="P270" s="11"/>
    </row>
    <row r="271" spans="1:16" ht="12.75">
      <c r="A271" s="439"/>
      <c r="B271" s="439" t="s">
        <v>416</v>
      </c>
      <c r="C271" s="47" t="s">
        <v>402</v>
      </c>
      <c r="D271" s="15">
        <f>SUM(D272:D277)</f>
        <v>740.88</v>
      </c>
      <c r="E271" s="15">
        <f aca="true" t="shared" si="33" ref="E271:O271">SUM(E272:E277)</f>
        <v>740.88</v>
      </c>
      <c r="F271" s="15">
        <f t="shared" si="33"/>
        <v>740.3</v>
      </c>
      <c r="G271" s="15">
        <f t="shared" si="33"/>
        <v>0</v>
      </c>
      <c r="H271" s="15">
        <f t="shared" si="33"/>
        <v>740.8</v>
      </c>
      <c r="I271" s="15">
        <f t="shared" si="33"/>
        <v>0</v>
      </c>
      <c r="J271" s="15">
        <f t="shared" si="33"/>
        <v>740.65</v>
      </c>
      <c r="K271" s="15">
        <f t="shared" si="33"/>
        <v>740.59</v>
      </c>
      <c r="L271" s="15">
        <f t="shared" si="33"/>
        <v>740.65</v>
      </c>
      <c r="M271" s="15">
        <f t="shared" si="33"/>
        <v>740.59</v>
      </c>
      <c r="N271" s="15">
        <f t="shared" si="33"/>
        <v>0</v>
      </c>
      <c r="O271" s="15">
        <f t="shared" si="33"/>
        <v>0</v>
      </c>
      <c r="P271" s="11"/>
    </row>
    <row r="272" spans="1:16" ht="12.75">
      <c r="A272" s="439"/>
      <c r="B272" s="439"/>
      <c r="C272" s="47" t="s">
        <v>403</v>
      </c>
      <c r="D272" s="15"/>
      <c r="E272" s="15"/>
      <c r="F272" s="15"/>
      <c r="G272" s="15"/>
      <c r="H272" s="15"/>
      <c r="I272" s="15"/>
      <c r="J272" s="15"/>
      <c r="K272" s="15"/>
      <c r="L272" s="15"/>
      <c r="M272" s="15"/>
      <c r="N272" s="15"/>
      <c r="O272" s="15"/>
      <c r="P272" s="11"/>
    </row>
    <row r="273" spans="1:16" ht="12.75">
      <c r="A273" s="439"/>
      <c r="B273" s="439"/>
      <c r="C273" s="47" t="s">
        <v>11</v>
      </c>
      <c r="D273" s="15"/>
      <c r="E273" s="15"/>
      <c r="F273" s="15"/>
      <c r="G273" s="15"/>
      <c r="H273" s="15"/>
      <c r="I273" s="15"/>
      <c r="J273" s="15"/>
      <c r="K273" s="15"/>
      <c r="L273" s="15"/>
      <c r="M273" s="15"/>
      <c r="N273" s="15"/>
      <c r="O273" s="15"/>
      <c r="P273" s="11"/>
    </row>
    <row r="274" spans="1:16" ht="12.75">
      <c r="A274" s="439"/>
      <c r="B274" s="439"/>
      <c r="C274" s="47" t="s">
        <v>38</v>
      </c>
      <c r="D274" s="15"/>
      <c r="E274" s="15"/>
      <c r="F274" s="15"/>
      <c r="G274" s="15"/>
      <c r="H274" s="15"/>
      <c r="I274" s="15"/>
      <c r="J274" s="15"/>
      <c r="K274" s="15"/>
      <c r="L274" s="15"/>
      <c r="M274" s="15"/>
      <c r="N274" s="15"/>
      <c r="O274" s="15"/>
      <c r="P274" s="11"/>
    </row>
    <row r="275" spans="1:16" ht="12.75">
      <c r="A275" s="439"/>
      <c r="B275" s="439"/>
      <c r="C275" s="47" t="s">
        <v>37</v>
      </c>
      <c r="D275" s="15">
        <v>740.88</v>
      </c>
      <c r="E275" s="15">
        <v>740.88</v>
      </c>
      <c r="F275" s="15">
        <v>740.3</v>
      </c>
      <c r="G275" s="15"/>
      <c r="H275" s="15">
        <v>740.8</v>
      </c>
      <c r="I275" s="15"/>
      <c r="J275" s="15">
        <v>740.65</v>
      </c>
      <c r="K275" s="15">
        <v>740.59</v>
      </c>
      <c r="L275" s="15">
        <v>740.65</v>
      </c>
      <c r="M275" s="15">
        <v>740.59</v>
      </c>
      <c r="N275" s="15"/>
      <c r="O275" s="15"/>
      <c r="P275" s="11"/>
    </row>
    <row r="276" spans="1:16" ht="13.5" customHeight="1">
      <c r="A276" s="439"/>
      <c r="B276" s="439"/>
      <c r="C276" s="47" t="s">
        <v>404</v>
      </c>
      <c r="D276" s="15"/>
      <c r="E276" s="15"/>
      <c r="F276" s="15"/>
      <c r="G276" s="15"/>
      <c r="H276" s="15"/>
      <c r="I276" s="15"/>
      <c r="J276" s="15"/>
      <c r="K276" s="15"/>
      <c r="L276" s="15"/>
      <c r="M276" s="15"/>
      <c r="N276" s="15"/>
      <c r="O276" s="15"/>
      <c r="P276" s="11"/>
    </row>
    <row r="277" spans="1:16" ht="22.5">
      <c r="A277" s="439"/>
      <c r="B277" s="439"/>
      <c r="C277" s="47" t="s">
        <v>44</v>
      </c>
      <c r="D277" s="15"/>
      <c r="E277" s="15"/>
      <c r="F277" s="15"/>
      <c r="G277" s="15"/>
      <c r="H277" s="15"/>
      <c r="I277" s="15"/>
      <c r="J277" s="15"/>
      <c r="K277" s="15"/>
      <c r="L277" s="15"/>
      <c r="M277" s="15"/>
      <c r="N277" s="15"/>
      <c r="O277" s="15"/>
      <c r="P277" s="11"/>
    </row>
    <row r="278" spans="1:16" ht="12.75">
      <c r="A278" s="439"/>
      <c r="B278" s="439" t="s">
        <v>417</v>
      </c>
      <c r="C278" s="47" t="s">
        <v>402</v>
      </c>
      <c r="D278" s="15">
        <f>SUM(D279:D284)</f>
        <v>602.8</v>
      </c>
      <c r="E278" s="15">
        <f aca="true" t="shared" si="34" ref="E278:O278">SUM(E279:E284)</f>
        <v>602.8</v>
      </c>
      <c r="F278" s="15">
        <f t="shared" si="34"/>
        <v>604.7</v>
      </c>
      <c r="G278" s="15">
        <f t="shared" si="34"/>
        <v>0</v>
      </c>
      <c r="H278" s="15">
        <f t="shared" si="34"/>
        <v>604.7</v>
      </c>
      <c r="I278" s="15">
        <f t="shared" si="34"/>
        <v>604.7</v>
      </c>
      <c r="J278" s="15">
        <f t="shared" si="34"/>
        <v>604.7</v>
      </c>
      <c r="K278" s="15">
        <f t="shared" si="34"/>
        <v>604.7</v>
      </c>
      <c r="L278" s="15">
        <f t="shared" si="34"/>
        <v>604.7</v>
      </c>
      <c r="M278" s="15">
        <f t="shared" si="34"/>
        <v>604.7</v>
      </c>
      <c r="N278" s="15">
        <f t="shared" si="34"/>
        <v>786.1</v>
      </c>
      <c r="O278" s="15">
        <f t="shared" si="34"/>
        <v>786.1</v>
      </c>
      <c r="P278" s="11"/>
    </row>
    <row r="279" spans="1:16" ht="12.75">
      <c r="A279" s="439"/>
      <c r="B279" s="439"/>
      <c r="C279" s="47" t="s">
        <v>403</v>
      </c>
      <c r="D279" s="15"/>
      <c r="E279" s="15"/>
      <c r="F279" s="15"/>
      <c r="G279" s="15"/>
      <c r="H279" s="15"/>
      <c r="I279" s="15"/>
      <c r="J279" s="15"/>
      <c r="K279" s="15"/>
      <c r="L279" s="15"/>
      <c r="M279" s="15"/>
      <c r="N279" s="15"/>
      <c r="O279" s="15"/>
      <c r="P279" s="11"/>
    </row>
    <row r="280" spans="1:16" ht="12.75">
      <c r="A280" s="439"/>
      <c r="B280" s="439"/>
      <c r="C280" s="47" t="s">
        <v>11</v>
      </c>
      <c r="D280" s="15"/>
      <c r="E280" s="15"/>
      <c r="F280" s="15"/>
      <c r="G280" s="15"/>
      <c r="H280" s="15"/>
      <c r="I280" s="15"/>
      <c r="J280" s="15"/>
      <c r="K280" s="15"/>
      <c r="L280" s="15"/>
      <c r="M280" s="15"/>
      <c r="N280" s="15"/>
      <c r="O280" s="15"/>
      <c r="P280" s="11"/>
    </row>
    <row r="281" spans="1:16" ht="12.75">
      <c r="A281" s="439"/>
      <c r="B281" s="439"/>
      <c r="C281" s="47" t="s">
        <v>38</v>
      </c>
      <c r="D281" s="15">
        <v>602.8</v>
      </c>
      <c r="E281" s="15">
        <v>602.8</v>
      </c>
      <c r="F281" s="15">
        <v>604.7</v>
      </c>
      <c r="G281" s="15"/>
      <c r="H281" s="15">
        <v>604.7</v>
      </c>
      <c r="I281" s="15">
        <v>604.7</v>
      </c>
      <c r="J281" s="15">
        <v>604.7</v>
      </c>
      <c r="K281" s="15">
        <v>604.7</v>
      </c>
      <c r="L281" s="15">
        <v>604.7</v>
      </c>
      <c r="M281" s="15">
        <v>604.7</v>
      </c>
      <c r="N281" s="15">
        <v>786.1</v>
      </c>
      <c r="O281" s="15">
        <v>786.1</v>
      </c>
      <c r="P281" s="11"/>
    </row>
    <row r="282" spans="1:16" ht="12.75">
      <c r="A282" s="439"/>
      <c r="B282" s="439"/>
      <c r="C282" s="47" t="s">
        <v>37</v>
      </c>
      <c r="D282" s="15"/>
      <c r="E282" s="15"/>
      <c r="F282" s="15"/>
      <c r="G282" s="15"/>
      <c r="H282" s="15"/>
      <c r="I282" s="15"/>
      <c r="J282" s="15"/>
      <c r="K282" s="15"/>
      <c r="L282" s="15"/>
      <c r="M282" s="15"/>
      <c r="N282" s="15"/>
      <c r="O282" s="15"/>
      <c r="P282" s="11"/>
    </row>
    <row r="283" spans="1:16" ht="15.75" customHeight="1">
      <c r="A283" s="439"/>
      <c r="B283" s="439"/>
      <c r="C283" s="47" t="s">
        <v>404</v>
      </c>
      <c r="D283" s="15"/>
      <c r="E283" s="15"/>
      <c r="F283" s="15"/>
      <c r="G283" s="15"/>
      <c r="H283" s="15"/>
      <c r="I283" s="15"/>
      <c r="J283" s="15"/>
      <c r="K283" s="15"/>
      <c r="L283" s="15"/>
      <c r="M283" s="15"/>
      <c r="N283" s="15"/>
      <c r="O283" s="15"/>
      <c r="P283" s="11"/>
    </row>
    <row r="284" spans="1:16" ht="24.75" customHeight="1">
      <c r="A284" s="439"/>
      <c r="B284" s="439"/>
      <c r="C284" s="47" t="s">
        <v>44</v>
      </c>
      <c r="D284" s="15"/>
      <c r="E284" s="15"/>
      <c r="F284" s="15"/>
      <c r="G284" s="15"/>
      <c r="H284" s="15"/>
      <c r="I284" s="15"/>
      <c r="J284" s="15"/>
      <c r="K284" s="15"/>
      <c r="L284" s="15"/>
      <c r="M284" s="15"/>
      <c r="N284" s="15"/>
      <c r="O284" s="15"/>
      <c r="P284" s="11"/>
    </row>
    <row r="285" spans="1:16" ht="12.75" hidden="1">
      <c r="A285" s="439"/>
      <c r="B285" s="439" t="s">
        <v>416</v>
      </c>
      <c r="C285" s="47" t="s">
        <v>402</v>
      </c>
      <c r="D285" s="15"/>
      <c r="E285" s="15"/>
      <c r="F285" s="15"/>
      <c r="G285" s="15"/>
      <c r="H285" s="15"/>
      <c r="I285" s="15"/>
      <c r="J285" s="15"/>
      <c r="K285" s="15"/>
      <c r="L285" s="15"/>
      <c r="M285" s="15"/>
      <c r="N285" s="15"/>
      <c r="O285" s="15"/>
      <c r="P285" s="11"/>
    </row>
    <row r="286" spans="1:16" ht="12.75" hidden="1">
      <c r="A286" s="439"/>
      <c r="B286" s="439"/>
      <c r="C286" s="47" t="s">
        <v>403</v>
      </c>
      <c r="D286" s="15"/>
      <c r="E286" s="15"/>
      <c r="F286" s="15"/>
      <c r="G286" s="15"/>
      <c r="H286" s="15"/>
      <c r="I286" s="15"/>
      <c r="J286" s="15"/>
      <c r="K286" s="15"/>
      <c r="L286" s="15"/>
      <c r="M286" s="15"/>
      <c r="N286" s="15"/>
      <c r="O286" s="15"/>
      <c r="P286" s="11"/>
    </row>
    <row r="287" spans="1:16" ht="12.75" hidden="1">
      <c r="A287" s="439"/>
      <c r="B287" s="439"/>
      <c r="C287" s="47" t="s">
        <v>11</v>
      </c>
      <c r="D287" s="15"/>
      <c r="E287" s="15"/>
      <c r="F287" s="15"/>
      <c r="G287" s="15"/>
      <c r="H287" s="15"/>
      <c r="I287" s="15"/>
      <c r="J287" s="15"/>
      <c r="K287" s="15"/>
      <c r="L287" s="15"/>
      <c r="M287" s="15"/>
      <c r="N287" s="15"/>
      <c r="O287" s="15"/>
      <c r="P287" s="11"/>
    </row>
    <row r="288" spans="1:16" ht="12.75" hidden="1">
      <c r="A288" s="439"/>
      <c r="B288" s="439"/>
      <c r="C288" s="47" t="s">
        <v>38</v>
      </c>
      <c r="D288" s="15"/>
      <c r="E288" s="15"/>
      <c r="F288" s="15"/>
      <c r="G288" s="15"/>
      <c r="H288" s="15"/>
      <c r="I288" s="15"/>
      <c r="J288" s="15"/>
      <c r="K288" s="15"/>
      <c r="L288" s="15"/>
      <c r="M288" s="15"/>
      <c r="N288" s="15"/>
      <c r="O288" s="15"/>
      <c r="P288" s="11"/>
    </row>
    <row r="289" spans="1:16" ht="12.75" hidden="1">
      <c r="A289" s="439"/>
      <c r="B289" s="439"/>
      <c r="C289" s="47" t="s">
        <v>37</v>
      </c>
      <c r="D289" s="15"/>
      <c r="E289" s="15"/>
      <c r="F289" s="15"/>
      <c r="G289" s="15"/>
      <c r="H289" s="15"/>
      <c r="I289" s="15"/>
      <c r="J289" s="15"/>
      <c r="K289" s="15"/>
      <c r="L289" s="15"/>
      <c r="M289" s="15"/>
      <c r="N289" s="15"/>
      <c r="O289" s="15"/>
      <c r="P289" s="11"/>
    </row>
    <row r="290" spans="1:16" ht="22.5" hidden="1">
      <c r="A290" s="439"/>
      <c r="B290" s="439"/>
      <c r="C290" s="47" t="s">
        <v>404</v>
      </c>
      <c r="D290" s="15"/>
      <c r="E290" s="15"/>
      <c r="F290" s="15"/>
      <c r="G290" s="15"/>
      <c r="H290" s="15"/>
      <c r="I290" s="15"/>
      <c r="J290" s="15"/>
      <c r="K290" s="15"/>
      <c r="L290" s="15"/>
      <c r="M290" s="15"/>
      <c r="N290" s="15"/>
      <c r="O290" s="15"/>
      <c r="P290" s="11"/>
    </row>
    <row r="291" spans="1:16" ht="22.5" hidden="1">
      <c r="A291" s="439"/>
      <c r="B291" s="439"/>
      <c r="C291" s="47" t="s">
        <v>44</v>
      </c>
      <c r="D291" s="15"/>
      <c r="E291" s="15"/>
      <c r="F291" s="15"/>
      <c r="G291" s="15"/>
      <c r="H291" s="15"/>
      <c r="I291" s="15"/>
      <c r="J291" s="15"/>
      <c r="K291" s="15"/>
      <c r="L291" s="15"/>
      <c r="M291" s="15"/>
      <c r="N291" s="15"/>
      <c r="O291" s="15"/>
      <c r="P291" s="11"/>
    </row>
    <row r="292" spans="1:16" ht="12.75">
      <c r="A292" s="439"/>
      <c r="B292" s="439" t="s">
        <v>1040</v>
      </c>
      <c r="C292" s="47" t="s">
        <v>402</v>
      </c>
      <c r="D292" s="15">
        <f>SUM(D293:D298)</f>
        <v>270</v>
      </c>
      <c r="E292" s="15">
        <f aca="true" t="shared" si="35" ref="E292:M292">SUM(E293:E298)</f>
        <v>270</v>
      </c>
      <c r="F292" s="15">
        <f t="shared" si="35"/>
        <v>270</v>
      </c>
      <c r="G292" s="15">
        <f t="shared" si="35"/>
        <v>0</v>
      </c>
      <c r="H292" s="15">
        <f t="shared" si="35"/>
        <v>269.6</v>
      </c>
      <c r="I292" s="15">
        <f t="shared" si="35"/>
        <v>0</v>
      </c>
      <c r="J292" s="15">
        <f t="shared" si="35"/>
        <v>269.64</v>
      </c>
      <c r="K292" s="15">
        <f t="shared" si="35"/>
        <v>261.93</v>
      </c>
      <c r="L292" s="15">
        <f t="shared" si="35"/>
        <v>269.6</v>
      </c>
      <c r="M292" s="15">
        <f t="shared" si="35"/>
        <v>261.93</v>
      </c>
      <c r="N292" s="15"/>
      <c r="O292" s="15"/>
      <c r="P292" s="11"/>
    </row>
    <row r="293" spans="1:16" ht="12.75">
      <c r="A293" s="439"/>
      <c r="B293" s="439"/>
      <c r="C293" s="47" t="s">
        <v>403</v>
      </c>
      <c r="D293" s="15"/>
      <c r="E293" s="15"/>
      <c r="F293" s="15"/>
      <c r="G293" s="15"/>
      <c r="H293" s="15"/>
      <c r="I293" s="15"/>
      <c r="J293" s="15"/>
      <c r="K293" s="15"/>
      <c r="L293" s="15"/>
      <c r="M293" s="15"/>
      <c r="N293" s="15"/>
      <c r="O293" s="15"/>
      <c r="P293" s="11"/>
    </row>
    <row r="294" spans="1:16" ht="12.75">
      <c r="A294" s="439"/>
      <c r="B294" s="439"/>
      <c r="C294" s="47" t="s">
        <v>11</v>
      </c>
      <c r="D294" s="15"/>
      <c r="E294" s="15"/>
      <c r="F294" s="15"/>
      <c r="G294" s="15"/>
      <c r="H294" s="15"/>
      <c r="I294" s="15"/>
      <c r="J294" s="15"/>
      <c r="K294" s="15"/>
      <c r="L294" s="15"/>
      <c r="M294" s="15"/>
      <c r="N294" s="15"/>
      <c r="O294" s="15"/>
      <c r="P294" s="11"/>
    </row>
    <row r="295" spans="1:16" ht="12.75">
      <c r="A295" s="439"/>
      <c r="B295" s="439"/>
      <c r="C295" s="47" t="s">
        <v>38</v>
      </c>
      <c r="D295" s="15"/>
      <c r="E295" s="15"/>
      <c r="F295" s="15"/>
      <c r="G295" s="15"/>
      <c r="H295" s="15"/>
      <c r="I295" s="15"/>
      <c r="J295" s="15"/>
      <c r="K295" s="15"/>
      <c r="L295" s="15"/>
      <c r="M295" s="15"/>
      <c r="N295" s="15"/>
      <c r="O295" s="15"/>
      <c r="P295" s="11"/>
    </row>
    <row r="296" spans="1:16" ht="12.75">
      <c r="A296" s="439"/>
      <c r="B296" s="439"/>
      <c r="C296" s="47" t="s">
        <v>37</v>
      </c>
      <c r="D296" s="15">
        <v>270</v>
      </c>
      <c r="E296" s="15">
        <v>270</v>
      </c>
      <c r="F296" s="15">
        <v>270</v>
      </c>
      <c r="G296" s="15"/>
      <c r="H296" s="15">
        <v>269.6</v>
      </c>
      <c r="I296" s="15"/>
      <c r="J296" s="15">
        <v>269.64</v>
      </c>
      <c r="K296" s="15">
        <v>261.93</v>
      </c>
      <c r="L296" s="15">
        <v>269.6</v>
      </c>
      <c r="M296" s="15">
        <v>261.93</v>
      </c>
      <c r="N296" s="15"/>
      <c r="O296" s="15"/>
      <c r="P296" s="11"/>
    </row>
    <row r="297" spans="1:16" ht="15" customHeight="1">
      <c r="A297" s="439"/>
      <c r="B297" s="439"/>
      <c r="C297" s="47" t="s">
        <v>404</v>
      </c>
      <c r="D297" s="15"/>
      <c r="E297" s="15"/>
      <c r="F297" s="15"/>
      <c r="G297" s="15"/>
      <c r="H297" s="15"/>
      <c r="I297" s="15"/>
      <c r="J297" s="15"/>
      <c r="K297" s="15"/>
      <c r="L297" s="15"/>
      <c r="M297" s="15"/>
      <c r="N297" s="15"/>
      <c r="O297" s="15"/>
      <c r="P297" s="11"/>
    </row>
    <row r="298" spans="1:16" ht="27.75" customHeight="1">
      <c r="A298" s="439"/>
      <c r="B298" s="439"/>
      <c r="C298" s="47" t="s">
        <v>44</v>
      </c>
      <c r="D298" s="15"/>
      <c r="E298" s="15"/>
      <c r="F298" s="15"/>
      <c r="G298" s="15"/>
      <c r="H298" s="15"/>
      <c r="I298" s="15"/>
      <c r="J298" s="15"/>
      <c r="K298" s="15"/>
      <c r="L298" s="15"/>
      <c r="M298" s="15"/>
      <c r="N298" s="15"/>
      <c r="O298" s="15"/>
      <c r="P298" s="11"/>
    </row>
    <row r="299" spans="1:16" ht="15.75" customHeight="1">
      <c r="A299" s="439" t="s">
        <v>222</v>
      </c>
      <c r="B299" s="439" t="s">
        <v>418</v>
      </c>
      <c r="C299" s="47" t="s">
        <v>402</v>
      </c>
      <c r="D299" s="15"/>
      <c r="E299" s="15"/>
      <c r="F299" s="15"/>
      <c r="G299" s="15"/>
      <c r="H299" s="15">
        <f>SUM(H300:H305)</f>
        <v>2430.8</v>
      </c>
      <c r="I299" s="15"/>
      <c r="J299" s="15"/>
      <c r="K299" s="15"/>
      <c r="L299" s="15"/>
      <c r="M299" s="15"/>
      <c r="N299" s="15"/>
      <c r="O299" s="15"/>
      <c r="P299" s="11"/>
    </row>
    <row r="300" spans="1:16" ht="16.5" customHeight="1">
      <c r="A300" s="439"/>
      <c r="B300" s="439"/>
      <c r="C300" s="47" t="s">
        <v>403</v>
      </c>
      <c r="D300" s="15"/>
      <c r="E300" s="15"/>
      <c r="F300" s="15"/>
      <c r="G300" s="15"/>
      <c r="H300" s="15"/>
      <c r="I300" s="15"/>
      <c r="J300" s="15"/>
      <c r="K300" s="15"/>
      <c r="L300" s="15"/>
      <c r="M300" s="15"/>
      <c r="N300" s="15"/>
      <c r="O300" s="15"/>
      <c r="P300" s="11"/>
    </row>
    <row r="301" spans="1:16" ht="15" customHeight="1">
      <c r="A301" s="439"/>
      <c r="B301" s="439"/>
      <c r="C301" s="47" t="s">
        <v>11</v>
      </c>
      <c r="D301" s="15"/>
      <c r="E301" s="15"/>
      <c r="F301" s="15"/>
      <c r="G301" s="15"/>
      <c r="H301" s="15"/>
      <c r="I301" s="15"/>
      <c r="J301" s="15"/>
      <c r="K301" s="15"/>
      <c r="L301" s="15"/>
      <c r="M301" s="15"/>
      <c r="N301" s="15"/>
      <c r="O301" s="15"/>
      <c r="P301" s="11"/>
    </row>
    <row r="302" spans="1:16" ht="14.25" customHeight="1">
      <c r="A302" s="439"/>
      <c r="B302" s="439"/>
      <c r="C302" s="47" t="s">
        <v>38</v>
      </c>
      <c r="D302" s="15"/>
      <c r="E302" s="15"/>
      <c r="F302" s="15"/>
      <c r="G302" s="15"/>
      <c r="H302" s="15">
        <v>1080.8</v>
      </c>
      <c r="I302" s="15"/>
      <c r="J302" s="15"/>
      <c r="K302" s="15"/>
      <c r="L302" s="15"/>
      <c r="M302" s="15"/>
      <c r="N302" s="15"/>
      <c r="O302" s="15"/>
      <c r="P302" s="11"/>
    </row>
    <row r="303" spans="1:16" ht="15.75" customHeight="1">
      <c r="A303" s="439"/>
      <c r="B303" s="439"/>
      <c r="C303" s="47" t="s">
        <v>37</v>
      </c>
      <c r="D303" s="15"/>
      <c r="E303" s="15"/>
      <c r="F303" s="15"/>
      <c r="G303" s="15"/>
      <c r="H303" s="15">
        <v>1350</v>
      </c>
      <c r="I303" s="15"/>
      <c r="J303" s="15"/>
      <c r="K303" s="15"/>
      <c r="L303" s="15"/>
      <c r="M303" s="15"/>
      <c r="N303" s="15"/>
      <c r="O303" s="15"/>
      <c r="P303" s="11"/>
    </row>
    <row r="304" spans="1:16" ht="15" customHeight="1">
      <c r="A304" s="439"/>
      <c r="B304" s="439"/>
      <c r="C304" s="47" t="s">
        <v>404</v>
      </c>
      <c r="D304" s="15"/>
      <c r="E304" s="15"/>
      <c r="F304" s="15"/>
      <c r="G304" s="15"/>
      <c r="H304" s="15"/>
      <c r="I304" s="15"/>
      <c r="J304" s="15"/>
      <c r="K304" s="15"/>
      <c r="L304" s="15"/>
      <c r="M304" s="15"/>
      <c r="N304" s="15"/>
      <c r="O304" s="15"/>
      <c r="P304" s="11"/>
    </row>
    <row r="305" spans="1:16" ht="19.5" customHeight="1">
      <c r="A305" s="439"/>
      <c r="B305" s="439"/>
      <c r="C305" s="47" t="s">
        <v>44</v>
      </c>
      <c r="D305" s="15"/>
      <c r="E305" s="15"/>
      <c r="F305" s="15"/>
      <c r="G305" s="15"/>
      <c r="H305" s="15"/>
      <c r="I305" s="15"/>
      <c r="J305" s="15"/>
      <c r="K305" s="15"/>
      <c r="L305" s="15"/>
      <c r="M305" s="15"/>
      <c r="N305" s="15"/>
      <c r="O305" s="15"/>
      <c r="P305" s="11"/>
    </row>
    <row r="306" spans="1:16" ht="12.75">
      <c r="A306" s="439" t="s">
        <v>223</v>
      </c>
      <c r="B306" s="439" t="s">
        <v>224</v>
      </c>
      <c r="C306" s="47" t="s">
        <v>402</v>
      </c>
      <c r="D306" s="15">
        <f>SUM(D307:D312)</f>
        <v>17617.89</v>
      </c>
      <c r="E306" s="15">
        <f aca="true" t="shared" si="36" ref="E306:O306">SUM(E307:E312)</f>
        <v>17608.260000000002</v>
      </c>
      <c r="F306" s="15">
        <f t="shared" si="36"/>
        <v>16499.8</v>
      </c>
      <c r="G306" s="15">
        <f t="shared" si="36"/>
        <v>4146.78</v>
      </c>
      <c r="H306" s="15">
        <f t="shared" si="36"/>
        <v>16499.7</v>
      </c>
      <c r="I306" s="15">
        <f t="shared" si="36"/>
        <v>9158.460000000001</v>
      </c>
      <c r="J306" s="15">
        <f t="shared" si="36"/>
        <v>17055.9</v>
      </c>
      <c r="K306" s="15">
        <f t="shared" si="36"/>
        <v>13250.74</v>
      </c>
      <c r="L306" s="15">
        <f t="shared" si="36"/>
        <v>18353.010000000002</v>
      </c>
      <c r="M306" s="15">
        <f>SUM(M307:M312)</f>
        <v>18222.55</v>
      </c>
      <c r="N306" s="15">
        <f t="shared" si="36"/>
        <v>16297.800000000001</v>
      </c>
      <c r="O306" s="15">
        <f t="shared" si="36"/>
        <v>16491.6</v>
      </c>
      <c r="P306" s="11"/>
    </row>
    <row r="307" spans="1:16" ht="12.75">
      <c r="A307" s="439"/>
      <c r="B307" s="439"/>
      <c r="C307" s="47" t="s">
        <v>403</v>
      </c>
      <c r="D307" s="15"/>
      <c r="E307" s="15"/>
      <c r="F307" s="15"/>
      <c r="G307" s="15"/>
      <c r="H307" s="15"/>
      <c r="I307" s="15"/>
      <c r="J307" s="15"/>
      <c r="K307" s="15"/>
      <c r="L307" s="15"/>
      <c r="M307" s="15"/>
      <c r="N307" s="15"/>
      <c r="O307" s="15"/>
      <c r="P307" s="11"/>
    </row>
    <row r="308" spans="1:16" ht="12.75">
      <c r="A308" s="439"/>
      <c r="B308" s="439"/>
      <c r="C308" s="47" t="s">
        <v>11</v>
      </c>
      <c r="D308" s="15"/>
      <c r="E308" s="15"/>
      <c r="F308" s="15"/>
      <c r="G308" s="15"/>
      <c r="H308" s="15"/>
      <c r="I308" s="15"/>
      <c r="J308" s="15"/>
      <c r="K308" s="15"/>
      <c r="L308" s="15"/>
      <c r="M308" s="15"/>
      <c r="N308" s="15"/>
      <c r="O308" s="15"/>
      <c r="P308" s="11"/>
    </row>
    <row r="309" spans="1:16" ht="12.75">
      <c r="A309" s="439"/>
      <c r="B309" s="439"/>
      <c r="C309" s="47" t="s">
        <v>38</v>
      </c>
      <c r="D309" s="15"/>
      <c r="E309" s="15"/>
      <c r="F309" s="15"/>
      <c r="G309" s="15"/>
      <c r="H309" s="15"/>
      <c r="I309" s="15"/>
      <c r="J309" s="67"/>
      <c r="K309" s="67"/>
      <c r="L309" s="15"/>
      <c r="M309" s="15"/>
      <c r="N309" s="15"/>
      <c r="O309" s="15"/>
      <c r="P309" s="11"/>
    </row>
    <row r="310" spans="1:16" ht="12.75">
      <c r="A310" s="439"/>
      <c r="B310" s="439"/>
      <c r="C310" s="47" t="s">
        <v>37</v>
      </c>
      <c r="D310" s="15">
        <f>D317+D324+D331</f>
        <v>17617.89</v>
      </c>
      <c r="E310" s="15">
        <f aca="true" t="shared" si="37" ref="E310:O310">E317+E324+E331</f>
        <v>17608.260000000002</v>
      </c>
      <c r="F310" s="15">
        <f t="shared" si="37"/>
        <v>16499.8</v>
      </c>
      <c r="G310" s="15">
        <f t="shared" si="37"/>
        <v>4146.78</v>
      </c>
      <c r="H310" s="15">
        <f t="shared" si="37"/>
        <v>16499.7</v>
      </c>
      <c r="I310" s="15">
        <f t="shared" si="37"/>
        <v>9158.460000000001</v>
      </c>
      <c r="J310" s="15">
        <f t="shared" si="37"/>
        <v>17055.9</v>
      </c>
      <c r="K310" s="15">
        <f t="shared" si="37"/>
        <v>13250.74</v>
      </c>
      <c r="L310" s="15">
        <f t="shared" si="37"/>
        <v>18353.010000000002</v>
      </c>
      <c r="M310" s="15">
        <f>M317+M324+M331</f>
        <v>18222.55</v>
      </c>
      <c r="N310" s="15">
        <f t="shared" si="37"/>
        <v>16297.800000000001</v>
      </c>
      <c r="O310" s="15">
        <f t="shared" si="37"/>
        <v>16491.6</v>
      </c>
      <c r="P310" s="11"/>
    </row>
    <row r="311" spans="1:16" ht="14.25" customHeight="1">
      <c r="A311" s="439"/>
      <c r="B311" s="439"/>
      <c r="C311" s="47" t="s">
        <v>404</v>
      </c>
      <c r="D311" s="15"/>
      <c r="E311" s="15"/>
      <c r="F311" s="15"/>
      <c r="G311" s="15"/>
      <c r="H311" s="15"/>
      <c r="I311" s="15"/>
      <c r="J311" s="15"/>
      <c r="K311" s="15"/>
      <c r="L311" s="15"/>
      <c r="M311" s="15"/>
      <c r="N311" s="15"/>
      <c r="O311" s="15"/>
      <c r="P311" s="11"/>
    </row>
    <row r="312" spans="1:16" ht="22.5">
      <c r="A312" s="439"/>
      <c r="B312" s="439"/>
      <c r="C312" s="47" t="s">
        <v>44</v>
      </c>
      <c r="D312" s="15"/>
      <c r="E312" s="15"/>
      <c r="F312" s="15"/>
      <c r="G312" s="15"/>
      <c r="H312" s="15"/>
      <c r="I312" s="15"/>
      <c r="J312" s="15"/>
      <c r="K312" s="15"/>
      <c r="L312" s="15"/>
      <c r="M312" s="15"/>
      <c r="N312" s="15"/>
      <c r="O312" s="15"/>
      <c r="P312" s="11"/>
    </row>
    <row r="313" spans="1:16" ht="12.75">
      <c r="A313" s="439" t="s">
        <v>419</v>
      </c>
      <c r="B313" s="439" t="s">
        <v>420</v>
      </c>
      <c r="C313" s="47" t="s">
        <v>402</v>
      </c>
      <c r="D313" s="15">
        <f>SUM(D314:D319)</f>
        <v>3369.39</v>
      </c>
      <c r="E313" s="15">
        <f aca="true" t="shared" si="38" ref="E313:O313">SUM(E314:E319)</f>
        <v>3363.76</v>
      </c>
      <c r="F313" s="15">
        <f t="shared" si="38"/>
        <v>3163.9</v>
      </c>
      <c r="G313" s="15">
        <f t="shared" si="38"/>
        <v>830.76</v>
      </c>
      <c r="H313" s="15">
        <f t="shared" si="38"/>
        <v>3163.9</v>
      </c>
      <c r="I313" s="15">
        <f t="shared" si="38"/>
        <v>1760.2</v>
      </c>
      <c r="J313" s="15">
        <f t="shared" si="38"/>
        <v>3163.9</v>
      </c>
      <c r="K313" s="15">
        <f t="shared" si="38"/>
        <v>2661.34</v>
      </c>
      <c r="L313" s="15">
        <f t="shared" si="38"/>
        <v>3733.03</v>
      </c>
      <c r="M313" s="15">
        <f t="shared" si="38"/>
        <v>3728.46</v>
      </c>
      <c r="N313" s="15">
        <f t="shared" si="38"/>
        <v>3151.1</v>
      </c>
      <c r="O313" s="15">
        <f t="shared" si="38"/>
        <v>3156.7</v>
      </c>
      <c r="P313" s="11"/>
    </row>
    <row r="314" spans="1:16" ht="12.75">
      <c r="A314" s="439"/>
      <c r="B314" s="439"/>
      <c r="C314" s="47" t="s">
        <v>403</v>
      </c>
      <c r="D314" s="15"/>
      <c r="E314" s="15"/>
      <c r="F314" s="15"/>
      <c r="G314" s="15"/>
      <c r="H314" s="15"/>
      <c r="I314" s="15"/>
      <c r="J314" s="15"/>
      <c r="K314" s="15"/>
      <c r="L314" s="15"/>
      <c r="M314" s="15"/>
      <c r="N314" s="15"/>
      <c r="O314" s="15"/>
      <c r="P314" s="11"/>
    </row>
    <row r="315" spans="1:16" ht="12.75">
      <c r="A315" s="439"/>
      <c r="B315" s="439"/>
      <c r="C315" s="47" t="s">
        <v>11</v>
      </c>
      <c r="D315" s="15"/>
      <c r="E315" s="15"/>
      <c r="F315" s="15"/>
      <c r="G315" s="15"/>
      <c r="H315" s="15"/>
      <c r="I315" s="15"/>
      <c r="J315" s="15"/>
      <c r="K315" s="15"/>
      <c r="L315" s="15"/>
      <c r="M315" s="15"/>
      <c r="N315" s="15"/>
      <c r="O315" s="15"/>
      <c r="P315" s="11"/>
    </row>
    <row r="316" spans="1:16" ht="12.75">
      <c r="A316" s="439"/>
      <c r="B316" s="439"/>
      <c r="C316" s="47" t="s">
        <v>38</v>
      </c>
      <c r="D316" s="15"/>
      <c r="E316" s="15"/>
      <c r="F316" s="15"/>
      <c r="G316" s="15"/>
      <c r="H316" s="15"/>
      <c r="I316" s="15"/>
      <c r="J316" s="15"/>
      <c r="K316" s="15"/>
      <c r="L316" s="15"/>
      <c r="M316" s="15"/>
      <c r="N316" s="15"/>
      <c r="O316" s="15"/>
      <c r="P316" s="11"/>
    </row>
    <row r="317" spans="1:16" ht="12.75">
      <c r="A317" s="439"/>
      <c r="B317" s="439"/>
      <c r="C317" s="47" t="s">
        <v>37</v>
      </c>
      <c r="D317" s="15">
        <v>3369.39</v>
      </c>
      <c r="E317" s="15">
        <v>3363.76</v>
      </c>
      <c r="F317" s="15">
        <v>3163.9</v>
      </c>
      <c r="G317" s="15">
        <v>830.76</v>
      </c>
      <c r="H317" s="15">
        <v>3163.9</v>
      </c>
      <c r="I317" s="15">
        <v>1760.2</v>
      </c>
      <c r="J317" s="15">
        <v>3163.9</v>
      </c>
      <c r="K317" s="15">
        <v>2661.34</v>
      </c>
      <c r="L317" s="15">
        <v>3733.03</v>
      </c>
      <c r="M317" s="15">
        <v>3728.46</v>
      </c>
      <c r="N317" s="15">
        <v>3151.1</v>
      </c>
      <c r="O317" s="15">
        <v>3156.7</v>
      </c>
      <c r="P317" s="11"/>
    </row>
    <row r="318" spans="1:16" ht="12.75" customHeight="1">
      <c r="A318" s="439"/>
      <c r="B318" s="439"/>
      <c r="C318" s="47" t="s">
        <v>404</v>
      </c>
      <c r="D318" s="15"/>
      <c r="E318" s="15"/>
      <c r="F318" s="15"/>
      <c r="G318" s="15"/>
      <c r="H318" s="15"/>
      <c r="I318" s="15"/>
      <c r="J318" s="15"/>
      <c r="K318" s="15"/>
      <c r="L318" s="15"/>
      <c r="M318" s="15"/>
      <c r="N318" s="15"/>
      <c r="O318" s="15"/>
      <c r="P318" s="11"/>
    </row>
    <row r="319" spans="1:16" ht="25.5" customHeight="1">
      <c r="A319" s="439"/>
      <c r="B319" s="439"/>
      <c r="C319" s="47" t="s">
        <v>44</v>
      </c>
      <c r="D319" s="15"/>
      <c r="E319" s="15"/>
      <c r="F319" s="15"/>
      <c r="G319" s="15"/>
      <c r="H319" s="15"/>
      <c r="I319" s="15"/>
      <c r="J319" s="15"/>
      <c r="K319" s="15"/>
      <c r="L319" s="15"/>
      <c r="M319" s="15"/>
      <c r="N319" s="15"/>
      <c r="O319" s="15"/>
      <c r="P319" s="11"/>
    </row>
    <row r="320" spans="1:16" ht="12.75">
      <c r="A320" s="439"/>
      <c r="B320" s="439" t="s">
        <v>1173</v>
      </c>
      <c r="C320" s="47" t="s">
        <v>402</v>
      </c>
      <c r="D320" s="15"/>
      <c r="E320" s="15"/>
      <c r="F320" s="15"/>
      <c r="G320" s="15"/>
      <c r="H320" s="15"/>
      <c r="I320" s="15"/>
      <c r="J320" s="15"/>
      <c r="K320" s="15"/>
      <c r="L320" s="15">
        <f>SUM(L321:L326)</f>
        <v>247.69</v>
      </c>
      <c r="M320" s="15">
        <f>SUM(M321:M326)</f>
        <v>247.69</v>
      </c>
      <c r="N320" s="15"/>
      <c r="O320" s="15"/>
      <c r="P320" s="11"/>
    </row>
    <row r="321" spans="1:16" ht="12.75">
      <c r="A321" s="439"/>
      <c r="B321" s="439"/>
      <c r="C321" s="47" t="s">
        <v>403</v>
      </c>
      <c r="D321" s="15"/>
      <c r="E321" s="15"/>
      <c r="F321" s="15"/>
      <c r="G321" s="15"/>
      <c r="H321" s="15"/>
      <c r="I321" s="15"/>
      <c r="J321" s="15"/>
      <c r="K321" s="15"/>
      <c r="L321" s="15"/>
      <c r="M321" s="15"/>
      <c r="N321" s="15"/>
      <c r="O321" s="15"/>
      <c r="P321" s="11"/>
    </row>
    <row r="322" spans="1:16" ht="12.75">
      <c r="A322" s="439"/>
      <c r="B322" s="439"/>
      <c r="C322" s="47" t="s">
        <v>11</v>
      </c>
      <c r="D322" s="15"/>
      <c r="E322" s="15"/>
      <c r="F322" s="15"/>
      <c r="G322" s="15"/>
      <c r="H322" s="15"/>
      <c r="I322" s="15"/>
      <c r="J322" s="15"/>
      <c r="K322" s="15"/>
      <c r="L322" s="15"/>
      <c r="M322" s="15"/>
      <c r="N322" s="15"/>
      <c r="O322" s="15"/>
      <c r="P322" s="11"/>
    </row>
    <row r="323" spans="1:16" ht="12.75">
      <c r="A323" s="439"/>
      <c r="B323" s="439"/>
      <c r="C323" s="47" t="s">
        <v>38</v>
      </c>
      <c r="D323" s="15"/>
      <c r="E323" s="15"/>
      <c r="F323" s="15"/>
      <c r="G323" s="15"/>
      <c r="H323" s="15"/>
      <c r="I323" s="15"/>
      <c r="J323" s="15"/>
      <c r="K323" s="15"/>
      <c r="L323" s="15"/>
      <c r="M323" s="15"/>
      <c r="N323" s="15"/>
      <c r="O323" s="15"/>
      <c r="P323" s="11"/>
    </row>
    <row r="324" spans="1:16" ht="12.75">
      <c r="A324" s="439"/>
      <c r="B324" s="439"/>
      <c r="C324" s="47" t="s">
        <v>37</v>
      </c>
      <c r="D324" s="15"/>
      <c r="E324" s="15"/>
      <c r="F324" s="15"/>
      <c r="G324" s="15"/>
      <c r="H324" s="15"/>
      <c r="I324" s="15"/>
      <c r="J324" s="15"/>
      <c r="K324" s="15"/>
      <c r="L324" s="15">
        <v>247.69</v>
      </c>
      <c r="M324" s="15">
        <v>247.69</v>
      </c>
      <c r="N324" s="15"/>
      <c r="O324" s="15"/>
      <c r="P324" s="11"/>
    </row>
    <row r="325" spans="1:16" ht="14.25" customHeight="1">
      <c r="A325" s="439"/>
      <c r="B325" s="439"/>
      <c r="C325" s="47" t="s">
        <v>404</v>
      </c>
      <c r="D325" s="15"/>
      <c r="E325" s="15"/>
      <c r="F325" s="15"/>
      <c r="G325" s="15"/>
      <c r="H325" s="15"/>
      <c r="I325" s="15"/>
      <c r="J325" s="15"/>
      <c r="K325" s="15"/>
      <c r="L325" s="15"/>
      <c r="M325" s="15"/>
      <c r="N325" s="15"/>
      <c r="O325" s="15"/>
      <c r="P325" s="11"/>
    </row>
    <row r="326" spans="1:16" ht="21" customHeight="1">
      <c r="A326" s="439"/>
      <c r="B326" s="439"/>
      <c r="C326" s="47" t="s">
        <v>44</v>
      </c>
      <c r="D326" s="15"/>
      <c r="E326" s="15"/>
      <c r="F326" s="15"/>
      <c r="G326" s="15"/>
      <c r="H326" s="15"/>
      <c r="I326" s="15"/>
      <c r="J326" s="15"/>
      <c r="K326" s="15"/>
      <c r="L326" s="15"/>
      <c r="M326" s="15"/>
      <c r="N326" s="15"/>
      <c r="O326" s="15"/>
      <c r="P326" s="11"/>
    </row>
    <row r="327" spans="1:16" ht="12.75">
      <c r="A327" s="439"/>
      <c r="B327" s="439" t="s">
        <v>421</v>
      </c>
      <c r="C327" s="47" t="s">
        <v>402</v>
      </c>
      <c r="D327" s="15">
        <f>SUM(D328:D333)</f>
        <v>14248.5</v>
      </c>
      <c r="E327" s="15">
        <f aca="true" t="shared" si="39" ref="E327:O327">SUM(E328:E333)</f>
        <v>14244.5</v>
      </c>
      <c r="F327" s="15">
        <f t="shared" si="39"/>
        <v>13335.9</v>
      </c>
      <c r="G327" s="15">
        <f t="shared" si="39"/>
        <v>3316.02</v>
      </c>
      <c r="H327" s="15">
        <f t="shared" si="39"/>
        <v>13335.8</v>
      </c>
      <c r="I327" s="15">
        <f t="shared" si="39"/>
        <v>7398.26</v>
      </c>
      <c r="J327" s="15">
        <f t="shared" si="39"/>
        <v>13892</v>
      </c>
      <c r="K327" s="15">
        <f t="shared" si="39"/>
        <v>10589.4</v>
      </c>
      <c r="L327" s="15">
        <f t="shared" si="39"/>
        <v>14372.29</v>
      </c>
      <c r="M327" s="15">
        <f t="shared" si="39"/>
        <v>14246.4</v>
      </c>
      <c r="N327" s="15">
        <f t="shared" si="39"/>
        <v>13146.7</v>
      </c>
      <c r="O327" s="15">
        <f t="shared" si="39"/>
        <v>13334.9</v>
      </c>
      <c r="P327" s="11"/>
    </row>
    <row r="328" spans="1:16" ht="12.75">
      <c r="A328" s="439"/>
      <c r="B328" s="439"/>
      <c r="C328" s="47" t="s">
        <v>403</v>
      </c>
      <c r="D328" s="15"/>
      <c r="E328" s="15"/>
      <c r="F328" s="15"/>
      <c r="G328" s="15"/>
      <c r="H328" s="15"/>
      <c r="I328" s="15"/>
      <c r="J328" s="15"/>
      <c r="K328" s="15"/>
      <c r="L328" s="15"/>
      <c r="M328" s="15"/>
      <c r="N328" s="15"/>
      <c r="O328" s="15"/>
      <c r="P328" s="11"/>
    </row>
    <row r="329" spans="1:16" ht="12.75">
      <c r="A329" s="439"/>
      <c r="B329" s="439"/>
      <c r="C329" s="47" t="s">
        <v>11</v>
      </c>
      <c r="D329" s="15"/>
      <c r="E329" s="15"/>
      <c r="F329" s="15"/>
      <c r="G329" s="15"/>
      <c r="H329" s="15"/>
      <c r="I329" s="15"/>
      <c r="J329" s="15"/>
      <c r="K329" s="15"/>
      <c r="L329" s="15"/>
      <c r="M329" s="15"/>
      <c r="N329" s="15"/>
      <c r="O329" s="15"/>
      <c r="P329" s="11"/>
    </row>
    <row r="330" spans="1:16" ht="12.75">
      <c r="A330" s="439"/>
      <c r="B330" s="439"/>
      <c r="C330" s="47" t="s">
        <v>38</v>
      </c>
      <c r="D330" s="15"/>
      <c r="E330" s="15"/>
      <c r="F330" s="15"/>
      <c r="G330" s="15"/>
      <c r="H330" s="15"/>
      <c r="I330" s="15"/>
      <c r="J330" s="15"/>
      <c r="K330" s="15"/>
      <c r="L330" s="15"/>
      <c r="M330" s="15"/>
      <c r="N330" s="15"/>
      <c r="O330" s="15"/>
      <c r="P330" s="11"/>
    </row>
    <row r="331" spans="1:16" ht="12.75">
      <c r="A331" s="439"/>
      <c r="B331" s="439"/>
      <c r="C331" s="47" t="s">
        <v>37</v>
      </c>
      <c r="D331" s="15">
        <v>14248.5</v>
      </c>
      <c r="E331" s="15">
        <v>14244.5</v>
      </c>
      <c r="F331" s="15">
        <v>13335.9</v>
      </c>
      <c r="G331" s="15">
        <v>3316.02</v>
      </c>
      <c r="H331" s="15">
        <v>13335.8</v>
      </c>
      <c r="I331" s="15">
        <v>7398.26</v>
      </c>
      <c r="J331" s="15">
        <v>13892</v>
      </c>
      <c r="K331" s="15">
        <v>10589.4</v>
      </c>
      <c r="L331" s="15">
        <v>14372.29</v>
      </c>
      <c r="M331" s="15">
        <v>14246.4</v>
      </c>
      <c r="N331" s="15">
        <v>13146.7</v>
      </c>
      <c r="O331" s="15">
        <v>13334.9</v>
      </c>
      <c r="P331" s="11"/>
    </row>
    <row r="332" spans="1:16" ht="14.25" customHeight="1">
      <c r="A332" s="439"/>
      <c r="B332" s="439"/>
      <c r="C332" s="47" t="s">
        <v>404</v>
      </c>
      <c r="D332" s="15"/>
      <c r="E332" s="15"/>
      <c r="F332" s="15"/>
      <c r="G332" s="15"/>
      <c r="H332" s="15"/>
      <c r="I332" s="15"/>
      <c r="J332" s="15"/>
      <c r="K332" s="15"/>
      <c r="L332" s="15"/>
      <c r="M332" s="15"/>
      <c r="N332" s="15"/>
      <c r="O332" s="15"/>
      <c r="P332" s="11"/>
    </row>
    <row r="333" spans="1:16" ht="21" customHeight="1">
      <c r="A333" s="439"/>
      <c r="B333" s="439"/>
      <c r="C333" s="47" t="s">
        <v>44</v>
      </c>
      <c r="D333" s="15"/>
      <c r="E333" s="15"/>
      <c r="F333" s="15"/>
      <c r="G333" s="15"/>
      <c r="H333" s="15"/>
      <c r="I333" s="15"/>
      <c r="J333" s="15"/>
      <c r="K333" s="15"/>
      <c r="L333" s="15"/>
      <c r="M333" s="15"/>
      <c r="N333" s="15"/>
      <c r="O333" s="15"/>
      <c r="P333" s="11"/>
    </row>
    <row r="334" spans="1:16" ht="14.25" customHeight="1">
      <c r="A334" s="451" t="s">
        <v>40</v>
      </c>
      <c r="B334" s="452" t="s">
        <v>534</v>
      </c>
      <c r="C334" s="99" t="s">
        <v>595</v>
      </c>
      <c r="D334" s="100">
        <f>SUM(D335:D341)</f>
        <v>18829.199999999997</v>
      </c>
      <c r="E334" s="100">
        <f aca="true" t="shared" si="40" ref="E334:O334">SUM(E335:E341)</f>
        <v>18764.699999999997</v>
      </c>
      <c r="F334" s="100">
        <f t="shared" si="40"/>
        <v>4297.9</v>
      </c>
      <c r="G334" s="100">
        <f t="shared" si="40"/>
        <v>4137.2</v>
      </c>
      <c r="H334" s="100">
        <f t="shared" si="40"/>
        <v>9696</v>
      </c>
      <c r="I334" s="100">
        <f t="shared" si="40"/>
        <v>9356.6</v>
      </c>
      <c r="J334" s="100">
        <f t="shared" si="40"/>
        <v>14601.400000000001</v>
      </c>
      <c r="K334" s="100">
        <f t="shared" si="40"/>
        <v>14422.2</v>
      </c>
      <c r="L334" s="100">
        <f t="shared" si="40"/>
        <v>19875.3</v>
      </c>
      <c r="M334" s="100">
        <f t="shared" si="40"/>
        <v>19838.1</v>
      </c>
      <c r="N334" s="100">
        <f t="shared" si="40"/>
        <v>18989</v>
      </c>
      <c r="O334" s="100">
        <f t="shared" si="40"/>
        <v>18989</v>
      </c>
      <c r="P334" s="106"/>
    </row>
    <row r="335" spans="1:16" ht="14.25" customHeight="1">
      <c r="A335" s="451"/>
      <c r="B335" s="453"/>
      <c r="C335" s="99" t="s">
        <v>596</v>
      </c>
      <c r="D335" s="100"/>
      <c r="E335" s="100"/>
      <c r="F335" s="100"/>
      <c r="G335" s="100"/>
      <c r="H335" s="100"/>
      <c r="I335" s="100"/>
      <c r="J335" s="100"/>
      <c r="K335" s="100"/>
      <c r="L335" s="100"/>
      <c r="M335" s="100"/>
      <c r="N335" s="100"/>
      <c r="O335" s="100"/>
      <c r="P335" s="106"/>
    </row>
    <row r="336" spans="1:16" ht="14.25" customHeight="1">
      <c r="A336" s="451"/>
      <c r="B336" s="453"/>
      <c r="C336" s="99" t="s">
        <v>11</v>
      </c>
      <c r="D336" s="100"/>
      <c r="E336" s="100"/>
      <c r="F336" s="100"/>
      <c r="G336" s="100"/>
      <c r="H336" s="100"/>
      <c r="I336" s="100"/>
      <c r="J336" s="100"/>
      <c r="K336" s="100"/>
      <c r="L336" s="100"/>
      <c r="M336" s="100"/>
      <c r="N336" s="100"/>
      <c r="O336" s="100"/>
      <c r="P336" s="107"/>
    </row>
    <row r="337" spans="1:16" ht="14.25" customHeight="1">
      <c r="A337" s="451"/>
      <c r="B337" s="453"/>
      <c r="C337" s="99" t="s">
        <v>597</v>
      </c>
      <c r="D337" s="100">
        <f>D345+D353+D361+D369+D377+D385</f>
        <v>18413.6</v>
      </c>
      <c r="E337" s="100">
        <f aca="true" t="shared" si="41" ref="E337:O337">E345+E353+E361+E369+E377+E385</f>
        <v>18349.1</v>
      </c>
      <c r="F337" s="100">
        <f t="shared" si="41"/>
        <v>4195.4</v>
      </c>
      <c r="G337" s="100">
        <f t="shared" si="41"/>
        <v>4041.8</v>
      </c>
      <c r="H337" s="100">
        <f t="shared" si="41"/>
        <v>9491</v>
      </c>
      <c r="I337" s="100">
        <f t="shared" si="41"/>
        <v>9177</v>
      </c>
      <c r="J337" s="100">
        <f t="shared" si="41"/>
        <v>14293.900000000001</v>
      </c>
      <c r="K337" s="100">
        <f t="shared" si="41"/>
        <v>14158.5</v>
      </c>
      <c r="L337" s="100">
        <f t="shared" si="41"/>
        <v>19527.5</v>
      </c>
      <c r="M337" s="100">
        <f t="shared" si="41"/>
        <v>19490.3</v>
      </c>
      <c r="N337" s="100">
        <f t="shared" si="41"/>
        <v>18579</v>
      </c>
      <c r="O337" s="100">
        <f t="shared" si="41"/>
        <v>18579</v>
      </c>
      <c r="P337" s="107"/>
    </row>
    <row r="338" spans="1:16" ht="14.25" customHeight="1">
      <c r="A338" s="451"/>
      <c r="B338" s="453"/>
      <c r="C338" s="99" t="s">
        <v>598</v>
      </c>
      <c r="D338" s="100">
        <f>D346+D354+D362+D370+D378+D386</f>
        <v>415.6</v>
      </c>
      <c r="E338" s="100">
        <f aca="true" t="shared" si="42" ref="E338:O338">E346+E354+E362+E370+E378+E386</f>
        <v>415.6</v>
      </c>
      <c r="F338" s="100">
        <f t="shared" si="42"/>
        <v>102.5</v>
      </c>
      <c r="G338" s="100">
        <f t="shared" si="42"/>
        <v>95.4</v>
      </c>
      <c r="H338" s="100">
        <f t="shared" si="42"/>
        <v>205</v>
      </c>
      <c r="I338" s="100">
        <f t="shared" si="42"/>
        <v>179.6</v>
      </c>
      <c r="J338" s="100">
        <f t="shared" si="42"/>
        <v>307.5</v>
      </c>
      <c r="K338" s="100">
        <f t="shared" si="42"/>
        <v>263.7</v>
      </c>
      <c r="L338" s="100">
        <f t="shared" si="42"/>
        <v>347.8</v>
      </c>
      <c r="M338" s="100">
        <f t="shared" si="42"/>
        <v>347.8</v>
      </c>
      <c r="N338" s="100">
        <f t="shared" si="42"/>
        <v>410</v>
      </c>
      <c r="O338" s="100">
        <f t="shared" si="42"/>
        <v>410</v>
      </c>
      <c r="P338" s="107"/>
    </row>
    <row r="339" spans="1:16" ht="14.25" customHeight="1">
      <c r="A339" s="451"/>
      <c r="B339" s="453"/>
      <c r="C339" s="99" t="s">
        <v>599</v>
      </c>
      <c r="D339" s="101"/>
      <c r="E339" s="101"/>
      <c r="F339" s="100"/>
      <c r="G339" s="100"/>
      <c r="H339" s="100"/>
      <c r="I339" s="100"/>
      <c r="J339" s="100"/>
      <c r="K339" s="100"/>
      <c r="L339" s="101"/>
      <c r="M339" s="101"/>
      <c r="N339" s="101"/>
      <c r="O339" s="101"/>
      <c r="P339" s="107"/>
    </row>
    <row r="340" spans="1:16" ht="14.25" customHeight="1">
      <c r="A340" s="451"/>
      <c r="B340" s="453"/>
      <c r="C340" s="99" t="s">
        <v>44</v>
      </c>
      <c r="D340" s="101"/>
      <c r="E340" s="101"/>
      <c r="F340" s="100"/>
      <c r="G340" s="100"/>
      <c r="H340" s="100"/>
      <c r="I340" s="100"/>
      <c r="J340" s="100"/>
      <c r="K340" s="100"/>
      <c r="L340" s="101"/>
      <c r="M340" s="101"/>
      <c r="N340" s="101"/>
      <c r="O340" s="101"/>
      <c r="P340" s="107"/>
    </row>
    <row r="341" spans="1:16" ht="14.25" customHeight="1">
      <c r="A341" s="451"/>
      <c r="B341" s="454"/>
      <c r="C341" s="99" t="s">
        <v>600</v>
      </c>
      <c r="D341" s="101"/>
      <c r="E341" s="101"/>
      <c r="F341" s="100"/>
      <c r="G341" s="100"/>
      <c r="H341" s="100"/>
      <c r="I341" s="100"/>
      <c r="J341" s="100"/>
      <c r="K341" s="100"/>
      <c r="L341" s="101"/>
      <c r="M341" s="101"/>
      <c r="N341" s="101"/>
      <c r="O341" s="101"/>
      <c r="P341" s="107"/>
    </row>
    <row r="342" spans="1:16" ht="14.25" customHeight="1">
      <c r="A342" s="365" t="s">
        <v>28</v>
      </c>
      <c r="B342" s="455" t="s">
        <v>537</v>
      </c>
      <c r="C342" s="160" t="s">
        <v>595</v>
      </c>
      <c r="D342" s="102">
        <f>SUM(D343:D349)</f>
        <v>415.6</v>
      </c>
      <c r="E342" s="102">
        <f aca="true" t="shared" si="43" ref="E342:O342">SUM(E343:E349)</f>
        <v>415.6</v>
      </c>
      <c r="F342" s="102">
        <f t="shared" si="43"/>
        <v>102.5</v>
      </c>
      <c r="G342" s="102">
        <f t="shared" si="43"/>
        <v>95.4</v>
      </c>
      <c r="H342" s="102">
        <f t="shared" si="43"/>
        <v>205</v>
      </c>
      <c r="I342" s="102">
        <f t="shared" si="43"/>
        <v>179.6</v>
      </c>
      <c r="J342" s="102">
        <f t="shared" si="43"/>
        <v>307.5</v>
      </c>
      <c r="K342" s="102">
        <f t="shared" si="43"/>
        <v>263.7</v>
      </c>
      <c r="L342" s="102">
        <f t="shared" si="43"/>
        <v>347.8</v>
      </c>
      <c r="M342" s="102">
        <f t="shared" si="43"/>
        <v>347.8</v>
      </c>
      <c r="N342" s="102">
        <f t="shared" si="43"/>
        <v>410</v>
      </c>
      <c r="O342" s="102">
        <f t="shared" si="43"/>
        <v>410</v>
      </c>
      <c r="P342" s="108"/>
    </row>
    <row r="343" spans="1:16" ht="14.25" customHeight="1">
      <c r="A343" s="365"/>
      <c r="B343" s="455"/>
      <c r="C343" s="160" t="s">
        <v>596</v>
      </c>
      <c r="D343" s="103"/>
      <c r="E343" s="103"/>
      <c r="F343" s="102"/>
      <c r="G343" s="102"/>
      <c r="H343" s="102"/>
      <c r="I343" s="102"/>
      <c r="J343" s="102"/>
      <c r="K343" s="102"/>
      <c r="L343" s="103"/>
      <c r="M343" s="103"/>
      <c r="N343" s="103"/>
      <c r="O343" s="103"/>
      <c r="P343" s="108"/>
    </row>
    <row r="344" spans="1:16" ht="14.25" customHeight="1">
      <c r="A344" s="365"/>
      <c r="B344" s="455"/>
      <c r="C344" s="160" t="s">
        <v>601</v>
      </c>
      <c r="D344" s="102"/>
      <c r="E344" s="102"/>
      <c r="F344" s="102"/>
      <c r="G344" s="102"/>
      <c r="H344" s="102"/>
      <c r="I344" s="102"/>
      <c r="J344" s="102"/>
      <c r="K344" s="102"/>
      <c r="L344" s="102"/>
      <c r="M344" s="102"/>
      <c r="N344" s="102"/>
      <c r="O344" s="102"/>
      <c r="P344" s="108"/>
    </row>
    <row r="345" spans="1:16" ht="14.25" customHeight="1">
      <c r="A345" s="365"/>
      <c r="B345" s="455"/>
      <c r="C345" s="160" t="s">
        <v>597</v>
      </c>
      <c r="D345" s="102"/>
      <c r="E345" s="102"/>
      <c r="F345" s="102"/>
      <c r="G345" s="102"/>
      <c r="H345" s="102"/>
      <c r="I345" s="102"/>
      <c r="J345" s="102"/>
      <c r="K345" s="102"/>
      <c r="L345" s="102"/>
      <c r="M345" s="102"/>
      <c r="N345" s="102"/>
      <c r="O345" s="102"/>
      <c r="P345" s="108"/>
    </row>
    <row r="346" spans="1:16" ht="14.25" customHeight="1">
      <c r="A346" s="365"/>
      <c r="B346" s="455"/>
      <c r="C346" s="160" t="s">
        <v>37</v>
      </c>
      <c r="D346" s="102">
        <f>D478</f>
        <v>415.6</v>
      </c>
      <c r="E346" s="102">
        <f aca="true" t="shared" si="44" ref="E346:O346">E478</f>
        <v>415.6</v>
      </c>
      <c r="F346" s="102">
        <f t="shared" si="44"/>
        <v>102.5</v>
      </c>
      <c r="G346" s="102">
        <f t="shared" si="44"/>
        <v>95.4</v>
      </c>
      <c r="H346" s="102">
        <f t="shared" si="44"/>
        <v>205</v>
      </c>
      <c r="I346" s="102">
        <f t="shared" si="44"/>
        <v>179.6</v>
      </c>
      <c r="J346" s="102">
        <f t="shared" si="44"/>
        <v>307.5</v>
      </c>
      <c r="K346" s="102">
        <f t="shared" si="44"/>
        <v>263.7</v>
      </c>
      <c r="L346" s="102">
        <f t="shared" si="44"/>
        <v>347.8</v>
      </c>
      <c r="M346" s="102">
        <f t="shared" si="44"/>
        <v>347.8</v>
      </c>
      <c r="N346" s="102">
        <f t="shared" si="44"/>
        <v>410</v>
      </c>
      <c r="O346" s="102">
        <f t="shared" si="44"/>
        <v>410</v>
      </c>
      <c r="P346" s="108"/>
    </row>
    <row r="347" spans="1:16" ht="14.25" customHeight="1">
      <c r="A347" s="365"/>
      <c r="B347" s="455"/>
      <c r="C347" s="160" t="s">
        <v>599</v>
      </c>
      <c r="D347" s="103"/>
      <c r="E347" s="103"/>
      <c r="F347" s="102"/>
      <c r="G347" s="102"/>
      <c r="H347" s="102"/>
      <c r="I347" s="102"/>
      <c r="J347" s="102"/>
      <c r="K347" s="102"/>
      <c r="L347" s="103"/>
      <c r="M347" s="103"/>
      <c r="N347" s="103"/>
      <c r="O347" s="103"/>
      <c r="P347" s="108"/>
    </row>
    <row r="348" spans="1:16" ht="14.25" customHeight="1">
      <c r="A348" s="365"/>
      <c r="B348" s="455"/>
      <c r="C348" s="160" t="s">
        <v>44</v>
      </c>
      <c r="D348" s="103"/>
      <c r="E348" s="103"/>
      <c r="F348" s="102"/>
      <c r="G348" s="102"/>
      <c r="H348" s="102"/>
      <c r="I348" s="102"/>
      <c r="J348" s="102"/>
      <c r="K348" s="102"/>
      <c r="L348" s="103"/>
      <c r="M348" s="103"/>
      <c r="N348" s="103"/>
      <c r="O348" s="103"/>
      <c r="P348" s="108"/>
    </row>
    <row r="349" spans="1:16" ht="14.25" customHeight="1">
      <c r="A349" s="365"/>
      <c r="B349" s="455"/>
      <c r="C349" s="160" t="s">
        <v>600</v>
      </c>
      <c r="D349" s="103"/>
      <c r="E349" s="103"/>
      <c r="F349" s="102"/>
      <c r="G349" s="102"/>
      <c r="H349" s="102"/>
      <c r="I349" s="102"/>
      <c r="J349" s="102"/>
      <c r="K349" s="102"/>
      <c r="L349" s="103"/>
      <c r="M349" s="103"/>
      <c r="N349" s="103"/>
      <c r="O349" s="103"/>
      <c r="P349" s="108"/>
    </row>
    <row r="350" spans="1:16" ht="14.25" customHeight="1">
      <c r="A350" s="365" t="s">
        <v>47</v>
      </c>
      <c r="B350" s="455" t="s">
        <v>538</v>
      </c>
      <c r="C350" s="160" t="s">
        <v>595</v>
      </c>
      <c r="D350" s="102">
        <f aca="true" t="shared" si="45" ref="D350:O350">SUM(D351:D357)</f>
        <v>85</v>
      </c>
      <c r="E350" s="102">
        <f t="shared" si="45"/>
        <v>85</v>
      </c>
      <c r="F350" s="102">
        <f t="shared" si="45"/>
        <v>0</v>
      </c>
      <c r="G350" s="102">
        <f t="shared" si="45"/>
        <v>0</v>
      </c>
      <c r="H350" s="102">
        <f t="shared" si="45"/>
        <v>50</v>
      </c>
      <c r="I350" s="102">
        <f t="shared" si="45"/>
        <v>0</v>
      </c>
      <c r="J350" s="102">
        <f t="shared" si="45"/>
        <v>151.6</v>
      </c>
      <c r="K350" s="102">
        <f t="shared" si="45"/>
        <v>151.6</v>
      </c>
      <c r="L350" s="102">
        <f t="shared" si="45"/>
        <v>151.6</v>
      </c>
      <c r="M350" s="102">
        <f t="shared" si="45"/>
        <v>151.6</v>
      </c>
      <c r="N350" s="102">
        <f t="shared" si="45"/>
        <v>173.3</v>
      </c>
      <c r="O350" s="102">
        <f t="shared" si="45"/>
        <v>173.3</v>
      </c>
      <c r="P350" s="108"/>
    </row>
    <row r="351" spans="1:16" ht="14.25" customHeight="1">
      <c r="A351" s="365"/>
      <c r="B351" s="455"/>
      <c r="C351" s="160" t="s">
        <v>596</v>
      </c>
      <c r="D351" s="103"/>
      <c r="E351" s="103"/>
      <c r="F351" s="102"/>
      <c r="G351" s="102"/>
      <c r="H351" s="102"/>
      <c r="I351" s="102"/>
      <c r="J351" s="102"/>
      <c r="K351" s="102"/>
      <c r="L351" s="103"/>
      <c r="M351" s="103"/>
      <c r="N351" s="103"/>
      <c r="O351" s="103"/>
      <c r="P351" s="108"/>
    </row>
    <row r="352" spans="1:16" ht="11.25" customHeight="1">
      <c r="A352" s="365"/>
      <c r="B352" s="455"/>
      <c r="C352" s="160" t="s">
        <v>601</v>
      </c>
      <c r="D352" s="102"/>
      <c r="E352" s="102"/>
      <c r="F352" s="102"/>
      <c r="G352" s="102"/>
      <c r="H352" s="102"/>
      <c r="I352" s="102"/>
      <c r="J352" s="102"/>
      <c r="K352" s="102"/>
      <c r="L352" s="102"/>
      <c r="M352" s="102"/>
      <c r="N352" s="102"/>
      <c r="O352" s="102"/>
      <c r="P352" s="108"/>
    </row>
    <row r="353" spans="1:16" ht="14.25" customHeight="1">
      <c r="A353" s="365"/>
      <c r="B353" s="455"/>
      <c r="C353" s="160" t="s">
        <v>597</v>
      </c>
      <c r="D353" s="102">
        <f>D526</f>
        <v>85</v>
      </c>
      <c r="E353" s="102">
        <f aca="true" t="shared" si="46" ref="E353:O353">E526</f>
        <v>85</v>
      </c>
      <c r="F353" s="102">
        <f t="shared" si="46"/>
        <v>0</v>
      </c>
      <c r="G353" s="102">
        <f t="shared" si="46"/>
        <v>0</v>
      </c>
      <c r="H353" s="102">
        <f t="shared" si="46"/>
        <v>50</v>
      </c>
      <c r="I353" s="102">
        <f t="shared" si="46"/>
        <v>0</v>
      </c>
      <c r="J353" s="102">
        <f t="shared" si="46"/>
        <v>151.6</v>
      </c>
      <c r="K353" s="102">
        <f t="shared" si="46"/>
        <v>151.6</v>
      </c>
      <c r="L353" s="102">
        <f t="shared" si="46"/>
        <v>151.6</v>
      </c>
      <c r="M353" s="102">
        <f t="shared" si="46"/>
        <v>151.6</v>
      </c>
      <c r="N353" s="102">
        <f t="shared" si="46"/>
        <v>173.3</v>
      </c>
      <c r="O353" s="102">
        <f t="shared" si="46"/>
        <v>173.3</v>
      </c>
      <c r="P353" s="108"/>
    </row>
    <row r="354" spans="1:16" ht="14.25" customHeight="1">
      <c r="A354" s="365"/>
      <c r="B354" s="455"/>
      <c r="C354" s="160" t="s">
        <v>37</v>
      </c>
      <c r="D354" s="102"/>
      <c r="E354" s="102"/>
      <c r="F354" s="102"/>
      <c r="G354" s="102"/>
      <c r="H354" s="102"/>
      <c r="I354" s="102"/>
      <c r="J354" s="102"/>
      <c r="K354" s="102"/>
      <c r="L354" s="102"/>
      <c r="M354" s="102"/>
      <c r="N354" s="102"/>
      <c r="O354" s="102"/>
      <c r="P354" s="108"/>
    </row>
    <row r="355" spans="1:16" ht="12" customHeight="1">
      <c r="A355" s="365"/>
      <c r="B355" s="455"/>
      <c r="C355" s="160" t="s">
        <v>599</v>
      </c>
      <c r="D355" s="103"/>
      <c r="E355" s="103"/>
      <c r="F355" s="102"/>
      <c r="G355" s="102"/>
      <c r="H355" s="102"/>
      <c r="I355" s="102"/>
      <c r="J355" s="102"/>
      <c r="K355" s="102"/>
      <c r="L355" s="103"/>
      <c r="M355" s="103"/>
      <c r="N355" s="103"/>
      <c r="O355" s="103"/>
      <c r="P355" s="108"/>
    </row>
    <row r="356" spans="1:16" ht="14.25" customHeight="1">
      <c r="A356" s="365"/>
      <c r="B356" s="455"/>
      <c r="C356" s="160" t="s">
        <v>44</v>
      </c>
      <c r="D356" s="103"/>
      <c r="E356" s="103"/>
      <c r="F356" s="102"/>
      <c r="G356" s="102"/>
      <c r="H356" s="102"/>
      <c r="I356" s="102"/>
      <c r="J356" s="102"/>
      <c r="K356" s="102"/>
      <c r="L356" s="103"/>
      <c r="M356" s="103"/>
      <c r="N356" s="103"/>
      <c r="O356" s="103"/>
      <c r="P356" s="108"/>
    </row>
    <row r="357" spans="1:16" ht="14.25" customHeight="1">
      <c r="A357" s="365"/>
      <c r="B357" s="455"/>
      <c r="C357" s="160" t="s">
        <v>600</v>
      </c>
      <c r="D357" s="103"/>
      <c r="E357" s="103"/>
      <c r="F357" s="102"/>
      <c r="G357" s="102"/>
      <c r="H357" s="102"/>
      <c r="I357" s="102"/>
      <c r="J357" s="102"/>
      <c r="K357" s="102"/>
      <c r="L357" s="103"/>
      <c r="M357" s="103"/>
      <c r="N357" s="103"/>
      <c r="O357" s="103"/>
      <c r="P357" s="108"/>
    </row>
    <row r="358" spans="1:16" ht="14.25" customHeight="1">
      <c r="A358" s="365" t="s">
        <v>215</v>
      </c>
      <c r="B358" s="455" t="s">
        <v>539</v>
      </c>
      <c r="C358" s="160" t="s">
        <v>595</v>
      </c>
      <c r="D358" s="102"/>
      <c r="E358" s="102"/>
      <c r="F358" s="102"/>
      <c r="G358" s="102"/>
      <c r="H358" s="102"/>
      <c r="I358" s="102"/>
      <c r="J358" s="102"/>
      <c r="K358" s="102"/>
      <c r="L358" s="102"/>
      <c r="M358" s="102"/>
      <c r="N358" s="102"/>
      <c r="O358" s="102"/>
      <c r="P358" s="108"/>
    </row>
    <row r="359" spans="1:16" ht="14.25" customHeight="1">
      <c r="A359" s="365"/>
      <c r="B359" s="455"/>
      <c r="C359" s="160" t="s">
        <v>596</v>
      </c>
      <c r="D359" s="103"/>
      <c r="E359" s="103"/>
      <c r="F359" s="102"/>
      <c r="G359" s="102"/>
      <c r="H359" s="102"/>
      <c r="I359" s="102"/>
      <c r="J359" s="102"/>
      <c r="K359" s="102"/>
      <c r="L359" s="103"/>
      <c r="M359" s="103"/>
      <c r="N359" s="103"/>
      <c r="O359" s="103"/>
      <c r="P359" s="108"/>
    </row>
    <row r="360" spans="1:16" ht="14.25" customHeight="1">
      <c r="A360" s="365"/>
      <c r="B360" s="455"/>
      <c r="C360" s="160" t="s">
        <v>601</v>
      </c>
      <c r="D360" s="102"/>
      <c r="E360" s="102"/>
      <c r="F360" s="102"/>
      <c r="G360" s="102"/>
      <c r="H360" s="102"/>
      <c r="I360" s="102"/>
      <c r="J360" s="102"/>
      <c r="K360" s="102"/>
      <c r="L360" s="102"/>
      <c r="M360" s="102"/>
      <c r="N360" s="102"/>
      <c r="O360" s="102"/>
      <c r="P360" s="108"/>
    </row>
    <row r="361" spans="1:16" ht="14.25" customHeight="1">
      <c r="A361" s="365"/>
      <c r="B361" s="455"/>
      <c r="C361" s="160" t="s">
        <v>597</v>
      </c>
      <c r="D361" s="102"/>
      <c r="E361" s="102"/>
      <c r="F361" s="102"/>
      <c r="G361" s="102"/>
      <c r="H361" s="102"/>
      <c r="I361" s="102"/>
      <c r="J361" s="102"/>
      <c r="K361" s="102"/>
      <c r="L361" s="102"/>
      <c r="M361" s="102"/>
      <c r="N361" s="102"/>
      <c r="O361" s="102"/>
      <c r="P361" s="108"/>
    </row>
    <row r="362" spans="1:16" ht="14.25" customHeight="1">
      <c r="A362" s="365"/>
      <c r="B362" s="455"/>
      <c r="C362" s="160" t="s">
        <v>37</v>
      </c>
      <c r="D362" s="102"/>
      <c r="E362" s="102"/>
      <c r="F362" s="102"/>
      <c r="G362" s="102"/>
      <c r="H362" s="102"/>
      <c r="I362" s="102"/>
      <c r="J362" s="102"/>
      <c r="K362" s="102"/>
      <c r="L362" s="102"/>
      <c r="M362" s="102"/>
      <c r="N362" s="102"/>
      <c r="O362" s="102"/>
      <c r="P362" s="108"/>
    </row>
    <row r="363" spans="1:16" ht="13.5" customHeight="1">
      <c r="A363" s="365"/>
      <c r="B363" s="455"/>
      <c r="C363" s="160" t="s">
        <v>599</v>
      </c>
      <c r="D363" s="103"/>
      <c r="E363" s="103"/>
      <c r="F363" s="102"/>
      <c r="G363" s="102"/>
      <c r="H363" s="102"/>
      <c r="I363" s="102"/>
      <c r="J363" s="102"/>
      <c r="K363" s="102"/>
      <c r="L363" s="103"/>
      <c r="M363" s="103"/>
      <c r="N363" s="103"/>
      <c r="O363" s="103"/>
      <c r="P363" s="108"/>
    </row>
    <row r="364" spans="1:16" ht="14.25" customHeight="1">
      <c r="A364" s="365"/>
      <c r="B364" s="455"/>
      <c r="C364" s="160" t="s">
        <v>44</v>
      </c>
      <c r="D364" s="103"/>
      <c r="E364" s="103"/>
      <c r="F364" s="102"/>
      <c r="G364" s="102"/>
      <c r="H364" s="102"/>
      <c r="I364" s="102"/>
      <c r="J364" s="102"/>
      <c r="K364" s="102"/>
      <c r="L364" s="103"/>
      <c r="M364" s="103"/>
      <c r="N364" s="103"/>
      <c r="O364" s="103"/>
      <c r="P364" s="108"/>
    </row>
    <row r="365" spans="1:16" ht="14.25" customHeight="1">
      <c r="A365" s="365"/>
      <c r="B365" s="455"/>
      <c r="C365" s="160" t="s">
        <v>600</v>
      </c>
      <c r="D365" s="103"/>
      <c r="E365" s="103"/>
      <c r="F365" s="102"/>
      <c r="G365" s="102"/>
      <c r="H365" s="102"/>
      <c r="I365" s="102"/>
      <c r="J365" s="102"/>
      <c r="K365" s="102"/>
      <c r="L365" s="103"/>
      <c r="M365" s="103"/>
      <c r="N365" s="103"/>
      <c r="O365" s="103"/>
      <c r="P365" s="108"/>
    </row>
    <row r="366" spans="1:18" ht="15.75" customHeight="1">
      <c r="A366" s="365" t="s">
        <v>222</v>
      </c>
      <c r="B366" s="455" t="s">
        <v>540</v>
      </c>
      <c r="C366" s="160" t="s">
        <v>595</v>
      </c>
      <c r="D366" s="104"/>
      <c r="E366" s="104"/>
      <c r="F366" s="104"/>
      <c r="G366" s="104"/>
      <c r="H366" s="104"/>
      <c r="I366" s="104"/>
      <c r="J366" s="104"/>
      <c r="K366" s="104"/>
      <c r="L366" s="104"/>
      <c r="M366" s="104"/>
      <c r="N366" s="104"/>
      <c r="O366" s="104"/>
      <c r="P366" s="109"/>
      <c r="Q366" s="7"/>
      <c r="R366" s="7"/>
    </row>
    <row r="367" spans="1:16" ht="12.75">
      <c r="A367" s="365"/>
      <c r="B367" s="455"/>
      <c r="C367" s="160" t="s">
        <v>596</v>
      </c>
      <c r="D367" s="105"/>
      <c r="E367" s="105"/>
      <c r="F367" s="104"/>
      <c r="G367" s="104"/>
      <c r="H367" s="104"/>
      <c r="I367" s="104"/>
      <c r="J367" s="104"/>
      <c r="K367" s="104"/>
      <c r="L367" s="105"/>
      <c r="M367" s="105"/>
      <c r="N367" s="105"/>
      <c r="O367" s="105"/>
      <c r="P367" s="109"/>
    </row>
    <row r="368" spans="1:16" s="4" customFormat="1" ht="13.5" customHeight="1">
      <c r="A368" s="365"/>
      <c r="B368" s="455"/>
      <c r="C368" s="160" t="s">
        <v>601</v>
      </c>
      <c r="D368" s="104"/>
      <c r="E368" s="104"/>
      <c r="F368" s="104"/>
      <c r="G368" s="104"/>
      <c r="H368" s="104"/>
      <c r="I368" s="104"/>
      <c r="J368" s="104"/>
      <c r="K368" s="104"/>
      <c r="L368" s="104"/>
      <c r="M368" s="104"/>
      <c r="N368" s="104"/>
      <c r="O368" s="104"/>
      <c r="P368" s="109"/>
    </row>
    <row r="369" spans="1:16" ht="12.75">
      <c r="A369" s="365"/>
      <c r="B369" s="455"/>
      <c r="C369" s="160" t="s">
        <v>597</v>
      </c>
      <c r="D369" s="104"/>
      <c r="E369" s="104"/>
      <c r="F369" s="104"/>
      <c r="G369" s="104"/>
      <c r="H369" s="104"/>
      <c r="I369" s="104"/>
      <c r="J369" s="104"/>
      <c r="K369" s="104"/>
      <c r="L369" s="104"/>
      <c r="M369" s="104"/>
      <c r="N369" s="104"/>
      <c r="O369" s="104"/>
      <c r="P369" s="109"/>
    </row>
    <row r="370" spans="1:16" ht="12.75">
      <c r="A370" s="365"/>
      <c r="B370" s="455"/>
      <c r="C370" s="160" t="s">
        <v>37</v>
      </c>
      <c r="D370" s="104"/>
      <c r="E370" s="104"/>
      <c r="F370" s="104"/>
      <c r="G370" s="104"/>
      <c r="H370" s="104"/>
      <c r="I370" s="104"/>
      <c r="J370" s="104"/>
      <c r="K370" s="104"/>
      <c r="L370" s="104"/>
      <c r="M370" s="104"/>
      <c r="N370" s="104"/>
      <c r="O370" s="104"/>
      <c r="P370" s="109"/>
    </row>
    <row r="371" spans="1:16" ht="14.25" customHeight="1">
      <c r="A371" s="365"/>
      <c r="B371" s="455"/>
      <c r="C371" s="160" t="s">
        <v>599</v>
      </c>
      <c r="D371" s="105"/>
      <c r="E371" s="105"/>
      <c r="F371" s="104"/>
      <c r="G371" s="104"/>
      <c r="H371" s="104"/>
      <c r="I371" s="104"/>
      <c r="J371" s="104"/>
      <c r="K371" s="104"/>
      <c r="L371" s="105"/>
      <c r="M371" s="105"/>
      <c r="N371" s="105"/>
      <c r="O371" s="105"/>
      <c r="P371" s="109"/>
    </row>
    <row r="372" spans="1:16" ht="22.5">
      <c r="A372" s="365"/>
      <c r="B372" s="455"/>
      <c r="C372" s="160" t="s">
        <v>44</v>
      </c>
      <c r="D372" s="105"/>
      <c r="E372" s="105"/>
      <c r="F372" s="104"/>
      <c r="G372" s="104"/>
      <c r="H372" s="104"/>
      <c r="I372" s="104"/>
      <c r="J372" s="104"/>
      <c r="K372" s="104"/>
      <c r="L372" s="105"/>
      <c r="M372" s="105"/>
      <c r="N372" s="105"/>
      <c r="O372" s="105"/>
      <c r="P372" s="109"/>
    </row>
    <row r="373" spans="1:16" ht="12.75">
      <c r="A373" s="365"/>
      <c r="B373" s="455"/>
      <c r="C373" s="160" t="s">
        <v>600</v>
      </c>
      <c r="D373" s="105"/>
      <c r="E373" s="105"/>
      <c r="F373" s="104"/>
      <c r="G373" s="104"/>
      <c r="H373" s="104"/>
      <c r="I373" s="104"/>
      <c r="J373" s="104"/>
      <c r="K373" s="104"/>
      <c r="L373" s="105"/>
      <c r="M373" s="105"/>
      <c r="N373" s="105"/>
      <c r="O373" s="105"/>
      <c r="P373" s="109"/>
    </row>
    <row r="374" spans="1:16" ht="12.75" customHeight="1">
      <c r="A374" s="365" t="s">
        <v>223</v>
      </c>
      <c r="B374" s="455" t="s">
        <v>541</v>
      </c>
      <c r="C374" s="160" t="s">
        <v>595</v>
      </c>
      <c r="D374" s="104">
        <f>SUM(D375:D381)</f>
        <v>10920.4</v>
      </c>
      <c r="E374" s="104">
        <f aca="true" t="shared" si="47" ref="E374:O374">SUM(E375:E381)</f>
        <v>10885.5</v>
      </c>
      <c r="F374" s="104">
        <f t="shared" si="47"/>
        <v>2400</v>
      </c>
      <c r="G374" s="104">
        <f t="shared" si="47"/>
        <v>2400</v>
      </c>
      <c r="H374" s="104">
        <f t="shared" si="47"/>
        <v>5500</v>
      </c>
      <c r="I374" s="104">
        <f t="shared" si="47"/>
        <v>5500</v>
      </c>
      <c r="J374" s="104">
        <f t="shared" si="47"/>
        <v>8400</v>
      </c>
      <c r="K374" s="104">
        <f t="shared" si="47"/>
        <v>8400</v>
      </c>
      <c r="L374" s="104">
        <f t="shared" si="47"/>
        <v>11967.8</v>
      </c>
      <c r="M374" s="104">
        <f t="shared" si="47"/>
        <v>11967.8</v>
      </c>
      <c r="N374" s="104">
        <f t="shared" si="47"/>
        <v>10997.6</v>
      </c>
      <c r="O374" s="104">
        <f t="shared" si="47"/>
        <v>10997.6</v>
      </c>
      <c r="P374" s="109"/>
    </row>
    <row r="375" spans="1:16" ht="12.75">
      <c r="A375" s="365"/>
      <c r="B375" s="455"/>
      <c r="C375" s="160" t="s">
        <v>596</v>
      </c>
      <c r="D375" s="105"/>
      <c r="E375" s="105"/>
      <c r="F375" s="104"/>
      <c r="G375" s="104"/>
      <c r="H375" s="104"/>
      <c r="I375" s="104"/>
      <c r="J375" s="104"/>
      <c r="K375" s="104"/>
      <c r="L375" s="105"/>
      <c r="M375" s="105"/>
      <c r="N375" s="105"/>
      <c r="O375" s="105"/>
      <c r="P375" s="109"/>
    </row>
    <row r="376" spans="1:16" ht="12.75">
      <c r="A376" s="365"/>
      <c r="B376" s="455"/>
      <c r="C376" s="160" t="s">
        <v>601</v>
      </c>
      <c r="D376" s="104"/>
      <c r="E376" s="104"/>
      <c r="F376" s="104"/>
      <c r="G376" s="104"/>
      <c r="H376" s="104"/>
      <c r="I376" s="104"/>
      <c r="J376" s="104"/>
      <c r="K376" s="104"/>
      <c r="L376" s="104"/>
      <c r="M376" s="104"/>
      <c r="N376" s="104"/>
      <c r="O376" s="104"/>
      <c r="P376" s="109"/>
    </row>
    <row r="377" spans="1:16" ht="12.75">
      <c r="A377" s="365"/>
      <c r="B377" s="455"/>
      <c r="C377" s="160" t="s">
        <v>597</v>
      </c>
      <c r="D377" s="104">
        <f>D641</f>
        <v>10920.4</v>
      </c>
      <c r="E377" s="104">
        <f aca="true" t="shared" si="48" ref="E377:O377">E641</f>
        <v>10885.5</v>
      </c>
      <c r="F377" s="104">
        <f t="shared" si="48"/>
        <v>2400</v>
      </c>
      <c r="G377" s="104">
        <f t="shared" si="48"/>
        <v>2400</v>
      </c>
      <c r="H377" s="104">
        <f t="shared" si="48"/>
        <v>5500</v>
      </c>
      <c r="I377" s="104">
        <f t="shared" si="48"/>
        <v>5500</v>
      </c>
      <c r="J377" s="104">
        <f t="shared" si="48"/>
        <v>8400</v>
      </c>
      <c r="K377" s="104">
        <f t="shared" si="48"/>
        <v>8400</v>
      </c>
      <c r="L377" s="104">
        <f t="shared" si="48"/>
        <v>11967.8</v>
      </c>
      <c r="M377" s="104">
        <f t="shared" si="48"/>
        <v>11967.8</v>
      </c>
      <c r="N377" s="104">
        <f t="shared" si="48"/>
        <v>10997.6</v>
      </c>
      <c r="O377" s="104">
        <f t="shared" si="48"/>
        <v>10997.6</v>
      </c>
      <c r="P377" s="109"/>
    </row>
    <row r="378" spans="1:16" ht="14.25" customHeight="1">
      <c r="A378" s="365"/>
      <c r="B378" s="455"/>
      <c r="C378" s="160" t="s">
        <v>37</v>
      </c>
      <c r="D378" s="104"/>
      <c r="E378" s="104"/>
      <c r="F378" s="104"/>
      <c r="G378" s="104"/>
      <c r="H378" s="104"/>
      <c r="I378" s="104"/>
      <c r="J378" s="104"/>
      <c r="K378" s="104"/>
      <c r="L378" s="104"/>
      <c r="M378" s="104"/>
      <c r="N378" s="104"/>
      <c r="O378" s="104"/>
      <c r="P378" s="109"/>
    </row>
    <row r="379" spans="1:16" ht="12" customHeight="1">
      <c r="A379" s="365"/>
      <c r="B379" s="455"/>
      <c r="C379" s="160" t="s">
        <v>599</v>
      </c>
      <c r="D379" s="105"/>
      <c r="E379" s="105"/>
      <c r="F379" s="104"/>
      <c r="G379" s="104"/>
      <c r="H379" s="104"/>
      <c r="I379" s="104"/>
      <c r="J379" s="104"/>
      <c r="K379" s="104"/>
      <c r="L379" s="105"/>
      <c r="M379" s="105"/>
      <c r="N379" s="105"/>
      <c r="O379" s="105"/>
      <c r="P379" s="109"/>
    </row>
    <row r="380" spans="1:16" ht="22.5">
      <c r="A380" s="365"/>
      <c r="B380" s="455"/>
      <c r="C380" s="160" t="s">
        <v>44</v>
      </c>
      <c r="D380" s="105"/>
      <c r="E380" s="105"/>
      <c r="F380" s="104"/>
      <c r="G380" s="104"/>
      <c r="H380" s="104"/>
      <c r="I380" s="104"/>
      <c r="J380" s="104"/>
      <c r="K380" s="104"/>
      <c r="L380" s="105"/>
      <c r="M380" s="105"/>
      <c r="N380" s="105"/>
      <c r="O380" s="105"/>
      <c r="P380" s="109"/>
    </row>
    <row r="381" spans="1:16" ht="12.75">
      <c r="A381" s="365"/>
      <c r="B381" s="455"/>
      <c r="C381" s="160" t="s">
        <v>600</v>
      </c>
      <c r="D381" s="105"/>
      <c r="E381" s="105"/>
      <c r="F381" s="104"/>
      <c r="G381" s="104"/>
      <c r="H381" s="104"/>
      <c r="I381" s="104"/>
      <c r="J381" s="104"/>
      <c r="K381" s="104"/>
      <c r="L381" s="105"/>
      <c r="M381" s="105"/>
      <c r="N381" s="105"/>
      <c r="O381" s="105"/>
      <c r="P381" s="109"/>
    </row>
    <row r="382" spans="1:16" ht="12.75">
      <c r="A382" s="365" t="s">
        <v>542</v>
      </c>
      <c r="B382" s="455" t="s">
        <v>543</v>
      </c>
      <c r="C382" s="160" t="s">
        <v>595</v>
      </c>
      <c r="D382" s="104">
        <f>SUM(D383:D389)</f>
        <v>7408.2</v>
      </c>
      <c r="E382" s="104">
        <f aca="true" t="shared" si="49" ref="E382:O382">SUM(E383:E389)</f>
        <v>7378.6</v>
      </c>
      <c r="F382" s="104">
        <f t="shared" si="49"/>
        <v>1795.4</v>
      </c>
      <c r="G382" s="104">
        <f t="shared" si="49"/>
        <v>1641.8</v>
      </c>
      <c r="H382" s="104">
        <f t="shared" si="49"/>
        <v>3941</v>
      </c>
      <c r="I382" s="104">
        <f t="shared" si="49"/>
        <v>3677</v>
      </c>
      <c r="J382" s="104">
        <f t="shared" si="49"/>
        <v>5742.3</v>
      </c>
      <c r="K382" s="104">
        <f t="shared" si="49"/>
        <v>5606.9</v>
      </c>
      <c r="L382" s="104">
        <f t="shared" si="49"/>
        <v>7408.1</v>
      </c>
      <c r="M382" s="104">
        <f t="shared" si="49"/>
        <v>7370.9</v>
      </c>
      <c r="N382" s="104">
        <f t="shared" si="49"/>
        <v>7408.1</v>
      </c>
      <c r="O382" s="104">
        <f t="shared" si="49"/>
        <v>7408.1</v>
      </c>
      <c r="P382" s="109"/>
    </row>
    <row r="383" spans="1:16" ht="12.75">
      <c r="A383" s="365"/>
      <c r="B383" s="455"/>
      <c r="C383" s="160" t="s">
        <v>596</v>
      </c>
      <c r="D383" s="105"/>
      <c r="E383" s="105"/>
      <c r="F383" s="104"/>
      <c r="G383" s="104"/>
      <c r="H383" s="104"/>
      <c r="I383" s="104"/>
      <c r="J383" s="104"/>
      <c r="K383" s="104"/>
      <c r="L383" s="105"/>
      <c r="M383" s="105"/>
      <c r="N383" s="105"/>
      <c r="O383" s="105"/>
      <c r="P383" s="109"/>
    </row>
    <row r="384" spans="1:16" ht="12.75">
      <c r="A384" s="365"/>
      <c r="B384" s="455"/>
      <c r="C384" s="160" t="s">
        <v>601</v>
      </c>
      <c r="D384" s="104"/>
      <c r="E384" s="104"/>
      <c r="F384" s="104"/>
      <c r="G384" s="104"/>
      <c r="H384" s="104"/>
      <c r="I384" s="104"/>
      <c r="J384" s="104"/>
      <c r="K384" s="104"/>
      <c r="L384" s="104"/>
      <c r="M384" s="104"/>
      <c r="N384" s="104"/>
      <c r="O384" s="104"/>
      <c r="P384" s="109"/>
    </row>
    <row r="385" spans="1:16" ht="12.75">
      <c r="A385" s="365"/>
      <c r="B385" s="455"/>
      <c r="C385" s="160" t="s">
        <v>597</v>
      </c>
      <c r="D385" s="104">
        <f>D654</f>
        <v>7408.2</v>
      </c>
      <c r="E385" s="104">
        <f aca="true" t="shared" si="50" ref="E385:O385">E654</f>
        <v>7378.6</v>
      </c>
      <c r="F385" s="104">
        <f t="shared" si="50"/>
        <v>1795.4</v>
      </c>
      <c r="G385" s="104">
        <f t="shared" si="50"/>
        <v>1641.8</v>
      </c>
      <c r="H385" s="104">
        <f t="shared" si="50"/>
        <v>3941</v>
      </c>
      <c r="I385" s="104">
        <f t="shared" si="50"/>
        <v>3677</v>
      </c>
      <c r="J385" s="104">
        <f t="shared" si="50"/>
        <v>5742.3</v>
      </c>
      <c r="K385" s="104">
        <f t="shared" si="50"/>
        <v>5606.9</v>
      </c>
      <c r="L385" s="104">
        <f t="shared" si="50"/>
        <v>7408.1</v>
      </c>
      <c r="M385" s="104">
        <f t="shared" si="50"/>
        <v>7370.9</v>
      </c>
      <c r="N385" s="104">
        <f t="shared" si="50"/>
        <v>7408.1</v>
      </c>
      <c r="O385" s="104">
        <f t="shared" si="50"/>
        <v>7408.1</v>
      </c>
      <c r="P385" s="109"/>
    </row>
    <row r="386" spans="1:16" ht="12.75">
      <c r="A386" s="365"/>
      <c r="B386" s="455"/>
      <c r="C386" s="160" t="s">
        <v>37</v>
      </c>
      <c r="D386" s="104"/>
      <c r="E386" s="104"/>
      <c r="F386" s="104"/>
      <c r="G386" s="104"/>
      <c r="H386" s="104"/>
      <c r="I386" s="104"/>
      <c r="J386" s="104"/>
      <c r="K386" s="104"/>
      <c r="L386" s="104"/>
      <c r="M386" s="104"/>
      <c r="N386" s="104"/>
      <c r="O386" s="104"/>
      <c r="P386" s="109"/>
    </row>
    <row r="387" spans="1:16" ht="13.5" customHeight="1">
      <c r="A387" s="365"/>
      <c r="B387" s="455"/>
      <c r="C387" s="160" t="s">
        <v>599</v>
      </c>
      <c r="D387" s="105"/>
      <c r="E387" s="105"/>
      <c r="F387" s="104"/>
      <c r="G387" s="104"/>
      <c r="H387" s="104"/>
      <c r="I387" s="104"/>
      <c r="J387" s="104"/>
      <c r="K387" s="104"/>
      <c r="L387" s="105"/>
      <c r="M387" s="105"/>
      <c r="N387" s="105"/>
      <c r="O387" s="105"/>
      <c r="P387" s="109"/>
    </row>
    <row r="388" spans="1:16" ht="22.5">
      <c r="A388" s="365"/>
      <c r="B388" s="455"/>
      <c r="C388" s="160" t="s">
        <v>44</v>
      </c>
      <c r="D388" s="105"/>
      <c r="E388" s="105"/>
      <c r="F388" s="104"/>
      <c r="G388" s="104"/>
      <c r="H388" s="104"/>
      <c r="I388" s="104"/>
      <c r="J388" s="104"/>
      <c r="K388" s="104"/>
      <c r="L388" s="105"/>
      <c r="M388" s="105"/>
      <c r="N388" s="105"/>
      <c r="O388" s="105"/>
      <c r="P388" s="109"/>
    </row>
    <row r="389" spans="1:16" ht="12.75">
      <c r="A389" s="365"/>
      <c r="B389" s="455"/>
      <c r="C389" s="160" t="s">
        <v>600</v>
      </c>
      <c r="D389" s="105"/>
      <c r="E389" s="105"/>
      <c r="F389" s="104"/>
      <c r="G389" s="104"/>
      <c r="H389" s="104"/>
      <c r="I389" s="104"/>
      <c r="J389" s="104"/>
      <c r="K389" s="104"/>
      <c r="L389" s="105"/>
      <c r="M389" s="105"/>
      <c r="N389" s="105"/>
      <c r="O389" s="105"/>
      <c r="P389" s="109"/>
    </row>
    <row r="390" spans="1:16" ht="12.75">
      <c r="A390" s="331" t="s">
        <v>602</v>
      </c>
      <c r="B390" s="456" t="s">
        <v>603</v>
      </c>
      <c r="C390" s="160" t="s">
        <v>595</v>
      </c>
      <c r="D390" s="104"/>
      <c r="E390" s="104"/>
      <c r="F390" s="104"/>
      <c r="G390" s="104"/>
      <c r="H390" s="104"/>
      <c r="I390" s="104"/>
      <c r="J390" s="104"/>
      <c r="K390" s="104"/>
      <c r="L390" s="104"/>
      <c r="M390" s="104"/>
      <c r="N390" s="104"/>
      <c r="O390" s="104"/>
      <c r="P390" s="109"/>
    </row>
    <row r="391" spans="1:16" ht="12.75">
      <c r="A391" s="340"/>
      <c r="B391" s="457"/>
      <c r="C391" s="160" t="s">
        <v>596</v>
      </c>
      <c r="D391" s="105"/>
      <c r="E391" s="105"/>
      <c r="F391" s="104"/>
      <c r="G391" s="104"/>
      <c r="H391" s="104"/>
      <c r="I391" s="104"/>
      <c r="J391" s="104"/>
      <c r="K391" s="104"/>
      <c r="L391" s="105"/>
      <c r="M391" s="105"/>
      <c r="N391" s="105"/>
      <c r="O391" s="105"/>
      <c r="P391" s="109"/>
    </row>
    <row r="392" spans="1:16" ht="12.75">
      <c r="A392" s="340"/>
      <c r="B392" s="457"/>
      <c r="C392" s="160" t="s">
        <v>11</v>
      </c>
      <c r="D392" s="105"/>
      <c r="E392" s="105"/>
      <c r="F392" s="104"/>
      <c r="G392" s="104"/>
      <c r="H392" s="104"/>
      <c r="I392" s="104"/>
      <c r="J392" s="104"/>
      <c r="K392" s="104"/>
      <c r="L392" s="105"/>
      <c r="M392" s="105"/>
      <c r="N392" s="105"/>
      <c r="O392" s="105"/>
      <c r="P392" s="109"/>
    </row>
    <row r="393" spans="1:16" ht="12.75">
      <c r="A393" s="340"/>
      <c r="B393" s="457"/>
      <c r="C393" s="160" t="s">
        <v>597</v>
      </c>
      <c r="D393" s="104"/>
      <c r="E393" s="104"/>
      <c r="F393" s="104"/>
      <c r="G393" s="104"/>
      <c r="H393" s="104"/>
      <c r="I393" s="104"/>
      <c r="J393" s="104"/>
      <c r="K393" s="104"/>
      <c r="L393" s="104"/>
      <c r="M393" s="104"/>
      <c r="N393" s="104"/>
      <c r="O393" s="104"/>
      <c r="P393" s="109"/>
    </row>
    <row r="394" spans="1:16" ht="12.75">
      <c r="A394" s="340"/>
      <c r="B394" s="457"/>
      <c r="C394" s="160" t="s">
        <v>37</v>
      </c>
      <c r="D394" s="105"/>
      <c r="E394" s="105"/>
      <c r="F394" s="104"/>
      <c r="G394" s="104"/>
      <c r="H394" s="104"/>
      <c r="I394" s="104"/>
      <c r="J394" s="104"/>
      <c r="K394" s="104"/>
      <c r="L394" s="105"/>
      <c r="M394" s="105"/>
      <c r="N394" s="105"/>
      <c r="O394" s="105"/>
      <c r="P394" s="109"/>
    </row>
    <row r="395" spans="1:16" ht="12.75" customHeight="1">
      <c r="A395" s="340"/>
      <c r="B395" s="457"/>
      <c r="C395" s="160" t="s">
        <v>599</v>
      </c>
      <c r="D395" s="105"/>
      <c r="E395" s="105"/>
      <c r="F395" s="104"/>
      <c r="G395" s="104"/>
      <c r="H395" s="104"/>
      <c r="I395" s="104"/>
      <c r="J395" s="104"/>
      <c r="K395" s="104"/>
      <c r="L395" s="105"/>
      <c r="M395" s="105"/>
      <c r="N395" s="105"/>
      <c r="O395" s="105"/>
      <c r="P395" s="109"/>
    </row>
    <row r="396" spans="1:16" ht="22.5">
      <c r="A396" s="340"/>
      <c r="B396" s="457"/>
      <c r="C396" s="160" t="s">
        <v>44</v>
      </c>
      <c r="D396" s="105"/>
      <c r="E396" s="105"/>
      <c r="F396" s="104"/>
      <c r="G396" s="104"/>
      <c r="H396" s="104"/>
      <c r="I396" s="104"/>
      <c r="J396" s="104"/>
      <c r="K396" s="104"/>
      <c r="L396" s="105"/>
      <c r="M396" s="105"/>
      <c r="N396" s="105"/>
      <c r="O396" s="105"/>
      <c r="P396" s="109"/>
    </row>
    <row r="397" spans="1:16" ht="12.75">
      <c r="A397" s="332"/>
      <c r="B397" s="458"/>
      <c r="C397" s="160" t="s">
        <v>600</v>
      </c>
      <c r="D397" s="105"/>
      <c r="E397" s="105"/>
      <c r="F397" s="104"/>
      <c r="G397" s="104"/>
      <c r="H397" s="104"/>
      <c r="I397" s="104"/>
      <c r="J397" s="104"/>
      <c r="K397" s="104"/>
      <c r="L397" s="105"/>
      <c r="M397" s="105"/>
      <c r="N397" s="105"/>
      <c r="O397" s="105"/>
      <c r="P397" s="109"/>
    </row>
    <row r="398" spans="1:16" ht="12.75">
      <c r="A398" s="331" t="s">
        <v>602</v>
      </c>
      <c r="B398" s="456" t="s">
        <v>604</v>
      </c>
      <c r="C398" s="160" t="s">
        <v>595</v>
      </c>
      <c r="D398" s="104"/>
      <c r="E398" s="104"/>
      <c r="F398" s="104"/>
      <c r="G398" s="104"/>
      <c r="H398" s="104"/>
      <c r="I398" s="104"/>
      <c r="J398" s="104"/>
      <c r="K398" s="104"/>
      <c r="L398" s="104"/>
      <c r="M398" s="104"/>
      <c r="N398" s="104"/>
      <c r="O398" s="104"/>
      <c r="P398" s="109"/>
    </row>
    <row r="399" spans="1:16" ht="12.75">
      <c r="A399" s="340"/>
      <c r="B399" s="457"/>
      <c r="C399" s="160" t="s">
        <v>596</v>
      </c>
      <c r="D399" s="105"/>
      <c r="E399" s="105"/>
      <c r="F399" s="104"/>
      <c r="G399" s="104"/>
      <c r="H399" s="104"/>
      <c r="I399" s="104"/>
      <c r="J399" s="104"/>
      <c r="K399" s="104"/>
      <c r="L399" s="105"/>
      <c r="M399" s="105"/>
      <c r="N399" s="105"/>
      <c r="O399" s="105"/>
      <c r="P399" s="109"/>
    </row>
    <row r="400" spans="1:16" ht="12.75">
      <c r="A400" s="340"/>
      <c r="B400" s="457"/>
      <c r="C400" s="160" t="s">
        <v>11</v>
      </c>
      <c r="D400" s="105"/>
      <c r="E400" s="105"/>
      <c r="F400" s="104"/>
      <c r="G400" s="104"/>
      <c r="H400" s="104"/>
      <c r="I400" s="104"/>
      <c r="J400" s="104"/>
      <c r="K400" s="104"/>
      <c r="L400" s="105"/>
      <c r="M400" s="105"/>
      <c r="N400" s="105"/>
      <c r="O400" s="105"/>
      <c r="P400" s="109"/>
    </row>
    <row r="401" spans="1:16" ht="12.75">
      <c r="A401" s="340"/>
      <c r="B401" s="457"/>
      <c r="C401" s="160" t="s">
        <v>597</v>
      </c>
      <c r="D401" s="104"/>
      <c r="E401" s="104"/>
      <c r="F401" s="104"/>
      <c r="G401" s="104"/>
      <c r="H401" s="104"/>
      <c r="I401" s="104"/>
      <c r="J401" s="104"/>
      <c r="K401" s="104"/>
      <c r="L401" s="104"/>
      <c r="M401" s="104"/>
      <c r="N401" s="104"/>
      <c r="O401" s="104"/>
      <c r="P401" s="109"/>
    </row>
    <row r="402" spans="1:16" ht="12.75">
      <c r="A402" s="340"/>
      <c r="B402" s="457"/>
      <c r="C402" s="160" t="s">
        <v>37</v>
      </c>
      <c r="D402" s="105"/>
      <c r="E402" s="105"/>
      <c r="F402" s="104"/>
      <c r="G402" s="104"/>
      <c r="H402" s="104"/>
      <c r="I402" s="104"/>
      <c r="J402" s="104"/>
      <c r="K402" s="104"/>
      <c r="L402" s="105"/>
      <c r="M402" s="105"/>
      <c r="N402" s="105"/>
      <c r="O402" s="105"/>
      <c r="P402" s="109"/>
    </row>
    <row r="403" spans="1:16" ht="11.25" customHeight="1">
      <c r="A403" s="340"/>
      <c r="B403" s="457"/>
      <c r="C403" s="160" t="s">
        <v>599</v>
      </c>
      <c r="D403" s="105"/>
      <c r="E403" s="105"/>
      <c r="F403" s="104"/>
      <c r="G403" s="104"/>
      <c r="H403" s="104"/>
      <c r="I403" s="104"/>
      <c r="J403" s="104"/>
      <c r="K403" s="104"/>
      <c r="L403" s="105"/>
      <c r="M403" s="105"/>
      <c r="N403" s="105"/>
      <c r="O403" s="105"/>
      <c r="P403" s="109"/>
    </row>
    <row r="404" spans="1:16" ht="22.5">
      <c r="A404" s="340"/>
      <c r="B404" s="457"/>
      <c r="C404" s="160" t="s">
        <v>44</v>
      </c>
      <c r="D404" s="105"/>
      <c r="E404" s="105"/>
      <c r="F404" s="104"/>
      <c r="G404" s="104"/>
      <c r="H404" s="104"/>
      <c r="I404" s="104"/>
      <c r="J404" s="104"/>
      <c r="K404" s="104"/>
      <c r="L404" s="105"/>
      <c r="M404" s="105"/>
      <c r="N404" s="105"/>
      <c r="O404" s="105"/>
      <c r="P404" s="109"/>
    </row>
    <row r="405" spans="1:16" ht="12.75">
      <c r="A405" s="332"/>
      <c r="B405" s="458"/>
      <c r="C405" s="160" t="s">
        <v>600</v>
      </c>
      <c r="D405" s="105"/>
      <c r="E405" s="105"/>
      <c r="F405" s="104"/>
      <c r="G405" s="104"/>
      <c r="H405" s="104"/>
      <c r="I405" s="104"/>
      <c r="J405" s="104"/>
      <c r="K405" s="104"/>
      <c r="L405" s="105"/>
      <c r="M405" s="105"/>
      <c r="N405" s="105"/>
      <c r="O405" s="105"/>
      <c r="P405" s="109"/>
    </row>
    <row r="406" spans="1:16" ht="12.75">
      <c r="A406" s="331" t="s">
        <v>602</v>
      </c>
      <c r="B406" s="456" t="s">
        <v>605</v>
      </c>
      <c r="C406" s="160" t="s">
        <v>595</v>
      </c>
      <c r="D406" s="104"/>
      <c r="E406" s="104"/>
      <c r="F406" s="104"/>
      <c r="G406" s="104"/>
      <c r="H406" s="104"/>
      <c r="I406" s="104"/>
      <c r="J406" s="104"/>
      <c r="K406" s="104"/>
      <c r="L406" s="104"/>
      <c r="M406" s="104"/>
      <c r="N406" s="104"/>
      <c r="O406" s="104"/>
      <c r="P406" s="109"/>
    </row>
    <row r="407" spans="1:16" ht="12.75">
      <c r="A407" s="340"/>
      <c r="B407" s="457"/>
      <c r="C407" s="160" t="s">
        <v>596</v>
      </c>
      <c r="D407" s="105"/>
      <c r="E407" s="105"/>
      <c r="F407" s="104"/>
      <c r="G407" s="104"/>
      <c r="H407" s="104"/>
      <c r="I407" s="104"/>
      <c r="J407" s="104"/>
      <c r="K407" s="104"/>
      <c r="L407" s="105"/>
      <c r="M407" s="105"/>
      <c r="N407" s="105"/>
      <c r="O407" s="105"/>
      <c r="P407" s="109"/>
    </row>
    <row r="408" spans="1:16" ht="12.75">
      <c r="A408" s="340"/>
      <c r="B408" s="457"/>
      <c r="C408" s="160" t="s">
        <v>11</v>
      </c>
      <c r="D408" s="105"/>
      <c r="E408" s="105"/>
      <c r="F408" s="104"/>
      <c r="G408" s="104"/>
      <c r="H408" s="104"/>
      <c r="I408" s="104"/>
      <c r="J408" s="104"/>
      <c r="K408" s="104"/>
      <c r="L408" s="105"/>
      <c r="M408" s="105"/>
      <c r="N408" s="105"/>
      <c r="O408" s="105"/>
      <c r="P408" s="109"/>
    </row>
    <row r="409" spans="1:16" ht="12.75">
      <c r="A409" s="340"/>
      <c r="B409" s="457"/>
      <c r="C409" s="160" t="s">
        <v>597</v>
      </c>
      <c r="D409" s="104"/>
      <c r="E409" s="104"/>
      <c r="F409" s="104"/>
      <c r="G409" s="104"/>
      <c r="H409" s="104"/>
      <c r="I409" s="104"/>
      <c r="J409" s="104"/>
      <c r="K409" s="104"/>
      <c r="L409" s="104"/>
      <c r="M409" s="104"/>
      <c r="N409" s="104"/>
      <c r="O409" s="104"/>
      <c r="P409" s="109"/>
    </row>
    <row r="410" spans="1:16" ht="12.75">
      <c r="A410" s="340"/>
      <c r="B410" s="457"/>
      <c r="C410" s="160" t="s">
        <v>37</v>
      </c>
      <c r="D410" s="105"/>
      <c r="E410" s="105"/>
      <c r="F410" s="104"/>
      <c r="G410" s="104"/>
      <c r="H410" s="104"/>
      <c r="I410" s="104"/>
      <c r="J410" s="104"/>
      <c r="K410" s="104"/>
      <c r="L410" s="105"/>
      <c r="M410" s="105"/>
      <c r="N410" s="105"/>
      <c r="O410" s="105"/>
      <c r="P410" s="109"/>
    </row>
    <row r="411" spans="1:16" ht="12" customHeight="1">
      <c r="A411" s="340"/>
      <c r="B411" s="457"/>
      <c r="C411" s="160" t="s">
        <v>599</v>
      </c>
      <c r="D411" s="105"/>
      <c r="E411" s="105"/>
      <c r="F411" s="104"/>
      <c r="G411" s="104"/>
      <c r="H411" s="104"/>
      <c r="I411" s="104"/>
      <c r="J411" s="104"/>
      <c r="K411" s="104"/>
      <c r="L411" s="105"/>
      <c r="M411" s="105"/>
      <c r="N411" s="105"/>
      <c r="O411" s="105"/>
      <c r="P411" s="109"/>
    </row>
    <row r="412" spans="1:16" ht="22.5">
      <c r="A412" s="340"/>
      <c r="B412" s="457"/>
      <c r="C412" s="160" t="s">
        <v>44</v>
      </c>
      <c r="D412" s="105"/>
      <c r="E412" s="105"/>
      <c r="F412" s="104"/>
      <c r="G412" s="104"/>
      <c r="H412" s="104"/>
      <c r="I412" s="104"/>
      <c r="J412" s="104"/>
      <c r="K412" s="104"/>
      <c r="L412" s="105"/>
      <c r="M412" s="105"/>
      <c r="N412" s="105"/>
      <c r="O412" s="105"/>
      <c r="P412" s="109"/>
    </row>
    <row r="413" spans="1:16" ht="12.75">
      <c r="A413" s="332"/>
      <c r="B413" s="458"/>
      <c r="C413" s="160" t="s">
        <v>600</v>
      </c>
      <c r="D413" s="105"/>
      <c r="E413" s="105"/>
      <c r="F413" s="104"/>
      <c r="G413" s="104"/>
      <c r="H413" s="104"/>
      <c r="I413" s="104"/>
      <c r="J413" s="104"/>
      <c r="K413" s="104"/>
      <c r="L413" s="105"/>
      <c r="M413" s="105"/>
      <c r="N413" s="105"/>
      <c r="O413" s="105"/>
      <c r="P413" s="109"/>
    </row>
    <row r="414" spans="1:16" ht="12.75">
      <c r="A414" s="331" t="s">
        <v>602</v>
      </c>
      <c r="B414" s="456" t="s">
        <v>606</v>
      </c>
      <c r="C414" s="160" t="s">
        <v>595</v>
      </c>
      <c r="D414" s="104"/>
      <c r="E414" s="104"/>
      <c r="F414" s="104"/>
      <c r="G414" s="104"/>
      <c r="H414" s="104"/>
      <c r="I414" s="104"/>
      <c r="J414" s="104"/>
      <c r="K414" s="104"/>
      <c r="L414" s="104"/>
      <c r="M414" s="104"/>
      <c r="N414" s="104"/>
      <c r="O414" s="104"/>
      <c r="P414" s="109"/>
    </row>
    <row r="415" spans="1:16" ht="12.75">
      <c r="A415" s="340"/>
      <c r="B415" s="457"/>
      <c r="C415" s="160" t="s">
        <v>596</v>
      </c>
      <c r="D415" s="105"/>
      <c r="E415" s="105"/>
      <c r="F415" s="104"/>
      <c r="G415" s="104"/>
      <c r="H415" s="104"/>
      <c r="I415" s="104"/>
      <c r="J415" s="104"/>
      <c r="K415" s="104"/>
      <c r="L415" s="105"/>
      <c r="M415" s="105"/>
      <c r="N415" s="105"/>
      <c r="O415" s="105"/>
      <c r="P415" s="109"/>
    </row>
    <row r="416" spans="1:16" ht="12.75">
      <c r="A416" s="340"/>
      <c r="B416" s="457"/>
      <c r="C416" s="160" t="s">
        <v>11</v>
      </c>
      <c r="D416" s="105"/>
      <c r="E416" s="105"/>
      <c r="F416" s="104"/>
      <c r="G416" s="104"/>
      <c r="H416" s="104"/>
      <c r="I416" s="104"/>
      <c r="J416" s="104"/>
      <c r="K416" s="104"/>
      <c r="L416" s="105"/>
      <c r="M416" s="105"/>
      <c r="N416" s="105"/>
      <c r="O416" s="105"/>
      <c r="P416" s="109"/>
    </row>
    <row r="417" spans="1:16" ht="12.75">
      <c r="A417" s="340"/>
      <c r="B417" s="457"/>
      <c r="C417" s="160" t="s">
        <v>597</v>
      </c>
      <c r="D417" s="104"/>
      <c r="E417" s="104"/>
      <c r="F417" s="104"/>
      <c r="G417" s="104"/>
      <c r="H417" s="104"/>
      <c r="I417" s="104"/>
      <c r="J417" s="104"/>
      <c r="K417" s="104"/>
      <c r="L417" s="104"/>
      <c r="M417" s="104"/>
      <c r="N417" s="104"/>
      <c r="O417" s="104"/>
      <c r="P417" s="109"/>
    </row>
    <row r="418" spans="1:16" ht="12.75">
      <c r="A418" s="340"/>
      <c r="B418" s="457"/>
      <c r="C418" s="160" t="s">
        <v>37</v>
      </c>
      <c r="D418" s="105"/>
      <c r="E418" s="105"/>
      <c r="F418" s="104"/>
      <c r="G418" s="104"/>
      <c r="H418" s="104"/>
      <c r="I418" s="104"/>
      <c r="J418" s="104"/>
      <c r="K418" s="104"/>
      <c r="L418" s="105"/>
      <c r="M418" s="105"/>
      <c r="N418" s="105"/>
      <c r="O418" s="105"/>
      <c r="P418" s="109"/>
    </row>
    <row r="419" spans="1:16" ht="32.25" customHeight="1">
      <c r="A419" s="340"/>
      <c r="B419" s="457"/>
      <c r="C419" s="160" t="s">
        <v>599</v>
      </c>
      <c r="D419" s="105"/>
      <c r="E419" s="105"/>
      <c r="F419" s="104"/>
      <c r="G419" s="104"/>
      <c r="H419" s="104"/>
      <c r="I419" s="104"/>
      <c r="J419" s="104"/>
      <c r="K419" s="104"/>
      <c r="L419" s="105"/>
      <c r="M419" s="105"/>
      <c r="N419" s="105"/>
      <c r="O419" s="105"/>
      <c r="P419" s="109"/>
    </row>
    <row r="420" spans="1:16" ht="22.5">
      <c r="A420" s="340"/>
      <c r="B420" s="457"/>
      <c r="C420" s="160" t="s">
        <v>44</v>
      </c>
      <c r="D420" s="105"/>
      <c r="E420" s="105"/>
      <c r="F420" s="104"/>
      <c r="G420" s="104"/>
      <c r="H420" s="104"/>
      <c r="I420" s="104"/>
      <c r="J420" s="104"/>
      <c r="K420" s="104"/>
      <c r="L420" s="105"/>
      <c r="M420" s="105"/>
      <c r="N420" s="105"/>
      <c r="O420" s="105"/>
      <c r="P420" s="109"/>
    </row>
    <row r="421" spans="1:16" ht="20.25" customHeight="1">
      <c r="A421" s="332"/>
      <c r="B421" s="458"/>
      <c r="C421" s="160" t="s">
        <v>600</v>
      </c>
      <c r="D421" s="105"/>
      <c r="E421" s="105"/>
      <c r="F421" s="104"/>
      <c r="G421" s="104"/>
      <c r="H421" s="104"/>
      <c r="I421" s="104"/>
      <c r="J421" s="104"/>
      <c r="K421" s="104"/>
      <c r="L421" s="105"/>
      <c r="M421" s="105"/>
      <c r="N421" s="105"/>
      <c r="O421" s="105"/>
      <c r="P421" s="109"/>
    </row>
    <row r="422" spans="1:16" ht="12.75">
      <c r="A422" s="331" t="s">
        <v>602</v>
      </c>
      <c r="B422" s="456" t="s">
        <v>607</v>
      </c>
      <c r="C422" s="160" t="s">
        <v>595</v>
      </c>
      <c r="D422" s="104"/>
      <c r="E422" s="104"/>
      <c r="F422" s="104"/>
      <c r="G422" s="104"/>
      <c r="H422" s="104"/>
      <c r="I422" s="104"/>
      <c r="J422" s="104"/>
      <c r="K422" s="104"/>
      <c r="L422" s="104"/>
      <c r="M422" s="104"/>
      <c r="N422" s="104"/>
      <c r="O422" s="104"/>
      <c r="P422" s="109"/>
    </row>
    <row r="423" spans="1:16" ht="12.75">
      <c r="A423" s="340"/>
      <c r="B423" s="457"/>
      <c r="C423" s="160" t="s">
        <v>596</v>
      </c>
      <c r="D423" s="105"/>
      <c r="E423" s="105"/>
      <c r="F423" s="104"/>
      <c r="G423" s="104"/>
      <c r="H423" s="104"/>
      <c r="I423" s="104"/>
      <c r="J423" s="104"/>
      <c r="K423" s="104"/>
      <c r="L423" s="105"/>
      <c r="M423" s="105"/>
      <c r="N423" s="105"/>
      <c r="O423" s="105"/>
      <c r="P423" s="109"/>
    </row>
    <row r="424" spans="1:16" ht="12.75">
      <c r="A424" s="340"/>
      <c r="B424" s="457"/>
      <c r="C424" s="160" t="s">
        <v>11</v>
      </c>
      <c r="D424" s="105"/>
      <c r="E424" s="105"/>
      <c r="F424" s="104"/>
      <c r="G424" s="104"/>
      <c r="H424" s="104"/>
      <c r="I424" s="104"/>
      <c r="J424" s="104"/>
      <c r="K424" s="104"/>
      <c r="L424" s="105"/>
      <c r="M424" s="105"/>
      <c r="N424" s="105"/>
      <c r="O424" s="105"/>
      <c r="P424" s="109"/>
    </row>
    <row r="425" spans="1:16" ht="12.75">
      <c r="A425" s="340"/>
      <c r="B425" s="457"/>
      <c r="C425" s="160" t="s">
        <v>597</v>
      </c>
      <c r="D425" s="104"/>
      <c r="E425" s="104"/>
      <c r="F425" s="104"/>
      <c r="G425" s="104"/>
      <c r="H425" s="104"/>
      <c r="I425" s="104"/>
      <c r="J425" s="104"/>
      <c r="K425" s="104"/>
      <c r="L425" s="104"/>
      <c r="M425" s="104"/>
      <c r="N425" s="104"/>
      <c r="O425" s="104"/>
      <c r="P425" s="109"/>
    </row>
    <row r="426" spans="1:16" ht="12.75">
      <c r="A426" s="340"/>
      <c r="B426" s="457"/>
      <c r="C426" s="160" t="s">
        <v>37</v>
      </c>
      <c r="D426" s="105"/>
      <c r="E426" s="105"/>
      <c r="F426" s="104"/>
      <c r="G426" s="104"/>
      <c r="H426" s="104"/>
      <c r="I426" s="104"/>
      <c r="J426" s="104"/>
      <c r="K426" s="104"/>
      <c r="L426" s="105"/>
      <c r="M426" s="105"/>
      <c r="N426" s="105"/>
      <c r="O426" s="105"/>
      <c r="P426" s="109"/>
    </row>
    <row r="427" spans="1:16" ht="12" customHeight="1">
      <c r="A427" s="340"/>
      <c r="B427" s="457"/>
      <c r="C427" s="160" t="s">
        <v>599</v>
      </c>
      <c r="D427" s="105"/>
      <c r="E427" s="105"/>
      <c r="F427" s="104"/>
      <c r="G427" s="104"/>
      <c r="H427" s="104"/>
      <c r="I427" s="104"/>
      <c r="J427" s="104"/>
      <c r="K427" s="104"/>
      <c r="L427" s="105"/>
      <c r="M427" s="105"/>
      <c r="N427" s="105"/>
      <c r="O427" s="105"/>
      <c r="P427" s="109"/>
    </row>
    <row r="428" spans="1:16" ht="22.5">
      <c r="A428" s="340"/>
      <c r="B428" s="457"/>
      <c r="C428" s="160" t="s">
        <v>44</v>
      </c>
      <c r="D428" s="105"/>
      <c r="E428" s="105"/>
      <c r="F428" s="104"/>
      <c r="G428" s="104"/>
      <c r="H428" s="104"/>
      <c r="I428" s="104"/>
      <c r="J428" s="104"/>
      <c r="K428" s="104"/>
      <c r="L428" s="105"/>
      <c r="M428" s="105"/>
      <c r="N428" s="105"/>
      <c r="O428" s="105"/>
      <c r="P428" s="109"/>
    </row>
    <row r="429" spans="1:16" ht="12.75">
      <c r="A429" s="332"/>
      <c r="B429" s="458"/>
      <c r="C429" s="160" t="s">
        <v>600</v>
      </c>
      <c r="D429" s="105"/>
      <c r="E429" s="105"/>
      <c r="F429" s="104"/>
      <c r="G429" s="104"/>
      <c r="H429" s="104"/>
      <c r="I429" s="104"/>
      <c r="J429" s="104"/>
      <c r="K429" s="104"/>
      <c r="L429" s="105"/>
      <c r="M429" s="105"/>
      <c r="N429" s="105"/>
      <c r="O429" s="105"/>
      <c r="P429" s="109"/>
    </row>
    <row r="430" spans="1:16" ht="12.75">
      <c r="A430" s="331" t="s">
        <v>602</v>
      </c>
      <c r="B430" s="456" t="s">
        <v>608</v>
      </c>
      <c r="C430" s="160" t="s">
        <v>595</v>
      </c>
      <c r="D430" s="104"/>
      <c r="E430" s="104"/>
      <c r="F430" s="104"/>
      <c r="G430" s="104"/>
      <c r="H430" s="104"/>
      <c r="I430" s="104"/>
      <c r="J430" s="104"/>
      <c r="K430" s="104"/>
      <c r="L430" s="104"/>
      <c r="M430" s="104"/>
      <c r="N430" s="104"/>
      <c r="O430" s="104"/>
      <c r="P430" s="109"/>
    </row>
    <row r="431" spans="1:16" ht="12.75">
      <c r="A431" s="340"/>
      <c r="B431" s="457"/>
      <c r="C431" s="160" t="s">
        <v>596</v>
      </c>
      <c r="D431" s="105"/>
      <c r="E431" s="105"/>
      <c r="F431" s="104"/>
      <c r="G431" s="104"/>
      <c r="H431" s="104"/>
      <c r="I431" s="104"/>
      <c r="J431" s="104"/>
      <c r="K431" s="104"/>
      <c r="L431" s="105"/>
      <c r="M431" s="105"/>
      <c r="N431" s="105"/>
      <c r="O431" s="105"/>
      <c r="P431" s="109"/>
    </row>
    <row r="432" spans="1:16" ht="12.75">
      <c r="A432" s="340"/>
      <c r="B432" s="457"/>
      <c r="C432" s="160" t="s">
        <v>11</v>
      </c>
      <c r="D432" s="105"/>
      <c r="E432" s="105"/>
      <c r="F432" s="104"/>
      <c r="G432" s="104"/>
      <c r="H432" s="104"/>
      <c r="I432" s="104"/>
      <c r="J432" s="104"/>
      <c r="K432" s="104"/>
      <c r="L432" s="105"/>
      <c r="M432" s="105"/>
      <c r="N432" s="105"/>
      <c r="O432" s="105"/>
      <c r="P432" s="109"/>
    </row>
    <row r="433" spans="1:16" ht="12.75">
      <c r="A433" s="340"/>
      <c r="B433" s="457"/>
      <c r="C433" s="160" t="s">
        <v>597</v>
      </c>
      <c r="D433" s="104"/>
      <c r="E433" s="104"/>
      <c r="F433" s="104"/>
      <c r="G433" s="104"/>
      <c r="H433" s="104"/>
      <c r="I433" s="104"/>
      <c r="J433" s="104"/>
      <c r="K433" s="104"/>
      <c r="L433" s="104"/>
      <c r="M433" s="104"/>
      <c r="N433" s="104"/>
      <c r="O433" s="104"/>
      <c r="P433" s="109"/>
    </row>
    <row r="434" spans="1:16" ht="12.75">
      <c r="A434" s="340"/>
      <c r="B434" s="457"/>
      <c r="C434" s="160" t="s">
        <v>37</v>
      </c>
      <c r="D434" s="105"/>
      <c r="E434" s="105"/>
      <c r="F434" s="104"/>
      <c r="G434" s="104"/>
      <c r="H434" s="104"/>
      <c r="I434" s="104"/>
      <c r="J434" s="104"/>
      <c r="K434" s="104"/>
      <c r="L434" s="105"/>
      <c r="M434" s="105"/>
      <c r="N434" s="105"/>
      <c r="O434" s="105"/>
      <c r="P434" s="109"/>
    </row>
    <row r="435" spans="1:16" ht="12.75" customHeight="1">
      <c r="A435" s="340"/>
      <c r="B435" s="457"/>
      <c r="C435" s="160" t="s">
        <v>599</v>
      </c>
      <c r="D435" s="105"/>
      <c r="E435" s="105"/>
      <c r="F435" s="104"/>
      <c r="G435" s="104"/>
      <c r="H435" s="104"/>
      <c r="I435" s="104"/>
      <c r="J435" s="104"/>
      <c r="K435" s="104"/>
      <c r="L435" s="105"/>
      <c r="M435" s="105"/>
      <c r="N435" s="105"/>
      <c r="O435" s="105"/>
      <c r="P435" s="109"/>
    </row>
    <row r="436" spans="1:16" ht="22.5">
      <c r="A436" s="340"/>
      <c r="B436" s="457"/>
      <c r="C436" s="160" t="s">
        <v>44</v>
      </c>
      <c r="D436" s="105"/>
      <c r="E436" s="105"/>
      <c r="F436" s="104"/>
      <c r="G436" s="104"/>
      <c r="H436" s="104"/>
      <c r="I436" s="104"/>
      <c r="J436" s="104"/>
      <c r="K436" s="104"/>
      <c r="L436" s="105"/>
      <c r="M436" s="105"/>
      <c r="N436" s="105"/>
      <c r="O436" s="105"/>
      <c r="P436" s="109"/>
    </row>
    <row r="437" spans="1:16" ht="12.75">
      <c r="A437" s="332"/>
      <c r="B437" s="458"/>
      <c r="C437" s="160" t="s">
        <v>600</v>
      </c>
      <c r="D437" s="105"/>
      <c r="E437" s="105"/>
      <c r="F437" s="104"/>
      <c r="G437" s="104"/>
      <c r="H437" s="104"/>
      <c r="I437" s="104"/>
      <c r="J437" s="104"/>
      <c r="K437" s="104"/>
      <c r="L437" s="105"/>
      <c r="M437" s="105"/>
      <c r="N437" s="105"/>
      <c r="O437" s="105"/>
      <c r="P437" s="109"/>
    </row>
    <row r="438" spans="1:16" ht="12.75">
      <c r="A438" s="331" t="s">
        <v>602</v>
      </c>
      <c r="B438" s="456" t="s">
        <v>609</v>
      </c>
      <c r="C438" s="160" t="s">
        <v>595</v>
      </c>
      <c r="D438" s="104"/>
      <c r="E438" s="104"/>
      <c r="F438" s="104"/>
      <c r="G438" s="104"/>
      <c r="H438" s="104"/>
      <c r="I438" s="104"/>
      <c r="J438" s="104"/>
      <c r="K438" s="104"/>
      <c r="L438" s="104"/>
      <c r="M438" s="104"/>
      <c r="N438" s="104"/>
      <c r="O438" s="104"/>
      <c r="P438" s="109"/>
    </row>
    <row r="439" spans="1:16" ht="12.75">
      <c r="A439" s="340"/>
      <c r="B439" s="457"/>
      <c r="C439" s="160" t="s">
        <v>596</v>
      </c>
      <c r="D439" s="105"/>
      <c r="E439" s="105"/>
      <c r="F439" s="104"/>
      <c r="G439" s="104"/>
      <c r="H439" s="104"/>
      <c r="I439" s="104"/>
      <c r="J439" s="104"/>
      <c r="K439" s="104"/>
      <c r="L439" s="105"/>
      <c r="M439" s="105"/>
      <c r="N439" s="105"/>
      <c r="O439" s="105"/>
      <c r="P439" s="109"/>
    </row>
    <row r="440" spans="1:16" ht="12.75">
      <c r="A440" s="340"/>
      <c r="B440" s="457"/>
      <c r="C440" s="160" t="s">
        <v>11</v>
      </c>
      <c r="D440" s="105"/>
      <c r="E440" s="105"/>
      <c r="F440" s="104"/>
      <c r="G440" s="104"/>
      <c r="H440" s="104"/>
      <c r="I440" s="104"/>
      <c r="J440" s="104"/>
      <c r="K440" s="104"/>
      <c r="L440" s="105"/>
      <c r="M440" s="105"/>
      <c r="N440" s="105"/>
      <c r="O440" s="105"/>
      <c r="P440" s="109"/>
    </row>
    <row r="441" spans="1:16" ht="12.75">
      <c r="A441" s="340"/>
      <c r="B441" s="457"/>
      <c r="C441" s="160" t="s">
        <v>597</v>
      </c>
      <c r="D441" s="104"/>
      <c r="E441" s="104"/>
      <c r="F441" s="104"/>
      <c r="G441" s="104"/>
      <c r="H441" s="104"/>
      <c r="I441" s="104"/>
      <c r="J441" s="104"/>
      <c r="K441" s="104"/>
      <c r="L441" s="104"/>
      <c r="M441" s="104"/>
      <c r="N441" s="104"/>
      <c r="O441" s="104"/>
      <c r="P441" s="109"/>
    </row>
    <row r="442" spans="1:16" ht="12.75">
      <c r="A442" s="340"/>
      <c r="B442" s="457"/>
      <c r="C442" s="160" t="s">
        <v>37</v>
      </c>
      <c r="D442" s="105"/>
      <c r="E442" s="105"/>
      <c r="F442" s="104"/>
      <c r="G442" s="104"/>
      <c r="H442" s="104"/>
      <c r="I442" s="104"/>
      <c r="J442" s="104"/>
      <c r="K442" s="104"/>
      <c r="L442" s="105"/>
      <c r="M442" s="105"/>
      <c r="N442" s="105"/>
      <c r="O442" s="105"/>
      <c r="P442" s="109"/>
    </row>
    <row r="443" spans="1:16" ht="12.75" customHeight="1">
      <c r="A443" s="340"/>
      <c r="B443" s="457"/>
      <c r="C443" s="160" t="s">
        <v>599</v>
      </c>
      <c r="D443" s="105"/>
      <c r="E443" s="105"/>
      <c r="F443" s="104"/>
      <c r="G443" s="104"/>
      <c r="H443" s="104"/>
      <c r="I443" s="104"/>
      <c r="J443" s="104"/>
      <c r="K443" s="104"/>
      <c r="L443" s="105"/>
      <c r="M443" s="105"/>
      <c r="N443" s="105"/>
      <c r="O443" s="105"/>
      <c r="P443" s="109"/>
    </row>
    <row r="444" spans="1:16" ht="22.5">
      <c r="A444" s="340"/>
      <c r="B444" s="457"/>
      <c r="C444" s="160" t="s">
        <v>44</v>
      </c>
      <c r="D444" s="105"/>
      <c r="E444" s="105"/>
      <c r="F444" s="104"/>
      <c r="G444" s="104"/>
      <c r="H444" s="104"/>
      <c r="I444" s="104"/>
      <c r="J444" s="104"/>
      <c r="K444" s="104"/>
      <c r="L444" s="105"/>
      <c r="M444" s="105"/>
      <c r="N444" s="105"/>
      <c r="O444" s="105"/>
      <c r="P444" s="109"/>
    </row>
    <row r="445" spans="1:16" ht="12.75">
      <c r="A445" s="332"/>
      <c r="B445" s="458"/>
      <c r="C445" s="160" t="s">
        <v>600</v>
      </c>
      <c r="D445" s="105"/>
      <c r="E445" s="105"/>
      <c r="F445" s="104"/>
      <c r="G445" s="104"/>
      <c r="H445" s="104"/>
      <c r="I445" s="104"/>
      <c r="J445" s="104"/>
      <c r="K445" s="104"/>
      <c r="L445" s="105"/>
      <c r="M445" s="105"/>
      <c r="N445" s="105"/>
      <c r="O445" s="105"/>
      <c r="P445" s="109"/>
    </row>
    <row r="446" spans="1:16" ht="12.75">
      <c r="A446" s="331" t="s">
        <v>602</v>
      </c>
      <c r="B446" s="456" t="s">
        <v>610</v>
      </c>
      <c r="C446" s="160" t="s">
        <v>595</v>
      </c>
      <c r="D446" s="104"/>
      <c r="E446" s="104"/>
      <c r="F446" s="104"/>
      <c r="G446" s="104"/>
      <c r="H446" s="104"/>
      <c r="I446" s="104"/>
      <c r="J446" s="104"/>
      <c r="K446" s="104"/>
      <c r="L446" s="104"/>
      <c r="M446" s="104"/>
      <c r="N446" s="104"/>
      <c r="O446" s="104"/>
      <c r="P446" s="109"/>
    </row>
    <row r="447" spans="1:16" ht="12.75">
      <c r="A447" s="340"/>
      <c r="B447" s="457"/>
      <c r="C447" s="160" t="s">
        <v>596</v>
      </c>
      <c r="D447" s="105"/>
      <c r="E447" s="105"/>
      <c r="F447" s="104"/>
      <c r="G447" s="104"/>
      <c r="H447" s="104"/>
      <c r="I447" s="104"/>
      <c r="J447" s="104"/>
      <c r="K447" s="104"/>
      <c r="L447" s="105"/>
      <c r="M447" s="105"/>
      <c r="N447" s="105"/>
      <c r="O447" s="105"/>
      <c r="P447" s="109"/>
    </row>
    <row r="448" spans="1:16" ht="12.75">
      <c r="A448" s="340"/>
      <c r="B448" s="457"/>
      <c r="C448" s="160" t="s">
        <v>11</v>
      </c>
      <c r="D448" s="105"/>
      <c r="E448" s="105"/>
      <c r="F448" s="104"/>
      <c r="G448" s="104"/>
      <c r="H448" s="104"/>
      <c r="I448" s="104"/>
      <c r="J448" s="104"/>
      <c r="K448" s="104"/>
      <c r="L448" s="105"/>
      <c r="M448" s="105"/>
      <c r="N448" s="105"/>
      <c r="O448" s="105"/>
      <c r="P448" s="109"/>
    </row>
    <row r="449" spans="1:16" ht="12.75">
      <c r="A449" s="340"/>
      <c r="B449" s="457"/>
      <c r="C449" s="160" t="s">
        <v>597</v>
      </c>
      <c r="D449" s="104"/>
      <c r="E449" s="104"/>
      <c r="F449" s="104"/>
      <c r="G449" s="104"/>
      <c r="H449" s="104"/>
      <c r="I449" s="104"/>
      <c r="J449" s="104"/>
      <c r="K449" s="104"/>
      <c r="L449" s="104"/>
      <c r="M449" s="104"/>
      <c r="N449" s="104"/>
      <c r="O449" s="104"/>
      <c r="P449" s="109"/>
    </row>
    <row r="450" spans="1:16" ht="12.75">
      <c r="A450" s="340"/>
      <c r="B450" s="457"/>
      <c r="C450" s="160" t="s">
        <v>37</v>
      </c>
      <c r="D450" s="105"/>
      <c r="E450" s="105"/>
      <c r="F450" s="104"/>
      <c r="G450" s="104"/>
      <c r="H450" s="104"/>
      <c r="I450" s="104"/>
      <c r="J450" s="104"/>
      <c r="K450" s="104"/>
      <c r="L450" s="105"/>
      <c r="M450" s="105"/>
      <c r="N450" s="105"/>
      <c r="O450" s="105"/>
      <c r="P450" s="109"/>
    </row>
    <row r="451" spans="1:16" ht="10.5" customHeight="1">
      <c r="A451" s="340"/>
      <c r="B451" s="457"/>
      <c r="C451" s="160" t="s">
        <v>599</v>
      </c>
      <c r="D451" s="105"/>
      <c r="E451" s="105"/>
      <c r="F451" s="104"/>
      <c r="G451" s="104"/>
      <c r="H451" s="104"/>
      <c r="I451" s="104"/>
      <c r="J451" s="104"/>
      <c r="K451" s="104"/>
      <c r="L451" s="105"/>
      <c r="M451" s="105"/>
      <c r="N451" s="105"/>
      <c r="O451" s="105"/>
      <c r="P451" s="109"/>
    </row>
    <row r="452" spans="1:16" ht="22.5">
      <c r="A452" s="340"/>
      <c r="B452" s="457"/>
      <c r="C452" s="160" t="s">
        <v>44</v>
      </c>
      <c r="D452" s="105"/>
      <c r="E452" s="105"/>
      <c r="F452" s="104"/>
      <c r="G452" s="104"/>
      <c r="H452" s="104"/>
      <c r="I452" s="104"/>
      <c r="J452" s="104"/>
      <c r="K452" s="104"/>
      <c r="L452" s="105"/>
      <c r="M452" s="105"/>
      <c r="N452" s="105"/>
      <c r="O452" s="105"/>
      <c r="P452" s="109"/>
    </row>
    <row r="453" spans="1:16" ht="12.75">
      <c r="A453" s="332"/>
      <c r="B453" s="458"/>
      <c r="C453" s="160" t="s">
        <v>600</v>
      </c>
      <c r="D453" s="105"/>
      <c r="E453" s="105"/>
      <c r="F453" s="104"/>
      <c r="G453" s="104"/>
      <c r="H453" s="104"/>
      <c r="I453" s="104"/>
      <c r="J453" s="104"/>
      <c r="K453" s="104"/>
      <c r="L453" s="105"/>
      <c r="M453" s="105"/>
      <c r="N453" s="105"/>
      <c r="O453" s="105"/>
      <c r="P453" s="109"/>
    </row>
    <row r="454" spans="1:16" ht="12.75">
      <c r="A454" s="331" t="s">
        <v>602</v>
      </c>
      <c r="B454" s="456" t="s">
        <v>611</v>
      </c>
      <c r="C454" s="160" t="s">
        <v>595</v>
      </c>
      <c r="D454" s="104"/>
      <c r="E454" s="104"/>
      <c r="F454" s="104"/>
      <c r="G454" s="104"/>
      <c r="H454" s="104"/>
      <c r="I454" s="104"/>
      <c r="J454" s="104"/>
      <c r="K454" s="104"/>
      <c r="L454" s="104"/>
      <c r="M454" s="104"/>
      <c r="N454" s="104"/>
      <c r="O454" s="104"/>
      <c r="P454" s="109"/>
    </row>
    <row r="455" spans="1:16" ht="12.75">
      <c r="A455" s="340"/>
      <c r="B455" s="457"/>
      <c r="C455" s="160" t="s">
        <v>596</v>
      </c>
      <c r="D455" s="105"/>
      <c r="E455" s="105"/>
      <c r="F455" s="104"/>
      <c r="G455" s="104"/>
      <c r="H455" s="104"/>
      <c r="I455" s="104"/>
      <c r="J455" s="104"/>
      <c r="K455" s="104"/>
      <c r="L455" s="105"/>
      <c r="M455" s="105"/>
      <c r="N455" s="105"/>
      <c r="O455" s="105"/>
      <c r="P455" s="109"/>
    </row>
    <row r="456" spans="1:16" ht="12.75">
      <c r="A456" s="340"/>
      <c r="B456" s="457"/>
      <c r="C456" s="160" t="s">
        <v>11</v>
      </c>
      <c r="D456" s="104"/>
      <c r="E456" s="104"/>
      <c r="F456" s="104"/>
      <c r="G456" s="104"/>
      <c r="H456" s="104"/>
      <c r="I456" s="104"/>
      <c r="J456" s="104"/>
      <c r="K456" s="104"/>
      <c r="L456" s="104"/>
      <c r="M456" s="104"/>
      <c r="N456" s="104"/>
      <c r="O456" s="104"/>
      <c r="P456" s="109"/>
    </row>
    <row r="457" spans="1:16" ht="12.75">
      <c r="A457" s="340"/>
      <c r="B457" s="457"/>
      <c r="C457" s="160" t="s">
        <v>597</v>
      </c>
      <c r="D457" s="105"/>
      <c r="E457" s="105"/>
      <c r="F457" s="104"/>
      <c r="G457" s="104"/>
      <c r="H457" s="104"/>
      <c r="I457" s="104"/>
      <c r="J457" s="104"/>
      <c r="K457" s="104"/>
      <c r="L457" s="105"/>
      <c r="M457" s="105"/>
      <c r="N457" s="105"/>
      <c r="O457" s="105"/>
      <c r="P457" s="109"/>
    </row>
    <row r="458" spans="1:16" ht="12.75">
      <c r="A458" s="340"/>
      <c r="B458" s="457"/>
      <c r="C458" s="160" t="s">
        <v>37</v>
      </c>
      <c r="D458" s="105"/>
      <c r="E458" s="105"/>
      <c r="F458" s="104"/>
      <c r="G458" s="104"/>
      <c r="H458" s="104"/>
      <c r="I458" s="104"/>
      <c r="J458" s="104"/>
      <c r="K458" s="104"/>
      <c r="L458" s="105"/>
      <c r="M458" s="105"/>
      <c r="N458" s="105"/>
      <c r="O458" s="105"/>
      <c r="P458" s="109"/>
    </row>
    <row r="459" spans="1:16" ht="12.75" customHeight="1">
      <c r="A459" s="340"/>
      <c r="B459" s="457"/>
      <c r="C459" s="160" t="s">
        <v>599</v>
      </c>
      <c r="D459" s="105"/>
      <c r="E459" s="105"/>
      <c r="F459" s="104"/>
      <c r="G459" s="104"/>
      <c r="H459" s="104"/>
      <c r="I459" s="104"/>
      <c r="J459" s="104"/>
      <c r="K459" s="104"/>
      <c r="L459" s="105"/>
      <c r="M459" s="105"/>
      <c r="N459" s="105"/>
      <c r="O459" s="105"/>
      <c r="P459" s="109"/>
    </row>
    <row r="460" spans="1:16" ht="22.5">
      <c r="A460" s="340"/>
      <c r="B460" s="457"/>
      <c r="C460" s="160" t="s">
        <v>44</v>
      </c>
      <c r="D460" s="105"/>
      <c r="E460" s="105"/>
      <c r="F460" s="104"/>
      <c r="G460" s="104"/>
      <c r="H460" s="104"/>
      <c r="I460" s="104"/>
      <c r="J460" s="104"/>
      <c r="K460" s="104"/>
      <c r="L460" s="105"/>
      <c r="M460" s="105"/>
      <c r="N460" s="105"/>
      <c r="O460" s="105"/>
      <c r="P460" s="109"/>
    </row>
    <row r="461" spans="1:16" ht="12.75">
      <c r="A461" s="332"/>
      <c r="B461" s="458"/>
      <c r="C461" s="160" t="s">
        <v>600</v>
      </c>
      <c r="D461" s="105"/>
      <c r="E461" s="105"/>
      <c r="F461" s="104"/>
      <c r="G461" s="104"/>
      <c r="H461" s="104"/>
      <c r="I461" s="104"/>
      <c r="J461" s="104"/>
      <c r="K461" s="104"/>
      <c r="L461" s="105"/>
      <c r="M461" s="105"/>
      <c r="N461" s="105"/>
      <c r="O461" s="105"/>
      <c r="P461" s="109"/>
    </row>
    <row r="462" spans="1:16" ht="12.75">
      <c r="A462" s="331" t="s">
        <v>602</v>
      </c>
      <c r="B462" s="456" t="s">
        <v>612</v>
      </c>
      <c r="C462" s="160" t="s">
        <v>595</v>
      </c>
      <c r="D462" s="104"/>
      <c r="E462" s="104"/>
      <c r="F462" s="104"/>
      <c r="G462" s="104"/>
      <c r="H462" s="104"/>
      <c r="I462" s="104"/>
      <c r="J462" s="104"/>
      <c r="K462" s="104"/>
      <c r="L462" s="104"/>
      <c r="M462" s="104"/>
      <c r="N462" s="104"/>
      <c r="O462" s="104"/>
      <c r="P462" s="109"/>
    </row>
    <row r="463" spans="1:16" ht="12.75">
      <c r="A463" s="340"/>
      <c r="B463" s="457"/>
      <c r="C463" s="160" t="s">
        <v>596</v>
      </c>
      <c r="D463" s="105"/>
      <c r="E463" s="105"/>
      <c r="F463" s="104"/>
      <c r="G463" s="104"/>
      <c r="H463" s="104"/>
      <c r="I463" s="104"/>
      <c r="J463" s="104"/>
      <c r="K463" s="104"/>
      <c r="L463" s="105"/>
      <c r="M463" s="105"/>
      <c r="N463" s="105"/>
      <c r="O463" s="105"/>
      <c r="P463" s="109"/>
    </row>
    <row r="464" spans="1:16" ht="12.75">
      <c r="A464" s="340"/>
      <c r="B464" s="457"/>
      <c r="C464" s="160" t="s">
        <v>11</v>
      </c>
      <c r="D464" s="105"/>
      <c r="E464" s="105"/>
      <c r="F464" s="104"/>
      <c r="G464" s="104"/>
      <c r="H464" s="104"/>
      <c r="I464" s="104"/>
      <c r="J464" s="104"/>
      <c r="K464" s="104"/>
      <c r="L464" s="105"/>
      <c r="M464" s="105"/>
      <c r="N464" s="105"/>
      <c r="O464" s="105"/>
      <c r="P464" s="109"/>
    </row>
    <row r="465" spans="1:16" ht="12.75">
      <c r="A465" s="340"/>
      <c r="B465" s="457"/>
      <c r="C465" s="160" t="s">
        <v>597</v>
      </c>
      <c r="D465" s="104"/>
      <c r="E465" s="104"/>
      <c r="F465" s="104"/>
      <c r="G465" s="104"/>
      <c r="H465" s="104"/>
      <c r="I465" s="104"/>
      <c r="J465" s="104"/>
      <c r="K465" s="104"/>
      <c r="L465" s="104"/>
      <c r="M465" s="104"/>
      <c r="N465" s="104"/>
      <c r="O465" s="104"/>
      <c r="P465" s="109"/>
    </row>
    <row r="466" spans="1:16" ht="12.75">
      <c r="A466" s="340"/>
      <c r="B466" s="457"/>
      <c r="C466" s="160" t="s">
        <v>37</v>
      </c>
      <c r="D466" s="105"/>
      <c r="E466" s="105"/>
      <c r="F466" s="104"/>
      <c r="G466" s="104"/>
      <c r="H466" s="104"/>
      <c r="I466" s="104"/>
      <c r="J466" s="104"/>
      <c r="K466" s="104"/>
      <c r="L466" s="105"/>
      <c r="M466" s="105"/>
      <c r="N466" s="105"/>
      <c r="O466" s="105"/>
      <c r="P466" s="109"/>
    </row>
    <row r="467" spans="1:16" ht="12" customHeight="1">
      <c r="A467" s="340"/>
      <c r="B467" s="457"/>
      <c r="C467" s="160" t="s">
        <v>599</v>
      </c>
      <c r="D467" s="105"/>
      <c r="E467" s="105"/>
      <c r="F467" s="104"/>
      <c r="G467" s="104"/>
      <c r="H467" s="104"/>
      <c r="I467" s="104"/>
      <c r="J467" s="104"/>
      <c r="K467" s="104"/>
      <c r="L467" s="105"/>
      <c r="M467" s="105"/>
      <c r="N467" s="105"/>
      <c r="O467" s="105"/>
      <c r="P467" s="109"/>
    </row>
    <row r="468" spans="1:16" ht="22.5">
      <c r="A468" s="340"/>
      <c r="B468" s="457"/>
      <c r="C468" s="160" t="s">
        <v>44</v>
      </c>
      <c r="D468" s="105"/>
      <c r="E468" s="105"/>
      <c r="F468" s="104"/>
      <c r="G468" s="104"/>
      <c r="H468" s="104"/>
      <c r="I468" s="104"/>
      <c r="J468" s="104"/>
      <c r="K468" s="104"/>
      <c r="L468" s="105"/>
      <c r="M468" s="105"/>
      <c r="N468" s="105"/>
      <c r="O468" s="105"/>
      <c r="P468" s="109"/>
    </row>
    <row r="469" spans="1:16" ht="12.75">
      <c r="A469" s="332"/>
      <c r="B469" s="458"/>
      <c r="C469" s="160" t="s">
        <v>600</v>
      </c>
      <c r="D469" s="105"/>
      <c r="E469" s="105"/>
      <c r="F469" s="104"/>
      <c r="G469" s="104"/>
      <c r="H469" s="104"/>
      <c r="I469" s="104"/>
      <c r="J469" s="104"/>
      <c r="K469" s="104"/>
      <c r="L469" s="105"/>
      <c r="M469" s="105"/>
      <c r="N469" s="105"/>
      <c r="O469" s="105"/>
      <c r="P469" s="109"/>
    </row>
    <row r="470" spans="1:16" ht="12.75">
      <c r="A470" s="331" t="s">
        <v>602</v>
      </c>
      <c r="B470" s="456" t="s">
        <v>613</v>
      </c>
      <c r="C470" s="160" t="s">
        <v>595</v>
      </c>
      <c r="D470" s="104"/>
      <c r="E470" s="104"/>
      <c r="F470" s="104"/>
      <c r="G470" s="104"/>
      <c r="H470" s="104"/>
      <c r="I470" s="104"/>
      <c r="J470" s="104"/>
      <c r="K470" s="104"/>
      <c r="L470" s="104"/>
      <c r="M470" s="104"/>
      <c r="N470" s="104"/>
      <c r="O470" s="104"/>
      <c r="P470" s="109"/>
    </row>
    <row r="471" spans="1:16" ht="12.75">
      <c r="A471" s="340"/>
      <c r="B471" s="457"/>
      <c r="C471" s="160" t="s">
        <v>596</v>
      </c>
      <c r="D471" s="105"/>
      <c r="E471" s="105"/>
      <c r="F471" s="104"/>
      <c r="G471" s="104"/>
      <c r="H471" s="104"/>
      <c r="I471" s="104"/>
      <c r="J471" s="104"/>
      <c r="K471" s="104"/>
      <c r="L471" s="105"/>
      <c r="M471" s="105"/>
      <c r="N471" s="105"/>
      <c r="O471" s="105"/>
      <c r="P471" s="109"/>
    </row>
    <row r="472" spans="1:16" ht="12.75">
      <c r="A472" s="340"/>
      <c r="B472" s="457"/>
      <c r="C472" s="160" t="s">
        <v>11</v>
      </c>
      <c r="D472" s="105"/>
      <c r="E472" s="105"/>
      <c r="F472" s="104"/>
      <c r="G472" s="104"/>
      <c r="H472" s="104"/>
      <c r="I472" s="104"/>
      <c r="J472" s="104"/>
      <c r="K472" s="104"/>
      <c r="L472" s="105"/>
      <c r="M472" s="105"/>
      <c r="N472" s="105"/>
      <c r="O472" s="105"/>
      <c r="P472" s="109"/>
    </row>
    <row r="473" spans="1:16" ht="12.75">
      <c r="A473" s="340"/>
      <c r="B473" s="457"/>
      <c r="C473" s="160" t="s">
        <v>597</v>
      </c>
      <c r="D473" s="104"/>
      <c r="E473" s="104"/>
      <c r="F473" s="104"/>
      <c r="G473" s="104"/>
      <c r="H473" s="104"/>
      <c r="I473" s="104"/>
      <c r="J473" s="104"/>
      <c r="K473" s="104"/>
      <c r="L473" s="104"/>
      <c r="M473" s="104"/>
      <c r="N473" s="104"/>
      <c r="O473" s="104"/>
      <c r="P473" s="109"/>
    </row>
    <row r="474" spans="1:16" ht="12.75">
      <c r="A474" s="340"/>
      <c r="B474" s="457"/>
      <c r="C474" s="160" t="s">
        <v>37</v>
      </c>
      <c r="D474" s="105"/>
      <c r="E474" s="105"/>
      <c r="F474" s="104"/>
      <c r="G474" s="104"/>
      <c r="H474" s="104"/>
      <c r="I474" s="104"/>
      <c r="J474" s="104"/>
      <c r="K474" s="104"/>
      <c r="L474" s="105"/>
      <c r="M474" s="105"/>
      <c r="N474" s="105"/>
      <c r="O474" s="105"/>
      <c r="P474" s="109"/>
    </row>
    <row r="475" spans="1:16" ht="13.5" customHeight="1">
      <c r="A475" s="340"/>
      <c r="B475" s="457"/>
      <c r="C475" s="160" t="s">
        <v>599</v>
      </c>
      <c r="D475" s="105"/>
      <c r="E475" s="105"/>
      <c r="F475" s="104"/>
      <c r="G475" s="104"/>
      <c r="H475" s="104"/>
      <c r="I475" s="104"/>
      <c r="J475" s="104"/>
      <c r="K475" s="104"/>
      <c r="L475" s="105"/>
      <c r="M475" s="105"/>
      <c r="N475" s="105"/>
      <c r="O475" s="105"/>
      <c r="P475" s="109"/>
    </row>
    <row r="476" spans="1:16" ht="22.5">
      <c r="A476" s="340"/>
      <c r="B476" s="457"/>
      <c r="C476" s="160" t="s">
        <v>44</v>
      </c>
      <c r="D476" s="105"/>
      <c r="E476" s="105"/>
      <c r="F476" s="104"/>
      <c r="G476" s="104"/>
      <c r="H476" s="104"/>
      <c r="I476" s="104"/>
      <c r="J476" s="104"/>
      <c r="K476" s="104"/>
      <c r="L476" s="105"/>
      <c r="M476" s="105"/>
      <c r="N476" s="105"/>
      <c r="O476" s="105"/>
      <c r="P476" s="109"/>
    </row>
    <row r="477" spans="1:16" ht="109.5" customHeight="1">
      <c r="A477" s="332"/>
      <c r="B477" s="458"/>
      <c r="C477" s="160" t="s">
        <v>600</v>
      </c>
      <c r="D477" s="105"/>
      <c r="E477" s="105"/>
      <c r="F477" s="104"/>
      <c r="G477" s="104"/>
      <c r="H477" s="104"/>
      <c r="I477" s="104"/>
      <c r="J477" s="104"/>
      <c r="K477" s="104"/>
      <c r="L477" s="105"/>
      <c r="M477" s="105"/>
      <c r="N477" s="105"/>
      <c r="O477" s="105"/>
      <c r="P477" s="109"/>
    </row>
    <row r="478" spans="1:16" ht="12.75">
      <c r="A478" s="331" t="s">
        <v>602</v>
      </c>
      <c r="B478" s="456" t="s">
        <v>614</v>
      </c>
      <c r="C478" s="160" t="s">
        <v>595</v>
      </c>
      <c r="D478" s="104">
        <f>D482</f>
        <v>415.6</v>
      </c>
      <c r="E478" s="104">
        <f aca="true" t="shared" si="51" ref="E478:O478">E482</f>
        <v>415.6</v>
      </c>
      <c r="F478" s="104">
        <f t="shared" si="51"/>
        <v>102.5</v>
      </c>
      <c r="G478" s="104">
        <f t="shared" si="51"/>
        <v>95.4</v>
      </c>
      <c r="H478" s="104">
        <f t="shared" si="51"/>
        <v>205</v>
      </c>
      <c r="I478" s="104">
        <f t="shared" si="51"/>
        <v>179.6</v>
      </c>
      <c r="J478" s="104">
        <f t="shared" si="51"/>
        <v>307.5</v>
      </c>
      <c r="K478" s="104">
        <f t="shared" si="51"/>
        <v>263.7</v>
      </c>
      <c r="L478" s="104">
        <f t="shared" si="51"/>
        <v>347.8</v>
      </c>
      <c r="M478" s="104">
        <f t="shared" si="51"/>
        <v>347.8</v>
      </c>
      <c r="N478" s="104">
        <f t="shared" si="51"/>
        <v>410</v>
      </c>
      <c r="O478" s="104">
        <f t="shared" si="51"/>
        <v>410</v>
      </c>
      <c r="P478" s="109"/>
    </row>
    <row r="479" spans="1:16" ht="12.75">
      <c r="A479" s="340"/>
      <c r="B479" s="457"/>
      <c r="C479" s="160" t="s">
        <v>596</v>
      </c>
      <c r="D479" s="105"/>
      <c r="E479" s="105"/>
      <c r="F479" s="104"/>
      <c r="G479" s="104"/>
      <c r="H479" s="104"/>
      <c r="I479" s="104"/>
      <c r="J479" s="104"/>
      <c r="K479" s="104"/>
      <c r="L479" s="105"/>
      <c r="M479" s="105"/>
      <c r="N479" s="105"/>
      <c r="O479" s="105"/>
      <c r="P479" s="109"/>
    </row>
    <row r="480" spans="1:16" ht="12.75">
      <c r="A480" s="340"/>
      <c r="B480" s="457"/>
      <c r="C480" s="160" t="s">
        <v>11</v>
      </c>
      <c r="D480" s="105"/>
      <c r="E480" s="105"/>
      <c r="F480" s="104"/>
      <c r="G480" s="104"/>
      <c r="H480" s="104"/>
      <c r="I480" s="104"/>
      <c r="J480" s="104"/>
      <c r="K480" s="104"/>
      <c r="L480" s="105"/>
      <c r="M480" s="105"/>
      <c r="N480" s="105"/>
      <c r="O480" s="105"/>
      <c r="P480" s="109"/>
    </row>
    <row r="481" spans="1:16" ht="12.75">
      <c r="A481" s="340"/>
      <c r="B481" s="457"/>
      <c r="C481" s="160" t="s">
        <v>597</v>
      </c>
      <c r="D481" s="105"/>
      <c r="E481" s="105"/>
      <c r="F481" s="104"/>
      <c r="G481" s="104"/>
      <c r="H481" s="104"/>
      <c r="I481" s="104"/>
      <c r="J481" s="104"/>
      <c r="K481" s="104"/>
      <c r="L481" s="105"/>
      <c r="M481" s="105"/>
      <c r="N481" s="105"/>
      <c r="O481" s="105"/>
      <c r="P481" s="109"/>
    </row>
    <row r="482" spans="1:16" ht="12.75">
      <c r="A482" s="340"/>
      <c r="B482" s="457"/>
      <c r="C482" s="160" t="s">
        <v>37</v>
      </c>
      <c r="D482" s="104">
        <v>415.6</v>
      </c>
      <c r="E482" s="104">
        <v>415.6</v>
      </c>
      <c r="F482" s="104">
        <v>102.5</v>
      </c>
      <c r="G482" s="104">
        <v>95.4</v>
      </c>
      <c r="H482" s="104">
        <v>205</v>
      </c>
      <c r="I482" s="104">
        <v>179.6</v>
      </c>
      <c r="J482" s="104">
        <v>307.5</v>
      </c>
      <c r="K482" s="104">
        <v>263.7</v>
      </c>
      <c r="L482" s="104">
        <v>347.8</v>
      </c>
      <c r="M482" s="104">
        <v>347.8</v>
      </c>
      <c r="N482" s="104">
        <v>410</v>
      </c>
      <c r="O482" s="104">
        <v>410</v>
      </c>
      <c r="P482" s="109"/>
    </row>
    <row r="483" spans="1:16" ht="11.25" customHeight="1">
      <c r="A483" s="340"/>
      <c r="B483" s="457"/>
      <c r="C483" s="160" t="s">
        <v>599</v>
      </c>
      <c r="D483" s="105"/>
      <c r="E483" s="105"/>
      <c r="F483" s="104"/>
      <c r="G483" s="104"/>
      <c r="H483" s="104"/>
      <c r="I483" s="104"/>
      <c r="J483" s="104"/>
      <c r="K483" s="104"/>
      <c r="L483" s="105"/>
      <c r="M483" s="105"/>
      <c r="N483" s="105"/>
      <c r="O483" s="105"/>
      <c r="P483" s="109"/>
    </row>
    <row r="484" spans="1:16" ht="22.5">
      <c r="A484" s="340"/>
      <c r="B484" s="457"/>
      <c r="C484" s="160" t="s">
        <v>44</v>
      </c>
      <c r="D484" s="105"/>
      <c r="E484" s="105"/>
      <c r="F484" s="104"/>
      <c r="G484" s="104"/>
      <c r="H484" s="104"/>
      <c r="I484" s="104"/>
      <c r="J484" s="104"/>
      <c r="K484" s="104"/>
      <c r="L484" s="105"/>
      <c r="M484" s="105"/>
      <c r="N484" s="105"/>
      <c r="O484" s="105"/>
      <c r="P484" s="109"/>
    </row>
    <row r="485" spans="1:16" ht="12.75">
      <c r="A485" s="332"/>
      <c r="B485" s="458"/>
      <c r="C485" s="160" t="s">
        <v>600</v>
      </c>
      <c r="D485" s="105"/>
      <c r="E485" s="105"/>
      <c r="F485" s="104"/>
      <c r="G485" s="104"/>
      <c r="H485" s="104"/>
      <c r="I485" s="104"/>
      <c r="J485" s="104"/>
      <c r="K485" s="104"/>
      <c r="L485" s="105"/>
      <c r="M485" s="105"/>
      <c r="N485" s="105"/>
      <c r="O485" s="105"/>
      <c r="P485" s="109"/>
    </row>
    <row r="486" spans="1:16" ht="12.75">
      <c r="A486" s="331" t="s">
        <v>602</v>
      </c>
      <c r="B486" s="459" t="s">
        <v>987</v>
      </c>
      <c r="C486" s="160" t="s">
        <v>595</v>
      </c>
      <c r="D486" s="104"/>
      <c r="E486" s="104"/>
      <c r="F486" s="104"/>
      <c r="G486" s="104"/>
      <c r="H486" s="104"/>
      <c r="I486" s="104"/>
      <c r="J486" s="104"/>
      <c r="K486" s="104"/>
      <c r="L486" s="104"/>
      <c r="M486" s="104"/>
      <c r="N486" s="104"/>
      <c r="O486" s="104"/>
      <c r="P486" s="109"/>
    </row>
    <row r="487" spans="1:16" ht="12.75">
      <c r="A487" s="340"/>
      <c r="B487" s="457"/>
      <c r="C487" s="160" t="s">
        <v>596</v>
      </c>
      <c r="D487" s="105"/>
      <c r="E487" s="105"/>
      <c r="F487" s="104"/>
      <c r="G487" s="104"/>
      <c r="H487" s="104"/>
      <c r="I487" s="104"/>
      <c r="J487" s="104"/>
      <c r="K487" s="104"/>
      <c r="L487" s="105"/>
      <c r="M487" s="105"/>
      <c r="N487" s="105"/>
      <c r="O487" s="105"/>
      <c r="P487" s="109"/>
    </row>
    <row r="488" spans="1:16" ht="12.75">
      <c r="A488" s="340"/>
      <c r="B488" s="457"/>
      <c r="C488" s="160" t="s">
        <v>11</v>
      </c>
      <c r="D488" s="105"/>
      <c r="E488" s="105"/>
      <c r="F488" s="104"/>
      <c r="G488" s="104"/>
      <c r="H488" s="104"/>
      <c r="I488" s="104"/>
      <c r="J488" s="104"/>
      <c r="K488" s="104"/>
      <c r="L488" s="105"/>
      <c r="M488" s="105"/>
      <c r="N488" s="105"/>
      <c r="O488" s="105"/>
      <c r="P488" s="109"/>
    </row>
    <row r="489" spans="1:16" ht="12.75">
      <c r="A489" s="340"/>
      <c r="B489" s="457"/>
      <c r="C489" s="160" t="s">
        <v>597</v>
      </c>
      <c r="D489" s="104"/>
      <c r="E489" s="104"/>
      <c r="F489" s="104"/>
      <c r="G489" s="104"/>
      <c r="H489" s="104"/>
      <c r="I489" s="104"/>
      <c r="J489" s="104"/>
      <c r="K489" s="104"/>
      <c r="L489" s="104"/>
      <c r="M489" s="104"/>
      <c r="N489" s="104"/>
      <c r="O489" s="104"/>
      <c r="P489" s="109"/>
    </row>
    <row r="490" spans="1:16" ht="12.75">
      <c r="A490" s="340"/>
      <c r="B490" s="457"/>
      <c r="C490" s="160" t="s">
        <v>37</v>
      </c>
      <c r="D490" s="104"/>
      <c r="E490" s="104"/>
      <c r="F490" s="104"/>
      <c r="G490" s="104"/>
      <c r="H490" s="104"/>
      <c r="I490" s="104"/>
      <c r="J490" s="104"/>
      <c r="K490" s="104"/>
      <c r="L490" s="104"/>
      <c r="M490" s="104"/>
      <c r="N490" s="104"/>
      <c r="O490" s="104"/>
      <c r="P490" s="109"/>
    </row>
    <row r="491" spans="1:16" ht="12.75" customHeight="1">
      <c r="A491" s="340"/>
      <c r="B491" s="457"/>
      <c r="C491" s="160" t="s">
        <v>599</v>
      </c>
      <c r="D491" s="105"/>
      <c r="E491" s="105"/>
      <c r="F491" s="104"/>
      <c r="G491" s="104"/>
      <c r="H491" s="104"/>
      <c r="I491" s="104"/>
      <c r="J491" s="104"/>
      <c r="K491" s="104"/>
      <c r="L491" s="105"/>
      <c r="M491" s="105"/>
      <c r="N491" s="105"/>
      <c r="O491" s="105"/>
      <c r="P491" s="109"/>
    </row>
    <row r="492" spans="1:16" ht="22.5">
      <c r="A492" s="340"/>
      <c r="B492" s="457"/>
      <c r="C492" s="160" t="s">
        <v>44</v>
      </c>
      <c r="D492" s="105"/>
      <c r="E492" s="105"/>
      <c r="F492" s="104"/>
      <c r="G492" s="104"/>
      <c r="H492" s="104"/>
      <c r="I492" s="104"/>
      <c r="J492" s="104"/>
      <c r="K492" s="104"/>
      <c r="L492" s="105"/>
      <c r="M492" s="105"/>
      <c r="N492" s="105"/>
      <c r="O492" s="105"/>
      <c r="P492" s="109"/>
    </row>
    <row r="493" spans="1:16" ht="12.75">
      <c r="A493" s="332"/>
      <c r="B493" s="458"/>
      <c r="C493" s="160" t="s">
        <v>600</v>
      </c>
      <c r="D493" s="105"/>
      <c r="E493" s="105"/>
      <c r="F493" s="104"/>
      <c r="G493" s="104"/>
      <c r="H493" s="104"/>
      <c r="I493" s="104"/>
      <c r="J493" s="104"/>
      <c r="K493" s="104"/>
      <c r="L493" s="105"/>
      <c r="M493" s="105"/>
      <c r="N493" s="105"/>
      <c r="O493" s="105"/>
      <c r="P493" s="109"/>
    </row>
    <row r="494" spans="1:16" ht="12.75">
      <c r="A494" s="331" t="s">
        <v>615</v>
      </c>
      <c r="B494" s="456" t="s">
        <v>616</v>
      </c>
      <c r="C494" s="160" t="s">
        <v>595</v>
      </c>
      <c r="D494" s="104"/>
      <c r="E494" s="104"/>
      <c r="F494" s="104"/>
      <c r="G494" s="104"/>
      <c r="H494" s="104"/>
      <c r="I494" s="104"/>
      <c r="J494" s="104"/>
      <c r="K494" s="104"/>
      <c r="L494" s="104"/>
      <c r="M494" s="104"/>
      <c r="N494" s="104"/>
      <c r="O494" s="104"/>
      <c r="P494" s="109"/>
    </row>
    <row r="495" spans="1:16" ht="12.75">
      <c r="A495" s="340"/>
      <c r="B495" s="457"/>
      <c r="C495" s="160" t="s">
        <v>596</v>
      </c>
      <c r="D495" s="105"/>
      <c r="E495" s="105"/>
      <c r="F495" s="104"/>
      <c r="G495" s="104"/>
      <c r="H495" s="104"/>
      <c r="I495" s="104"/>
      <c r="J495" s="104"/>
      <c r="K495" s="104"/>
      <c r="L495" s="105"/>
      <c r="M495" s="105"/>
      <c r="N495" s="105"/>
      <c r="O495" s="105"/>
      <c r="P495" s="109"/>
    </row>
    <row r="496" spans="1:16" ht="12.75">
      <c r="A496" s="340"/>
      <c r="B496" s="457"/>
      <c r="C496" s="160" t="s">
        <v>11</v>
      </c>
      <c r="D496" s="105"/>
      <c r="E496" s="105"/>
      <c r="F496" s="104"/>
      <c r="G496" s="104"/>
      <c r="H496" s="104"/>
      <c r="I496" s="104"/>
      <c r="J496" s="104"/>
      <c r="K496" s="104"/>
      <c r="L496" s="105"/>
      <c r="M496" s="105"/>
      <c r="N496" s="105"/>
      <c r="O496" s="105"/>
      <c r="P496" s="109"/>
    </row>
    <row r="497" spans="1:16" ht="12.75">
      <c r="A497" s="340"/>
      <c r="B497" s="457"/>
      <c r="C497" s="160" t="s">
        <v>597</v>
      </c>
      <c r="D497" s="104"/>
      <c r="E497" s="104"/>
      <c r="F497" s="104"/>
      <c r="G497" s="104"/>
      <c r="H497" s="104"/>
      <c r="I497" s="104"/>
      <c r="J497" s="104"/>
      <c r="K497" s="104"/>
      <c r="L497" s="104"/>
      <c r="M497" s="104"/>
      <c r="N497" s="104"/>
      <c r="O497" s="104"/>
      <c r="P497" s="109"/>
    </row>
    <row r="498" spans="1:16" ht="12.75">
      <c r="A498" s="340"/>
      <c r="B498" s="457"/>
      <c r="C498" s="160" t="s">
        <v>37</v>
      </c>
      <c r="D498" s="105"/>
      <c r="E498" s="105"/>
      <c r="F498" s="104"/>
      <c r="G498" s="104"/>
      <c r="H498" s="104"/>
      <c r="I498" s="104"/>
      <c r="J498" s="104"/>
      <c r="K498" s="104"/>
      <c r="L498" s="105"/>
      <c r="M498" s="105"/>
      <c r="N498" s="105"/>
      <c r="O498" s="105"/>
      <c r="P498" s="109"/>
    </row>
    <row r="499" spans="1:16" ht="12" customHeight="1">
      <c r="A499" s="340"/>
      <c r="B499" s="457"/>
      <c r="C499" s="160" t="s">
        <v>599</v>
      </c>
      <c r="D499" s="105"/>
      <c r="E499" s="105"/>
      <c r="F499" s="104"/>
      <c r="G499" s="104"/>
      <c r="H499" s="104"/>
      <c r="I499" s="104"/>
      <c r="J499" s="104"/>
      <c r="K499" s="104"/>
      <c r="L499" s="105"/>
      <c r="M499" s="105"/>
      <c r="N499" s="105"/>
      <c r="O499" s="105"/>
      <c r="P499" s="109"/>
    </row>
    <row r="500" spans="1:16" ht="22.5">
      <c r="A500" s="340"/>
      <c r="B500" s="457"/>
      <c r="C500" s="160" t="s">
        <v>44</v>
      </c>
      <c r="D500" s="105"/>
      <c r="E500" s="105"/>
      <c r="F500" s="104"/>
      <c r="G500" s="104"/>
      <c r="H500" s="104"/>
      <c r="I500" s="104"/>
      <c r="J500" s="104"/>
      <c r="K500" s="104"/>
      <c r="L500" s="105"/>
      <c r="M500" s="105"/>
      <c r="N500" s="105"/>
      <c r="O500" s="105"/>
      <c r="P500" s="109"/>
    </row>
    <row r="501" spans="1:16" ht="12.75">
      <c r="A501" s="332"/>
      <c r="B501" s="458"/>
      <c r="C501" s="160" t="s">
        <v>600</v>
      </c>
      <c r="D501" s="105"/>
      <c r="E501" s="105"/>
      <c r="F501" s="104"/>
      <c r="G501" s="104"/>
      <c r="H501" s="104"/>
      <c r="I501" s="104"/>
      <c r="J501" s="104"/>
      <c r="K501" s="104"/>
      <c r="L501" s="105"/>
      <c r="M501" s="105"/>
      <c r="N501" s="105"/>
      <c r="O501" s="105"/>
      <c r="P501" s="109"/>
    </row>
    <row r="502" spans="1:16" ht="12.75">
      <c r="A502" s="331" t="s">
        <v>615</v>
      </c>
      <c r="B502" s="456" t="s">
        <v>617</v>
      </c>
      <c r="C502" s="160" t="s">
        <v>595</v>
      </c>
      <c r="D502" s="104"/>
      <c r="E502" s="104"/>
      <c r="F502" s="104"/>
      <c r="G502" s="104"/>
      <c r="H502" s="104"/>
      <c r="I502" s="104"/>
      <c r="J502" s="104"/>
      <c r="K502" s="104"/>
      <c r="L502" s="104"/>
      <c r="M502" s="104"/>
      <c r="N502" s="104"/>
      <c r="O502" s="104"/>
      <c r="P502" s="109"/>
    </row>
    <row r="503" spans="1:16" ht="12.75">
      <c r="A503" s="340"/>
      <c r="B503" s="457"/>
      <c r="C503" s="160" t="s">
        <v>596</v>
      </c>
      <c r="D503" s="105"/>
      <c r="E503" s="105"/>
      <c r="F503" s="104"/>
      <c r="G503" s="104"/>
      <c r="H503" s="104"/>
      <c r="I503" s="104"/>
      <c r="J503" s="104"/>
      <c r="K503" s="104"/>
      <c r="L503" s="105"/>
      <c r="M503" s="105"/>
      <c r="N503" s="105"/>
      <c r="O503" s="105"/>
      <c r="P503" s="109"/>
    </row>
    <row r="504" spans="1:16" ht="12.75">
      <c r="A504" s="340"/>
      <c r="B504" s="457"/>
      <c r="C504" s="160" t="s">
        <v>11</v>
      </c>
      <c r="D504" s="105"/>
      <c r="E504" s="105"/>
      <c r="F504" s="104"/>
      <c r="G504" s="104"/>
      <c r="H504" s="104"/>
      <c r="I504" s="104"/>
      <c r="J504" s="104"/>
      <c r="K504" s="104"/>
      <c r="L504" s="105"/>
      <c r="M504" s="105"/>
      <c r="N504" s="105"/>
      <c r="O504" s="105"/>
      <c r="P504" s="109"/>
    </row>
    <row r="505" spans="1:16" ht="12.75">
      <c r="A505" s="340"/>
      <c r="B505" s="457"/>
      <c r="C505" s="160" t="s">
        <v>597</v>
      </c>
      <c r="D505" s="104"/>
      <c r="E505" s="104"/>
      <c r="F505" s="104"/>
      <c r="G505" s="104"/>
      <c r="H505" s="104"/>
      <c r="I505" s="104"/>
      <c r="J505" s="104"/>
      <c r="K505" s="104"/>
      <c r="L505" s="104"/>
      <c r="M505" s="104"/>
      <c r="N505" s="104"/>
      <c r="O505" s="104"/>
      <c r="P505" s="109"/>
    </row>
    <row r="506" spans="1:16" ht="12.75">
      <c r="A506" s="340"/>
      <c r="B506" s="457"/>
      <c r="C506" s="160" t="s">
        <v>37</v>
      </c>
      <c r="D506" s="105"/>
      <c r="E506" s="105"/>
      <c r="F506" s="104"/>
      <c r="G506" s="104"/>
      <c r="H506" s="104"/>
      <c r="I506" s="104"/>
      <c r="J506" s="104"/>
      <c r="K506" s="104"/>
      <c r="L506" s="105"/>
      <c r="M506" s="105"/>
      <c r="N506" s="105"/>
      <c r="O506" s="105"/>
      <c r="P506" s="109"/>
    </row>
    <row r="507" spans="1:16" ht="11.25" customHeight="1">
      <c r="A507" s="340"/>
      <c r="B507" s="457"/>
      <c r="C507" s="160" t="s">
        <v>599</v>
      </c>
      <c r="D507" s="105"/>
      <c r="E507" s="105"/>
      <c r="F507" s="104"/>
      <c r="G507" s="104"/>
      <c r="H507" s="104"/>
      <c r="I507" s="104"/>
      <c r="J507" s="104"/>
      <c r="K507" s="104"/>
      <c r="L507" s="105"/>
      <c r="M507" s="105"/>
      <c r="N507" s="105"/>
      <c r="O507" s="105"/>
      <c r="P507" s="109"/>
    </row>
    <row r="508" spans="1:16" ht="22.5">
      <c r="A508" s="340"/>
      <c r="B508" s="457"/>
      <c r="C508" s="160" t="s">
        <v>44</v>
      </c>
      <c r="D508" s="105"/>
      <c r="E508" s="105"/>
      <c r="F508" s="104"/>
      <c r="G508" s="104"/>
      <c r="H508" s="104"/>
      <c r="I508" s="104"/>
      <c r="J508" s="104"/>
      <c r="K508" s="104"/>
      <c r="L508" s="105"/>
      <c r="M508" s="105"/>
      <c r="N508" s="105"/>
      <c r="O508" s="105"/>
      <c r="P508" s="109"/>
    </row>
    <row r="509" spans="1:16" ht="12.75">
      <c r="A509" s="332"/>
      <c r="B509" s="458"/>
      <c r="C509" s="160" t="s">
        <v>600</v>
      </c>
      <c r="D509" s="105"/>
      <c r="E509" s="105"/>
      <c r="F509" s="104"/>
      <c r="G509" s="104"/>
      <c r="H509" s="104"/>
      <c r="I509" s="104"/>
      <c r="J509" s="104"/>
      <c r="K509" s="104"/>
      <c r="L509" s="105"/>
      <c r="M509" s="105"/>
      <c r="N509" s="105"/>
      <c r="O509" s="105"/>
      <c r="P509" s="109"/>
    </row>
    <row r="510" spans="1:16" ht="12.75">
      <c r="A510" s="331" t="s">
        <v>615</v>
      </c>
      <c r="B510" s="456" t="s">
        <v>618</v>
      </c>
      <c r="C510" s="160" t="s">
        <v>595</v>
      </c>
      <c r="D510" s="104"/>
      <c r="E510" s="104"/>
      <c r="F510" s="104"/>
      <c r="G510" s="104"/>
      <c r="H510" s="104"/>
      <c r="I510" s="104"/>
      <c r="J510" s="104"/>
      <c r="K510" s="104"/>
      <c r="L510" s="104"/>
      <c r="M510" s="104"/>
      <c r="N510" s="104"/>
      <c r="O510" s="104"/>
      <c r="P510" s="109"/>
    </row>
    <row r="511" spans="1:16" ht="12.75">
      <c r="A511" s="340"/>
      <c r="B511" s="457"/>
      <c r="C511" s="160" t="s">
        <v>596</v>
      </c>
      <c r="D511" s="105"/>
      <c r="E511" s="105"/>
      <c r="F511" s="104"/>
      <c r="G511" s="104"/>
      <c r="H511" s="104"/>
      <c r="I511" s="104"/>
      <c r="J511" s="104"/>
      <c r="K511" s="104"/>
      <c r="L511" s="105"/>
      <c r="M511" s="105"/>
      <c r="N511" s="105"/>
      <c r="O511" s="105"/>
      <c r="P511" s="109"/>
    </row>
    <row r="512" spans="1:16" ht="12.75">
      <c r="A512" s="340"/>
      <c r="B512" s="457"/>
      <c r="C512" s="160" t="s">
        <v>11</v>
      </c>
      <c r="D512" s="105"/>
      <c r="E512" s="105"/>
      <c r="F512" s="104"/>
      <c r="G512" s="104"/>
      <c r="H512" s="104"/>
      <c r="I512" s="104"/>
      <c r="J512" s="104"/>
      <c r="K512" s="104"/>
      <c r="L512" s="105"/>
      <c r="M512" s="105"/>
      <c r="N512" s="105"/>
      <c r="O512" s="105"/>
      <c r="P512" s="109"/>
    </row>
    <row r="513" spans="1:16" ht="12.75">
      <c r="A513" s="340"/>
      <c r="B513" s="457"/>
      <c r="C513" s="160" t="s">
        <v>597</v>
      </c>
      <c r="D513" s="104"/>
      <c r="E513" s="104"/>
      <c r="F513" s="104"/>
      <c r="G513" s="104"/>
      <c r="H513" s="104"/>
      <c r="I513" s="104"/>
      <c r="J513" s="104"/>
      <c r="K513" s="104"/>
      <c r="L513" s="104"/>
      <c r="M513" s="104"/>
      <c r="N513" s="104"/>
      <c r="O513" s="104"/>
      <c r="P513" s="109"/>
    </row>
    <row r="514" spans="1:16" ht="12.75">
      <c r="A514" s="340"/>
      <c r="B514" s="457"/>
      <c r="C514" s="160" t="s">
        <v>37</v>
      </c>
      <c r="D514" s="105"/>
      <c r="E514" s="105"/>
      <c r="F514" s="104"/>
      <c r="G514" s="104"/>
      <c r="H514" s="104"/>
      <c r="I514" s="104"/>
      <c r="J514" s="104"/>
      <c r="K514" s="104"/>
      <c r="L514" s="105"/>
      <c r="M514" s="105"/>
      <c r="N514" s="105"/>
      <c r="O514" s="105"/>
      <c r="P514" s="109"/>
    </row>
    <row r="515" spans="1:16" ht="12.75" customHeight="1">
      <c r="A515" s="340"/>
      <c r="B515" s="457"/>
      <c r="C515" s="160" t="s">
        <v>599</v>
      </c>
      <c r="D515" s="105"/>
      <c r="E515" s="105"/>
      <c r="F515" s="104"/>
      <c r="G515" s="104"/>
      <c r="H515" s="104"/>
      <c r="I515" s="104"/>
      <c r="J515" s="104"/>
      <c r="K515" s="104"/>
      <c r="L515" s="105"/>
      <c r="M515" s="105"/>
      <c r="N515" s="105"/>
      <c r="O515" s="105"/>
      <c r="P515" s="109"/>
    </row>
    <row r="516" spans="1:16" ht="22.5">
      <c r="A516" s="340"/>
      <c r="B516" s="457"/>
      <c r="C516" s="160" t="s">
        <v>44</v>
      </c>
      <c r="D516" s="105"/>
      <c r="E516" s="105"/>
      <c r="F516" s="104"/>
      <c r="G516" s="104"/>
      <c r="H516" s="104"/>
      <c r="I516" s="104"/>
      <c r="J516" s="104"/>
      <c r="K516" s="104"/>
      <c r="L516" s="105"/>
      <c r="M516" s="105"/>
      <c r="N516" s="105"/>
      <c r="O516" s="105"/>
      <c r="P516" s="109"/>
    </row>
    <row r="517" spans="1:16" ht="12.75">
      <c r="A517" s="332"/>
      <c r="B517" s="458"/>
      <c r="C517" s="160" t="s">
        <v>600</v>
      </c>
      <c r="D517" s="105"/>
      <c r="E517" s="105"/>
      <c r="F517" s="104"/>
      <c r="G517" s="104"/>
      <c r="H517" s="104"/>
      <c r="I517" s="104"/>
      <c r="J517" s="104"/>
      <c r="K517" s="104"/>
      <c r="L517" s="105"/>
      <c r="M517" s="105"/>
      <c r="N517" s="105"/>
      <c r="O517" s="105"/>
      <c r="P517" s="109"/>
    </row>
    <row r="518" spans="1:16" ht="12.75">
      <c r="A518" s="331" t="s">
        <v>615</v>
      </c>
      <c r="B518" s="456" t="s">
        <v>619</v>
      </c>
      <c r="C518" s="160" t="s">
        <v>595</v>
      </c>
      <c r="D518" s="104"/>
      <c r="E518" s="104"/>
      <c r="F518" s="104"/>
      <c r="G518" s="104"/>
      <c r="H518" s="104"/>
      <c r="I518" s="104"/>
      <c r="J518" s="104"/>
      <c r="K518" s="104"/>
      <c r="L518" s="104"/>
      <c r="M518" s="104"/>
      <c r="N518" s="104"/>
      <c r="O518" s="104"/>
      <c r="P518" s="109"/>
    </row>
    <row r="519" spans="1:16" ht="12.75">
      <c r="A519" s="340"/>
      <c r="B519" s="457"/>
      <c r="C519" s="160" t="s">
        <v>596</v>
      </c>
      <c r="D519" s="105"/>
      <c r="E519" s="105"/>
      <c r="F519" s="104"/>
      <c r="G519" s="104"/>
      <c r="H519" s="104"/>
      <c r="I519" s="104"/>
      <c r="J519" s="104"/>
      <c r="K519" s="104"/>
      <c r="L519" s="105"/>
      <c r="M519" s="105"/>
      <c r="N519" s="105"/>
      <c r="O519" s="105"/>
      <c r="P519" s="109"/>
    </row>
    <row r="520" spans="1:16" ht="12.75">
      <c r="A520" s="340"/>
      <c r="B520" s="457"/>
      <c r="C520" s="160" t="s">
        <v>11</v>
      </c>
      <c r="D520" s="105"/>
      <c r="E520" s="105"/>
      <c r="F520" s="104"/>
      <c r="G520" s="104"/>
      <c r="H520" s="104"/>
      <c r="I520" s="104"/>
      <c r="J520" s="104"/>
      <c r="K520" s="104"/>
      <c r="L520" s="105"/>
      <c r="M520" s="105"/>
      <c r="N520" s="105"/>
      <c r="O520" s="105"/>
      <c r="P520" s="109"/>
    </row>
    <row r="521" spans="1:16" ht="12.75">
      <c r="A521" s="340"/>
      <c r="B521" s="457"/>
      <c r="C521" s="160" t="s">
        <v>597</v>
      </c>
      <c r="D521" s="104"/>
      <c r="E521" s="104"/>
      <c r="F521" s="104"/>
      <c r="G521" s="104"/>
      <c r="H521" s="104"/>
      <c r="I521" s="104"/>
      <c r="J521" s="104"/>
      <c r="K521" s="104"/>
      <c r="L521" s="104"/>
      <c r="M521" s="104"/>
      <c r="N521" s="104"/>
      <c r="O521" s="104"/>
      <c r="P521" s="109"/>
    </row>
    <row r="522" spans="1:16" ht="12.75">
      <c r="A522" s="340"/>
      <c r="B522" s="457"/>
      <c r="C522" s="160" t="s">
        <v>37</v>
      </c>
      <c r="D522" s="105"/>
      <c r="E522" s="105"/>
      <c r="F522" s="104"/>
      <c r="G522" s="104"/>
      <c r="H522" s="104"/>
      <c r="I522" s="104"/>
      <c r="J522" s="104"/>
      <c r="K522" s="104"/>
      <c r="L522" s="105"/>
      <c r="M522" s="105"/>
      <c r="N522" s="105"/>
      <c r="O522" s="105"/>
      <c r="P522" s="109"/>
    </row>
    <row r="523" spans="1:16" ht="13.5" customHeight="1">
      <c r="A523" s="340"/>
      <c r="B523" s="457"/>
      <c r="C523" s="160" t="s">
        <v>599</v>
      </c>
      <c r="D523" s="105"/>
      <c r="E523" s="105"/>
      <c r="F523" s="104"/>
      <c r="G523" s="104"/>
      <c r="H523" s="104"/>
      <c r="I523" s="104"/>
      <c r="J523" s="104"/>
      <c r="K523" s="104"/>
      <c r="L523" s="105"/>
      <c r="M523" s="105"/>
      <c r="N523" s="105"/>
      <c r="O523" s="105"/>
      <c r="P523" s="109"/>
    </row>
    <row r="524" spans="1:16" ht="22.5">
      <c r="A524" s="340"/>
      <c r="B524" s="457"/>
      <c r="C524" s="160" t="s">
        <v>44</v>
      </c>
      <c r="D524" s="105"/>
      <c r="E524" s="105"/>
      <c r="F524" s="104"/>
      <c r="G524" s="104"/>
      <c r="H524" s="104"/>
      <c r="I524" s="104"/>
      <c r="J524" s="104"/>
      <c r="K524" s="104"/>
      <c r="L524" s="105"/>
      <c r="M524" s="105"/>
      <c r="N524" s="105"/>
      <c r="O524" s="105"/>
      <c r="P524" s="109"/>
    </row>
    <row r="525" spans="1:16" ht="12.75">
      <c r="A525" s="332"/>
      <c r="B525" s="458"/>
      <c r="C525" s="160" t="s">
        <v>600</v>
      </c>
      <c r="D525" s="105"/>
      <c r="E525" s="105"/>
      <c r="F525" s="104"/>
      <c r="G525" s="104"/>
      <c r="H525" s="104"/>
      <c r="I525" s="104"/>
      <c r="J525" s="104"/>
      <c r="K525" s="104"/>
      <c r="L525" s="105"/>
      <c r="M525" s="105"/>
      <c r="N525" s="105"/>
      <c r="O525" s="105"/>
      <c r="P525" s="109"/>
    </row>
    <row r="526" spans="1:16" ht="12.75">
      <c r="A526" s="331" t="s">
        <v>615</v>
      </c>
      <c r="B526" s="456" t="s">
        <v>620</v>
      </c>
      <c r="C526" s="160" t="s">
        <v>595</v>
      </c>
      <c r="D526" s="104">
        <f>D529</f>
        <v>85</v>
      </c>
      <c r="E526" s="104">
        <f aca="true" t="shared" si="52" ref="E526:O526">E529</f>
        <v>85</v>
      </c>
      <c r="F526" s="104">
        <f t="shared" si="52"/>
        <v>0</v>
      </c>
      <c r="G526" s="104">
        <f t="shared" si="52"/>
        <v>0</v>
      </c>
      <c r="H526" s="104">
        <f t="shared" si="52"/>
        <v>50</v>
      </c>
      <c r="I526" s="104">
        <f t="shared" si="52"/>
        <v>0</v>
      </c>
      <c r="J526" s="104">
        <f t="shared" si="52"/>
        <v>151.6</v>
      </c>
      <c r="K526" s="104">
        <f t="shared" si="52"/>
        <v>151.6</v>
      </c>
      <c r="L526" s="104">
        <f t="shared" si="52"/>
        <v>151.6</v>
      </c>
      <c r="M526" s="104">
        <f t="shared" si="52"/>
        <v>151.6</v>
      </c>
      <c r="N526" s="104">
        <f t="shared" si="52"/>
        <v>173.3</v>
      </c>
      <c r="O526" s="104">
        <f t="shared" si="52"/>
        <v>173.3</v>
      </c>
      <c r="P526" s="109"/>
    </row>
    <row r="527" spans="1:16" ht="12.75">
      <c r="A527" s="340"/>
      <c r="B527" s="457"/>
      <c r="C527" s="160" t="s">
        <v>596</v>
      </c>
      <c r="D527" s="105"/>
      <c r="E527" s="105"/>
      <c r="F527" s="104"/>
      <c r="G527" s="104"/>
      <c r="H527" s="104"/>
      <c r="I527" s="104"/>
      <c r="J527" s="104"/>
      <c r="K527" s="104"/>
      <c r="L527" s="105"/>
      <c r="M527" s="105"/>
      <c r="N527" s="105"/>
      <c r="O527" s="105"/>
      <c r="P527" s="109"/>
    </row>
    <row r="528" spans="1:16" ht="12.75">
      <c r="A528" s="340"/>
      <c r="B528" s="457"/>
      <c r="C528" s="160" t="s">
        <v>11</v>
      </c>
      <c r="D528" s="105"/>
      <c r="E528" s="105"/>
      <c r="F528" s="104"/>
      <c r="G528" s="104"/>
      <c r="H528" s="104"/>
      <c r="I528" s="104"/>
      <c r="J528" s="104"/>
      <c r="K528" s="104"/>
      <c r="L528" s="105"/>
      <c r="M528" s="105"/>
      <c r="N528" s="105"/>
      <c r="O528" s="105"/>
      <c r="P528" s="109"/>
    </row>
    <row r="529" spans="1:16" ht="12.75">
      <c r="A529" s="340"/>
      <c r="B529" s="457"/>
      <c r="C529" s="160" t="s">
        <v>597</v>
      </c>
      <c r="D529" s="104">
        <v>85</v>
      </c>
      <c r="E529" s="104">
        <v>85</v>
      </c>
      <c r="F529" s="104"/>
      <c r="G529" s="104"/>
      <c r="H529" s="104">
        <v>50</v>
      </c>
      <c r="I529" s="104"/>
      <c r="J529" s="104">
        <v>151.6</v>
      </c>
      <c r="K529" s="104">
        <v>151.6</v>
      </c>
      <c r="L529" s="104">
        <v>151.6</v>
      </c>
      <c r="M529" s="104">
        <v>151.6</v>
      </c>
      <c r="N529" s="104">
        <v>173.3</v>
      </c>
      <c r="O529" s="104">
        <v>173.3</v>
      </c>
      <c r="P529" s="109"/>
    </row>
    <row r="530" spans="1:16" ht="12.75">
      <c r="A530" s="340"/>
      <c r="B530" s="457"/>
      <c r="C530" s="160" t="s">
        <v>37</v>
      </c>
      <c r="D530" s="105"/>
      <c r="E530" s="105"/>
      <c r="F530" s="104"/>
      <c r="G530" s="104"/>
      <c r="H530" s="104"/>
      <c r="I530" s="104"/>
      <c r="J530" s="104"/>
      <c r="K530" s="104"/>
      <c r="L530" s="105"/>
      <c r="M530" s="105"/>
      <c r="N530" s="105"/>
      <c r="O530" s="105"/>
      <c r="P530" s="109"/>
    </row>
    <row r="531" spans="1:16" ht="12" customHeight="1">
      <c r="A531" s="340"/>
      <c r="B531" s="457"/>
      <c r="C531" s="160" t="s">
        <v>599</v>
      </c>
      <c r="D531" s="105"/>
      <c r="E531" s="105"/>
      <c r="F531" s="104"/>
      <c r="G531" s="104"/>
      <c r="H531" s="104"/>
      <c r="I531" s="104"/>
      <c r="J531" s="104"/>
      <c r="K531" s="104"/>
      <c r="L531" s="105"/>
      <c r="M531" s="105"/>
      <c r="N531" s="105"/>
      <c r="O531" s="105"/>
      <c r="P531" s="109"/>
    </row>
    <row r="532" spans="1:16" ht="22.5">
      <c r="A532" s="340"/>
      <c r="B532" s="457"/>
      <c r="C532" s="160" t="s">
        <v>44</v>
      </c>
      <c r="D532" s="105"/>
      <c r="E532" s="105"/>
      <c r="F532" s="104"/>
      <c r="G532" s="104"/>
      <c r="H532" s="104"/>
      <c r="I532" s="104"/>
      <c r="J532" s="104"/>
      <c r="K532" s="104"/>
      <c r="L532" s="105"/>
      <c r="M532" s="105"/>
      <c r="N532" s="105"/>
      <c r="O532" s="105"/>
      <c r="P532" s="109"/>
    </row>
    <row r="533" spans="1:16" ht="12.75">
      <c r="A533" s="332"/>
      <c r="B533" s="458"/>
      <c r="C533" s="160" t="s">
        <v>600</v>
      </c>
      <c r="D533" s="105"/>
      <c r="E533" s="105"/>
      <c r="F533" s="104"/>
      <c r="G533" s="104"/>
      <c r="H533" s="104"/>
      <c r="I533" s="104"/>
      <c r="J533" s="104"/>
      <c r="K533" s="104"/>
      <c r="L533" s="105"/>
      <c r="M533" s="105"/>
      <c r="N533" s="105"/>
      <c r="O533" s="105"/>
      <c r="P533" s="109"/>
    </row>
    <row r="534" spans="1:16" ht="12.75">
      <c r="A534" s="331" t="s">
        <v>615</v>
      </c>
      <c r="B534" s="456" t="s">
        <v>621</v>
      </c>
      <c r="C534" s="160" t="s">
        <v>595</v>
      </c>
      <c r="D534" s="104"/>
      <c r="E534" s="104"/>
      <c r="F534" s="104"/>
      <c r="G534" s="104"/>
      <c r="H534" s="104"/>
      <c r="I534" s="104"/>
      <c r="J534" s="104"/>
      <c r="K534" s="104"/>
      <c r="L534" s="104"/>
      <c r="M534" s="104"/>
      <c r="N534" s="104"/>
      <c r="O534" s="104"/>
      <c r="P534" s="109"/>
    </row>
    <row r="535" spans="1:16" ht="12.75">
      <c r="A535" s="340"/>
      <c r="B535" s="457"/>
      <c r="C535" s="160" t="s">
        <v>596</v>
      </c>
      <c r="D535" s="105"/>
      <c r="E535" s="105"/>
      <c r="F535" s="104"/>
      <c r="G535" s="104"/>
      <c r="H535" s="104"/>
      <c r="I535" s="104"/>
      <c r="J535" s="104"/>
      <c r="K535" s="104"/>
      <c r="L535" s="105"/>
      <c r="M535" s="105"/>
      <c r="N535" s="105"/>
      <c r="O535" s="105"/>
      <c r="P535" s="109"/>
    </row>
    <row r="536" spans="1:16" ht="12.75">
      <c r="A536" s="340"/>
      <c r="B536" s="457"/>
      <c r="C536" s="160" t="s">
        <v>11</v>
      </c>
      <c r="D536" s="105"/>
      <c r="E536" s="105"/>
      <c r="F536" s="104"/>
      <c r="G536" s="104"/>
      <c r="H536" s="104"/>
      <c r="I536" s="104"/>
      <c r="J536" s="104"/>
      <c r="K536" s="104"/>
      <c r="L536" s="105"/>
      <c r="M536" s="105"/>
      <c r="N536" s="105"/>
      <c r="O536" s="105"/>
      <c r="P536" s="109"/>
    </row>
    <row r="537" spans="1:16" ht="12.75">
      <c r="A537" s="340"/>
      <c r="B537" s="457"/>
      <c r="C537" s="160" t="s">
        <v>597</v>
      </c>
      <c r="D537" s="104"/>
      <c r="E537" s="104"/>
      <c r="F537" s="104"/>
      <c r="G537" s="104"/>
      <c r="H537" s="104"/>
      <c r="I537" s="104"/>
      <c r="J537" s="104"/>
      <c r="K537" s="104"/>
      <c r="L537" s="104"/>
      <c r="M537" s="104"/>
      <c r="N537" s="104"/>
      <c r="O537" s="104"/>
      <c r="P537" s="109"/>
    </row>
    <row r="538" spans="1:16" ht="12.75">
      <c r="A538" s="340"/>
      <c r="B538" s="457"/>
      <c r="C538" s="160" t="s">
        <v>37</v>
      </c>
      <c r="D538" s="105"/>
      <c r="E538" s="105"/>
      <c r="F538" s="104"/>
      <c r="G538" s="104"/>
      <c r="H538" s="104"/>
      <c r="I538" s="104"/>
      <c r="J538" s="104"/>
      <c r="K538" s="104"/>
      <c r="L538" s="105"/>
      <c r="M538" s="105"/>
      <c r="N538" s="105"/>
      <c r="O538" s="105"/>
      <c r="P538" s="109"/>
    </row>
    <row r="539" spans="1:16" ht="15" customHeight="1">
      <c r="A539" s="340"/>
      <c r="B539" s="457"/>
      <c r="C539" s="160" t="s">
        <v>599</v>
      </c>
      <c r="D539" s="105"/>
      <c r="E539" s="105"/>
      <c r="F539" s="104"/>
      <c r="G539" s="104"/>
      <c r="H539" s="104"/>
      <c r="I539" s="104"/>
      <c r="J539" s="104"/>
      <c r="K539" s="104"/>
      <c r="L539" s="105"/>
      <c r="M539" s="105"/>
      <c r="N539" s="105"/>
      <c r="O539" s="105"/>
      <c r="P539" s="109"/>
    </row>
    <row r="540" spans="1:16" ht="22.5">
      <c r="A540" s="340"/>
      <c r="B540" s="457"/>
      <c r="C540" s="160" t="s">
        <v>44</v>
      </c>
      <c r="D540" s="105"/>
      <c r="E540" s="105"/>
      <c r="F540" s="104"/>
      <c r="G540" s="104"/>
      <c r="H540" s="104"/>
      <c r="I540" s="104"/>
      <c r="J540" s="104"/>
      <c r="K540" s="104"/>
      <c r="L540" s="105"/>
      <c r="M540" s="105"/>
      <c r="N540" s="105"/>
      <c r="O540" s="105"/>
      <c r="P540" s="109"/>
    </row>
    <row r="541" spans="1:16" ht="12.75">
      <c r="A541" s="332"/>
      <c r="B541" s="458"/>
      <c r="C541" s="160" t="s">
        <v>600</v>
      </c>
      <c r="D541" s="105"/>
      <c r="E541" s="105"/>
      <c r="F541" s="104"/>
      <c r="G541" s="104"/>
      <c r="H541" s="104"/>
      <c r="I541" s="104"/>
      <c r="J541" s="104"/>
      <c r="K541" s="104"/>
      <c r="L541" s="105"/>
      <c r="M541" s="105"/>
      <c r="N541" s="105"/>
      <c r="O541" s="105"/>
      <c r="P541" s="109"/>
    </row>
    <row r="542" spans="1:16" ht="12.75">
      <c r="A542" s="331" t="s">
        <v>615</v>
      </c>
      <c r="B542" s="456" t="s">
        <v>622</v>
      </c>
      <c r="C542" s="160" t="s">
        <v>595</v>
      </c>
      <c r="D542" s="104"/>
      <c r="E542" s="104"/>
      <c r="F542" s="104"/>
      <c r="G542" s="104"/>
      <c r="H542" s="104"/>
      <c r="I542" s="104"/>
      <c r="J542" s="104"/>
      <c r="K542" s="104"/>
      <c r="L542" s="104"/>
      <c r="M542" s="104"/>
      <c r="N542" s="104"/>
      <c r="O542" s="104"/>
      <c r="P542" s="109"/>
    </row>
    <row r="543" spans="1:16" ht="12.75">
      <c r="A543" s="340"/>
      <c r="B543" s="457"/>
      <c r="C543" s="160" t="s">
        <v>596</v>
      </c>
      <c r="D543" s="105"/>
      <c r="E543" s="105"/>
      <c r="F543" s="104"/>
      <c r="G543" s="104"/>
      <c r="H543" s="104"/>
      <c r="I543" s="104"/>
      <c r="J543" s="104"/>
      <c r="K543" s="104"/>
      <c r="L543" s="105"/>
      <c r="M543" s="105"/>
      <c r="N543" s="105"/>
      <c r="O543" s="105"/>
      <c r="P543" s="109"/>
    </row>
    <row r="544" spans="1:16" ht="12.75">
      <c r="A544" s="340"/>
      <c r="B544" s="457"/>
      <c r="C544" s="160" t="s">
        <v>11</v>
      </c>
      <c r="D544" s="105"/>
      <c r="E544" s="105"/>
      <c r="F544" s="104"/>
      <c r="G544" s="104"/>
      <c r="H544" s="104"/>
      <c r="I544" s="104"/>
      <c r="J544" s="104"/>
      <c r="K544" s="104"/>
      <c r="L544" s="105"/>
      <c r="M544" s="105"/>
      <c r="N544" s="105"/>
      <c r="O544" s="105"/>
      <c r="P544" s="109"/>
    </row>
    <row r="545" spans="1:16" ht="12.75">
      <c r="A545" s="340"/>
      <c r="B545" s="457"/>
      <c r="C545" s="160" t="s">
        <v>597</v>
      </c>
      <c r="D545" s="104"/>
      <c r="E545" s="104"/>
      <c r="F545" s="104"/>
      <c r="G545" s="104"/>
      <c r="H545" s="104"/>
      <c r="I545" s="104"/>
      <c r="J545" s="104"/>
      <c r="K545" s="104"/>
      <c r="L545" s="104"/>
      <c r="M545" s="104"/>
      <c r="N545" s="104"/>
      <c r="O545" s="104"/>
      <c r="P545" s="109"/>
    </row>
    <row r="546" spans="1:16" ht="12.75">
      <c r="A546" s="340"/>
      <c r="B546" s="457"/>
      <c r="C546" s="160" t="s">
        <v>37</v>
      </c>
      <c r="D546" s="105"/>
      <c r="E546" s="105"/>
      <c r="F546" s="104"/>
      <c r="G546" s="104"/>
      <c r="H546" s="104"/>
      <c r="I546" s="104"/>
      <c r="J546" s="104"/>
      <c r="K546" s="104"/>
      <c r="L546" s="105"/>
      <c r="M546" s="105"/>
      <c r="N546" s="105"/>
      <c r="O546" s="105"/>
      <c r="P546" s="109"/>
    </row>
    <row r="547" spans="1:16" ht="12" customHeight="1">
      <c r="A547" s="340"/>
      <c r="B547" s="457"/>
      <c r="C547" s="160" t="s">
        <v>599</v>
      </c>
      <c r="D547" s="105"/>
      <c r="E547" s="105"/>
      <c r="F547" s="104"/>
      <c r="G547" s="104"/>
      <c r="H547" s="104"/>
      <c r="I547" s="104"/>
      <c r="J547" s="104"/>
      <c r="K547" s="104"/>
      <c r="L547" s="105"/>
      <c r="M547" s="105"/>
      <c r="N547" s="105"/>
      <c r="O547" s="105"/>
      <c r="P547" s="109"/>
    </row>
    <row r="548" spans="1:16" ht="22.5">
      <c r="A548" s="340"/>
      <c r="B548" s="457"/>
      <c r="C548" s="160" t="s">
        <v>44</v>
      </c>
      <c r="D548" s="105"/>
      <c r="E548" s="105"/>
      <c r="F548" s="104"/>
      <c r="G548" s="104"/>
      <c r="H548" s="104"/>
      <c r="I548" s="104"/>
      <c r="J548" s="104"/>
      <c r="K548" s="104"/>
      <c r="L548" s="105"/>
      <c r="M548" s="105"/>
      <c r="N548" s="105"/>
      <c r="O548" s="105"/>
      <c r="P548" s="109"/>
    </row>
    <row r="549" spans="1:16" ht="12.75">
      <c r="A549" s="332"/>
      <c r="B549" s="458"/>
      <c r="C549" s="160" t="s">
        <v>600</v>
      </c>
      <c r="D549" s="105"/>
      <c r="E549" s="105"/>
      <c r="F549" s="104"/>
      <c r="G549" s="104"/>
      <c r="H549" s="104"/>
      <c r="I549" s="104"/>
      <c r="J549" s="104"/>
      <c r="K549" s="104"/>
      <c r="L549" s="105"/>
      <c r="M549" s="105"/>
      <c r="N549" s="105"/>
      <c r="O549" s="105"/>
      <c r="P549" s="109"/>
    </row>
    <row r="550" spans="1:16" ht="12.75">
      <c r="A550" s="331" t="s">
        <v>615</v>
      </c>
      <c r="B550" s="456" t="s">
        <v>623</v>
      </c>
      <c r="C550" s="160" t="s">
        <v>595</v>
      </c>
      <c r="D550" s="104"/>
      <c r="E550" s="104"/>
      <c r="F550" s="104"/>
      <c r="G550" s="104"/>
      <c r="H550" s="104"/>
      <c r="I550" s="104"/>
      <c r="J550" s="104"/>
      <c r="K550" s="104"/>
      <c r="L550" s="104"/>
      <c r="M550" s="104"/>
      <c r="N550" s="104"/>
      <c r="O550" s="104"/>
      <c r="P550" s="109"/>
    </row>
    <row r="551" spans="1:16" ht="12.75">
      <c r="A551" s="340"/>
      <c r="B551" s="457"/>
      <c r="C551" s="160" t="s">
        <v>596</v>
      </c>
      <c r="D551" s="105"/>
      <c r="E551" s="105"/>
      <c r="F551" s="104"/>
      <c r="G551" s="104"/>
      <c r="H551" s="104"/>
      <c r="I551" s="104"/>
      <c r="J551" s="104"/>
      <c r="K551" s="104"/>
      <c r="L551" s="105"/>
      <c r="M551" s="105"/>
      <c r="N551" s="105"/>
      <c r="O551" s="105"/>
      <c r="P551" s="109"/>
    </row>
    <row r="552" spans="1:16" ht="12.75">
      <c r="A552" s="340"/>
      <c r="B552" s="457"/>
      <c r="C552" s="160" t="s">
        <v>11</v>
      </c>
      <c r="D552" s="105"/>
      <c r="E552" s="105"/>
      <c r="F552" s="104"/>
      <c r="G552" s="104"/>
      <c r="H552" s="104"/>
      <c r="I552" s="104"/>
      <c r="J552" s="104"/>
      <c r="K552" s="104"/>
      <c r="L552" s="105"/>
      <c r="M552" s="105"/>
      <c r="N552" s="105"/>
      <c r="O552" s="105"/>
      <c r="P552" s="109"/>
    </row>
    <row r="553" spans="1:16" ht="12.75">
      <c r="A553" s="340"/>
      <c r="B553" s="457"/>
      <c r="C553" s="160" t="s">
        <v>597</v>
      </c>
      <c r="D553" s="104"/>
      <c r="E553" s="104"/>
      <c r="F553" s="104"/>
      <c r="G553" s="104"/>
      <c r="H553" s="104"/>
      <c r="I553" s="104"/>
      <c r="J553" s="104"/>
      <c r="K553" s="104"/>
      <c r="L553" s="104"/>
      <c r="M553" s="104"/>
      <c r="N553" s="104"/>
      <c r="O553" s="104"/>
      <c r="P553" s="109"/>
    </row>
    <row r="554" spans="1:16" ht="12.75">
      <c r="A554" s="340"/>
      <c r="B554" s="457"/>
      <c r="C554" s="160" t="s">
        <v>37</v>
      </c>
      <c r="D554" s="105"/>
      <c r="E554" s="105"/>
      <c r="F554" s="104"/>
      <c r="G554" s="104"/>
      <c r="H554" s="104"/>
      <c r="I554" s="104"/>
      <c r="J554" s="104"/>
      <c r="K554" s="104"/>
      <c r="L554" s="105"/>
      <c r="M554" s="105"/>
      <c r="N554" s="105"/>
      <c r="O554" s="105"/>
      <c r="P554" s="109"/>
    </row>
    <row r="555" spans="1:16" ht="12" customHeight="1">
      <c r="A555" s="340"/>
      <c r="B555" s="457"/>
      <c r="C555" s="160" t="s">
        <v>599</v>
      </c>
      <c r="D555" s="105"/>
      <c r="E555" s="105"/>
      <c r="F555" s="104"/>
      <c r="G555" s="104"/>
      <c r="H555" s="104"/>
      <c r="I555" s="104"/>
      <c r="J555" s="104"/>
      <c r="K555" s="104"/>
      <c r="L555" s="105"/>
      <c r="M555" s="105"/>
      <c r="N555" s="105"/>
      <c r="O555" s="105"/>
      <c r="P555" s="109"/>
    </row>
    <row r="556" spans="1:16" ht="22.5">
      <c r="A556" s="340"/>
      <c r="B556" s="457"/>
      <c r="C556" s="160" t="s">
        <v>44</v>
      </c>
      <c r="D556" s="105"/>
      <c r="E556" s="105"/>
      <c r="F556" s="104"/>
      <c r="G556" s="104"/>
      <c r="H556" s="104"/>
      <c r="I556" s="104"/>
      <c r="J556" s="104"/>
      <c r="K556" s="104"/>
      <c r="L556" s="105"/>
      <c r="M556" s="105"/>
      <c r="N556" s="105"/>
      <c r="O556" s="105"/>
      <c r="P556" s="109"/>
    </row>
    <row r="557" spans="1:16" ht="12.75">
      <c r="A557" s="332"/>
      <c r="B557" s="458"/>
      <c r="C557" s="160" t="s">
        <v>600</v>
      </c>
      <c r="D557" s="105"/>
      <c r="E557" s="105"/>
      <c r="F557" s="104"/>
      <c r="G557" s="104"/>
      <c r="H557" s="104"/>
      <c r="I557" s="104"/>
      <c r="J557" s="104"/>
      <c r="K557" s="104"/>
      <c r="L557" s="105"/>
      <c r="M557" s="105"/>
      <c r="N557" s="105"/>
      <c r="O557" s="105"/>
      <c r="P557" s="109"/>
    </row>
    <row r="558" spans="1:16" ht="12.75">
      <c r="A558" s="331" t="s">
        <v>615</v>
      </c>
      <c r="B558" s="456" t="s">
        <v>624</v>
      </c>
      <c r="C558" s="160" t="s">
        <v>595</v>
      </c>
      <c r="D558" s="104"/>
      <c r="E558" s="104"/>
      <c r="F558" s="104"/>
      <c r="G558" s="104"/>
      <c r="H558" s="104"/>
      <c r="I558" s="104"/>
      <c r="J558" s="104"/>
      <c r="K558" s="104"/>
      <c r="L558" s="104"/>
      <c r="M558" s="104"/>
      <c r="N558" s="104"/>
      <c r="O558" s="104"/>
      <c r="P558" s="109"/>
    </row>
    <row r="559" spans="1:16" ht="12.75">
      <c r="A559" s="340"/>
      <c r="B559" s="457"/>
      <c r="C559" s="160" t="s">
        <v>596</v>
      </c>
      <c r="D559" s="105"/>
      <c r="E559" s="105"/>
      <c r="F559" s="104"/>
      <c r="G559" s="104"/>
      <c r="H559" s="104"/>
      <c r="I559" s="104"/>
      <c r="J559" s="104"/>
      <c r="K559" s="104"/>
      <c r="L559" s="105"/>
      <c r="M559" s="105"/>
      <c r="N559" s="105"/>
      <c r="O559" s="105"/>
      <c r="P559" s="109"/>
    </row>
    <row r="560" spans="1:16" ht="12.75">
      <c r="A560" s="340"/>
      <c r="B560" s="457"/>
      <c r="C560" s="160" t="s">
        <v>11</v>
      </c>
      <c r="D560" s="105"/>
      <c r="E560" s="105"/>
      <c r="F560" s="104"/>
      <c r="G560" s="104"/>
      <c r="H560" s="104"/>
      <c r="I560" s="104"/>
      <c r="J560" s="104"/>
      <c r="K560" s="104"/>
      <c r="L560" s="105"/>
      <c r="M560" s="105"/>
      <c r="N560" s="105"/>
      <c r="O560" s="105"/>
      <c r="P560" s="109"/>
    </row>
    <row r="561" spans="1:16" ht="12.75">
      <c r="A561" s="340"/>
      <c r="B561" s="457"/>
      <c r="C561" s="160" t="s">
        <v>597</v>
      </c>
      <c r="D561" s="104"/>
      <c r="E561" s="104"/>
      <c r="F561" s="104"/>
      <c r="G561" s="104"/>
      <c r="H561" s="104"/>
      <c r="I561" s="104"/>
      <c r="J561" s="104"/>
      <c r="K561" s="104"/>
      <c r="L561" s="104"/>
      <c r="M561" s="104"/>
      <c r="N561" s="104"/>
      <c r="O561" s="104"/>
      <c r="P561" s="109"/>
    </row>
    <row r="562" spans="1:16" ht="12.75">
      <c r="A562" s="340"/>
      <c r="B562" s="457"/>
      <c r="C562" s="160" t="s">
        <v>37</v>
      </c>
      <c r="D562" s="105"/>
      <c r="E562" s="105"/>
      <c r="F562" s="104"/>
      <c r="G562" s="104"/>
      <c r="H562" s="104"/>
      <c r="I562" s="104"/>
      <c r="J562" s="104"/>
      <c r="K562" s="104"/>
      <c r="L562" s="105"/>
      <c r="M562" s="105"/>
      <c r="N562" s="105"/>
      <c r="O562" s="105"/>
      <c r="P562" s="109"/>
    </row>
    <row r="563" spans="1:16" ht="12" customHeight="1">
      <c r="A563" s="340"/>
      <c r="B563" s="457"/>
      <c r="C563" s="160" t="s">
        <v>599</v>
      </c>
      <c r="D563" s="105"/>
      <c r="E563" s="105"/>
      <c r="F563" s="104"/>
      <c r="G563" s="104"/>
      <c r="H563" s="104"/>
      <c r="I563" s="104"/>
      <c r="J563" s="104"/>
      <c r="K563" s="104"/>
      <c r="L563" s="105"/>
      <c r="M563" s="105"/>
      <c r="N563" s="105"/>
      <c r="O563" s="105"/>
      <c r="P563" s="109"/>
    </row>
    <row r="564" spans="1:16" ht="22.5">
      <c r="A564" s="340"/>
      <c r="B564" s="457"/>
      <c r="C564" s="160" t="s">
        <v>44</v>
      </c>
      <c r="D564" s="105"/>
      <c r="E564" s="105"/>
      <c r="F564" s="104"/>
      <c r="G564" s="104"/>
      <c r="H564" s="104"/>
      <c r="I564" s="104"/>
      <c r="J564" s="104"/>
      <c r="K564" s="104"/>
      <c r="L564" s="105"/>
      <c r="M564" s="105"/>
      <c r="N564" s="105"/>
      <c r="O564" s="105"/>
      <c r="P564" s="109"/>
    </row>
    <row r="565" spans="1:16" ht="12.75">
      <c r="A565" s="332"/>
      <c r="B565" s="458"/>
      <c r="C565" s="160" t="s">
        <v>600</v>
      </c>
      <c r="D565" s="105"/>
      <c r="E565" s="105"/>
      <c r="F565" s="104"/>
      <c r="G565" s="104"/>
      <c r="H565" s="104"/>
      <c r="I565" s="104"/>
      <c r="J565" s="104"/>
      <c r="K565" s="104"/>
      <c r="L565" s="105"/>
      <c r="M565" s="105"/>
      <c r="N565" s="105"/>
      <c r="O565" s="105"/>
      <c r="P565" s="109"/>
    </row>
    <row r="566" spans="1:16" ht="12.75">
      <c r="A566" s="331" t="s">
        <v>625</v>
      </c>
      <c r="B566" s="456" t="s">
        <v>626</v>
      </c>
      <c r="C566" s="160" t="s">
        <v>595</v>
      </c>
      <c r="D566" s="104"/>
      <c r="E566" s="104"/>
      <c r="F566" s="104"/>
      <c r="G566" s="104"/>
      <c r="H566" s="104"/>
      <c r="I566" s="104"/>
      <c r="J566" s="104"/>
      <c r="K566" s="104"/>
      <c r="L566" s="104"/>
      <c r="M566" s="104"/>
      <c r="N566" s="104"/>
      <c r="O566" s="104"/>
      <c r="P566" s="109"/>
    </row>
    <row r="567" spans="1:16" ht="12.75">
      <c r="A567" s="340"/>
      <c r="B567" s="457"/>
      <c r="C567" s="160" t="s">
        <v>596</v>
      </c>
      <c r="D567" s="105"/>
      <c r="E567" s="105"/>
      <c r="F567" s="104"/>
      <c r="G567" s="104"/>
      <c r="H567" s="104"/>
      <c r="I567" s="104"/>
      <c r="J567" s="104"/>
      <c r="K567" s="104"/>
      <c r="L567" s="105"/>
      <c r="M567" s="105"/>
      <c r="N567" s="105"/>
      <c r="O567" s="105"/>
      <c r="P567" s="109"/>
    </row>
    <row r="568" spans="1:16" ht="12.75">
      <c r="A568" s="340"/>
      <c r="B568" s="457"/>
      <c r="C568" s="160" t="s">
        <v>11</v>
      </c>
      <c r="D568" s="105"/>
      <c r="E568" s="105"/>
      <c r="F568" s="104"/>
      <c r="G568" s="104"/>
      <c r="H568" s="104"/>
      <c r="I568" s="104"/>
      <c r="J568" s="104"/>
      <c r="K568" s="104"/>
      <c r="L568" s="105"/>
      <c r="M568" s="105"/>
      <c r="N568" s="105"/>
      <c r="O568" s="105"/>
      <c r="P568" s="109"/>
    </row>
    <row r="569" spans="1:16" ht="12.75">
      <c r="A569" s="340"/>
      <c r="B569" s="457"/>
      <c r="C569" s="160" t="s">
        <v>597</v>
      </c>
      <c r="D569" s="104"/>
      <c r="E569" s="104"/>
      <c r="F569" s="104"/>
      <c r="G569" s="104"/>
      <c r="H569" s="104"/>
      <c r="I569" s="104"/>
      <c r="J569" s="104"/>
      <c r="K569" s="104"/>
      <c r="L569" s="104"/>
      <c r="M569" s="104"/>
      <c r="N569" s="104"/>
      <c r="O569" s="104"/>
      <c r="P569" s="109"/>
    </row>
    <row r="570" spans="1:16" ht="12.75">
      <c r="A570" s="340"/>
      <c r="B570" s="457"/>
      <c r="C570" s="160" t="s">
        <v>37</v>
      </c>
      <c r="D570" s="105"/>
      <c r="E570" s="105"/>
      <c r="F570" s="104"/>
      <c r="G570" s="104"/>
      <c r="H570" s="104"/>
      <c r="I570" s="104"/>
      <c r="J570" s="104"/>
      <c r="K570" s="104"/>
      <c r="L570" s="105"/>
      <c r="M570" s="105"/>
      <c r="N570" s="105"/>
      <c r="O570" s="105"/>
      <c r="P570" s="109"/>
    </row>
    <row r="571" spans="1:16" ht="12.75" customHeight="1">
      <c r="A571" s="340"/>
      <c r="B571" s="457"/>
      <c r="C571" s="160" t="s">
        <v>599</v>
      </c>
      <c r="D571" s="105"/>
      <c r="E571" s="105"/>
      <c r="F571" s="104"/>
      <c r="G571" s="104"/>
      <c r="H571" s="104"/>
      <c r="I571" s="104"/>
      <c r="J571" s="104"/>
      <c r="K571" s="104"/>
      <c r="L571" s="105"/>
      <c r="M571" s="105"/>
      <c r="N571" s="105"/>
      <c r="O571" s="105"/>
      <c r="P571" s="109"/>
    </row>
    <row r="572" spans="1:16" ht="22.5">
      <c r="A572" s="340"/>
      <c r="B572" s="457"/>
      <c r="C572" s="160" t="s">
        <v>44</v>
      </c>
      <c r="D572" s="105"/>
      <c r="E572" s="105"/>
      <c r="F572" s="104"/>
      <c r="G572" s="104"/>
      <c r="H572" s="104"/>
      <c r="I572" s="104"/>
      <c r="J572" s="104"/>
      <c r="K572" s="104"/>
      <c r="L572" s="105"/>
      <c r="M572" s="105"/>
      <c r="N572" s="105"/>
      <c r="O572" s="105"/>
      <c r="P572" s="109"/>
    </row>
    <row r="573" spans="1:16" ht="12.75">
      <c r="A573" s="332"/>
      <c r="B573" s="458"/>
      <c r="C573" s="160" t="s">
        <v>600</v>
      </c>
      <c r="D573" s="105"/>
      <c r="E573" s="105"/>
      <c r="F573" s="104"/>
      <c r="G573" s="104"/>
      <c r="H573" s="104"/>
      <c r="I573" s="104"/>
      <c r="J573" s="104"/>
      <c r="K573" s="104"/>
      <c r="L573" s="105"/>
      <c r="M573" s="105"/>
      <c r="N573" s="105"/>
      <c r="O573" s="105"/>
      <c r="P573" s="109"/>
    </row>
    <row r="574" spans="1:16" ht="12.75">
      <c r="A574" s="331" t="s">
        <v>625</v>
      </c>
      <c r="B574" s="456" t="s">
        <v>627</v>
      </c>
      <c r="C574" s="160" t="s">
        <v>595</v>
      </c>
      <c r="D574" s="104"/>
      <c r="E574" s="104"/>
      <c r="F574" s="104"/>
      <c r="G574" s="104"/>
      <c r="H574" s="104"/>
      <c r="I574" s="104"/>
      <c r="J574" s="104"/>
      <c r="K574" s="104"/>
      <c r="L574" s="104"/>
      <c r="M574" s="104"/>
      <c r="N574" s="104"/>
      <c r="O574" s="104"/>
      <c r="P574" s="109"/>
    </row>
    <row r="575" spans="1:16" ht="12.75">
      <c r="A575" s="340"/>
      <c r="B575" s="457"/>
      <c r="C575" s="160" t="s">
        <v>596</v>
      </c>
      <c r="D575" s="105"/>
      <c r="E575" s="105"/>
      <c r="F575" s="104"/>
      <c r="G575" s="104"/>
      <c r="H575" s="104"/>
      <c r="I575" s="104"/>
      <c r="J575" s="104"/>
      <c r="K575" s="104"/>
      <c r="L575" s="105"/>
      <c r="M575" s="105"/>
      <c r="N575" s="105"/>
      <c r="O575" s="105"/>
      <c r="P575" s="109"/>
    </row>
    <row r="576" spans="1:16" ht="12.75">
      <c r="A576" s="340"/>
      <c r="B576" s="457"/>
      <c r="C576" s="160" t="s">
        <v>11</v>
      </c>
      <c r="D576" s="105"/>
      <c r="E576" s="105"/>
      <c r="F576" s="104"/>
      <c r="G576" s="104"/>
      <c r="H576" s="104"/>
      <c r="I576" s="104"/>
      <c r="J576" s="104"/>
      <c r="K576" s="104"/>
      <c r="L576" s="105"/>
      <c r="M576" s="105"/>
      <c r="N576" s="105"/>
      <c r="O576" s="105"/>
      <c r="P576" s="109"/>
    </row>
    <row r="577" spans="1:16" ht="12.75">
      <c r="A577" s="340"/>
      <c r="B577" s="457"/>
      <c r="C577" s="160" t="s">
        <v>597</v>
      </c>
      <c r="D577" s="104"/>
      <c r="E577" s="104"/>
      <c r="F577" s="104"/>
      <c r="G577" s="104"/>
      <c r="H577" s="104"/>
      <c r="I577" s="104"/>
      <c r="J577" s="104"/>
      <c r="K577" s="104"/>
      <c r="L577" s="104"/>
      <c r="M577" s="104"/>
      <c r="N577" s="104"/>
      <c r="O577" s="104"/>
      <c r="P577" s="109"/>
    </row>
    <row r="578" spans="1:16" ht="12.75">
      <c r="A578" s="340"/>
      <c r="B578" s="457"/>
      <c r="C578" s="160" t="s">
        <v>37</v>
      </c>
      <c r="D578" s="105"/>
      <c r="E578" s="105"/>
      <c r="F578" s="104"/>
      <c r="G578" s="104"/>
      <c r="H578" s="104"/>
      <c r="I578" s="104"/>
      <c r="J578" s="104"/>
      <c r="K578" s="104"/>
      <c r="L578" s="105"/>
      <c r="M578" s="105"/>
      <c r="N578" s="105"/>
      <c r="O578" s="105"/>
      <c r="P578" s="109"/>
    </row>
    <row r="579" spans="1:16" ht="11.25" customHeight="1">
      <c r="A579" s="340"/>
      <c r="B579" s="457"/>
      <c r="C579" s="160" t="s">
        <v>599</v>
      </c>
      <c r="D579" s="105"/>
      <c r="E579" s="105"/>
      <c r="F579" s="104"/>
      <c r="G579" s="104"/>
      <c r="H579" s="104"/>
      <c r="I579" s="104"/>
      <c r="J579" s="104"/>
      <c r="K579" s="104"/>
      <c r="L579" s="105"/>
      <c r="M579" s="105"/>
      <c r="N579" s="105"/>
      <c r="O579" s="105"/>
      <c r="P579" s="109"/>
    </row>
    <row r="580" spans="1:16" ht="22.5">
      <c r="A580" s="340"/>
      <c r="B580" s="457"/>
      <c r="C580" s="160" t="s">
        <v>44</v>
      </c>
      <c r="D580" s="105"/>
      <c r="E580" s="105"/>
      <c r="F580" s="104"/>
      <c r="G580" s="104"/>
      <c r="H580" s="104"/>
      <c r="I580" s="104"/>
      <c r="J580" s="104"/>
      <c r="K580" s="104"/>
      <c r="L580" s="105"/>
      <c r="M580" s="105"/>
      <c r="N580" s="105"/>
      <c r="O580" s="105"/>
      <c r="P580" s="109"/>
    </row>
    <row r="581" spans="1:16" ht="12.75">
      <c r="A581" s="332"/>
      <c r="B581" s="458"/>
      <c r="C581" s="160" t="s">
        <v>600</v>
      </c>
      <c r="D581" s="105"/>
      <c r="E581" s="105"/>
      <c r="F581" s="104"/>
      <c r="G581" s="104"/>
      <c r="H581" s="104"/>
      <c r="I581" s="104"/>
      <c r="J581" s="104"/>
      <c r="K581" s="104"/>
      <c r="L581" s="105"/>
      <c r="M581" s="105"/>
      <c r="N581" s="105"/>
      <c r="O581" s="105"/>
      <c r="P581" s="109"/>
    </row>
    <row r="582" spans="1:16" ht="12.75">
      <c r="A582" s="331" t="s">
        <v>625</v>
      </c>
      <c r="B582" s="456" t="s">
        <v>628</v>
      </c>
      <c r="C582" s="160" t="s">
        <v>595</v>
      </c>
      <c r="D582" s="104"/>
      <c r="E582" s="104"/>
      <c r="F582" s="104"/>
      <c r="G582" s="104"/>
      <c r="H582" s="104"/>
      <c r="I582" s="104"/>
      <c r="J582" s="104"/>
      <c r="K582" s="104"/>
      <c r="L582" s="104"/>
      <c r="M582" s="104"/>
      <c r="N582" s="104"/>
      <c r="O582" s="104"/>
      <c r="P582" s="109"/>
    </row>
    <row r="583" spans="1:16" ht="12.75">
      <c r="A583" s="340"/>
      <c r="B583" s="457"/>
      <c r="C583" s="160" t="s">
        <v>596</v>
      </c>
      <c r="D583" s="105"/>
      <c r="E583" s="105"/>
      <c r="F583" s="104"/>
      <c r="G583" s="104"/>
      <c r="H583" s="104"/>
      <c r="I583" s="104"/>
      <c r="J583" s="104"/>
      <c r="K583" s="104"/>
      <c r="L583" s="105"/>
      <c r="M583" s="105"/>
      <c r="N583" s="105"/>
      <c r="O583" s="105"/>
      <c r="P583" s="109"/>
    </row>
    <row r="584" spans="1:16" ht="12.75">
      <c r="A584" s="340"/>
      <c r="B584" s="457"/>
      <c r="C584" s="160" t="s">
        <v>11</v>
      </c>
      <c r="D584" s="105"/>
      <c r="E584" s="105"/>
      <c r="F584" s="104"/>
      <c r="G584" s="104"/>
      <c r="H584" s="104"/>
      <c r="I584" s="104"/>
      <c r="J584" s="104"/>
      <c r="K584" s="104"/>
      <c r="L584" s="105"/>
      <c r="M584" s="105"/>
      <c r="N584" s="105"/>
      <c r="O584" s="105"/>
      <c r="P584" s="109"/>
    </row>
    <row r="585" spans="1:16" ht="12.75">
      <c r="A585" s="340"/>
      <c r="B585" s="457"/>
      <c r="C585" s="160" t="s">
        <v>597</v>
      </c>
      <c r="D585" s="104"/>
      <c r="E585" s="104"/>
      <c r="F585" s="104"/>
      <c r="G585" s="104"/>
      <c r="H585" s="104"/>
      <c r="I585" s="104"/>
      <c r="J585" s="104"/>
      <c r="K585" s="104"/>
      <c r="L585" s="104"/>
      <c r="M585" s="104"/>
      <c r="N585" s="104"/>
      <c r="O585" s="104"/>
      <c r="P585" s="109"/>
    </row>
    <row r="586" spans="1:16" ht="12.75">
      <c r="A586" s="340"/>
      <c r="B586" s="457"/>
      <c r="C586" s="160" t="s">
        <v>37</v>
      </c>
      <c r="D586" s="105"/>
      <c r="E586" s="105"/>
      <c r="F586" s="104"/>
      <c r="G586" s="104"/>
      <c r="H586" s="104"/>
      <c r="I586" s="104"/>
      <c r="J586" s="104"/>
      <c r="K586" s="104"/>
      <c r="L586" s="105"/>
      <c r="M586" s="105"/>
      <c r="N586" s="105"/>
      <c r="O586" s="105"/>
      <c r="P586" s="109"/>
    </row>
    <row r="587" spans="1:16" ht="12.75" customHeight="1">
      <c r="A587" s="340"/>
      <c r="B587" s="457"/>
      <c r="C587" s="160" t="s">
        <v>599</v>
      </c>
      <c r="D587" s="105"/>
      <c r="E587" s="105"/>
      <c r="F587" s="104"/>
      <c r="G587" s="104"/>
      <c r="H587" s="104"/>
      <c r="I587" s="104"/>
      <c r="J587" s="104"/>
      <c r="K587" s="104"/>
      <c r="L587" s="105"/>
      <c r="M587" s="105"/>
      <c r="N587" s="105"/>
      <c r="O587" s="105"/>
      <c r="P587" s="109"/>
    </row>
    <row r="588" spans="1:16" ht="22.5">
      <c r="A588" s="340"/>
      <c r="B588" s="457"/>
      <c r="C588" s="160" t="s">
        <v>44</v>
      </c>
      <c r="D588" s="105"/>
      <c r="E588" s="105"/>
      <c r="F588" s="104"/>
      <c r="G588" s="104"/>
      <c r="H588" s="104"/>
      <c r="I588" s="104"/>
      <c r="J588" s="104"/>
      <c r="K588" s="104"/>
      <c r="L588" s="105"/>
      <c r="M588" s="105"/>
      <c r="N588" s="105"/>
      <c r="O588" s="105"/>
      <c r="P588" s="109"/>
    </row>
    <row r="589" spans="1:16" ht="12.75">
      <c r="A589" s="332"/>
      <c r="B589" s="458"/>
      <c r="C589" s="160" t="s">
        <v>600</v>
      </c>
      <c r="D589" s="105"/>
      <c r="E589" s="105"/>
      <c r="F589" s="104"/>
      <c r="G589" s="104"/>
      <c r="H589" s="104"/>
      <c r="I589" s="104"/>
      <c r="J589" s="104"/>
      <c r="K589" s="104"/>
      <c r="L589" s="105"/>
      <c r="M589" s="105"/>
      <c r="N589" s="105"/>
      <c r="O589" s="105"/>
      <c r="P589" s="109"/>
    </row>
    <row r="590" spans="1:16" ht="12.75">
      <c r="A590" s="331" t="s">
        <v>625</v>
      </c>
      <c r="B590" s="456" t="s">
        <v>629</v>
      </c>
      <c r="C590" s="160" t="s">
        <v>595</v>
      </c>
      <c r="D590" s="104"/>
      <c r="E590" s="104"/>
      <c r="F590" s="104"/>
      <c r="G590" s="104"/>
      <c r="H590" s="104"/>
      <c r="I590" s="104"/>
      <c r="J590" s="104"/>
      <c r="K590" s="104"/>
      <c r="L590" s="104"/>
      <c r="M590" s="104"/>
      <c r="N590" s="104"/>
      <c r="O590" s="104"/>
      <c r="P590" s="109"/>
    </row>
    <row r="591" spans="1:16" ht="12.75">
      <c r="A591" s="340"/>
      <c r="B591" s="457"/>
      <c r="C591" s="160" t="s">
        <v>596</v>
      </c>
      <c r="D591" s="105"/>
      <c r="E591" s="105"/>
      <c r="F591" s="104"/>
      <c r="G591" s="104"/>
      <c r="H591" s="104"/>
      <c r="I591" s="104"/>
      <c r="J591" s="104"/>
      <c r="K591" s="104"/>
      <c r="L591" s="105"/>
      <c r="M591" s="105"/>
      <c r="N591" s="105"/>
      <c r="O591" s="105"/>
      <c r="P591" s="109"/>
    </row>
    <row r="592" spans="1:16" ht="12.75">
      <c r="A592" s="340"/>
      <c r="B592" s="457"/>
      <c r="C592" s="160" t="s">
        <v>11</v>
      </c>
      <c r="D592" s="105"/>
      <c r="E592" s="105"/>
      <c r="F592" s="104"/>
      <c r="G592" s="104"/>
      <c r="H592" s="104"/>
      <c r="I592" s="104"/>
      <c r="J592" s="104"/>
      <c r="K592" s="104"/>
      <c r="L592" s="105"/>
      <c r="M592" s="105"/>
      <c r="N592" s="105"/>
      <c r="O592" s="105"/>
      <c r="P592" s="109"/>
    </row>
    <row r="593" spans="1:16" ht="12.75">
      <c r="A593" s="340"/>
      <c r="B593" s="457"/>
      <c r="C593" s="160" t="s">
        <v>597</v>
      </c>
      <c r="D593" s="104"/>
      <c r="E593" s="104"/>
      <c r="F593" s="104"/>
      <c r="G593" s="104"/>
      <c r="H593" s="104"/>
      <c r="I593" s="104"/>
      <c r="J593" s="104"/>
      <c r="K593" s="104"/>
      <c r="L593" s="104"/>
      <c r="M593" s="104"/>
      <c r="N593" s="104"/>
      <c r="O593" s="104"/>
      <c r="P593" s="109"/>
    </row>
    <row r="594" spans="1:16" ht="12.75">
      <c r="A594" s="340"/>
      <c r="B594" s="457"/>
      <c r="C594" s="160" t="s">
        <v>37</v>
      </c>
      <c r="D594" s="105"/>
      <c r="E594" s="105"/>
      <c r="F594" s="104"/>
      <c r="G594" s="104"/>
      <c r="H594" s="104"/>
      <c r="I594" s="104"/>
      <c r="J594" s="104"/>
      <c r="K594" s="104"/>
      <c r="L594" s="105"/>
      <c r="M594" s="105"/>
      <c r="N594" s="105"/>
      <c r="O594" s="105"/>
      <c r="P594" s="109"/>
    </row>
    <row r="595" spans="1:16" ht="12" customHeight="1">
      <c r="A595" s="340"/>
      <c r="B595" s="457"/>
      <c r="C595" s="160" t="s">
        <v>599</v>
      </c>
      <c r="D595" s="105"/>
      <c r="E595" s="105"/>
      <c r="F595" s="104"/>
      <c r="G595" s="104"/>
      <c r="H595" s="104"/>
      <c r="I595" s="104"/>
      <c r="J595" s="104"/>
      <c r="K595" s="104"/>
      <c r="L595" s="105"/>
      <c r="M595" s="105"/>
      <c r="N595" s="105"/>
      <c r="O595" s="105"/>
      <c r="P595" s="109"/>
    </row>
    <row r="596" spans="1:16" ht="22.5">
      <c r="A596" s="340"/>
      <c r="B596" s="457"/>
      <c r="C596" s="160" t="s">
        <v>44</v>
      </c>
      <c r="D596" s="105"/>
      <c r="E596" s="105"/>
      <c r="F596" s="104"/>
      <c r="G596" s="104"/>
      <c r="H596" s="104"/>
      <c r="I596" s="104"/>
      <c r="J596" s="104"/>
      <c r="K596" s="104"/>
      <c r="L596" s="105"/>
      <c r="M596" s="105"/>
      <c r="N596" s="105"/>
      <c r="O596" s="105"/>
      <c r="P596" s="109"/>
    </row>
    <row r="597" spans="1:16" ht="12.75">
      <c r="A597" s="332"/>
      <c r="B597" s="458"/>
      <c r="C597" s="160" t="s">
        <v>600</v>
      </c>
      <c r="D597" s="105"/>
      <c r="E597" s="105"/>
      <c r="F597" s="104"/>
      <c r="G597" s="104"/>
      <c r="H597" s="104"/>
      <c r="I597" s="104"/>
      <c r="J597" s="104"/>
      <c r="K597" s="104"/>
      <c r="L597" s="105"/>
      <c r="M597" s="105"/>
      <c r="N597" s="105"/>
      <c r="O597" s="105"/>
      <c r="P597" s="109"/>
    </row>
    <row r="598" spans="1:16" ht="12.75">
      <c r="A598" s="331" t="s">
        <v>625</v>
      </c>
      <c r="B598" s="456" t="s">
        <v>630</v>
      </c>
      <c r="C598" s="160" t="s">
        <v>595</v>
      </c>
      <c r="D598" s="104"/>
      <c r="E598" s="104"/>
      <c r="F598" s="104"/>
      <c r="G598" s="104"/>
      <c r="H598" s="104"/>
      <c r="I598" s="104"/>
      <c r="J598" s="104"/>
      <c r="K598" s="104"/>
      <c r="L598" s="104"/>
      <c r="M598" s="104"/>
      <c r="N598" s="104"/>
      <c r="O598" s="104"/>
      <c r="P598" s="109"/>
    </row>
    <row r="599" spans="1:16" ht="12.75">
      <c r="A599" s="340"/>
      <c r="B599" s="457"/>
      <c r="C599" s="160" t="s">
        <v>596</v>
      </c>
      <c r="D599" s="105"/>
      <c r="E599" s="105"/>
      <c r="F599" s="104"/>
      <c r="G599" s="104"/>
      <c r="H599" s="104"/>
      <c r="I599" s="104"/>
      <c r="J599" s="104"/>
      <c r="K599" s="104"/>
      <c r="L599" s="105"/>
      <c r="M599" s="105"/>
      <c r="N599" s="105"/>
      <c r="O599" s="105"/>
      <c r="P599" s="109"/>
    </row>
    <row r="600" spans="1:16" ht="12.75">
      <c r="A600" s="340"/>
      <c r="B600" s="457"/>
      <c r="C600" s="160" t="s">
        <v>11</v>
      </c>
      <c r="D600" s="104"/>
      <c r="E600" s="104"/>
      <c r="F600" s="104"/>
      <c r="G600" s="104"/>
      <c r="H600" s="104"/>
      <c r="I600" s="104"/>
      <c r="J600" s="104"/>
      <c r="K600" s="104"/>
      <c r="L600" s="104"/>
      <c r="M600" s="104"/>
      <c r="N600" s="104"/>
      <c r="O600" s="104"/>
      <c r="P600" s="109"/>
    </row>
    <row r="601" spans="1:16" ht="12.75">
      <c r="A601" s="340"/>
      <c r="B601" s="457"/>
      <c r="C601" s="160" t="s">
        <v>597</v>
      </c>
      <c r="D601" s="105"/>
      <c r="E601" s="105"/>
      <c r="F601" s="104"/>
      <c r="G601" s="104"/>
      <c r="H601" s="104"/>
      <c r="I601" s="104"/>
      <c r="J601" s="104"/>
      <c r="K601" s="104"/>
      <c r="L601" s="105"/>
      <c r="M601" s="105"/>
      <c r="N601" s="105"/>
      <c r="O601" s="105"/>
      <c r="P601" s="109"/>
    </row>
    <row r="602" spans="1:16" ht="12.75">
      <c r="A602" s="340"/>
      <c r="B602" s="457"/>
      <c r="C602" s="160" t="s">
        <v>37</v>
      </c>
      <c r="D602" s="105"/>
      <c r="E602" s="105"/>
      <c r="F602" s="104"/>
      <c r="G602" s="104"/>
      <c r="H602" s="104"/>
      <c r="I602" s="104"/>
      <c r="J602" s="104"/>
      <c r="K602" s="104"/>
      <c r="L602" s="105"/>
      <c r="M602" s="105"/>
      <c r="N602" s="105"/>
      <c r="O602" s="105"/>
      <c r="P602" s="109"/>
    </row>
    <row r="603" spans="1:16" ht="12.75" customHeight="1">
      <c r="A603" s="340"/>
      <c r="B603" s="457"/>
      <c r="C603" s="160" t="s">
        <v>599</v>
      </c>
      <c r="D603" s="105"/>
      <c r="E603" s="105"/>
      <c r="F603" s="104"/>
      <c r="G603" s="104"/>
      <c r="H603" s="104"/>
      <c r="I603" s="104"/>
      <c r="J603" s="104"/>
      <c r="K603" s="104"/>
      <c r="L603" s="105"/>
      <c r="M603" s="105"/>
      <c r="N603" s="105"/>
      <c r="O603" s="105"/>
      <c r="P603" s="109"/>
    </row>
    <row r="604" spans="1:16" ht="22.5">
      <c r="A604" s="340"/>
      <c r="B604" s="457"/>
      <c r="C604" s="160" t="s">
        <v>44</v>
      </c>
      <c r="D604" s="105"/>
      <c r="E604" s="105"/>
      <c r="F604" s="104"/>
      <c r="G604" s="104"/>
      <c r="H604" s="104"/>
      <c r="I604" s="104"/>
      <c r="J604" s="104"/>
      <c r="K604" s="104"/>
      <c r="L604" s="105"/>
      <c r="M604" s="105"/>
      <c r="N604" s="105"/>
      <c r="O604" s="105"/>
      <c r="P604" s="109"/>
    </row>
    <row r="605" spans="1:16" ht="12.75">
      <c r="A605" s="332"/>
      <c r="B605" s="458"/>
      <c r="C605" s="160" t="s">
        <v>600</v>
      </c>
      <c r="D605" s="105"/>
      <c r="E605" s="105"/>
      <c r="F605" s="104"/>
      <c r="G605" s="104"/>
      <c r="H605" s="104"/>
      <c r="I605" s="104"/>
      <c r="J605" s="104"/>
      <c r="K605" s="104"/>
      <c r="L605" s="105"/>
      <c r="M605" s="105"/>
      <c r="N605" s="105"/>
      <c r="O605" s="105"/>
      <c r="P605" s="109"/>
    </row>
    <row r="606" spans="1:16" ht="12.75">
      <c r="A606" s="331" t="s">
        <v>631</v>
      </c>
      <c r="B606" s="456" t="s">
        <v>632</v>
      </c>
      <c r="C606" s="160" t="s">
        <v>595</v>
      </c>
      <c r="D606" s="104"/>
      <c r="E606" s="104"/>
      <c r="F606" s="104"/>
      <c r="G606" s="104"/>
      <c r="H606" s="104"/>
      <c r="I606" s="104"/>
      <c r="J606" s="104"/>
      <c r="K606" s="104"/>
      <c r="L606" s="104"/>
      <c r="M606" s="104"/>
      <c r="N606" s="104"/>
      <c r="O606" s="104"/>
      <c r="P606" s="109"/>
    </row>
    <row r="607" spans="1:16" ht="12.75">
      <c r="A607" s="340"/>
      <c r="B607" s="457"/>
      <c r="C607" s="160" t="s">
        <v>596</v>
      </c>
      <c r="D607" s="105"/>
      <c r="E607" s="105"/>
      <c r="F607" s="104"/>
      <c r="G607" s="104"/>
      <c r="H607" s="104"/>
      <c r="I607" s="104"/>
      <c r="J607" s="104"/>
      <c r="K607" s="104"/>
      <c r="L607" s="105"/>
      <c r="M607" s="105"/>
      <c r="N607" s="105"/>
      <c r="O607" s="105"/>
      <c r="P607" s="109"/>
    </row>
    <row r="608" spans="1:16" ht="12.75">
      <c r="A608" s="340"/>
      <c r="B608" s="457"/>
      <c r="C608" s="160" t="s">
        <v>11</v>
      </c>
      <c r="D608" s="105"/>
      <c r="E608" s="105"/>
      <c r="F608" s="104"/>
      <c r="G608" s="104"/>
      <c r="H608" s="104"/>
      <c r="I608" s="104"/>
      <c r="J608" s="104"/>
      <c r="K608" s="104"/>
      <c r="L608" s="105"/>
      <c r="M608" s="105"/>
      <c r="N608" s="105"/>
      <c r="O608" s="105"/>
      <c r="P608" s="109"/>
    </row>
    <row r="609" spans="1:16" ht="12.75">
      <c r="A609" s="340"/>
      <c r="B609" s="457"/>
      <c r="C609" s="160" t="s">
        <v>597</v>
      </c>
      <c r="D609" s="104"/>
      <c r="E609" s="104"/>
      <c r="F609" s="104"/>
      <c r="G609" s="104"/>
      <c r="H609" s="104"/>
      <c r="I609" s="104"/>
      <c r="J609" s="104"/>
      <c r="K609" s="104"/>
      <c r="L609" s="104"/>
      <c r="M609" s="104"/>
      <c r="N609" s="104"/>
      <c r="O609" s="104"/>
      <c r="P609" s="109"/>
    </row>
    <row r="610" spans="1:16" ht="12.75">
      <c r="A610" s="340"/>
      <c r="B610" s="457"/>
      <c r="C610" s="160" t="s">
        <v>37</v>
      </c>
      <c r="D610" s="105"/>
      <c r="E610" s="105"/>
      <c r="F610" s="104"/>
      <c r="G610" s="104"/>
      <c r="H610" s="104"/>
      <c r="I610" s="104"/>
      <c r="J610" s="104"/>
      <c r="K610" s="104"/>
      <c r="L610" s="105"/>
      <c r="M610" s="105"/>
      <c r="N610" s="105"/>
      <c r="O610" s="105"/>
      <c r="P610" s="109"/>
    </row>
    <row r="611" spans="1:16" ht="13.5" customHeight="1">
      <c r="A611" s="340"/>
      <c r="B611" s="457"/>
      <c r="C611" s="160" t="s">
        <v>599</v>
      </c>
      <c r="D611" s="105"/>
      <c r="E611" s="105"/>
      <c r="F611" s="104"/>
      <c r="G611" s="104"/>
      <c r="H611" s="104"/>
      <c r="I611" s="104"/>
      <c r="J611" s="104"/>
      <c r="K611" s="104"/>
      <c r="L611" s="105"/>
      <c r="M611" s="105"/>
      <c r="N611" s="105"/>
      <c r="O611" s="105"/>
      <c r="P611" s="109"/>
    </row>
    <row r="612" spans="1:16" ht="22.5">
      <c r="A612" s="340"/>
      <c r="B612" s="457"/>
      <c r="C612" s="160" t="s">
        <v>44</v>
      </c>
      <c r="D612" s="105"/>
      <c r="E612" s="105"/>
      <c r="F612" s="104"/>
      <c r="G612" s="104"/>
      <c r="H612" s="104"/>
      <c r="I612" s="104"/>
      <c r="J612" s="104"/>
      <c r="K612" s="104"/>
      <c r="L612" s="105"/>
      <c r="M612" s="105"/>
      <c r="N612" s="105"/>
      <c r="O612" s="105"/>
      <c r="P612" s="109"/>
    </row>
    <row r="613" spans="1:16" ht="12.75">
      <c r="A613" s="332"/>
      <c r="B613" s="458"/>
      <c r="C613" s="160" t="s">
        <v>600</v>
      </c>
      <c r="D613" s="105"/>
      <c r="E613" s="105"/>
      <c r="F613" s="104"/>
      <c r="G613" s="104"/>
      <c r="H613" s="104"/>
      <c r="I613" s="104"/>
      <c r="J613" s="104"/>
      <c r="K613" s="104"/>
      <c r="L613" s="105"/>
      <c r="M613" s="105"/>
      <c r="N613" s="105"/>
      <c r="O613" s="105"/>
      <c r="P613" s="109"/>
    </row>
    <row r="614" spans="1:16" ht="12.75">
      <c r="A614" s="331" t="s">
        <v>631</v>
      </c>
      <c r="B614" s="456" t="s">
        <v>633</v>
      </c>
      <c r="C614" s="160" t="s">
        <v>595</v>
      </c>
      <c r="D614" s="104"/>
      <c r="E614" s="104"/>
      <c r="F614" s="104"/>
      <c r="G614" s="104"/>
      <c r="H614" s="104"/>
      <c r="I614" s="104"/>
      <c r="J614" s="104"/>
      <c r="K614" s="104"/>
      <c r="L614" s="104"/>
      <c r="M614" s="104"/>
      <c r="N614" s="104"/>
      <c r="O614" s="104"/>
      <c r="P614" s="109"/>
    </row>
    <row r="615" spans="1:16" ht="12.75">
      <c r="A615" s="340"/>
      <c r="B615" s="457"/>
      <c r="C615" s="160" t="s">
        <v>596</v>
      </c>
      <c r="D615" s="105"/>
      <c r="E615" s="105"/>
      <c r="F615" s="104"/>
      <c r="G615" s="104"/>
      <c r="H615" s="104"/>
      <c r="I615" s="104"/>
      <c r="J615" s="104"/>
      <c r="K615" s="104"/>
      <c r="L615" s="105"/>
      <c r="M615" s="105"/>
      <c r="N615" s="105"/>
      <c r="O615" s="105"/>
      <c r="P615" s="109"/>
    </row>
    <row r="616" spans="1:16" ht="12.75">
      <c r="A616" s="340"/>
      <c r="B616" s="457"/>
      <c r="C616" s="160" t="s">
        <v>11</v>
      </c>
      <c r="D616" s="105"/>
      <c r="E616" s="105"/>
      <c r="F616" s="104"/>
      <c r="G616" s="104"/>
      <c r="H616" s="104"/>
      <c r="I616" s="104"/>
      <c r="J616" s="104"/>
      <c r="K616" s="104"/>
      <c r="L616" s="105"/>
      <c r="M616" s="105"/>
      <c r="N616" s="105"/>
      <c r="O616" s="105"/>
      <c r="P616" s="109"/>
    </row>
    <row r="617" spans="1:16" ht="12.75">
      <c r="A617" s="340"/>
      <c r="B617" s="457"/>
      <c r="C617" s="160" t="s">
        <v>597</v>
      </c>
      <c r="D617" s="104"/>
      <c r="E617" s="104"/>
      <c r="F617" s="104"/>
      <c r="G617" s="104"/>
      <c r="H617" s="104"/>
      <c r="I617" s="104"/>
      <c r="J617" s="104"/>
      <c r="K617" s="104"/>
      <c r="L617" s="104"/>
      <c r="M617" s="104"/>
      <c r="N617" s="104"/>
      <c r="O617" s="104"/>
      <c r="P617" s="109"/>
    </row>
    <row r="618" spans="1:16" ht="12.75">
      <c r="A618" s="340"/>
      <c r="B618" s="457"/>
      <c r="C618" s="160" t="s">
        <v>37</v>
      </c>
      <c r="D618" s="105"/>
      <c r="E618" s="105"/>
      <c r="F618" s="104"/>
      <c r="G618" s="104"/>
      <c r="H618" s="104"/>
      <c r="I618" s="104"/>
      <c r="J618" s="104"/>
      <c r="K618" s="104"/>
      <c r="L618" s="105"/>
      <c r="M618" s="105"/>
      <c r="N618" s="105"/>
      <c r="O618" s="105"/>
      <c r="P618" s="109"/>
    </row>
    <row r="619" spans="1:16" ht="10.5" customHeight="1">
      <c r="A619" s="340"/>
      <c r="B619" s="457"/>
      <c r="C619" s="160" t="s">
        <v>599</v>
      </c>
      <c r="D619" s="105"/>
      <c r="E619" s="105"/>
      <c r="F619" s="104"/>
      <c r="G619" s="104"/>
      <c r="H619" s="104"/>
      <c r="I619" s="104"/>
      <c r="J619" s="104"/>
      <c r="K619" s="104"/>
      <c r="L619" s="105"/>
      <c r="M619" s="105"/>
      <c r="N619" s="105"/>
      <c r="O619" s="105"/>
      <c r="P619" s="109"/>
    </row>
    <row r="620" spans="1:16" ht="22.5">
      <c r="A620" s="340"/>
      <c r="B620" s="457"/>
      <c r="C620" s="160" t="s">
        <v>44</v>
      </c>
      <c r="D620" s="105"/>
      <c r="E620" s="105"/>
      <c r="F620" s="104"/>
      <c r="G620" s="104"/>
      <c r="H620" s="104"/>
      <c r="I620" s="104"/>
      <c r="J620" s="104"/>
      <c r="K620" s="104"/>
      <c r="L620" s="105"/>
      <c r="M620" s="105"/>
      <c r="N620" s="105"/>
      <c r="O620" s="105"/>
      <c r="P620" s="109"/>
    </row>
    <row r="621" spans="1:16" ht="12.75">
      <c r="A621" s="332"/>
      <c r="B621" s="458"/>
      <c r="C621" s="160" t="s">
        <v>600</v>
      </c>
      <c r="D621" s="105"/>
      <c r="E621" s="105"/>
      <c r="F621" s="104"/>
      <c r="G621" s="104"/>
      <c r="H621" s="104"/>
      <c r="I621" s="104"/>
      <c r="J621" s="104"/>
      <c r="K621" s="104"/>
      <c r="L621" s="105"/>
      <c r="M621" s="105"/>
      <c r="N621" s="105"/>
      <c r="O621" s="105"/>
      <c r="P621" s="109"/>
    </row>
    <row r="622" spans="1:16" ht="12.75">
      <c r="A622" s="331" t="s">
        <v>631</v>
      </c>
      <c r="B622" s="456" t="s">
        <v>634</v>
      </c>
      <c r="C622" s="160" t="s">
        <v>595</v>
      </c>
      <c r="D622" s="104"/>
      <c r="E622" s="104"/>
      <c r="F622" s="104"/>
      <c r="G622" s="104"/>
      <c r="H622" s="104"/>
      <c r="I622" s="104"/>
      <c r="J622" s="104"/>
      <c r="K622" s="104"/>
      <c r="L622" s="104"/>
      <c r="M622" s="104"/>
      <c r="N622" s="104"/>
      <c r="O622" s="104"/>
      <c r="P622" s="109"/>
    </row>
    <row r="623" spans="1:16" ht="12.75">
      <c r="A623" s="340"/>
      <c r="B623" s="457"/>
      <c r="C623" s="160" t="s">
        <v>596</v>
      </c>
      <c r="D623" s="105"/>
      <c r="E623" s="105"/>
      <c r="F623" s="104"/>
      <c r="G623" s="104"/>
      <c r="H623" s="104"/>
      <c r="I623" s="104"/>
      <c r="J623" s="104"/>
      <c r="K623" s="104"/>
      <c r="L623" s="105"/>
      <c r="M623" s="105"/>
      <c r="N623" s="105"/>
      <c r="O623" s="105"/>
      <c r="P623" s="109"/>
    </row>
    <row r="624" spans="1:16" ht="12.75">
      <c r="A624" s="340"/>
      <c r="B624" s="457"/>
      <c r="C624" s="160" t="s">
        <v>11</v>
      </c>
      <c r="D624" s="105"/>
      <c r="E624" s="105"/>
      <c r="F624" s="104"/>
      <c r="G624" s="104"/>
      <c r="H624" s="104"/>
      <c r="I624" s="104"/>
      <c r="J624" s="104"/>
      <c r="K624" s="104"/>
      <c r="L624" s="105"/>
      <c r="M624" s="105"/>
      <c r="N624" s="105"/>
      <c r="O624" s="105"/>
      <c r="P624" s="109"/>
    </row>
    <row r="625" spans="1:16" ht="12.75">
      <c r="A625" s="340"/>
      <c r="B625" s="457"/>
      <c r="C625" s="160" t="s">
        <v>597</v>
      </c>
      <c r="D625" s="104"/>
      <c r="E625" s="104"/>
      <c r="F625" s="104"/>
      <c r="G625" s="104"/>
      <c r="H625" s="104"/>
      <c r="I625" s="104"/>
      <c r="J625" s="104"/>
      <c r="K625" s="104"/>
      <c r="L625" s="104"/>
      <c r="M625" s="104"/>
      <c r="N625" s="104"/>
      <c r="O625" s="104"/>
      <c r="P625" s="109"/>
    </row>
    <row r="626" spans="1:16" ht="12.75">
      <c r="A626" s="340"/>
      <c r="B626" s="457"/>
      <c r="C626" s="160" t="s">
        <v>37</v>
      </c>
      <c r="D626" s="105"/>
      <c r="E626" s="105"/>
      <c r="F626" s="104"/>
      <c r="G626" s="104"/>
      <c r="H626" s="104"/>
      <c r="I626" s="104"/>
      <c r="J626" s="104"/>
      <c r="K626" s="104"/>
      <c r="L626" s="105"/>
      <c r="M626" s="105"/>
      <c r="N626" s="105"/>
      <c r="O626" s="105"/>
      <c r="P626" s="109"/>
    </row>
    <row r="627" spans="1:16" ht="13.5" customHeight="1">
      <c r="A627" s="340"/>
      <c r="B627" s="457"/>
      <c r="C627" s="160" t="s">
        <v>599</v>
      </c>
      <c r="D627" s="105"/>
      <c r="E627" s="105"/>
      <c r="F627" s="104"/>
      <c r="G627" s="104"/>
      <c r="H627" s="104"/>
      <c r="I627" s="104"/>
      <c r="J627" s="104"/>
      <c r="K627" s="104"/>
      <c r="L627" s="105"/>
      <c r="M627" s="105"/>
      <c r="N627" s="105"/>
      <c r="O627" s="105"/>
      <c r="P627" s="109"/>
    </row>
    <row r="628" spans="1:16" ht="22.5">
      <c r="A628" s="340"/>
      <c r="B628" s="457"/>
      <c r="C628" s="160" t="s">
        <v>44</v>
      </c>
      <c r="D628" s="105"/>
      <c r="E628" s="105"/>
      <c r="F628" s="104"/>
      <c r="G628" s="104"/>
      <c r="H628" s="104"/>
      <c r="I628" s="104"/>
      <c r="J628" s="104"/>
      <c r="K628" s="104"/>
      <c r="L628" s="105"/>
      <c r="M628" s="105"/>
      <c r="N628" s="105"/>
      <c r="O628" s="105"/>
      <c r="P628" s="109"/>
    </row>
    <row r="629" spans="1:16" ht="12.75">
      <c r="A629" s="332"/>
      <c r="B629" s="458"/>
      <c r="C629" s="160" t="s">
        <v>600</v>
      </c>
      <c r="D629" s="105"/>
      <c r="E629" s="105"/>
      <c r="F629" s="104"/>
      <c r="G629" s="104"/>
      <c r="H629" s="104"/>
      <c r="I629" s="104"/>
      <c r="J629" s="104"/>
      <c r="K629" s="104"/>
      <c r="L629" s="105"/>
      <c r="M629" s="105"/>
      <c r="N629" s="105"/>
      <c r="O629" s="105"/>
      <c r="P629" s="109"/>
    </row>
    <row r="630" spans="1:16" ht="12.75">
      <c r="A630" s="331" t="s">
        <v>631</v>
      </c>
      <c r="B630" s="456" t="s">
        <v>635</v>
      </c>
      <c r="C630" s="160" t="s">
        <v>595</v>
      </c>
      <c r="D630" s="104"/>
      <c r="E630" s="104"/>
      <c r="F630" s="104"/>
      <c r="G630" s="104"/>
      <c r="H630" s="104"/>
      <c r="I630" s="104"/>
      <c r="J630" s="104"/>
      <c r="K630" s="104"/>
      <c r="L630" s="104"/>
      <c r="M630" s="104"/>
      <c r="N630" s="104"/>
      <c r="O630" s="104"/>
      <c r="P630" s="109"/>
    </row>
    <row r="631" spans="1:16" ht="12.75">
      <c r="A631" s="340"/>
      <c r="B631" s="457"/>
      <c r="C631" s="160" t="s">
        <v>596</v>
      </c>
      <c r="D631" s="105"/>
      <c r="E631" s="105"/>
      <c r="F631" s="104"/>
      <c r="G631" s="104"/>
      <c r="H631" s="104"/>
      <c r="I631" s="104"/>
      <c r="J631" s="104"/>
      <c r="K631" s="104"/>
      <c r="L631" s="105"/>
      <c r="M631" s="105"/>
      <c r="N631" s="105"/>
      <c r="O631" s="105"/>
      <c r="P631" s="109"/>
    </row>
    <row r="632" spans="1:16" ht="12.75">
      <c r="A632" s="340"/>
      <c r="B632" s="457"/>
      <c r="C632" s="160" t="s">
        <v>11</v>
      </c>
      <c r="D632" s="104"/>
      <c r="E632" s="104"/>
      <c r="F632" s="104"/>
      <c r="G632" s="104"/>
      <c r="H632" s="104"/>
      <c r="I632" s="104"/>
      <c r="J632" s="104"/>
      <c r="K632" s="104"/>
      <c r="L632" s="104"/>
      <c r="M632" s="104"/>
      <c r="N632" s="104"/>
      <c r="O632" s="104"/>
      <c r="P632" s="109"/>
    </row>
    <row r="633" spans="1:16" ht="12.75">
      <c r="A633" s="340"/>
      <c r="B633" s="457"/>
      <c r="C633" s="160" t="s">
        <v>597</v>
      </c>
      <c r="D633" s="105"/>
      <c r="E633" s="105"/>
      <c r="F633" s="104"/>
      <c r="G633" s="104"/>
      <c r="H633" s="104"/>
      <c r="I633" s="104"/>
      <c r="J633" s="104"/>
      <c r="K633" s="104"/>
      <c r="L633" s="105"/>
      <c r="M633" s="105"/>
      <c r="N633" s="105"/>
      <c r="O633" s="105"/>
      <c r="P633" s="109"/>
    </row>
    <row r="634" spans="1:16" ht="12.75">
      <c r="A634" s="340"/>
      <c r="B634" s="457"/>
      <c r="C634" s="160" t="s">
        <v>37</v>
      </c>
      <c r="D634" s="105"/>
      <c r="E634" s="105"/>
      <c r="F634" s="104"/>
      <c r="G634" s="104"/>
      <c r="H634" s="104"/>
      <c r="I634" s="104"/>
      <c r="J634" s="104"/>
      <c r="K634" s="104"/>
      <c r="L634" s="105"/>
      <c r="M634" s="105"/>
      <c r="N634" s="105"/>
      <c r="O634" s="105"/>
      <c r="P634" s="109"/>
    </row>
    <row r="635" spans="1:16" ht="11.25" customHeight="1">
      <c r="A635" s="340"/>
      <c r="B635" s="457"/>
      <c r="C635" s="160" t="s">
        <v>599</v>
      </c>
      <c r="D635" s="105"/>
      <c r="E635" s="105"/>
      <c r="F635" s="104"/>
      <c r="G635" s="104"/>
      <c r="H635" s="104"/>
      <c r="I635" s="104"/>
      <c r="J635" s="104"/>
      <c r="K635" s="104"/>
      <c r="L635" s="105"/>
      <c r="M635" s="105"/>
      <c r="N635" s="105"/>
      <c r="O635" s="105"/>
      <c r="P635" s="109"/>
    </row>
    <row r="636" spans="1:16" ht="22.5">
      <c r="A636" s="340"/>
      <c r="B636" s="457"/>
      <c r="C636" s="160" t="s">
        <v>44</v>
      </c>
      <c r="D636" s="105"/>
      <c r="E636" s="105"/>
      <c r="F636" s="104"/>
      <c r="G636" s="104"/>
      <c r="H636" s="104"/>
      <c r="I636" s="104"/>
      <c r="J636" s="104"/>
      <c r="K636" s="104"/>
      <c r="L636" s="105"/>
      <c r="M636" s="105"/>
      <c r="N636" s="105"/>
      <c r="O636" s="105"/>
      <c r="P636" s="109"/>
    </row>
    <row r="637" spans="1:16" ht="12.75">
      <c r="A637" s="332"/>
      <c r="B637" s="458"/>
      <c r="C637" s="160" t="s">
        <v>600</v>
      </c>
      <c r="D637" s="105"/>
      <c r="E637" s="105"/>
      <c r="F637" s="104"/>
      <c r="G637" s="104"/>
      <c r="H637" s="104"/>
      <c r="I637" s="104"/>
      <c r="J637" s="104"/>
      <c r="K637" s="104"/>
      <c r="L637" s="105"/>
      <c r="M637" s="105"/>
      <c r="N637" s="105"/>
      <c r="O637" s="105"/>
      <c r="P637" s="109"/>
    </row>
    <row r="638" spans="1:16" ht="12.75">
      <c r="A638" s="331" t="s">
        <v>636</v>
      </c>
      <c r="B638" s="456" t="s">
        <v>637</v>
      </c>
      <c r="C638" s="160" t="s">
        <v>595</v>
      </c>
      <c r="D638" s="104">
        <f>SUM(D639:D645)</f>
        <v>10920.4</v>
      </c>
      <c r="E638" s="104">
        <f aca="true" t="shared" si="53" ref="E638:O638">SUM(E639:E645)</f>
        <v>10885.5</v>
      </c>
      <c r="F638" s="104">
        <f t="shared" si="53"/>
        <v>2400</v>
      </c>
      <c r="G638" s="104">
        <f t="shared" si="53"/>
        <v>2400</v>
      </c>
      <c r="H638" s="104">
        <f t="shared" si="53"/>
        <v>5500</v>
      </c>
      <c r="I638" s="104">
        <f t="shared" si="53"/>
        <v>5500</v>
      </c>
      <c r="J638" s="104">
        <f t="shared" si="53"/>
        <v>8400</v>
      </c>
      <c r="K638" s="104">
        <f t="shared" si="53"/>
        <v>8400</v>
      </c>
      <c r="L638" s="104">
        <f t="shared" si="53"/>
        <v>11967.8</v>
      </c>
      <c r="M638" s="104">
        <f t="shared" si="53"/>
        <v>11967.8</v>
      </c>
      <c r="N638" s="104">
        <f t="shared" si="53"/>
        <v>10997.6</v>
      </c>
      <c r="O638" s="104">
        <f t="shared" si="53"/>
        <v>10997.6</v>
      </c>
      <c r="P638" s="109"/>
    </row>
    <row r="639" spans="1:16" ht="12.75">
      <c r="A639" s="340"/>
      <c r="B639" s="457"/>
      <c r="C639" s="160" t="s">
        <v>596</v>
      </c>
      <c r="D639" s="105"/>
      <c r="E639" s="105"/>
      <c r="F639" s="104"/>
      <c r="G639" s="104"/>
      <c r="H639" s="104"/>
      <c r="I639" s="104"/>
      <c r="J639" s="104"/>
      <c r="K639" s="104"/>
      <c r="L639" s="105"/>
      <c r="M639" s="105"/>
      <c r="N639" s="105"/>
      <c r="O639" s="105"/>
      <c r="P639" s="109"/>
    </row>
    <row r="640" spans="1:16" ht="12.75">
      <c r="A640" s="340"/>
      <c r="B640" s="457"/>
      <c r="C640" s="160" t="s">
        <v>11</v>
      </c>
      <c r="D640" s="105"/>
      <c r="E640" s="105"/>
      <c r="F640" s="104"/>
      <c r="G640" s="104"/>
      <c r="H640" s="104"/>
      <c r="I640" s="104"/>
      <c r="J640" s="104"/>
      <c r="K640" s="104"/>
      <c r="L640" s="105"/>
      <c r="M640" s="105"/>
      <c r="N640" s="105"/>
      <c r="O640" s="105"/>
      <c r="P640" s="109"/>
    </row>
    <row r="641" spans="1:16" ht="12.75">
      <c r="A641" s="340"/>
      <c r="B641" s="457"/>
      <c r="C641" s="160" t="s">
        <v>597</v>
      </c>
      <c r="D641" s="104">
        <v>10920.4</v>
      </c>
      <c r="E641" s="104">
        <v>10885.5</v>
      </c>
      <c r="F641" s="104">
        <v>2400</v>
      </c>
      <c r="G641" s="104">
        <v>2400</v>
      </c>
      <c r="H641" s="104">
        <v>5500</v>
      </c>
      <c r="I641" s="104">
        <v>5500</v>
      </c>
      <c r="J641" s="104">
        <v>8400</v>
      </c>
      <c r="K641" s="104">
        <v>8400</v>
      </c>
      <c r="L641" s="104">
        <v>11967.8</v>
      </c>
      <c r="M641" s="104">
        <v>11967.8</v>
      </c>
      <c r="N641" s="104">
        <v>10997.6</v>
      </c>
      <c r="O641" s="104">
        <v>10997.6</v>
      </c>
      <c r="P641" s="109"/>
    </row>
    <row r="642" spans="1:16" ht="12.75">
      <c r="A642" s="340"/>
      <c r="B642" s="457"/>
      <c r="C642" s="160" t="s">
        <v>37</v>
      </c>
      <c r="D642" s="105"/>
      <c r="E642" s="105"/>
      <c r="F642" s="104"/>
      <c r="G642" s="104"/>
      <c r="H642" s="104"/>
      <c r="I642" s="104"/>
      <c r="J642" s="104"/>
      <c r="K642" s="104"/>
      <c r="L642" s="105"/>
      <c r="M642" s="105"/>
      <c r="N642" s="105"/>
      <c r="O642" s="105"/>
      <c r="P642" s="109"/>
    </row>
    <row r="643" spans="1:16" ht="13.5" customHeight="1">
      <c r="A643" s="340"/>
      <c r="B643" s="457"/>
      <c r="C643" s="160" t="s">
        <v>599</v>
      </c>
      <c r="D643" s="105"/>
      <c r="E643" s="105"/>
      <c r="F643" s="104"/>
      <c r="G643" s="104"/>
      <c r="H643" s="104"/>
      <c r="I643" s="104"/>
      <c r="J643" s="104"/>
      <c r="K643" s="104"/>
      <c r="L643" s="105"/>
      <c r="M643" s="105"/>
      <c r="N643" s="105"/>
      <c r="O643" s="105"/>
      <c r="P643" s="109"/>
    </row>
    <row r="644" spans="1:16" ht="22.5">
      <c r="A644" s="340"/>
      <c r="B644" s="457"/>
      <c r="C644" s="160" t="s">
        <v>44</v>
      </c>
      <c r="D644" s="105"/>
      <c r="E644" s="105"/>
      <c r="F644" s="104"/>
      <c r="G644" s="104"/>
      <c r="H644" s="104"/>
      <c r="I644" s="104"/>
      <c r="J644" s="104"/>
      <c r="K644" s="104"/>
      <c r="L644" s="105"/>
      <c r="M644" s="105"/>
      <c r="N644" s="105"/>
      <c r="O644" s="105"/>
      <c r="P644" s="109"/>
    </row>
    <row r="645" spans="1:16" ht="12.75">
      <c r="A645" s="332"/>
      <c r="B645" s="458"/>
      <c r="C645" s="160" t="s">
        <v>600</v>
      </c>
      <c r="D645" s="105"/>
      <c r="E645" s="105"/>
      <c r="F645" s="104"/>
      <c r="G645" s="104"/>
      <c r="H645" s="104"/>
      <c r="I645" s="104"/>
      <c r="J645" s="104"/>
      <c r="K645" s="104"/>
      <c r="L645" s="105"/>
      <c r="M645" s="105"/>
      <c r="N645" s="105"/>
      <c r="O645" s="105"/>
      <c r="P645" s="109"/>
    </row>
    <row r="646" spans="1:16" ht="12.75">
      <c r="A646" s="331" t="s">
        <v>636</v>
      </c>
      <c r="B646" s="456" t="s">
        <v>638</v>
      </c>
      <c r="C646" s="160" t="s">
        <v>595</v>
      </c>
      <c r="D646" s="104"/>
      <c r="E646" s="104"/>
      <c r="F646" s="104"/>
      <c r="G646" s="104"/>
      <c r="H646" s="104"/>
      <c r="I646" s="104"/>
      <c r="J646" s="104"/>
      <c r="K646" s="104"/>
      <c r="L646" s="104"/>
      <c r="M646" s="104"/>
      <c r="N646" s="104"/>
      <c r="O646" s="104"/>
      <c r="P646" s="109"/>
    </row>
    <row r="647" spans="1:16" ht="12.75">
      <c r="A647" s="340"/>
      <c r="B647" s="457"/>
      <c r="C647" s="160" t="s">
        <v>596</v>
      </c>
      <c r="D647" s="105"/>
      <c r="E647" s="105"/>
      <c r="F647" s="104"/>
      <c r="G647" s="104"/>
      <c r="H647" s="104"/>
      <c r="I647" s="104"/>
      <c r="J647" s="104"/>
      <c r="K647" s="104"/>
      <c r="L647" s="105"/>
      <c r="M647" s="105"/>
      <c r="N647" s="105"/>
      <c r="O647" s="105"/>
      <c r="P647" s="109"/>
    </row>
    <row r="648" spans="1:16" ht="12.75">
      <c r="A648" s="340"/>
      <c r="B648" s="457"/>
      <c r="C648" s="160" t="s">
        <v>11</v>
      </c>
      <c r="D648" s="105"/>
      <c r="E648" s="105"/>
      <c r="F648" s="104"/>
      <c r="G648" s="104"/>
      <c r="H648" s="104"/>
      <c r="I648" s="104"/>
      <c r="J648" s="104"/>
      <c r="K648" s="104"/>
      <c r="L648" s="105"/>
      <c r="M648" s="105"/>
      <c r="N648" s="105"/>
      <c r="O648" s="105"/>
      <c r="P648" s="109"/>
    </row>
    <row r="649" spans="1:16" ht="12.75">
      <c r="A649" s="340"/>
      <c r="B649" s="457"/>
      <c r="C649" s="160" t="s">
        <v>597</v>
      </c>
      <c r="D649" s="104"/>
      <c r="E649" s="104"/>
      <c r="F649" s="104"/>
      <c r="G649" s="104"/>
      <c r="H649" s="104"/>
      <c r="I649" s="104"/>
      <c r="J649" s="104"/>
      <c r="K649" s="104"/>
      <c r="L649" s="104"/>
      <c r="M649" s="104"/>
      <c r="N649" s="104"/>
      <c r="O649" s="104"/>
      <c r="P649" s="109"/>
    </row>
    <row r="650" spans="1:16" ht="12.75">
      <c r="A650" s="340"/>
      <c r="B650" s="457"/>
      <c r="C650" s="160" t="s">
        <v>37</v>
      </c>
      <c r="D650" s="105"/>
      <c r="E650" s="105"/>
      <c r="F650" s="104"/>
      <c r="G650" s="104"/>
      <c r="H650" s="104"/>
      <c r="I650" s="104"/>
      <c r="J650" s="104"/>
      <c r="K650" s="104"/>
      <c r="L650" s="105"/>
      <c r="M650" s="105"/>
      <c r="N650" s="105"/>
      <c r="O650" s="105"/>
      <c r="P650" s="109"/>
    </row>
    <row r="651" spans="1:16" ht="12.75" customHeight="1">
      <c r="A651" s="340"/>
      <c r="B651" s="457"/>
      <c r="C651" s="160" t="s">
        <v>599</v>
      </c>
      <c r="D651" s="105"/>
      <c r="E651" s="105"/>
      <c r="F651" s="104"/>
      <c r="G651" s="104"/>
      <c r="H651" s="104"/>
      <c r="I651" s="104"/>
      <c r="J651" s="104"/>
      <c r="K651" s="104"/>
      <c r="L651" s="105"/>
      <c r="M651" s="105"/>
      <c r="N651" s="105"/>
      <c r="O651" s="105"/>
      <c r="P651" s="109"/>
    </row>
    <row r="652" spans="1:16" ht="22.5">
      <c r="A652" s="340"/>
      <c r="B652" s="457"/>
      <c r="C652" s="160" t="s">
        <v>44</v>
      </c>
      <c r="D652" s="105"/>
      <c r="E652" s="105"/>
      <c r="F652" s="104"/>
      <c r="G652" s="104"/>
      <c r="H652" s="104"/>
      <c r="I652" s="104"/>
      <c r="J652" s="104"/>
      <c r="K652" s="104"/>
      <c r="L652" s="105"/>
      <c r="M652" s="105"/>
      <c r="N652" s="105"/>
      <c r="O652" s="105"/>
      <c r="P652" s="109"/>
    </row>
    <row r="653" spans="1:16" ht="12.75">
      <c r="A653" s="332"/>
      <c r="B653" s="458"/>
      <c r="C653" s="160" t="s">
        <v>600</v>
      </c>
      <c r="D653" s="105"/>
      <c r="E653" s="105"/>
      <c r="F653" s="104"/>
      <c r="G653" s="104"/>
      <c r="H653" s="104"/>
      <c r="I653" s="104"/>
      <c r="J653" s="104"/>
      <c r="K653" s="104"/>
      <c r="L653" s="105"/>
      <c r="M653" s="105"/>
      <c r="N653" s="105"/>
      <c r="O653" s="105"/>
      <c r="P653" s="109"/>
    </row>
    <row r="654" spans="1:16" ht="12.75">
      <c r="A654" s="433" t="s">
        <v>639</v>
      </c>
      <c r="B654" s="456" t="s">
        <v>640</v>
      </c>
      <c r="C654" s="160" t="s">
        <v>595</v>
      </c>
      <c r="D654" s="104">
        <f>SUM(D655:D661)</f>
        <v>7408.2</v>
      </c>
      <c r="E654" s="104">
        <f aca="true" t="shared" si="54" ref="E654:O654">SUM(E655:E661)</f>
        <v>7378.6</v>
      </c>
      <c r="F654" s="104">
        <f t="shared" si="54"/>
        <v>1795.4</v>
      </c>
      <c r="G654" s="104">
        <f t="shared" si="54"/>
        <v>1641.8</v>
      </c>
      <c r="H654" s="104">
        <f t="shared" si="54"/>
        <v>3941</v>
      </c>
      <c r="I654" s="104">
        <f t="shared" si="54"/>
        <v>3677</v>
      </c>
      <c r="J654" s="104">
        <f t="shared" si="54"/>
        <v>5742.3</v>
      </c>
      <c r="K654" s="104">
        <f t="shared" si="54"/>
        <v>5606.9</v>
      </c>
      <c r="L654" s="104">
        <f t="shared" si="54"/>
        <v>7408.1</v>
      </c>
      <c r="M654" s="104">
        <f t="shared" si="54"/>
        <v>7370.9</v>
      </c>
      <c r="N654" s="104">
        <f t="shared" si="54"/>
        <v>7408.1</v>
      </c>
      <c r="O654" s="104">
        <f t="shared" si="54"/>
        <v>7408.1</v>
      </c>
      <c r="P654" s="109"/>
    </row>
    <row r="655" spans="1:16" ht="12.75">
      <c r="A655" s="434"/>
      <c r="B655" s="457"/>
      <c r="C655" s="160" t="s">
        <v>596</v>
      </c>
      <c r="D655" s="105"/>
      <c r="E655" s="105"/>
      <c r="F655" s="104"/>
      <c r="G655" s="104"/>
      <c r="H655" s="104"/>
      <c r="I655" s="104"/>
      <c r="J655" s="104"/>
      <c r="K655" s="104"/>
      <c r="L655" s="105"/>
      <c r="M655" s="105"/>
      <c r="N655" s="105"/>
      <c r="O655" s="105"/>
      <c r="P655" s="109"/>
    </row>
    <row r="656" spans="1:16" ht="12.75">
      <c r="A656" s="434"/>
      <c r="B656" s="457"/>
      <c r="C656" s="160" t="s">
        <v>11</v>
      </c>
      <c r="D656" s="105"/>
      <c r="E656" s="105"/>
      <c r="F656" s="104"/>
      <c r="G656" s="104"/>
      <c r="H656" s="104"/>
      <c r="I656" s="104"/>
      <c r="J656" s="104"/>
      <c r="K656" s="104"/>
      <c r="L656" s="105"/>
      <c r="M656" s="105"/>
      <c r="N656" s="105"/>
      <c r="O656" s="105"/>
      <c r="P656" s="109"/>
    </row>
    <row r="657" spans="1:16" ht="12.75">
      <c r="A657" s="434"/>
      <c r="B657" s="457"/>
      <c r="C657" s="160" t="s">
        <v>597</v>
      </c>
      <c r="D657" s="104">
        <v>7408.2</v>
      </c>
      <c r="E657" s="104">
        <v>7378.6</v>
      </c>
      <c r="F657" s="104">
        <v>1795.4</v>
      </c>
      <c r="G657" s="104">
        <v>1641.8</v>
      </c>
      <c r="H657" s="104">
        <v>3941</v>
      </c>
      <c r="I657" s="104">
        <v>3677</v>
      </c>
      <c r="J657" s="104">
        <v>5742.3</v>
      </c>
      <c r="K657" s="104">
        <v>5606.9</v>
      </c>
      <c r="L657" s="104">
        <v>7408.1</v>
      </c>
      <c r="M657" s="104">
        <v>7370.9</v>
      </c>
      <c r="N657" s="104">
        <v>7408.1</v>
      </c>
      <c r="O657" s="104">
        <v>7408.1</v>
      </c>
      <c r="P657" s="109"/>
    </row>
    <row r="658" spans="1:16" ht="12.75">
      <c r="A658" s="434"/>
      <c r="B658" s="457"/>
      <c r="C658" s="160" t="s">
        <v>37</v>
      </c>
      <c r="D658" s="105"/>
      <c r="E658" s="105"/>
      <c r="F658" s="104"/>
      <c r="G658" s="104"/>
      <c r="H658" s="104"/>
      <c r="I658" s="104"/>
      <c r="J658" s="104"/>
      <c r="K658" s="104"/>
      <c r="L658" s="105"/>
      <c r="M658" s="105"/>
      <c r="N658" s="105"/>
      <c r="O658" s="105"/>
      <c r="P658" s="109"/>
    </row>
    <row r="659" spans="1:16" ht="13.5" customHeight="1">
      <c r="A659" s="434"/>
      <c r="B659" s="457"/>
      <c r="C659" s="160" t="s">
        <v>599</v>
      </c>
      <c r="D659" s="105"/>
      <c r="E659" s="105"/>
      <c r="F659" s="104"/>
      <c r="G659" s="104"/>
      <c r="H659" s="104"/>
      <c r="I659" s="104"/>
      <c r="J659" s="104"/>
      <c r="K659" s="104"/>
      <c r="L659" s="105"/>
      <c r="M659" s="105"/>
      <c r="N659" s="105"/>
      <c r="O659" s="105"/>
      <c r="P659" s="109"/>
    </row>
    <row r="660" spans="1:16" ht="22.5">
      <c r="A660" s="434"/>
      <c r="B660" s="457"/>
      <c r="C660" s="160" t="s">
        <v>44</v>
      </c>
      <c r="D660" s="105"/>
      <c r="E660" s="105"/>
      <c r="F660" s="104"/>
      <c r="G660" s="104"/>
      <c r="H660" s="104"/>
      <c r="I660" s="104"/>
      <c r="J660" s="104"/>
      <c r="K660" s="104"/>
      <c r="L660" s="105"/>
      <c r="M660" s="105"/>
      <c r="N660" s="105"/>
      <c r="O660" s="105"/>
      <c r="P660" s="109"/>
    </row>
    <row r="661" spans="1:16" ht="12.75">
      <c r="A661" s="435"/>
      <c r="B661" s="458"/>
      <c r="C661" s="160" t="s">
        <v>600</v>
      </c>
      <c r="D661" s="105"/>
      <c r="E661" s="105"/>
      <c r="F661" s="104"/>
      <c r="G661" s="104"/>
      <c r="H661" s="104"/>
      <c r="I661" s="104"/>
      <c r="J661" s="104"/>
      <c r="K661" s="104"/>
      <c r="L661" s="105"/>
      <c r="M661" s="105"/>
      <c r="N661" s="105"/>
      <c r="O661" s="105"/>
      <c r="P661" s="109"/>
    </row>
    <row r="662" spans="1:16" ht="12.75">
      <c r="A662" s="331" t="s">
        <v>639</v>
      </c>
      <c r="B662" s="456" t="s">
        <v>641</v>
      </c>
      <c r="C662" s="160" t="s">
        <v>595</v>
      </c>
      <c r="D662" s="104"/>
      <c r="E662" s="104"/>
      <c r="F662" s="104"/>
      <c r="G662" s="104"/>
      <c r="H662" s="104"/>
      <c r="I662" s="104"/>
      <c r="J662" s="104"/>
      <c r="K662" s="104"/>
      <c r="L662" s="104"/>
      <c r="M662" s="104"/>
      <c r="N662" s="104"/>
      <c r="O662" s="104"/>
      <c r="P662" s="109"/>
    </row>
    <row r="663" spans="1:16" ht="12.75">
      <c r="A663" s="340"/>
      <c r="B663" s="457"/>
      <c r="C663" s="160" t="s">
        <v>596</v>
      </c>
      <c r="D663" s="105"/>
      <c r="E663" s="105"/>
      <c r="F663" s="104"/>
      <c r="G663" s="104"/>
      <c r="H663" s="104"/>
      <c r="I663" s="104"/>
      <c r="J663" s="104"/>
      <c r="K663" s="104"/>
      <c r="L663" s="105"/>
      <c r="M663" s="105"/>
      <c r="N663" s="105"/>
      <c r="O663" s="105"/>
      <c r="P663" s="109"/>
    </row>
    <row r="664" spans="1:16" ht="12.75">
      <c r="A664" s="340"/>
      <c r="B664" s="457"/>
      <c r="C664" s="160" t="s">
        <v>11</v>
      </c>
      <c r="D664" s="105"/>
      <c r="E664" s="105"/>
      <c r="F664" s="104"/>
      <c r="G664" s="104"/>
      <c r="H664" s="104"/>
      <c r="I664" s="104"/>
      <c r="J664" s="104"/>
      <c r="K664" s="104"/>
      <c r="L664" s="105"/>
      <c r="M664" s="105"/>
      <c r="N664" s="105"/>
      <c r="O664" s="105"/>
      <c r="P664" s="109"/>
    </row>
    <row r="665" spans="1:16" ht="12.75">
      <c r="A665" s="340"/>
      <c r="B665" s="457"/>
      <c r="C665" s="160" t="s">
        <v>597</v>
      </c>
      <c r="D665" s="105"/>
      <c r="E665" s="105"/>
      <c r="F665" s="104"/>
      <c r="G665" s="104"/>
      <c r="H665" s="104"/>
      <c r="I665" s="104"/>
      <c r="J665" s="104"/>
      <c r="K665" s="104"/>
      <c r="L665" s="105"/>
      <c r="M665" s="105"/>
      <c r="N665" s="105"/>
      <c r="O665" s="105"/>
      <c r="P665" s="109"/>
    </row>
    <row r="666" spans="1:16" ht="12.75">
      <c r="A666" s="340"/>
      <c r="B666" s="457"/>
      <c r="C666" s="160" t="s">
        <v>37</v>
      </c>
      <c r="D666" s="104"/>
      <c r="E666" s="104"/>
      <c r="F666" s="104"/>
      <c r="G666" s="104"/>
      <c r="H666" s="104"/>
      <c r="I666" s="104"/>
      <c r="J666" s="104"/>
      <c r="K666" s="104"/>
      <c r="L666" s="104"/>
      <c r="M666" s="104"/>
      <c r="N666" s="104"/>
      <c r="O666" s="104"/>
      <c r="P666" s="109"/>
    </row>
    <row r="667" spans="1:16" ht="11.25" customHeight="1">
      <c r="A667" s="340"/>
      <c r="B667" s="457"/>
      <c r="C667" s="160" t="s">
        <v>599</v>
      </c>
      <c r="D667" s="105"/>
      <c r="E667" s="105"/>
      <c r="F667" s="104"/>
      <c r="G667" s="104"/>
      <c r="H667" s="104"/>
      <c r="I667" s="104"/>
      <c r="J667" s="104"/>
      <c r="K667" s="104"/>
      <c r="L667" s="105"/>
      <c r="M667" s="105"/>
      <c r="N667" s="105"/>
      <c r="O667" s="105"/>
      <c r="P667" s="109"/>
    </row>
    <row r="668" spans="1:16" ht="22.5">
      <c r="A668" s="340"/>
      <c r="B668" s="457"/>
      <c r="C668" s="160" t="s">
        <v>44</v>
      </c>
      <c r="D668" s="105"/>
      <c r="E668" s="105"/>
      <c r="F668" s="104"/>
      <c r="G668" s="104"/>
      <c r="H668" s="104"/>
      <c r="I668" s="104"/>
      <c r="J668" s="104"/>
      <c r="K668" s="104"/>
      <c r="L668" s="105"/>
      <c r="M668" s="105"/>
      <c r="N668" s="105"/>
      <c r="O668" s="105"/>
      <c r="P668" s="109"/>
    </row>
    <row r="669" spans="1:16" ht="12.75">
      <c r="A669" s="332"/>
      <c r="B669" s="458"/>
      <c r="C669" s="160" t="s">
        <v>600</v>
      </c>
      <c r="D669" s="105"/>
      <c r="E669" s="105"/>
      <c r="F669" s="104"/>
      <c r="G669" s="104"/>
      <c r="H669" s="104"/>
      <c r="I669" s="104"/>
      <c r="J669" s="104"/>
      <c r="K669" s="104"/>
      <c r="L669" s="105"/>
      <c r="M669" s="105"/>
      <c r="N669" s="105"/>
      <c r="O669" s="105"/>
      <c r="P669" s="109"/>
    </row>
    <row r="670" spans="1:16" ht="12.75">
      <c r="A670" s="331" t="s">
        <v>639</v>
      </c>
      <c r="B670" s="456" t="s">
        <v>642</v>
      </c>
      <c r="C670" s="160" t="s">
        <v>595</v>
      </c>
      <c r="D670" s="104"/>
      <c r="E670" s="104"/>
      <c r="F670" s="104"/>
      <c r="G670" s="104"/>
      <c r="H670" s="104"/>
      <c r="I670" s="104"/>
      <c r="J670" s="104"/>
      <c r="K670" s="104"/>
      <c r="L670" s="104"/>
      <c r="M670" s="104"/>
      <c r="N670" s="104"/>
      <c r="O670" s="104"/>
      <c r="P670" s="109"/>
    </row>
    <row r="671" spans="1:16" ht="12.75">
      <c r="A671" s="340"/>
      <c r="B671" s="457"/>
      <c r="C671" s="160" t="s">
        <v>596</v>
      </c>
      <c r="D671" s="105"/>
      <c r="E671" s="105"/>
      <c r="F671" s="104"/>
      <c r="G671" s="104"/>
      <c r="H671" s="104"/>
      <c r="I671" s="104"/>
      <c r="J671" s="104"/>
      <c r="K671" s="104"/>
      <c r="L671" s="105"/>
      <c r="M671" s="105"/>
      <c r="N671" s="105"/>
      <c r="O671" s="105"/>
      <c r="P671" s="109"/>
    </row>
    <row r="672" spans="1:16" ht="12.75">
      <c r="A672" s="340"/>
      <c r="B672" s="457"/>
      <c r="C672" s="160" t="s">
        <v>11</v>
      </c>
      <c r="D672" s="105"/>
      <c r="E672" s="105"/>
      <c r="F672" s="104"/>
      <c r="G672" s="104"/>
      <c r="H672" s="104"/>
      <c r="I672" s="104"/>
      <c r="J672" s="104"/>
      <c r="K672" s="104"/>
      <c r="L672" s="105"/>
      <c r="M672" s="105"/>
      <c r="N672" s="105"/>
      <c r="O672" s="105"/>
      <c r="P672" s="109"/>
    </row>
    <row r="673" spans="1:16" ht="12.75">
      <c r="A673" s="340"/>
      <c r="B673" s="457"/>
      <c r="C673" s="160" t="s">
        <v>597</v>
      </c>
      <c r="D673" s="105"/>
      <c r="E673" s="105"/>
      <c r="F673" s="104"/>
      <c r="G673" s="104"/>
      <c r="H673" s="104"/>
      <c r="I673" s="104"/>
      <c r="J673" s="104"/>
      <c r="K673" s="104"/>
      <c r="L673" s="105"/>
      <c r="M673" s="105"/>
      <c r="N673" s="105"/>
      <c r="O673" s="105"/>
      <c r="P673" s="109"/>
    </row>
    <row r="674" spans="1:16" ht="12.75">
      <c r="A674" s="340"/>
      <c r="B674" s="457"/>
      <c r="C674" s="160" t="s">
        <v>37</v>
      </c>
      <c r="D674" s="104"/>
      <c r="E674" s="104"/>
      <c r="F674" s="104"/>
      <c r="G674" s="104"/>
      <c r="H674" s="104"/>
      <c r="I674" s="104"/>
      <c r="J674" s="104"/>
      <c r="K674" s="104"/>
      <c r="L674" s="104"/>
      <c r="M674" s="104"/>
      <c r="N674" s="104"/>
      <c r="O674" s="104"/>
      <c r="P674" s="109"/>
    </row>
    <row r="675" spans="1:16" ht="12.75" customHeight="1">
      <c r="A675" s="340"/>
      <c r="B675" s="457"/>
      <c r="C675" s="160" t="s">
        <v>599</v>
      </c>
      <c r="D675" s="105"/>
      <c r="E675" s="105"/>
      <c r="F675" s="104"/>
      <c r="G675" s="104"/>
      <c r="H675" s="104"/>
      <c r="I675" s="104"/>
      <c r="J675" s="104"/>
      <c r="K675" s="104"/>
      <c r="L675" s="105"/>
      <c r="M675" s="105"/>
      <c r="N675" s="105"/>
      <c r="O675" s="105"/>
      <c r="P675" s="109"/>
    </row>
    <row r="676" spans="1:16" ht="22.5">
      <c r="A676" s="340"/>
      <c r="B676" s="457"/>
      <c r="C676" s="160" t="s">
        <v>44</v>
      </c>
      <c r="D676" s="105"/>
      <c r="E676" s="105"/>
      <c r="F676" s="104"/>
      <c r="G676" s="104"/>
      <c r="H676" s="104"/>
      <c r="I676" s="104"/>
      <c r="J676" s="104"/>
      <c r="K676" s="104"/>
      <c r="L676" s="105"/>
      <c r="M676" s="105"/>
      <c r="N676" s="105"/>
      <c r="O676" s="105"/>
      <c r="P676" s="109"/>
    </row>
    <row r="677" spans="1:16" ht="12.75">
      <c r="A677" s="332"/>
      <c r="B677" s="458"/>
      <c r="C677" s="160" t="s">
        <v>600</v>
      </c>
      <c r="D677" s="105"/>
      <c r="E677" s="105"/>
      <c r="F677" s="104"/>
      <c r="G677" s="104"/>
      <c r="H677" s="104"/>
      <c r="I677" s="104"/>
      <c r="J677" s="104"/>
      <c r="K677" s="104"/>
      <c r="L677" s="105"/>
      <c r="M677" s="105"/>
      <c r="N677" s="105"/>
      <c r="O677" s="105"/>
      <c r="P677" s="109"/>
    </row>
    <row r="678" spans="1:16" ht="12.75">
      <c r="A678" s="331" t="s">
        <v>639</v>
      </c>
      <c r="B678" s="456" t="s">
        <v>643</v>
      </c>
      <c r="C678" s="160" t="s">
        <v>595</v>
      </c>
      <c r="D678" s="104"/>
      <c r="E678" s="104"/>
      <c r="F678" s="104"/>
      <c r="G678" s="104"/>
      <c r="H678" s="104"/>
      <c r="I678" s="104"/>
      <c r="J678" s="104"/>
      <c r="K678" s="104"/>
      <c r="L678" s="104"/>
      <c r="M678" s="104"/>
      <c r="N678" s="104"/>
      <c r="O678" s="104"/>
      <c r="P678" s="109"/>
    </row>
    <row r="679" spans="1:16" ht="12.75">
      <c r="A679" s="340"/>
      <c r="B679" s="457"/>
      <c r="C679" s="160" t="s">
        <v>596</v>
      </c>
      <c r="D679" s="105"/>
      <c r="E679" s="105"/>
      <c r="F679" s="104"/>
      <c r="G679" s="104"/>
      <c r="H679" s="104"/>
      <c r="I679" s="104"/>
      <c r="J679" s="104"/>
      <c r="K679" s="104"/>
      <c r="L679" s="105"/>
      <c r="M679" s="105"/>
      <c r="N679" s="105"/>
      <c r="O679" s="105"/>
      <c r="P679" s="109"/>
    </row>
    <row r="680" spans="1:16" ht="12.75">
      <c r="A680" s="340"/>
      <c r="B680" s="457"/>
      <c r="C680" s="160" t="s">
        <v>11</v>
      </c>
      <c r="D680" s="105"/>
      <c r="E680" s="105"/>
      <c r="F680" s="104"/>
      <c r="G680" s="104"/>
      <c r="H680" s="104"/>
      <c r="I680" s="104"/>
      <c r="J680" s="104"/>
      <c r="K680" s="104"/>
      <c r="L680" s="105"/>
      <c r="M680" s="105"/>
      <c r="N680" s="105"/>
      <c r="O680" s="105"/>
      <c r="P680" s="109"/>
    </row>
    <row r="681" spans="1:16" ht="12.75">
      <c r="A681" s="340"/>
      <c r="B681" s="457"/>
      <c r="C681" s="160" t="s">
        <v>597</v>
      </c>
      <c r="D681" s="105"/>
      <c r="E681" s="105"/>
      <c r="F681" s="104"/>
      <c r="G681" s="104"/>
      <c r="H681" s="104"/>
      <c r="I681" s="104"/>
      <c r="J681" s="104"/>
      <c r="K681" s="104"/>
      <c r="L681" s="105"/>
      <c r="M681" s="105"/>
      <c r="N681" s="105"/>
      <c r="O681" s="105"/>
      <c r="P681" s="109"/>
    </row>
    <row r="682" spans="1:16" ht="12.75">
      <c r="A682" s="340"/>
      <c r="B682" s="457"/>
      <c r="C682" s="160" t="s">
        <v>37</v>
      </c>
      <c r="D682" s="104"/>
      <c r="E682" s="104"/>
      <c r="F682" s="104"/>
      <c r="G682" s="104"/>
      <c r="H682" s="104"/>
      <c r="I682" s="104"/>
      <c r="J682" s="104"/>
      <c r="K682" s="104"/>
      <c r="L682" s="104"/>
      <c r="M682" s="104"/>
      <c r="N682" s="104"/>
      <c r="O682" s="104"/>
      <c r="P682" s="109"/>
    </row>
    <row r="683" spans="1:16" ht="12" customHeight="1">
      <c r="A683" s="340"/>
      <c r="B683" s="457"/>
      <c r="C683" s="160" t="s">
        <v>599</v>
      </c>
      <c r="D683" s="105"/>
      <c r="E683" s="105"/>
      <c r="F683" s="104"/>
      <c r="G683" s="104"/>
      <c r="H683" s="104"/>
      <c r="I683" s="104"/>
      <c r="J683" s="104"/>
      <c r="K683" s="104"/>
      <c r="L683" s="105"/>
      <c r="M683" s="105"/>
      <c r="N683" s="105"/>
      <c r="O683" s="105"/>
      <c r="P683" s="109"/>
    </row>
    <row r="684" spans="1:16" ht="22.5">
      <c r="A684" s="340"/>
      <c r="B684" s="457"/>
      <c r="C684" s="160" t="s">
        <v>44</v>
      </c>
      <c r="D684" s="105"/>
      <c r="E684" s="105"/>
      <c r="F684" s="104"/>
      <c r="G684" s="104"/>
      <c r="H684" s="104"/>
      <c r="I684" s="104"/>
      <c r="J684" s="104"/>
      <c r="K684" s="104"/>
      <c r="L684" s="105"/>
      <c r="M684" s="105"/>
      <c r="N684" s="105"/>
      <c r="O684" s="105"/>
      <c r="P684" s="109"/>
    </row>
    <row r="685" spans="1:16" ht="12.75">
      <c r="A685" s="332"/>
      <c r="B685" s="458"/>
      <c r="C685" s="160" t="s">
        <v>600</v>
      </c>
      <c r="D685" s="105"/>
      <c r="E685" s="105"/>
      <c r="F685" s="104"/>
      <c r="G685" s="104"/>
      <c r="H685" s="104"/>
      <c r="I685" s="104"/>
      <c r="J685" s="104"/>
      <c r="K685" s="104"/>
      <c r="L685" s="105"/>
      <c r="M685" s="105"/>
      <c r="N685" s="105"/>
      <c r="O685" s="105"/>
      <c r="P685" s="109"/>
    </row>
    <row r="686" spans="1:16" ht="12.75">
      <c r="A686" s="397" t="s">
        <v>40</v>
      </c>
      <c r="B686" s="385" t="s">
        <v>729</v>
      </c>
      <c r="C686" s="135" t="s">
        <v>595</v>
      </c>
      <c r="D686" s="10">
        <f>SUM(D687:D693)</f>
        <v>0</v>
      </c>
      <c r="E686" s="10">
        <f aca="true" t="shared" si="55" ref="E686:O686">SUM(E687:E693)</f>
        <v>0</v>
      </c>
      <c r="F686" s="10">
        <f t="shared" si="55"/>
        <v>820</v>
      </c>
      <c r="G686" s="10">
        <f t="shared" si="55"/>
        <v>185.625</v>
      </c>
      <c r="H686" s="10">
        <f t="shared" si="55"/>
        <v>810</v>
      </c>
      <c r="I686" s="10">
        <f t="shared" si="55"/>
        <v>238.425</v>
      </c>
      <c r="J686" s="10">
        <f t="shared" si="55"/>
        <v>810</v>
      </c>
      <c r="K686" s="10">
        <f t="shared" si="55"/>
        <v>238.425</v>
      </c>
      <c r="L686" s="10">
        <f t="shared" si="55"/>
        <v>755.625</v>
      </c>
      <c r="M686" s="10">
        <f t="shared" si="55"/>
        <v>738.425</v>
      </c>
      <c r="N686" s="10">
        <f t="shared" si="55"/>
        <v>963</v>
      </c>
      <c r="O686" s="10">
        <f t="shared" si="55"/>
        <v>980</v>
      </c>
      <c r="P686" s="113"/>
    </row>
    <row r="687" spans="1:16" ht="12.75">
      <c r="A687" s="398"/>
      <c r="B687" s="386"/>
      <c r="C687" s="135" t="s">
        <v>596</v>
      </c>
      <c r="D687" s="11"/>
      <c r="E687" s="11"/>
      <c r="F687" s="83"/>
      <c r="G687" s="83"/>
      <c r="H687" s="83"/>
      <c r="I687" s="83"/>
      <c r="J687" s="83"/>
      <c r="K687" s="83"/>
      <c r="L687" s="83"/>
      <c r="M687" s="83"/>
      <c r="N687" s="83"/>
      <c r="O687" s="83"/>
      <c r="P687" s="113"/>
    </row>
    <row r="688" spans="1:16" ht="12.75">
      <c r="A688" s="398"/>
      <c r="B688" s="386"/>
      <c r="C688" s="135" t="s">
        <v>11</v>
      </c>
      <c r="D688" s="12"/>
      <c r="E688" s="12"/>
      <c r="F688" s="12"/>
      <c r="G688" s="12"/>
      <c r="H688" s="12"/>
      <c r="I688" s="12"/>
      <c r="J688" s="12"/>
      <c r="K688" s="12"/>
      <c r="L688" s="13"/>
      <c r="M688" s="13"/>
      <c r="N688" s="13"/>
      <c r="O688" s="13"/>
      <c r="P688" s="132"/>
    </row>
    <row r="689" spans="1:16" ht="12.75">
      <c r="A689" s="398"/>
      <c r="B689" s="386"/>
      <c r="C689" s="135" t="s">
        <v>597</v>
      </c>
      <c r="D689" s="8"/>
      <c r="E689" s="8"/>
      <c r="F689" s="12"/>
      <c r="G689" s="12"/>
      <c r="H689" s="14"/>
      <c r="I689" s="12"/>
      <c r="J689" s="12"/>
      <c r="K689" s="12"/>
      <c r="L689" s="13"/>
      <c r="M689" s="13"/>
      <c r="N689" s="13"/>
      <c r="O689" s="13"/>
      <c r="P689" s="67"/>
    </row>
    <row r="690" spans="1:16" ht="12.75">
      <c r="A690" s="398"/>
      <c r="B690" s="386"/>
      <c r="C690" s="135" t="s">
        <v>598</v>
      </c>
      <c r="D690" s="8">
        <f>D698+D706</f>
        <v>0</v>
      </c>
      <c r="E690" s="8">
        <f aca="true" t="shared" si="56" ref="E690:O690">E698+E706</f>
        <v>0</v>
      </c>
      <c r="F690" s="8">
        <f t="shared" si="56"/>
        <v>820</v>
      </c>
      <c r="G690" s="8">
        <f t="shared" si="56"/>
        <v>185.625</v>
      </c>
      <c r="H690" s="8">
        <f t="shared" si="56"/>
        <v>810</v>
      </c>
      <c r="I690" s="8">
        <f t="shared" si="56"/>
        <v>238.425</v>
      </c>
      <c r="J690" s="8">
        <f t="shared" si="56"/>
        <v>810</v>
      </c>
      <c r="K690" s="8">
        <f t="shared" si="56"/>
        <v>238.425</v>
      </c>
      <c r="L690" s="8">
        <f t="shared" si="56"/>
        <v>755.625</v>
      </c>
      <c r="M690" s="8">
        <f t="shared" si="56"/>
        <v>738.425</v>
      </c>
      <c r="N690" s="8">
        <f t="shared" si="56"/>
        <v>963</v>
      </c>
      <c r="O690" s="8">
        <f t="shared" si="56"/>
        <v>980</v>
      </c>
      <c r="P690" s="67"/>
    </row>
    <row r="691" spans="1:16" ht="12.75" customHeight="1">
      <c r="A691" s="398"/>
      <c r="B691" s="386"/>
      <c r="C691" s="135" t="s">
        <v>599</v>
      </c>
      <c r="D691" s="8"/>
      <c r="E691" s="8"/>
      <c r="F691" s="12"/>
      <c r="G691" s="12"/>
      <c r="H691" s="12"/>
      <c r="I691" s="12"/>
      <c r="J691" s="12"/>
      <c r="K691" s="12"/>
      <c r="L691" s="13"/>
      <c r="M691" s="13"/>
      <c r="N691" s="15"/>
      <c r="O691" s="15"/>
      <c r="P691" s="67"/>
    </row>
    <row r="692" spans="1:16" ht="22.5">
      <c r="A692" s="398"/>
      <c r="B692" s="386"/>
      <c r="C692" s="135" t="s">
        <v>44</v>
      </c>
      <c r="D692" s="8"/>
      <c r="E692" s="8"/>
      <c r="F692" s="8"/>
      <c r="G692" s="8"/>
      <c r="H692" s="8"/>
      <c r="I692" s="8"/>
      <c r="J692" s="8"/>
      <c r="K692" s="8"/>
      <c r="L692" s="15"/>
      <c r="M692" s="15"/>
      <c r="N692" s="15"/>
      <c r="O692" s="15"/>
      <c r="P692" s="67"/>
    </row>
    <row r="693" spans="1:16" ht="12.75">
      <c r="A693" s="399"/>
      <c r="B693" s="387"/>
      <c r="C693" s="135" t="s">
        <v>600</v>
      </c>
      <c r="D693" s="8"/>
      <c r="E693" s="8"/>
      <c r="F693" s="8"/>
      <c r="G693" s="8"/>
      <c r="H693" s="8"/>
      <c r="I693" s="8"/>
      <c r="J693" s="8"/>
      <c r="K693" s="8"/>
      <c r="L693" s="15"/>
      <c r="M693" s="15"/>
      <c r="N693" s="15"/>
      <c r="O693" s="15"/>
      <c r="P693" s="67"/>
    </row>
    <row r="694" spans="1:16" ht="12.75">
      <c r="A694" s="334" t="s">
        <v>28</v>
      </c>
      <c r="B694" s="334" t="s">
        <v>895</v>
      </c>
      <c r="C694" s="135" t="s">
        <v>595</v>
      </c>
      <c r="D694" s="8">
        <f>SUM(D695:D701)</f>
        <v>0</v>
      </c>
      <c r="E694" s="8">
        <f aca="true" t="shared" si="57" ref="E694:O694">SUM(E695:E701)</f>
        <v>0</v>
      </c>
      <c r="F694" s="8">
        <f t="shared" si="57"/>
        <v>810</v>
      </c>
      <c r="G694" s="8">
        <f t="shared" si="57"/>
        <v>185.625</v>
      </c>
      <c r="H694" s="8">
        <f t="shared" si="57"/>
        <v>800</v>
      </c>
      <c r="I694" s="8">
        <f t="shared" si="57"/>
        <v>238.425</v>
      </c>
      <c r="J694" s="8">
        <f t="shared" si="57"/>
        <v>800</v>
      </c>
      <c r="K694" s="8">
        <f t="shared" si="57"/>
        <v>238.425</v>
      </c>
      <c r="L694" s="8">
        <f t="shared" si="57"/>
        <v>745.625</v>
      </c>
      <c r="M694" s="8">
        <f t="shared" si="57"/>
        <v>738.425</v>
      </c>
      <c r="N694" s="8">
        <f t="shared" si="57"/>
        <v>953</v>
      </c>
      <c r="O694" s="8">
        <f t="shared" si="57"/>
        <v>970</v>
      </c>
      <c r="P694" s="67"/>
    </row>
    <row r="695" spans="1:16" ht="12.75">
      <c r="A695" s="334"/>
      <c r="B695" s="334"/>
      <c r="C695" s="135" t="s">
        <v>596</v>
      </c>
      <c r="D695" s="8"/>
      <c r="E695" s="8"/>
      <c r="F695" s="8"/>
      <c r="G695" s="8"/>
      <c r="H695" s="16"/>
      <c r="I695" s="8"/>
      <c r="J695" s="8"/>
      <c r="K695" s="8"/>
      <c r="L695" s="15"/>
      <c r="M695" s="15"/>
      <c r="N695" s="15"/>
      <c r="O695" s="15"/>
      <c r="P695" s="67"/>
    </row>
    <row r="696" spans="1:16" ht="12.75">
      <c r="A696" s="334"/>
      <c r="B696" s="334"/>
      <c r="C696" s="135" t="s">
        <v>601</v>
      </c>
      <c r="D696" s="8"/>
      <c r="E696" s="8"/>
      <c r="F696" s="8"/>
      <c r="G696" s="8"/>
      <c r="H696" s="16"/>
      <c r="I696" s="8"/>
      <c r="J696" s="8"/>
      <c r="K696" s="8"/>
      <c r="L696" s="15"/>
      <c r="M696" s="15"/>
      <c r="N696" s="15"/>
      <c r="O696" s="15"/>
      <c r="P696" s="67"/>
    </row>
    <row r="697" spans="1:16" ht="12.75">
      <c r="A697" s="334"/>
      <c r="B697" s="334"/>
      <c r="C697" s="135" t="s">
        <v>597</v>
      </c>
      <c r="D697" s="8"/>
      <c r="E697" s="8"/>
      <c r="F697" s="8"/>
      <c r="G697" s="8"/>
      <c r="H697" s="16"/>
      <c r="I697" s="8"/>
      <c r="J697" s="16"/>
      <c r="K697" s="8"/>
      <c r="L697" s="15"/>
      <c r="M697" s="15"/>
      <c r="N697" s="15"/>
      <c r="O697" s="15"/>
      <c r="P697" s="67"/>
    </row>
    <row r="698" spans="1:16" ht="12.75">
      <c r="A698" s="334"/>
      <c r="B698" s="334"/>
      <c r="C698" s="135" t="s">
        <v>37</v>
      </c>
      <c r="D698" s="8"/>
      <c r="E698" s="8"/>
      <c r="F698" s="8">
        <v>810</v>
      </c>
      <c r="G698" s="8">
        <v>185.625</v>
      </c>
      <c r="H698" s="8">
        <v>800</v>
      </c>
      <c r="I698" s="8">
        <v>238.425</v>
      </c>
      <c r="J698" s="8">
        <v>800</v>
      </c>
      <c r="K698" s="8">
        <v>238.425</v>
      </c>
      <c r="L698" s="15">
        <v>745.625</v>
      </c>
      <c r="M698" s="15">
        <v>738.425</v>
      </c>
      <c r="N698" s="15">
        <v>953</v>
      </c>
      <c r="O698" s="15">
        <v>970</v>
      </c>
      <c r="P698" s="67"/>
    </row>
    <row r="699" spans="1:16" ht="13.5" customHeight="1">
      <c r="A699" s="334"/>
      <c r="B699" s="334"/>
      <c r="C699" s="135" t="s">
        <v>599</v>
      </c>
      <c r="D699" s="8"/>
      <c r="E699" s="8"/>
      <c r="F699" s="8"/>
      <c r="G699" s="8"/>
      <c r="H699" s="8"/>
      <c r="I699" s="8"/>
      <c r="J699" s="8"/>
      <c r="K699" s="8"/>
      <c r="L699" s="15"/>
      <c r="M699" s="15"/>
      <c r="N699" s="15"/>
      <c r="O699" s="15"/>
      <c r="P699" s="67"/>
    </row>
    <row r="700" spans="1:16" ht="22.5">
      <c r="A700" s="334"/>
      <c r="B700" s="334"/>
      <c r="C700" s="135" t="s">
        <v>44</v>
      </c>
      <c r="D700" s="8"/>
      <c r="E700" s="8"/>
      <c r="F700" s="8"/>
      <c r="G700" s="8"/>
      <c r="H700" s="8"/>
      <c r="I700" s="8"/>
      <c r="J700" s="8"/>
      <c r="K700" s="8"/>
      <c r="L700" s="15"/>
      <c r="M700" s="15"/>
      <c r="N700" s="15"/>
      <c r="O700" s="15"/>
      <c r="P700" s="67"/>
    </row>
    <row r="701" spans="1:16" ht="12.75">
      <c r="A701" s="334"/>
      <c r="B701" s="334"/>
      <c r="C701" s="135" t="s">
        <v>600</v>
      </c>
      <c r="D701" s="8"/>
      <c r="E701" s="8"/>
      <c r="F701" s="8"/>
      <c r="G701" s="8"/>
      <c r="H701" s="8"/>
      <c r="I701" s="8"/>
      <c r="J701" s="8"/>
      <c r="K701" s="8"/>
      <c r="L701" s="15"/>
      <c r="M701" s="15"/>
      <c r="N701" s="15"/>
      <c r="O701" s="15"/>
      <c r="P701" s="67"/>
    </row>
    <row r="702" spans="1:16" ht="12.75">
      <c r="A702" s="334" t="s">
        <v>47</v>
      </c>
      <c r="B702" s="334" t="s">
        <v>896</v>
      </c>
      <c r="C702" s="135" t="s">
        <v>595</v>
      </c>
      <c r="D702" s="8">
        <f>SUM(D703:D709)</f>
        <v>0</v>
      </c>
      <c r="E702" s="8">
        <f aca="true" t="shared" si="58" ref="E702:O702">SUM(E703:E709)</f>
        <v>0</v>
      </c>
      <c r="F702" s="8">
        <f t="shared" si="58"/>
        <v>10</v>
      </c>
      <c r="G702" s="8">
        <f t="shared" si="58"/>
        <v>0</v>
      </c>
      <c r="H702" s="8">
        <f t="shared" si="58"/>
        <v>10</v>
      </c>
      <c r="I702" s="8">
        <f t="shared" si="58"/>
        <v>0</v>
      </c>
      <c r="J702" s="8">
        <f t="shared" si="58"/>
        <v>10</v>
      </c>
      <c r="K702" s="8">
        <f t="shared" si="58"/>
        <v>0</v>
      </c>
      <c r="L702" s="8">
        <f t="shared" si="58"/>
        <v>10</v>
      </c>
      <c r="M702" s="8">
        <f t="shared" si="58"/>
        <v>0</v>
      </c>
      <c r="N702" s="8">
        <f t="shared" si="58"/>
        <v>10</v>
      </c>
      <c r="O702" s="8">
        <f t="shared" si="58"/>
        <v>10</v>
      </c>
      <c r="P702" s="67"/>
    </row>
    <row r="703" spans="1:16" ht="12.75">
      <c r="A703" s="334"/>
      <c r="B703" s="334"/>
      <c r="C703" s="135" t="s">
        <v>596</v>
      </c>
      <c r="D703" s="8"/>
      <c r="E703" s="8"/>
      <c r="F703" s="8"/>
      <c r="G703" s="8"/>
      <c r="H703" s="8"/>
      <c r="I703" s="8"/>
      <c r="J703" s="8"/>
      <c r="K703" s="8"/>
      <c r="L703" s="15"/>
      <c r="M703" s="15"/>
      <c r="N703" s="15"/>
      <c r="O703" s="15"/>
      <c r="P703" s="67"/>
    </row>
    <row r="704" spans="1:16" ht="12.75">
      <c r="A704" s="334"/>
      <c r="B704" s="334"/>
      <c r="C704" s="135" t="s">
        <v>897</v>
      </c>
      <c r="D704" s="8"/>
      <c r="E704" s="8"/>
      <c r="F704" s="8"/>
      <c r="G704" s="8"/>
      <c r="H704" s="8"/>
      <c r="I704" s="8"/>
      <c r="J704" s="8"/>
      <c r="K704" s="8"/>
      <c r="L704" s="15"/>
      <c r="M704" s="15"/>
      <c r="N704" s="15"/>
      <c r="O704" s="15"/>
      <c r="P704" s="67"/>
    </row>
    <row r="705" spans="1:16" ht="12.75">
      <c r="A705" s="334"/>
      <c r="B705" s="334"/>
      <c r="C705" s="135" t="s">
        <v>597</v>
      </c>
      <c r="D705" s="8"/>
      <c r="E705" s="8"/>
      <c r="F705" s="8"/>
      <c r="G705" s="8"/>
      <c r="H705" s="8"/>
      <c r="I705" s="8"/>
      <c r="J705" s="8"/>
      <c r="K705" s="8"/>
      <c r="L705" s="15"/>
      <c r="M705" s="15"/>
      <c r="N705" s="15"/>
      <c r="O705" s="15"/>
      <c r="P705" s="67"/>
    </row>
    <row r="706" spans="1:16" ht="12.75">
      <c r="A706" s="334"/>
      <c r="B706" s="334"/>
      <c r="C706" s="135" t="s">
        <v>37</v>
      </c>
      <c r="D706" s="8"/>
      <c r="E706" s="8"/>
      <c r="F706" s="8">
        <v>10</v>
      </c>
      <c r="G706" s="8">
        <v>0</v>
      </c>
      <c r="H706" s="8">
        <v>10</v>
      </c>
      <c r="I706" s="8">
        <v>0</v>
      </c>
      <c r="J706" s="8">
        <v>10</v>
      </c>
      <c r="K706" s="8">
        <v>0</v>
      </c>
      <c r="L706" s="15">
        <v>10</v>
      </c>
      <c r="M706" s="15">
        <v>0</v>
      </c>
      <c r="N706" s="15">
        <v>10</v>
      </c>
      <c r="O706" s="15">
        <v>10</v>
      </c>
      <c r="P706" s="67"/>
    </row>
    <row r="707" spans="1:16" ht="13.5" customHeight="1">
      <c r="A707" s="334"/>
      <c r="B707" s="334"/>
      <c r="C707" s="135" t="s">
        <v>599</v>
      </c>
      <c r="D707" s="8"/>
      <c r="E707" s="8"/>
      <c r="F707" s="8"/>
      <c r="G707" s="8"/>
      <c r="H707" s="8"/>
      <c r="I707" s="8"/>
      <c r="J707" s="8"/>
      <c r="K707" s="8"/>
      <c r="L707" s="15"/>
      <c r="M707" s="15"/>
      <c r="N707" s="15"/>
      <c r="O707" s="15"/>
      <c r="P707" s="67"/>
    </row>
    <row r="708" spans="1:16" ht="22.5">
      <c r="A708" s="334"/>
      <c r="B708" s="334"/>
      <c r="C708" s="135" t="s">
        <v>898</v>
      </c>
      <c r="D708" s="8"/>
      <c r="E708" s="8"/>
      <c r="F708" s="8"/>
      <c r="G708" s="8"/>
      <c r="H708" s="8"/>
      <c r="I708" s="8"/>
      <c r="J708" s="8"/>
      <c r="K708" s="8"/>
      <c r="L708" s="15"/>
      <c r="M708" s="15"/>
      <c r="N708" s="15"/>
      <c r="O708" s="15"/>
      <c r="P708" s="67"/>
    </row>
    <row r="709" spans="1:16" ht="12.75">
      <c r="A709" s="334"/>
      <c r="B709" s="334"/>
      <c r="C709" s="135" t="s">
        <v>600</v>
      </c>
      <c r="D709" s="8"/>
      <c r="E709" s="8"/>
      <c r="F709" s="8"/>
      <c r="G709" s="8"/>
      <c r="H709" s="8"/>
      <c r="I709" s="8"/>
      <c r="J709" s="8"/>
      <c r="K709" s="8"/>
      <c r="L709" s="15"/>
      <c r="M709" s="15"/>
      <c r="N709" s="15"/>
      <c r="O709" s="15"/>
      <c r="P709" s="67"/>
    </row>
    <row r="710" spans="1:16" ht="12.75">
      <c r="A710" s="385" t="s">
        <v>40</v>
      </c>
      <c r="B710" s="385" t="s">
        <v>899</v>
      </c>
      <c r="C710" s="135" t="s">
        <v>595</v>
      </c>
      <c r="D710" s="8"/>
      <c r="E710" s="8"/>
      <c r="F710" s="12">
        <f>SUM(F711:F717)</f>
        <v>809.1</v>
      </c>
      <c r="G710" s="12">
        <f aca="true" t="shared" si="59" ref="G710:O710">SUM(G711:G717)</f>
        <v>118.931</v>
      </c>
      <c r="H710" s="12">
        <f t="shared" si="59"/>
        <v>809.1</v>
      </c>
      <c r="I710" s="12">
        <f t="shared" si="59"/>
        <v>149.261</v>
      </c>
      <c r="J710" s="12">
        <f t="shared" si="59"/>
        <v>809.1</v>
      </c>
      <c r="K710" s="12">
        <f t="shared" si="59"/>
        <v>307.308</v>
      </c>
      <c r="L710" s="12">
        <f t="shared" si="59"/>
        <v>929.1</v>
      </c>
      <c r="M710" s="12">
        <f t="shared" si="59"/>
        <v>673.456</v>
      </c>
      <c r="N710" s="12">
        <f t="shared" si="59"/>
        <v>880</v>
      </c>
      <c r="O710" s="12">
        <f t="shared" si="59"/>
        <v>880</v>
      </c>
      <c r="P710" s="67"/>
    </row>
    <row r="711" spans="1:16" ht="12.75">
      <c r="A711" s="386"/>
      <c r="B711" s="386"/>
      <c r="C711" s="135" t="s">
        <v>596</v>
      </c>
      <c r="D711" s="8"/>
      <c r="E711" s="8"/>
      <c r="F711" s="12"/>
      <c r="G711" s="12"/>
      <c r="H711" s="12"/>
      <c r="I711" s="12"/>
      <c r="J711" s="12"/>
      <c r="K711" s="12"/>
      <c r="L711" s="13"/>
      <c r="M711" s="13"/>
      <c r="N711" s="13"/>
      <c r="O711" s="13"/>
      <c r="P711" s="67"/>
    </row>
    <row r="712" spans="1:16" ht="12.75">
      <c r="A712" s="386"/>
      <c r="B712" s="386"/>
      <c r="C712" s="135" t="s">
        <v>11</v>
      </c>
      <c r="D712" s="8"/>
      <c r="E712" s="8"/>
      <c r="F712" s="12"/>
      <c r="G712" s="12"/>
      <c r="H712" s="12"/>
      <c r="I712" s="12"/>
      <c r="J712" s="12"/>
      <c r="K712" s="12"/>
      <c r="L712" s="13"/>
      <c r="M712" s="13"/>
      <c r="N712" s="13"/>
      <c r="O712" s="13"/>
      <c r="P712" s="67"/>
    </row>
    <row r="713" spans="1:16" ht="12.75">
      <c r="A713" s="386"/>
      <c r="B713" s="386"/>
      <c r="C713" s="135" t="s">
        <v>597</v>
      </c>
      <c r="D713" s="8"/>
      <c r="E713" s="8"/>
      <c r="F713" s="12"/>
      <c r="G713" s="12"/>
      <c r="H713" s="12"/>
      <c r="I713" s="12"/>
      <c r="J713" s="12"/>
      <c r="K713" s="12"/>
      <c r="L713" s="13"/>
      <c r="M713" s="13"/>
      <c r="N713" s="13"/>
      <c r="O713" s="13"/>
      <c r="P713" s="67"/>
    </row>
    <row r="714" spans="1:16" ht="12.75">
      <c r="A714" s="386"/>
      <c r="B714" s="386"/>
      <c r="C714" s="135" t="s">
        <v>598</v>
      </c>
      <c r="D714" s="8"/>
      <c r="E714" s="8"/>
      <c r="F714" s="8">
        <v>809.1</v>
      </c>
      <c r="G714" s="8">
        <v>118.931</v>
      </c>
      <c r="H714" s="8">
        <v>809.1</v>
      </c>
      <c r="I714" s="8">
        <v>149.261</v>
      </c>
      <c r="J714" s="8">
        <v>809.1</v>
      </c>
      <c r="K714" s="8">
        <v>307.308</v>
      </c>
      <c r="L714" s="15">
        <v>929.1</v>
      </c>
      <c r="M714" s="15">
        <v>673.456</v>
      </c>
      <c r="N714" s="13">
        <v>880</v>
      </c>
      <c r="O714" s="13">
        <v>880</v>
      </c>
      <c r="P714" s="67"/>
    </row>
    <row r="715" spans="1:16" ht="12.75" customHeight="1">
      <c r="A715" s="386"/>
      <c r="B715" s="386"/>
      <c r="C715" s="135" t="s">
        <v>599</v>
      </c>
      <c r="D715" s="8"/>
      <c r="E715" s="8"/>
      <c r="F715" s="8"/>
      <c r="G715" s="8"/>
      <c r="H715" s="8"/>
      <c r="I715" s="8"/>
      <c r="J715" s="8"/>
      <c r="K715" s="8"/>
      <c r="L715" s="15"/>
      <c r="M715" s="15"/>
      <c r="N715" s="15"/>
      <c r="O715" s="15"/>
      <c r="P715" s="67"/>
    </row>
    <row r="716" spans="1:16" ht="22.5">
      <c r="A716" s="386"/>
      <c r="B716" s="386"/>
      <c r="C716" s="135" t="s">
        <v>44</v>
      </c>
      <c r="D716" s="8"/>
      <c r="E716" s="8"/>
      <c r="F716" s="8"/>
      <c r="G716" s="8"/>
      <c r="H716" s="8"/>
      <c r="I716" s="8"/>
      <c r="J716" s="8"/>
      <c r="K716" s="8"/>
      <c r="L716" s="15"/>
      <c r="M716" s="15"/>
      <c r="N716" s="15"/>
      <c r="O716" s="15"/>
      <c r="P716" s="67"/>
    </row>
    <row r="717" spans="1:16" ht="12.75">
      <c r="A717" s="387"/>
      <c r="B717" s="387"/>
      <c r="C717" s="135" t="s">
        <v>600</v>
      </c>
      <c r="D717" s="8"/>
      <c r="E717" s="8"/>
      <c r="F717" s="8"/>
      <c r="G717" s="8"/>
      <c r="H717" s="8"/>
      <c r="I717" s="8"/>
      <c r="J717" s="8"/>
      <c r="K717" s="8"/>
      <c r="L717" s="15"/>
      <c r="M717" s="15"/>
      <c r="N717" s="15"/>
      <c r="O717" s="15"/>
      <c r="P717" s="67"/>
    </row>
    <row r="718" spans="1:16" ht="12.75">
      <c r="A718" s="385" t="s">
        <v>40</v>
      </c>
      <c r="B718" s="385" t="s">
        <v>760</v>
      </c>
      <c r="C718" s="135" t="s">
        <v>595</v>
      </c>
      <c r="D718" s="8"/>
      <c r="E718" s="8"/>
      <c r="F718" s="12">
        <f>SUM(F719:F725)</f>
        <v>14379.9</v>
      </c>
      <c r="G718" s="12">
        <f aca="true" t="shared" si="60" ref="G718:O718">SUM(G719:G725)</f>
        <v>1125.245</v>
      </c>
      <c r="H718" s="12">
        <f t="shared" si="60"/>
        <v>14379.9</v>
      </c>
      <c r="I718" s="12">
        <f t="shared" si="60"/>
        <v>3097.701</v>
      </c>
      <c r="J718" s="12">
        <f t="shared" si="60"/>
        <v>14374.9</v>
      </c>
      <c r="K718" s="12">
        <f t="shared" si="60"/>
        <v>6752.738</v>
      </c>
      <c r="L718" s="12">
        <f t="shared" si="60"/>
        <v>14374.9</v>
      </c>
      <c r="M718" s="12">
        <f t="shared" si="60"/>
        <v>11857.56</v>
      </c>
      <c r="N718" s="12">
        <f t="shared" si="60"/>
        <v>8642.6</v>
      </c>
      <c r="O718" s="12">
        <f t="shared" si="60"/>
        <v>8642.6</v>
      </c>
      <c r="P718" s="67"/>
    </row>
    <row r="719" spans="1:16" ht="12.75">
      <c r="A719" s="386"/>
      <c r="B719" s="386"/>
      <c r="C719" s="135" t="s">
        <v>596</v>
      </c>
      <c r="D719" s="8"/>
      <c r="E719" s="8"/>
      <c r="F719" s="12"/>
      <c r="G719" s="12"/>
      <c r="H719" s="12"/>
      <c r="I719" s="12"/>
      <c r="J719" s="12"/>
      <c r="K719" s="12"/>
      <c r="L719" s="13"/>
      <c r="M719" s="13"/>
      <c r="N719" s="13"/>
      <c r="O719" s="13"/>
      <c r="P719" s="67"/>
    </row>
    <row r="720" spans="1:16" ht="12.75">
      <c r="A720" s="386"/>
      <c r="B720" s="386"/>
      <c r="C720" s="135" t="s">
        <v>11</v>
      </c>
      <c r="D720" s="8"/>
      <c r="E720" s="8"/>
      <c r="F720" s="12"/>
      <c r="G720" s="12"/>
      <c r="H720" s="12"/>
      <c r="I720" s="12"/>
      <c r="J720" s="12"/>
      <c r="K720" s="12"/>
      <c r="L720" s="13"/>
      <c r="M720" s="13"/>
      <c r="N720" s="13"/>
      <c r="O720" s="13"/>
      <c r="P720" s="67"/>
    </row>
    <row r="721" spans="1:16" ht="12.75">
      <c r="A721" s="386"/>
      <c r="B721" s="386"/>
      <c r="C721" s="135" t="s">
        <v>597</v>
      </c>
      <c r="D721" s="8"/>
      <c r="E721" s="8"/>
      <c r="F721" s="12"/>
      <c r="G721" s="12"/>
      <c r="H721" s="12"/>
      <c r="I721" s="12"/>
      <c r="J721" s="12"/>
      <c r="K721" s="12"/>
      <c r="L721" s="13"/>
      <c r="M721" s="13"/>
      <c r="N721" s="13"/>
      <c r="O721" s="13"/>
      <c r="P721" s="67"/>
    </row>
    <row r="722" spans="1:16" ht="12.75">
      <c r="A722" s="386"/>
      <c r="B722" s="386"/>
      <c r="C722" s="135" t="s">
        <v>598</v>
      </c>
      <c r="D722" s="8"/>
      <c r="E722" s="8"/>
      <c r="F722" s="135">
        <v>14379.9</v>
      </c>
      <c r="G722" s="135">
        <v>1125.245</v>
      </c>
      <c r="H722" s="135">
        <v>14379.9</v>
      </c>
      <c r="I722" s="135">
        <v>3097.701</v>
      </c>
      <c r="J722" s="135">
        <v>14374.9</v>
      </c>
      <c r="K722" s="8">
        <v>6752.738</v>
      </c>
      <c r="L722" s="8">
        <v>14374.9</v>
      </c>
      <c r="M722" s="15">
        <v>11857.56</v>
      </c>
      <c r="N722" s="15">
        <v>8642.6</v>
      </c>
      <c r="O722" s="15">
        <v>8642.6</v>
      </c>
      <c r="P722" s="67">
        <v>17</v>
      </c>
    </row>
    <row r="723" spans="1:16" ht="15" customHeight="1">
      <c r="A723" s="386"/>
      <c r="B723" s="386"/>
      <c r="C723" s="135" t="s">
        <v>599</v>
      </c>
      <c r="D723" s="8"/>
      <c r="E723" s="8"/>
      <c r="F723" s="12"/>
      <c r="G723" s="12"/>
      <c r="H723" s="12"/>
      <c r="I723" s="12"/>
      <c r="J723" s="12"/>
      <c r="K723" s="12"/>
      <c r="L723" s="13"/>
      <c r="M723" s="13"/>
      <c r="N723" s="13"/>
      <c r="O723" s="13"/>
      <c r="P723" s="67"/>
    </row>
    <row r="724" spans="1:16" ht="22.5">
      <c r="A724" s="386"/>
      <c r="B724" s="386"/>
      <c r="C724" s="135" t="s">
        <v>44</v>
      </c>
      <c r="D724" s="8"/>
      <c r="E724" s="8"/>
      <c r="F724" s="8"/>
      <c r="G724" s="8"/>
      <c r="H724" s="8"/>
      <c r="I724" s="8"/>
      <c r="J724" s="8"/>
      <c r="K724" s="8"/>
      <c r="L724" s="15"/>
      <c r="M724" s="15"/>
      <c r="N724" s="15"/>
      <c r="O724" s="15"/>
      <c r="P724" s="67"/>
    </row>
    <row r="725" spans="1:16" ht="12.75">
      <c r="A725" s="387"/>
      <c r="B725" s="387"/>
      <c r="C725" s="135" t="s">
        <v>600</v>
      </c>
      <c r="D725" s="8"/>
      <c r="E725" s="8"/>
      <c r="F725" s="8"/>
      <c r="G725" s="8"/>
      <c r="H725" s="8"/>
      <c r="I725" s="8"/>
      <c r="J725" s="8"/>
      <c r="K725" s="8"/>
      <c r="L725" s="15"/>
      <c r="M725" s="15"/>
      <c r="N725" s="15"/>
      <c r="O725" s="15"/>
      <c r="P725" s="67"/>
    </row>
    <row r="726" spans="1:16" ht="12.75" customHeight="1">
      <c r="A726" s="385" t="s">
        <v>40</v>
      </c>
      <c r="B726" s="385" t="s">
        <v>900</v>
      </c>
      <c r="C726" s="135" t="s">
        <v>595</v>
      </c>
      <c r="D726" s="8"/>
      <c r="E726" s="8"/>
      <c r="F726" s="12">
        <f>SUM(F728:F733)</f>
        <v>5302.491</v>
      </c>
      <c r="G726" s="12">
        <f aca="true" t="shared" si="61" ref="G726:O726">SUM(G728:G733)</f>
        <v>591.792</v>
      </c>
      <c r="H726" s="12">
        <f t="shared" si="61"/>
        <v>11450.963000000002</v>
      </c>
      <c r="I726" s="12">
        <f t="shared" si="61"/>
        <v>1777.15</v>
      </c>
      <c r="J726" s="12">
        <f t="shared" si="61"/>
        <v>11463.199</v>
      </c>
      <c r="K726" s="12">
        <f t="shared" si="61"/>
        <v>3124.5119999999997</v>
      </c>
      <c r="L726" s="12">
        <f t="shared" si="61"/>
        <v>11529</v>
      </c>
      <c r="M726" s="12">
        <f t="shared" si="61"/>
        <v>11528.045</v>
      </c>
      <c r="N726" s="12">
        <f t="shared" si="61"/>
        <v>4725.42</v>
      </c>
      <c r="O726" s="12">
        <f t="shared" si="61"/>
        <v>4989.7</v>
      </c>
      <c r="P726" s="67"/>
    </row>
    <row r="727" spans="1:16" ht="12.75">
      <c r="A727" s="386"/>
      <c r="B727" s="386"/>
      <c r="C727" s="135" t="s">
        <v>596</v>
      </c>
      <c r="D727" s="8"/>
      <c r="E727" s="8"/>
      <c r="F727" s="12"/>
      <c r="G727" s="12"/>
      <c r="H727" s="12"/>
      <c r="I727" s="12"/>
      <c r="J727" s="12"/>
      <c r="K727" s="12"/>
      <c r="L727" s="13"/>
      <c r="M727" s="13"/>
      <c r="N727" s="13"/>
      <c r="O727" s="13"/>
      <c r="P727" s="67"/>
    </row>
    <row r="728" spans="1:16" ht="12.75">
      <c r="A728" s="386"/>
      <c r="B728" s="386"/>
      <c r="C728" s="135" t="s">
        <v>11</v>
      </c>
      <c r="D728" s="8"/>
      <c r="E728" s="8"/>
      <c r="F728" s="12">
        <f>F736+F744+F752</f>
        <v>346.761</v>
      </c>
      <c r="G728" s="12">
        <f aca="true" t="shared" si="62" ref="G728:O728">G736+G744+G752</f>
        <v>0</v>
      </c>
      <c r="H728" s="12">
        <f t="shared" si="62"/>
        <v>3093.063</v>
      </c>
      <c r="I728" s="12">
        <f t="shared" si="62"/>
        <v>32.796</v>
      </c>
      <c r="J728" s="12">
        <f t="shared" si="62"/>
        <v>3105.302</v>
      </c>
      <c r="K728" s="12">
        <f t="shared" si="62"/>
        <v>319.408</v>
      </c>
      <c r="L728" s="12">
        <f t="shared" si="62"/>
        <v>3105.302</v>
      </c>
      <c r="M728" s="12">
        <f t="shared" si="62"/>
        <v>3105.302</v>
      </c>
      <c r="N728" s="12">
        <f t="shared" si="62"/>
        <v>0</v>
      </c>
      <c r="O728" s="12">
        <f t="shared" si="62"/>
        <v>0</v>
      </c>
      <c r="P728" s="67"/>
    </row>
    <row r="729" spans="1:16" ht="12.75">
      <c r="A729" s="386"/>
      <c r="B729" s="386"/>
      <c r="C729" s="135" t="s">
        <v>597</v>
      </c>
      <c r="D729" s="8"/>
      <c r="E729" s="8"/>
      <c r="F729" s="12">
        <f>F737+F745+F753</f>
        <v>4953.03</v>
      </c>
      <c r="G729" s="12">
        <f aca="true" t="shared" si="63" ref="G729:O729">G737+G745+G753</f>
        <v>591.792</v>
      </c>
      <c r="H729" s="12">
        <f t="shared" si="63"/>
        <v>7681.37</v>
      </c>
      <c r="I729" s="12">
        <f t="shared" si="63"/>
        <v>1744.354</v>
      </c>
      <c r="J729" s="12">
        <f t="shared" si="63"/>
        <v>7681.367</v>
      </c>
      <c r="K729" s="12">
        <f t="shared" si="63"/>
        <v>2805.104</v>
      </c>
      <c r="L729" s="12">
        <f t="shared" si="63"/>
        <v>7749.868</v>
      </c>
      <c r="M729" s="12">
        <f t="shared" si="63"/>
        <v>7748.9130000000005</v>
      </c>
      <c r="N729" s="12">
        <f t="shared" si="63"/>
        <v>4521.3</v>
      </c>
      <c r="O729" s="12">
        <f t="shared" si="63"/>
        <v>4319.7</v>
      </c>
      <c r="P729" s="67"/>
    </row>
    <row r="730" spans="1:16" ht="12.75">
      <c r="A730" s="386"/>
      <c r="B730" s="386"/>
      <c r="C730" s="135" t="s">
        <v>598</v>
      </c>
      <c r="D730" s="8"/>
      <c r="E730" s="8"/>
      <c r="F730" s="12">
        <f>F738+F746+F754</f>
        <v>2.7</v>
      </c>
      <c r="G730" s="12">
        <f aca="true" t="shared" si="64" ref="G730:O730">G738+G746+G754</f>
        <v>0</v>
      </c>
      <c r="H730" s="12">
        <f t="shared" si="64"/>
        <v>676.53</v>
      </c>
      <c r="I730" s="12">
        <f t="shared" si="64"/>
        <v>0</v>
      </c>
      <c r="J730" s="12">
        <f t="shared" si="64"/>
        <v>676.53</v>
      </c>
      <c r="K730" s="12">
        <f t="shared" si="64"/>
        <v>0</v>
      </c>
      <c r="L730" s="12">
        <f t="shared" si="64"/>
        <v>673.83</v>
      </c>
      <c r="M730" s="12">
        <f t="shared" si="64"/>
        <v>673.83</v>
      </c>
      <c r="N730" s="12">
        <f t="shared" si="64"/>
        <v>204.12</v>
      </c>
      <c r="O730" s="12">
        <f t="shared" si="64"/>
        <v>670</v>
      </c>
      <c r="P730" s="67"/>
    </row>
    <row r="731" spans="1:16" ht="11.25" customHeight="1">
      <c r="A731" s="386"/>
      <c r="B731" s="386"/>
      <c r="C731" s="135" t="s">
        <v>599</v>
      </c>
      <c r="D731" s="8"/>
      <c r="E731" s="8"/>
      <c r="F731" s="8"/>
      <c r="G731" s="8"/>
      <c r="H731" s="8"/>
      <c r="I731" s="8"/>
      <c r="J731" s="8"/>
      <c r="K731" s="8"/>
      <c r="L731" s="15"/>
      <c r="M731" s="15"/>
      <c r="N731" s="15"/>
      <c r="O731" s="15"/>
      <c r="P731" s="67"/>
    </row>
    <row r="732" spans="1:16" ht="22.5">
      <c r="A732" s="386"/>
      <c r="B732" s="386"/>
      <c r="C732" s="135" t="s">
        <v>44</v>
      </c>
      <c r="D732" s="8"/>
      <c r="E732" s="8"/>
      <c r="F732" s="8"/>
      <c r="G732" s="8"/>
      <c r="H732" s="8"/>
      <c r="I732" s="8"/>
      <c r="J732" s="8"/>
      <c r="K732" s="8"/>
      <c r="L732" s="15"/>
      <c r="M732" s="15"/>
      <c r="N732" s="15"/>
      <c r="O732" s="15"/>
      <c r="P732" s="67"/>
    </row>
    <row r="733" spans="1:16" ht="12.75">
      <c r="A733" s="387"/>
      <c r="B733" s="387"/>
      <c r="C733" s="135" t="s">
        <v>600</v>
      </c>
      <c r="D733" s="8"/>
      <c r="E733" s="8"/>
      <c r="F733" s="8"/>
      <c r="G733" s="8"/>
      <c r="H733" s="8"/>
      <c r="I733" s="8"/>
      <c r="J733" s="8"/>
      <c r="K733" s="8"/>
      <c r="L733" s="15"/>
      <c r="M733" s="15"/>
      <c r="N733" s="15"/>
      <c r="O733" s="15"/>
      <c r="P733" s="67"/>
    </row>
    <row r="734" spans="1:16" ht="12.75">
      <c r="A734" s="313" t="s">
        <v>933</v>
      </c>
      <c r="B734" s="301" t="s">
        <v>934</v>
      </c>
      <c r="C734" s="135" t="s">
        <v>595</v>
      </c>
      <c r="D734" s="8"/>
      <c r="E734" s="8"/>
      <c r="F734" s="8">
        <f>SUM(F735:F741)</f>
        <v>461.761</v>
      </c>
      <c r="G734" s="8">
        <f aca="true" t="shared" si="65" ref="G734:O734">SUM(G735:G741)</f>
        <v>0</v>
      </c>
      <c r="H734" s="8">
        <f t="shared" si="65"/>
        <v>545.761</v>
      </c>
      <c r="I734" s="8">
        <f t="shared" si="65"/>
        <v>46.64</v>
      </c>
      <c r="J734" s="8">
        <f t="shared" si="65"/>
        <v>558</v>
      </c>
      <c r="K734" s="8">
        <f t="shared" si="65"/>
        <v>409.618</v>
      </c>
      <c r="L734" s="8">
        <f t="shared" si="65"/>
        <v>626.5</v>
      </c>
      <c r="M734" s="8">
        <f t="shared" si="65"/>
        <v>626.5</v>
      </c>
      <c r="N734" s="8">
        <f t="shared" si="65"/>
        <v>330.7</v>
      </c>
      <c r="O734" s="8">
        <f t="shared" si="65"/>
        <v>120</v>
      </c>
      <c r="P734" s="67"/>
    </row>
    <row r="735" spans="1:16" ht="12.75">
      <c r="A735" s="313"/>
      <c r="B735" s="302"/>
      <c r="C735" s="135" t="s">
        <v>596</v>
      </c>
      <c r="D735" s="8"/>
      <c r="E735" s="8"/>
      <c r="F735" s="8"/>
      <c r="G735" s="8"/>
      <c r="H735" s="8"/>
      <c r="I735" s="8"/>
      <c r="J735" s="8"/>
      <c r="K735" s="8"/>
      <c r="L735" s="15"/>
      <c r="M735" s="15"/>
      <c r="N735" s="15"/>
      <c r="O735" s="15"/>
      <c r="P735" s="67"/>
    </row>
    <row r="736" spans="1:16" ht="12.75">
      <c r="A736" s="313"/>
      <c r="B736" s="302"/>
      <c r="C736" s="135" t="s">
        <v>11</v>
      </c>
      <c r="D736" s="8"/>
      <c r="E736" s="8"/>
      <c r="F736" s="8">
        <v>346.761</v>
      </c>
      <c r="G736" s="8">
        <v>0</v>
      </c>
      <c r="H736" s="138">
        <v>430.761</v>
      </c>
      <c r="I736" s="138">
        <v>32.796</v>
      </c>
      <c r="J736" s="8">
        <v>443</v>
      </c>
      <c r="K736" s="8">
        <v>319.408</v>
      </c>
      <c r="L736" s="15">
        <v>443</v>
      </c>
      <c r="M736" s="15">
        <v>443</v>
      </c>
      <c r="N736" s="15">
        <v>0</v>
      </c>
      <c r="O736" s="15">
        <v>0</v>
      </c>
      <c r="P736" s="67"/>
    </row>
    <row r="737" spans="1:16" ht="12.75">
      <c r="A737" s="313"/>
      <c r="B737" s="302"/>
      <c r="C737" s="135" t="s">
        <v>597</v>
      </c>
      <c r="D737" s="8"/>
      <c r="E737" s="8"/>
      <c r="F737" s="8">
        <v>115</v>
      </c>
      <c r="G737" s="8">
        <v>0</v>
      </c>
      <c r="H737" s="138">
        <v>115</v>
      </c>
      <c r="I737" s="138">
        <v>13.844</v>
      </c>
      <c r="J737" s="8">
        <v>115</v>
      </c>
      <c r="K737" s="8">
        <v>90.21</v>
      </c>
      <c r="L737" s="15">
        <v>183.5</v>
      </c>
      <c r="M737" s="15">
        <v>183.5</v>
      </c>
      <c r="N737" s="15">
        <v>330.7</v>
      </c>
      <c r="O737" s="15">
        <v>120</v>
      </c>
      <c r="P737" s="67"/>
    </row>
    <row r="738" spans="1:16" ht="12.75">
      <c r="A738" s="313"/>
      <c r="B738" s="302"/>
      <c r="C738" s="135" t="s">
        <v>598</v>
      </c>
      <c r="D738" s="8"/>
      <c r="E738" s="8"/>
      <c r="F738" s="8"/>
      <c r="G738" s="8"/>
      <c r="H738" s="8"/>
      <c r="I738" s="8"/>
      <c r="J738" s="8"/>
      <c r="K738" s="8"/>
      <c r="L738" s="15"/>
      <c r="M738" s="15"/>
      <c r="N738" s="15"/>
      <c r="O738" s="15"/>
      <c r="P738" s="67"/>
    </row>
    <row r="739" spans="1:16" ht="11.25" customHeight="1">
      <c r="A739" s="313"/>
      <c r="B739" s="302"/>
      <c r="C739" s="135" t="s">
        <v>599</v>
      </c>
      <c r="D739" s="8"/>
      <c r="E739" s="8"/>
      <c r="F739" s="8"/>
      <c r="G739" s="8"/>
      <c r="H739" s="8"/>
      <c r="I739" s="8"/>
      <c r="J739" s="8"/>
      <c r="K739" s="8"/>
      <c r="L739" s="15"/>
      <c r="M739" s="15"/>
      <c r="N739" s="15"/>
      <c r="O739" s="15"/>
      <c r="P739" s="67"/>
    </row>
    <row r="740" spans="1:16" ht="22.5">
      <c r="A740" s="313"/>
      <c r="B740" s="302"/>
      <c r="C740" s="135" t="s">
        <v>44</v>
      </c>
      <c r="D740" s="8"/>
      <c r="E740" s="8"/>
      <c r="F740" s="8"/>
      <c r="G740" s="8"/>
      <c r="H740" s="8"/>
      <c r="I740" s="8"/>
      <c r="J740" s="8"/>
      <c r="K740" s="8"/>
      <c r="L740" s="15"/>
      <c r="M740" s="15"/>
      <c r="N740" s="15"/>
      <c r="O740" s="15"/>
      <c r="P740" s="67"/>
    </row>
    <row r="741" spans="1:16" ht="12.75">
      <c r="A741" s="313"/>
      <c r="B741" s="303"/>
      <c r="C741" s="135" t="s">
        <v>600</v>
      </c>
      <c r="D741" s="8"/>
      <c r="E741" s="8"/>
      <c r="F741" s="8"/>
      <c r="G741" s="8"/>
      <c r="H741" s="8"/>
      <c r="I741" s="8"/>
      <c r="J741" s="8"/>
      <c r="K741" s="8"/>
      <c r="L741" s="15"/>
      <c r="M741" s="15"/>
      <c r="N741" s="15"/>
      <c r="O741" s="15"/>
      <c r="P741" s="67"/>
    </row>
    <row r="742" spans="1:16" ht="12.75">
      <c r="A742" s="301" t="s">
        <v>935</v>
      </c>
      <c r="B742" s="301" t="s">
        <v>936</v>
      </c>
      <c r="C742" s="135" t="s">
        <v>595</v>
      </c>
      <c r="D742" s="8"/>
      <c r="E742" s="8"/>
      <c r="F742" s="8">
        <f>SUM(F743:F749)</f>
        <v>1280.73</v>
      </c>
      <c r="G742" s="8">
        <f aca="true" t="shared" si="66" ref="G742:O742">SUM(G743:G749)</f>
        <v>0</v>
      </c>
      <c r="H742" s="8">
        <f t="shared" si="66"/>
        <v>7345.202</v>
      </c>
      <c r="I742" s="8">
        <f t="shared" si="66"/>
        <v>0</v>
      </c>
      <c r="J742" s="8">
        <f t="shared" si="66"/>
        <v>7345.199</v>
      </c>
      <c r="K742" s="8">
        <f t="shared" si="66"/>
        <v>0</v>
      </c>
      <c r="L742" s="8">
        <f t="shared" si="66"/>
        <v>7342.5</v>
      </c>
      <c r="M742" s="8">
        <f t="shared" si="66"/>
        <v>7341.545</v>
      </c>
      <c r="N742" s="8">
        <f t="shared" si="66"/>
        <v>794.82</v>
      </c>
      <c r="O742" s="8">
        <f t="shared" si="66"/>
        <v>1260.7</v>
      </c>
      <c r="P742" s="67"/>
    </row>
    <row r="743" spans="1:16" ht="12.75">
      <c r="A743" s="302"/>
      <c r="B743" s="302"/>
      <c r="C743" s="135" t="s">
        <v>596</v>
      </c>
      <c r="D743" s="8"/>
      <c r="E743" s="8"/>
      <c r="F743" s="8"/>
      <c r="G743" s="8"/>
      <c r="H743" s="8"/>
      <c r="I743" s="8"/>
      <c r="J743" s="8"/>
      <c r="K743" s="8"/>
      <c r="L743" s="15"/>
      <c r="M743" s="15"/>
      <c r="N743" s="15"/>
      <c r="O743" s="15"/>
      <c r="P743" s="67"/>
    </row>
    <row r="744" spans="1:16" ht="12.75">
      <c r="A744" s="302"/>
      <c r="B744" s="302"/>
      <c r="C744" s="135" t="s">
        <v>11</v>
      </c>
      <c r="D744" s="8"/>
      <c r="E744" s="8"/>
      <c r="F744" s="8"/>
      <c r="G744" s="8"/>
      <c r="H744" s="8">
        <v>2662.302</v>
      </c>
      <c r="I744" s="8"/>
      <c r="J744" s="8">
        <v>2662.302</v>
      </c>
      <c r="K744" s="8"/>
      <c r="L744" s="15">
        <v>2662.302</v>
      </c>
      <c r="M744" s="15">
        <v>2662.302</v>
      </c>
      <c r="N744" s="8"/>
      <c r="O744" s="8"/>
      <c r="P744" s="67"/>
    </row>
    <row r="745" spans="1:16" ht="12.75">
      <c r="A745" s="302"/>
      <c r="B745" s="302"/>
      <c r="C745" s="135" t="s">
        <v>597</v>
      </c>
      <c r="D745" s="8"/>
      <c r="E745" s="8"/>
      <c r="F745" s="8">
        <v>1278.03</v>
      </c>
      <c r="G745" s="8">
        <v>0</v>
      </c>
      <c r="H745" s="140">
        <v>4006.37</v>
      </c>
      <c r="I745" s="141">
        <v>0</v>
      </c>
      <c r="J745" s="8">
        <v>4006.367</v>
      </c>
      <c r="K745" s="8">
        <v>0</v>
      </c>
      <c r="L745" s="8">
        <v>4006.368</v>
      </c>
      <c r="M745" s="8">
        <v>4005.413</v>
      </c>
      <c r="N745" s="8">
        <v>590.7</v>
      </c>
      <c r="O745" s="8">
        <v>590.7</v>
      </c>
      <c r="P745" s="67"/>
    </row>
    <row r="746" spans="1:16" ht="12.75">
      <c r="A746" s="302"/>
      <c r="B746" s="302"/>
      <c r="C746" s="135" t="s">
        <v>598</v>
      </c>
      <c r="D746" s="8"/>
      <c r="E746" s="8"/>
      <c r="F746" s="8">
        <v>2.7</v>
      </c>
      <c r="G746" s="8">
        <v>0</v>
      </c>
      <c r="H746" s="8">
        <v>676.53</v>
      </c>
      <c r="I746" s="8">
        <v>0</v>
      </c>
      <c r="J746" s="8">
        <v>676.53</v>
      </c>
      <c r="K746" s="17">
        <v>0</v>
      </c>
      <c r="L746" s="8">
        <v>673.83</v>
      </c>
      <c r="M746" s="8">
        <v>673.83</v>
      </c>
      <c r="N746" s="8">
        <v>204.12</v>
      </c>
      <c r="O746" s="8">
        <v>670</v>
      </c>
      <c r="P746" s="67"/>
    </row>
    <row r="747" spans="1:16" ht="11.25" customHeight="1">
      <c r="A747" s="302"/>
      <c r="B747" s="302"/>
      <c r="C747" s="135" t="s">
        <v>599</v>
      </c>
      <c r="D747" s="8"/>
      <c r="E747" s="8"/>
      <c r="F747" s="8"/>
      <c r="G747" s="8"/>
      <c r="H747" s="8"/>
      <c r="I747" s="8"/>
      <c r="J747" s="8"/>
      <c r="K747" s="8"/>
      <c r="L747" s="15"/>
      <c r="M747" s="15"/>
      <c r="N747" s="15"/>
      <c r="O747" s="15"/>
      <c r="P747" s="67"/>
    </row>
    <row r="748" spans="1:16" ht="22.5" customHeight="1">
      <c r="A748" s="302"/>
      <c r="B748" s="302"/>
      <c r="C748" s="135" t="s">
        <v>44</v>
      </c>
      <c r="D748" s="8"/>
      <c r="E748" s="8"/>
      <c r="F748" s="8"/>
      <c r="G748" s="8"/>
      <c r="H748" s="8"/>
      <c r="I748" s="8"/>
      <c r="J748" s="8"/>
      <c r="K748" s="8"/>
      <c r="L748" s="15"/>
      <c r="M748" s="15"/>
      <c r="N748" s="15"/>
      <c r="O748" s="15"/>
      <c r="P748" s="67"/>
    </row>
    <row r="749" spans="1:16" ht="12.75">
      <c r="A749" s="303"/>
      <c r="B749" s="303"/>
      <c r="C749" s="135" t="s">
        <v>600</v>
      </c>
      <c r="D749" s="8"/>
      <c r="E749" s="8"/>
      <c r="F749" s="8"/>
      <c r="G749" s="8"/>
      <c r="H749" s="8"/>
      <c r="I749" s="8"/>
      <c r="J749" s="8"/>
      <c r="K749" s="8"/>
      <c r="L749" s="15"/>
      <c r="M749" s="15"/>
      <c r="N749" s="15"/>
      <c r="O749" s="15"/>
      <c r="P749" s="67"/>
    </row>
    <row r="750" spans="1:16" ht="17.25" customHeight="1">
      <c r="A750" s="301" t="s">
        <v>937</v>
      </c>
      <c r="B750" s="301" t="s">
        <v>543</v>
      </c>
      <c r="C750" s="135" t="s">
        <v>595</v>
      </c>
      <c r="D750" s="8"/>
      <c r="E750" s="8"/>
      <c r="F750" s="8">
        <f>SUM(F751:F757)</f>
        <v>3560</v>
      </c>
      <c r="G750" s="8">
        <f aca="true" t="shared" si="67" ref="G750:O750">SUM(G751:G757)</f>
        <v>591.792</v>
      </c>
      <c r="H750" s="8">
        <f t="shared" si="67"/>
        <v>3560</v>
      </c>
      <c r="I750" s="8">
        <f t="shared" si="67"/>
        <v>1730.51</v>
      </c>
      <c r="J750" s="8">
        <f t="shared" si="67"/>
        <v>3560</v>
      </c>
      <c r="K750" s="8">
        <f t="shared" si="67"/>
        <v>2714.894</v>
      </c>
      <c r="L750" s="8">
        <f t="shared" si="67"/>
        <v>3560</v>
      </c>
      <c r="M750" s="8">
        <f t="shared" si="67"/>
        <v>3560</v>
      </c>
      <c r="N750" s="8">
        <f t="shared" si="67"/>
        <v>3599.9</v>
      </c>
      <c r="O750" s="8">
        <f t="shared" si="67"/>
        <v>3609</v>
      </c>
      <c r="P750" s="67"/>
    </row>
    <row r="751" spans="1:16" ht="12.75">
      <c r="A751" s="302"/>
      <c r="B751" s="302"/>
      <c r="C751" s="135" t="s">
        <v>596</v>
      </c>
      <c r="D751" s="8"/>
      <c r="E751" s="8"/>
      <c r="F751" s="8"/>
      <c r="G751" s="8"/>
      <c r="H751" s="8"/>
      <c r="I751" s="8"/>
      <c r="J751" s="8"/>
      <c r="K751" s="8"/>
      <c r="L751" s="15"/>
      <c r="M751" s="15"/>
      <c r="N751" s="15"/>
      <c r="O751" s="15"/>
      <c r="P751" s="67"/>
    </row>
    <row r="752" spans="1:16" ht="12.75">
      <c r="A752" s="302"/>
      <c r="B752" s="302"/>
      <c r="C752" s="135" t="s">
        <v>11</v>
      </c>
      <c r="D752" s="8"/>
      <c r="E752" s="8"/>
      <c r="F752" s="8"/>
      <c r="G752" s="8"/>
      <c r="H752" s="8"/>
      <c r="I752" s="8"/>
      <c r="J752" s="8"/>
      <c r="K752" s="8"/>
      <c r="L752" s="15"/>
      <c r="M752" s="15"/>
      <c r="N752" s="15"/>
      <c r="O752" s="15"/>
      <c r="P752" s="67"/>
    </row>
    <row r="753" spans="1:16" ht="12.75">
      <c r="A753" s="302"/>
      <c r="B753" s="302"/>
      <c r="C753" s="135" t="s">
        <v>597</v>
      </c>
      <c r="D753" s="8"/>
      <c r="E753" s="8"/>
      <c r="F753" s="8">
        <v>3560</v>
      </c>
      <c r="G753" s="138">
        <v>591.792</v>
      </c>
      <c r="H753" s="8">
        <v>3560</v>
      </c>
      <c r="I753" s="8">
        <v>1730.51</v>
      </c>
      <c r="J753" s="8">
        <v>3560</v>
      </c>
      <c r="K753" s="8">
        <v>2714.894</v>
      </c>
      <c r="L753" s="8">
        <v>3560</v>
      </c>
      <c r="M753" s="8">
        <v>3560</v>
      </c>
      <c r="N753" s="8">
        <v>3599.9</v>
      </c>
      <c r="O753" s="15">
        <v>3609</v>
      </c>
      <c r="P753" s="67"/>
    </row>
    <row r="754" spans="1:16" ht="12.75">
      <c r="A754" s="302"/>
      <c r="B754" s="302"/>
      <c r="C754" s="135" t="s">
        <v>598</v>
      </c>
      <c r="D754" s="8"/>
      <c r="E754" s="8"/>
      <c r="F754" s="8"/>
      <c r="G754" s="8"/>
      <c r="H754" s="8"/>
      <c r="I754" s="8"/>
      <c r="J754" s="8"/>
      <c r="K754" s="8"/>
      <c r="L754" s="15"/>
      <c r="M754" s="15"/>
      <c r="N754" s="15"/>
      <c r="O754" s="15"/>
      <c r="P754" s="67"/>
    </row>
    <row r="755" spans="1:16" ht="12" customHeight="1">
      <c r="A755" s="302"/>
      <c r="B755" s="302"/>
      <c r="C755" s="135" t="s">
        <v>599</v>
      </c>
      <c r="D755" s="8"/>
      <c r="E755" s="8"/>
      <c r="F755" s="8"/>
      <c r="G755" s="8"/>
      <c r="H755" s="8"/>
      <c r="I755" s="8"/>
      <c r="J755" s="8"/>
      <c r="K755" s="8"/>
      <c r="L755" s="15"/>
      <c r="M755" s="15"/>
      <c r="N755" s="15"/>
      <c r="O755" s="15"/>
      <c r="P755" s="67"/>
    </row>
    <row r="756" spans="1:16" ht="22.5">
      <c r="A756" s="302"/>
      <c r="B756" s="302"/>
      <c r="C756" s="135" t="s">
        <v>44</v>
      </c>
      <c r="D756" s="8"/>
      <c r="E756" s="8"/>
      <c r="F756" s="8"/>
      <c r="G756" s="8"/>
      <c r="H756" s="8"/>
      <c r="I756" s="8"/>
      <c r="J756" s="8"/>
      <c r="K756" s="8"/>
      <c r="L756" s="15"/>
      <c r="M756" s="15"/>
      <c r="N756" s="15"/>
      <c r="O756" s="15"/>
      <c r="P756" s="67"/>
    </row>
    <row r="757" spans="1:16" ht="12.75">
      <c r="A757" s="303"/>
      <c r="B757" s="303"/>
      <c r="C757" s="135" t="s">
        <v>600</v>
      </c>
      <c r="D757" s="8"/>
      <c r="E757" s="8"/>
      <c r="F757" s="8"/>
      <c r="G757" s="8"/>
      <c r="H757" s="8"/>
      <c r="I757" s="8"/>
      <c r="J757" s="8"/>
      <c r="K757" s="8"/>
      <c r="L757" s="15"/>
      <c r="M757" s="15"/>
      <c r="N757" s="15"/>
      <c r="O757" s="15"/>
      <c r="P757" s="67"/>
    </row>
    <row r="758" spans="1:16" ht="12.75">
      <c r="A758" s="385" t="s">
        <v>40</v>
      </c>
      <c r="B758" s="385" t="s">
        <v>784</v>
      </c>
      <c r="C758" s="135" t="s">
        <v>595</v>
      </c>
      <c r="D758" s="8"/>
      <c r="E758" s="8"/>
      <c r="F758" s="137">
        <f>SUM(F759:F765)</f>
        <v>70</v>
      </c>
      <c r="G758" s="137">
        <f aca="true" t="shared" si="68" ref="G758:O758">SUM(G759:G765)</f>
        <v>0</v>
      </c>
      <c r="H758" s="137">
        <f t="shared" si="68"/>
        <v>70</v>
      </c>
      <c r="I758" s="137">
        <f t="shared" si="68"/>
        <v>0</v>
      </c>
      <c r="J758" s="137">
        <f t="shared" si="68"/>
        <v>70</v>
      </c>
      <c r="K758" s="137">
        <f t="shared" si="68"/>
        <v>0</v>
      </c>
      <c r="L758" s="137">
        <f t="shared" si="68"/>
        <v>33</v>
      </c>
      <c r="M758" s="137">
        <f t="shared" si="68"/>
        <v>0</v>
      </c>
      <c r="N758" s="137">
        <f t="shared" si="68"/>
        <v>60</v>
      </c>
      <c r="O758" s="137">
        <f t="shared" si="68"/>
        <v>60</v>
      </c>
      <c r="P758" s="67"/>
    </row>
    <row r="759" spans="1:16" ht="12.75">
      <c r="A759" s="386"/>
      <c r="B759" s="386"/>
      <c r="C759" s="135" t="s">
        <v>596</v>
      </c>
      <c r="D759" s="8"/>
      <c r="E759" s="8"/>
      <c r="F759" s="12"/>
      <c r="G759" s="12"/>
      <c r="H759" s="12"/>
      <c r="I759" s="12"/>
      <c r="J759" s="12"/>
      <c r="K759" s="12"/>
      <c r="L759" s="13"/>
      <c r="M759" s="13"/>
      <c r="N759" s="13"/>
      <c r="O759" s="13"/>
      <c r="P759" s="67"/>
    </row>
    <row r="760" spans="1:16" ht="12.75">
      <c r="A760" s="386"/>
      <c r="B760" s="386"/>
      <c r="C760" s="135" t="s">
        <v>11</v>
      </c>
      <c r="D760" s="8"/>
      <c r="E760" s="8"/>
      <c r="F760" s="12"/>
      <c r="G760" s="12"/>
      <c r="H760" s="12"/>
      <c r="I760" s="12"/>
      <c r="J760" s="12"/>
      <c r="K760" s="12"/>
      <c r="L760" s="13"/>
      <c r="M760" s="13"/>
      <c r="N760" s="13"/>
      <c r="O760" s="13"/>
      <c r="P760" s="67"/>
    </row>
    <row r="761" spans="1:16" ht="12.75">
      <c r="A761" s="386"/>
      <c r="B761" s="386"/>
      <c r="C761" s="135" t="s">
        <v>597</v>
      </c>
      <c r="D761" s="8"/>
      <c r="E761" s="8"/>
      <c r="F761" s="12"/>
      <c r="G761" s="12"/>
      <c r="H761" s="12"/>
      <c r="I761" s="12"/>
      <c r="J761" s="12"/>
      <c r="K761" s="12"/>
      <c r="L761" s="13"/>
      <c r="M761" s="13"/>
      <c r="N761" s="13"/>
      <c r="O761" s="13"/>
      <c r="P761" s="67"/>
    </row>
    <row r="762" spans="1:16" ht="12.75">
      <c r="A762" s="386"/>
      <c r="B762" s="386"/>
      <c r="C762" s="135" t="s">
        <v>598</v>
      </c>
      <c r="D762" s="8"/>
      <c r="E762" s="8"/>
      <c r="F762" s="12">
        <f>F770+F778+F786+F794</f>
        <v>70</v>
      </c>
      <c r="G762" s="12">
        <f aca="true" t="shared" si="69" ref="G762:O762">G770+G778+G786+G794</f>
        <v>0</v>
      </c>
      <c r="H762" s="12">
        <f t="shared" si="69"/>
        <v>70</v>
      </c>
      <c r="I762" s="12">
        <f t="shared" si="69"/>
        <v>0</v>
      </c>
      <c r="J762" s="12">
        <f t="shared" si="69"/>
        <v>70</v>
      </c>
      <c r="K762" s="12">
        <f t="shared" si="69"/>
        <v>0</v>
      </c>
      <c r="L762" s="12">
        <f t="shared" si="69"/>
        <v>33</v>
      </c>
      <c r="M762" s="12">
        <f t="shared" si="69"/>
        <v>0</v>
      </c>
      <c r="N762" s="12">
        <f t="shared" si="69"/>
        <v>60</v>
      </c>
      <c r="O762" s="12">
        <f t="shared" si="69"/>
        <v>60</v>
      </c>
      <c r="P762" s="67"/>
    </row>
    <row r="763" spans="1:16" ht="12.75" customHeight="1">
      <c r="A763" s="386"/>
      <c r="B763" s="386"/>
      <c r="C763" s="135" t="s">
        <v>599</v>
      </c>
      <c r="D763" s="8"/>
      <c r="E763" s="8"/>
      <c r="F763" s="12"/>
      <c r="G763" s="12"/>
      <c r="H763" s="12"/>
      <c r="I763" s="12"/>
      <c r="J763" s="12"/>
      <c r="K763" s="12"/>
      <c r="L763" s="13"/>
      <c r="M763" s="13"/>
      <c r="N763" s="13"/>
      <c r="O763" s="13"/>
      <c r="P763" s="67"/>
    </row>
    <row r="764" spans="1:16" ht="22.5">
      <c r="A764" s="386"/>
      <c r="B764" s="386"/>
      <c r="C764" s="135" t="s">
        <v>44</v>
      </c>
      <c r="D764" s="8"/>
      <c r="E764" s="8"/>
      <c r="F764" s="12"/>
      <c r="G764" s="12"/>
      <c r="H764" s="12"/>
      <c r="I764" s="12"/>
      <c r="J764" s="12"/>
      <c r="K764" s="12"/>
      <c r="L764" s="13"/>
      <c r="M764" s="13"/>
      <c r="N764" s="13"/>
      <c r="O764" s="13"/>
      <c r="P764" s="67"/>
    </row>
    <row r="765" spans="1:16" ht="12.75">
      <c r="A765" s="387"/>
      <c r="B765" s="387"/>
      <c r="C765" s="135" t="s">
        <v>600</v>
      </c>
      <c r="D765" s="8"/>
      <c r="E765" s="8"/>
      <c r="F765" s="12"/>
      <c r="G765" s="12"/>
      <c r="H765" s="12"/>
      <c r="I765" s="12"/>
      <c r="J765" s="12"/>
      <c r="K765" s="12"/>
      <c r="L765" s="13"/>
      <c r="M765" s="13"/>
      <c r="N765" s="13"/>
      <c r="O765" s="13"/>
      <c r="P765" s="67"/>
    </row>
    <row r="766" spans="1:16" ht="11.25" customHeight="1">
      <c r="A766" s="301" t="s">
        <v>1041</v>
      </c>
      <c r="B766" s="301" t="s">
        <v>939</v>
      </c>
      <c r="C766" s="135" t="s">
        <v>595</v>
      </c>
      <c r="D766" s="8"/>
      <c r="E766" s="8"/>
      <c r="F766" s="8">
        <f>SUM(F767:F773)</f>
        <v>70</v>
      </c>
      <c r="G766" s="8">
        <f aca="true" t="shared" si="70" ref="G766:O766">SUM(G767:G773)</f>
        <v>0</v>
      </c>
      <c r="H766" s="8">
        <f t="shared" si="70"/>
        <v>40</v>
      </c>
      <c r="I766" s="8">
        <f t="shared" si="70"/>
        <v>0</v>
      </c>
      <c r="J766" s="8">
        <f t="shared" si="70"/>
        <v>40</v>
      </c>
      <c r="K766" s="8">
        <f t="shared" si="70"/>
        <v>0</v>
      </c>
      <c r="L766" s="8">
        <f t="shared" si="70"/>
        <v>33</v>
      </c>
      <c r="M766" s="8">
        <f t="shared" si="70"/>
        <v>0</v>
      </c>
      <c r="N766" s="8">
        <f t="shared" si="70"/>
        <v>60</v>
      </c>
      <c r="O766" s="8">
        <f t="shared" si="70"/>
        <v>60</v>
      </c>
      <c r="P766" s="67"/>
    </row>
    <row r="767" spans="1:16" ht="12.75">
      <c r="A767" s="302"/>
      <c r="B767" s="302"/>
      <c r="C767" s="135" t="s">
        <v>596</v>
      </c>
      <c r="D767" s="8"/>
      <c r="E767" s="8"/>
      <c r="F767" s="8"/>
      <c r="G767" s="8"/>
      <c r="H767" s="8"/>
      <c r="I767" s="8"/>
      <c r="J767" s="8"/>
      <c r="K767" s="8"/>
      <c r="L767" s="8"/>
      <c r="M767" s="8"/>
      <c r="N767" s="8"/>
      <c r="O767" s="8"/>
      <c r="P767" s="67"/>
    </row>
    <row r="768" spans="1:16" ht="12.75">
      <c r="A768" s="302"/>
      <c r="B768" s="302"/>
      <c r="C768" s="135" t="s">
        <v>11</v>
      </c>
      <c r="D768" s="8"/>
      <c r="E768" s="8"/>
      <c r="F768" s="8"/>
      <c r="G768" s="8"/>
      <c r="H768" s="8"/>
      <c r="I768" s="8"/>
      <c r="J768" s="8"/>
      <c r="K768" s="8"/>
      <c r="L768" s="8"/>
      <c r="M768" s="8"/>
      <c r="N768" s="8"/>
      <c r="O768" s="8"/>
      <c r="P768" s="67"/>
    </row>
    <row r="769" spans="1:16" ht="12.75">
      <c r="A769" s="302"/>
      <c r="B769" s="302"/>
      <c r="C769" s="135" t="s">
        <v>597</v>
      </c>
      <c r="D769" s="8"/>
      <c r="E769" s="8"/>
      <c r="F769" s="8"/>
      <c r="G769" s="8"/>
      <c r="H769" s="8"/>
      <c r="I769" s="8"/>
      <c r="J769" s="8"/>
      <c r="K769" s="8"/>
      <c r="L769" s="8"/>
      <c r="M769" s="8"/>
      <c r="N769" s="8"/>
      <c r="O769" s="8"/>
      <c r="P769" s="67"/>
    </row>
    <row r="770" spans="1:16" ht="12.75">
      <c r="A770" s="302"/>
      <c r="B770" s="302"/>
      <c r="C770" s="135" t="s">
        <v>598</v>
      </c>
      <c r="D770" s="8"/>
      <c r="E770" s="8"/>
      <c r="F770" s="8">
        <v>70</v>
      </c>
      <c r="G770" s="8">
        <v>0</v>
      </c>
      <c r="H770" s="8">
        <v>40</v>
      </c>
      <c r="I770" s="8">
        <v>0</v>
      </c>
      <c r="J770" s="8">
        <v>40</v>
      </c>
      <c r="K770" s="8">
        <v>0</v>
      </c>
      <c r="L770" s="8">
        <v>33</v>
      </c>
      <c r="M770" s="8">
        <v>0</v>
      </c>
      <c r="N770" s="8">
        <v>60</v>
      </c>
      <c r="O770" s="8">
        <v>60</v>
      </c>
      <c r="P770" s="67"/>
    </row>
    <row r="771" spans="1:16" ht="15.75" customHeight="1">
      <c r="A771" s="302"/>
      <c r="B771" s="302"/>
      <c r="C771" s="135" t="s">
        <v>599</v>
      </c>
      <c r="D771" s="8"/>
      <c r="E771" s="8"/>
      <c r="F771" s="8"/>
      <c r="G771" s="8"/>
      <c r="H771" s="8"/>
      <c r="I771" s="8"/>
      <c r="J771" s="8"/>
      <c r="K771" s="8"/>
      <c r="L771" s="15"/>
      <c r="M771" s="15"/>
      <c r="N771" s="15"/>
      <c r="O771" s="15"/>
      <c r="P771" s="67"/>
    </row>
    <row r="772" spans="1:16" ht="22.5">
      <c r="A772" s="302"/>
      <c r="B772" s="302"/>
      <c r="C772" s="135" t="s">
        <v>44</v>
      </c>
      <c r="D772" s="8"/>
      <c r="E772" s="8"/>
      <c r="F772" s="8"/>
      <c r="G772" s="8"/>
      <c r="H772" s="8"/>
      <c r="I772" s="8"/>
      <c r="J772" s="8"/>
      <c r="K772" s="8"/>
      <c r="L772" s="15"/>
      <c r="M772" s="15"/>
      <c r="N772" s="15"/>
      <c r="O772" s="15"/>
      <c r="P772" s="67"/>
    </row>
    <row r="773" spans="1:16" ht="12.75">
      <c r="A773" s="303"/>
      <c r="B773" s="303"/>
      <c r="C773" s="135" t="s">
        <v>600</v>
      </c>
      <c r="D773" s="8"/>
      <c r="E773" s="8"/>
      <c r="F773" s="8"/>
      <c r="G773" s="8"/>
      <c r="H773" s="8"/>
      <c r="I773" s="8"/>
      <c r="J773" s="8"/>
      <c r="K773" s="8"/>
      <c r="L773" s="15"/>
      <c r="M773" s="15"/>
      <c r="N773" s="15"/>
      <c r="O773" s="15"/>
      <c r="P773" s="67"/>
    </row>
    <row r="774" spans="1:16" ht="12.75" customHeight="1">
      <c r="A774" s="301" t="s">
        <v>940</v>
      </c>
      <c r="B774" s="301" t="s">
        <v>941</v>
      </c>
      <c r="C774" s="135" t="s">
        <v>595</v>
      </c>
      <c r="D774" s="8"/>
      <c r="E774" s="8"/>
      <c r="F774" s="8"/>
      <c r="G774" s="8"/>
      <c r="H774" s="8"/>
      <c r="I774" s="8"/>
      <c r="J774" s="8"/>
      <c r="K774" s="8"/>
      <c r="L774" s="15"/>
      <c r="M774" s="15"/>
      <c r="N774" s="15"/>
      <c r="O774" s="15"/>
      <c r="P774" s="67"/>
    </row>
    <row r="775" spans="1:16" ht="12.75">
      <c r="A775" s="302"/>
      <c r="B775" s="302"/>
      <c r="C775" s="135" t="s">
        <v>596</v>
      </c>
      <c r="D775" s="8"/>
      <c r="E775" s="8"/>
      <c r="F775" s="8"/>
      <c r="G775" s="8"/>
      <c r="H775" s="8"/>
      <c r="I775" s="8"/>
      <c r="J775" s="8"/>
      <c r="K775" s="8"/>
      <c r="L775" s="15"/>
      <c r="M775" s="15"/>
      <c r="N775" s="15"/>
      <c r="O775" s="15"/>
      <c r="P775" s="67"/>
    </row>
    <row r="776" spans="1:16" ht="12.75">
      <c r="A776" s="302"/>
      <c r="B776" s="302"/>
      <c r="C776" s="135" t="s">
        <v>11</v>
      </c>
      <c r="D776" s="8"/>
      <c r="E776" s="8"/>
      <c r="F776" s="8"/>
      <c r="G776" s="8"/>
      <c r="H776" s="8"/>
      <c r="I776" s="8"/>
      <c r="J776" s="8"/>
      <c r="K776" s="8"/>
      <c r="L776" s="15"/>
      <c r="M776" s="15"/>
      <c r="N776" s="15"/>
      <c r="O776" s="15"/>
      <c r="P776" s="67"/>
    </row>
    <row r="777" spans="1:16" ht="12.75">
      <c r="A777" s="302"/>
      <c r="B777" s="302"/>
      <c r="C777" s="135" t="s">
        <v>597</v>
      </c>
      <c r="D777" s="8"/>
      <c r="E777" s="8"/>
      <c r="F777" s="8"/>
      <c r="G777" s="8"/>
      <c r="H777" s="8"/>
      <c r="I777" s="8"/>
      <c r="J777" s="8"/>
      <c r="K777" s="8"/>
      <c r="L777" s="15"/>
      <c r="M777" s="15"/>
      <c r="N777" s="15"/>
      <c r="O777" s="15"/>
      <c r="P777" s="67"/>
    </row>
    <row r="778" spans="1:16" ht="12.75">
      <c r="A778" s="302"/>
      <c r="B778" s="302"/>
      <c r="C778" s="135" t="s">
        <v>598</v>
      </c>
      <c r="D778" s="8"/>
      <c r="E778" s="8"/>
      <c r="F778" s="8"/>
      <c r="G778" s="8"/>
      <c r="H778" s="8"/>
      <c r="I778" s="8"/>
      <c r="J778" s="8"/>
      <c r="K778" s="8"/>
      <c r="L778" s="15"/>
      <c r="M778" s="15"/>
      <c r="N778" s="15"/>
      <c r="O778" s="15"/>
      <c r="P778" s="67"/>
    </row>
    <row r="779" spans="1:16" ht="11.25" customHeight="1">
      <c r="A779" s="302"/>
      <c r="B779" s="302"/>
      <c r="C779" s="135" t="s">
        <v>599</v>
      </c>
      <c r="D779" s="8"/>
      <c r="E779" s="8"/>
      <c r="F779" s="8"/>
      <c r="G779" s="8"/>
      <c r="H779" s="8"/>
      <c r="I779" s="8"/>
      <c r="J779" s="8"/>
      <c r="K779" s="8"/>
      <c r="L779" s="15"/>
      <c r="M779" s="15"/>
      <c r="N779" s="15"/>
      <c r="O779" s="15"/>
      <c r="P779" s="67"/>
    </row>
    <row r="780" spans="1:16" ht="22.5">
      <c r="A780" s="302"/>
      <c r="B780" s="302"/>
      <c r="C780" s="135" t="s">
        <v>44</v>
      </c>
      <c r="D780" s="8"/>
      <c r="E780" s="8"/>
      <c r="F780" s="8"/>
      <c r="G780" s="8"/>
      <c r="H780" s="8"/>
      <c r="I780" s="8"/>
      <c r="J780" s="8"/>
      <c r="K780" s="8"/>
      <c r="L780" s="15"/>
      <c r="M780" s="15"/>
      <c r="N780" s="15"/>
      <c r="O780" s="15"/>
      <c r="P780" s="67"/>
    </row>
    <row r="781" spans="1:16" ht="12.75">
      <c r="A781" s="303"/>
      <c r="B781" s="303"/>
      <c r="C781" s="135" t="s">
        <v>600</v>
      </c>
      <c r="D781" s="8"/>
      <c r="E781" s="8"/>
      <c r="F781" s="8"/>
      <c r="G781" s="8"/>
      <c r="H781" s="8"/>
      <c r="I781" s="8"/>
      <c r="J781" s="8"/>
      <c r="K781" s="8"/>
      <c r="L781" s="15"/>
      <c r="M781" s="15"/>
      <c r="N781" s="15"/>
      <c r="O781" s="15"/>
      <c r="P781" s="67"/>
    </row>
    <row r="782" spans="1:16" ht="15.75" customHeight="1">
      <c r="A782" s="301" t="s">
        <v>942</v>
      </c>
      <c r="B782" s="301" t="s">
        <v>943</v>
      </c>
      <c r="C782" s="135" t="s">
        <v>595</v>
      </c>
      <c r="D782" s="8"/>
      <c r="E782" s="8"/>
      <c r="F782" s="8"/>
      <c r="G782" s="8"/>
      <c r="H782" s="8"/>
      <c r="I782" s="8"/>
      <c r="J782" s="8"/>
      <c r="K782" s="8"/>
      <c r="L782" s="8"/>
      <c r="M782" s="8"/>
      <c r="N782" s="8"/>
      <c r="O782" s="8"/>
      <c r="P782" s="67"/>
    </row>
    <row r="783" spans="1:16" ht="12.75">
      <c r="A783" s="302"/>
      <c r="B783" s="302"/>
      <c r="C783" s="135" t="s">
        <v>596</v>
      </c>
      <c r="D783" s="8"/>
      <c r="E783" s="8"/>
      <c r="F783" s="8"/>
      <c r="G783" s="8"/>
      <c r="H783" s="8"/>
      <c r="I783" s="8"/>
      <c r="J783" s="8"/>
      <c r="K783" s="8"/>
      <c r="L783" s="8"/>
      <c r="M783" s="8"/>
      <c r="N783" s="8"/>
      <c r="O783" s="8"/>
      <c r="P783" s="67"/>
    </row>
    <row r="784" spans="1:16" ht="12.75">
      <c r="A784" s="302"/>
      <c r="B784" s="302"/>
      <c r="C784" s="135" t="s">
        <v>11</v>
      </c>
      <c r="D784" s="8"/>
      <c r="E784" s="8"/>
      <c r="F784" s="8"/>
      <c r="G784" s="8"/>
      <c r="H784" s="8"/>
      <c r="I784" s="8"/>
      <c r="J784" s="8"/>
      <c r="K784" s="8"/>
      <c r="L784" s="8"/>
      <c r="M784" s="8"/>
      <c r="N784" s="8"/>
      <c r="O784" s="8"/>
      <c r="P784" s="67"/>
    </row>
    <row r="785" spans="1:16" ht="12.75">
      <c r="A785" s="302"/>
      <c r="B785" s="302"/>
      <c r="C785" s="135" t="s">
        <v>597</v>
      </c>
      <c r="D785" s="8"/>
      <c r="E785" s="8"/>
      <c r="F785" s="8"/>
      <c r="G785" s="8"/>
      <c r="H785" s="8"/>
      <c r="I785" s="8"/>
      <c r="J785" s="8"/>
      <c r="K785" s="8"/>
      <c r="L785" s="8"/>
      <c r="M785" s="8"/>
      <c r="N785" s="8"/>
      <c r="O785" s="8"/>
      <c r="P785" s="67"/>
    </row>
    <row r="786" spans="1:16" ht="12.75">
      <c r="A786" s="302"/>
      <c r="B786" s="302"/>
      <c r="C786" s="135" t="s">
        <v>598</v>
      </c>
      <c r="D786" s="8"/>
      <c r="E786" s="8"/>
      <c r="F786" s="8"/>
      <c r="G786" s="8"/>
      <c r="H786" s="8"/>
      <c r="I786" s="8"/>
      <c r="J786" s="8"/>
      <c r="K786" s="8"/>
      <c r="L786" s="15"/>
      <c r="M786" s="15"/>
      <c r="N786" s="15"/>
      <c r="O786" s="15"/>
      <c r="P786" s="67"/>
    </row>
    <row r="787" spans="1:16" ht="11.25" customHeight="1">
      <c r="A787" s="302"/>
      <c r="B787" s="302"/>
      <c r="C787" s="135" t="s">
        <v>599</v>
      </c>
      <c r="D787" s="8"/>
      <c r="E787" s="8"/>
      <c r="F787" s="8"/>
      <c r="G787" s="8"/>
      <c r="H787" s="8"/>
      <c r="I787" s="8"/>
      <c r="J787" s="8"/>
      <c r="K787" s="8"/>
      <c r="L787" s="15"/>
      <c r="M787" s="15"/>
      <c r="N787" s="15"/>
      <c r="O787" s="15"/>
      <c r="P787" s="67"/>
    </row>
    <row r="788" spans="1:16" ht="22.5">
      <c r="A788" s="302"/>
      <c r="B788" s="302"/>
      <c r="C788" s="135" t="s">
        <v>44</v>
      </c>
      <c r="D788" s="8"/>
      <c r="E788" s="8"/>
      <c r="F788" s="8"/>
      <c r="G788" s="8"/>
      <c r="H788" s="8"/>
      <c r="I788" s="8"/>
      <c r="J788" s="8"/>
      <c r="K788" s="8"/>
      <c r="L788" s="15"/>
      <c r="M788" s="15"/>
      <c r="N788" s="15"/>
      <c r="O788" s="15"/>
      <c r="P788" s="67"/>
    </row>
    <row r="789" spans="1:16" ht="12.75">
      <c r="A789" s="303"/>
      <c r="B789" s="303"/>
      <c r="C789" s="135" t="s">
        <v>600</v>
      </c>
      <c r="D789" s="8"/>
      <c r="E789" s="8"/>
      <c r="F789" s="8"/>
      <c r="G789" s="8"/>
      <c r="H789" s="8"/>
      <c r="I789" s="8"/>
      <c r="J789" s="8"/>
      <c r="K789" s="8"/>
      <c r="L789" s="15"/>
      <c r="M789" s="15"/>
      <c r="N789" s="15"/>
      <c r="O789" s="15"/>
      <c r="P789" s="67"/>
    </row>
    <row r="790" spans="1:16" ht="15.75" customHeight="1">
      <c r="A790" s="301" t="s">
        <v>944</v>
      </c>
      <c r="B790" s="301" t="s">
        <v>945</v>
      </c>
      <c r="C790" s="135" t="s">
        <v>595</v>
      </c>
      <c r="D790" s="8"/>
      <c r="E790" s="8"/>
      <c r="F790" s="8"/>
      <c r="G790" s="8"/>
      <c r="H790" s="8">
        <f>SUM(H791:H797)</f>
        <v>30</v>
      </c>
      <c r="I790" s="8">
        <f aca="true" t="shared" si="71" ref="I790:O790">SUM(I791:I797)</f>
        <v>0</v>
      </c>
      <c r="J790" s="8">
        <f t="shared" si="71"/>
        <v>30</v>
      </c>
      <c r="K790" s="8">
        <f t="shared" si="71"/>
        <v>0</v>
      </c>
      <c r="L790" s="8">
        <f t="shared" si="71"/>
        <v>0</v>
      </c>
      <c r="M790" s="8">
        <f t="shared" si="71"/>
        <v>0</v>
      </c>
      <c r="N790" s="8">
        <f t="shared" si="71"/>
        <v>0</v>
      </c>
      <c r="O790" s="8">
        <f t="shared" si="71"/>
        <v>0</v>
      </c>
      <c r="P790" s="67"/>
    </row>
    <row r="791" spans="1:16" ht="12.75">
      <c r="A791" s="302"/>
      <c r="B791" s="302"/>
      <c r="C791" s="135" t="s">
        <v>596</v>
      </c>
      <c r="D791" s="8"/>
      <c r="E791" s="8"/>
      <c r="F791" s="8"/>
      <c r="G791" s="8"/>
      <c r="H791" s="8"/>
      <c r="I791" s="8"/>
      <c r="J791" s="8"/>
      <c r="K791" s="8"/>
      <c r="L791" s="15"/>
      <c r="M791" s="15"/>
      <c r="N791" s="15"/>
      <c r="O791" s="15"/>
      <c r="P791" s="67"/>
    </row>
    <row r="792" spans="1:16" ht="12.75">
      <c r="A792" s="302"/>
      <c r="B792" s="302"/>
      <c r="C792" s="135" t="s">
        <v>11</v>
      </c>
      <c r="D792" s="8"/>
      <c r="E792" s="8"/>
      <c r="F792" s="8"/>
      <c r="G792" s="8"/>
      <c r="H792" s="8"/>
      <c r="I792" s="8"/>
      <c r="J792" s="8"/>
      <c r="K792" s="8"/>
      <c r="L792" s="15"/>
      <c r="M792" s="15"/>
      <c r="N792" s="15"/>
      <c r="O792" s="15"/>
      <c r="P792" s="67"/>
    </row>
    <row r="793" spans="1:16" ht="12.75">
      <c r="A793" s="302"/>
      <c r="B793" s="302"/>
      <c r="C793" s="135" t="s">
        <v>597</v>
      </c>
      <c r="D793" s="8"/>
      <c r="E793" s="8"/>
      <c r="F793" s="15"/>
      <c r="G793" s="15"/>
      <c r="H793" s="15"/>
      <c r="I793" s="15"/>
      <c r="J793" s="8"/>
      <c r="K793" s="8"/>
      <c r="L793" s="15"/>
      <c r="M793" s="15"/>
      <c r="N793" s="15"/>
      <c r="O793" s="15"/>
      <c r="P793" s="67"/>
    </row>
    <row r="794" spans="1:16" ht="12.75">
      <c r="A794" s="302"/>
      <c r="B794" s="302"/>
      <c r="C794" s="135" t="s">
        <v>598</v>
      </c>
      <c r="D794" s="8"/>
      <c r="E794" s="8"/>
      <c r="F794" s="8"/>
      <c r="G794" s="8"/>
      <c r="H794" s="8">
        <v>30</v>
      </c>
      <c r="I794" s="8">
        <v>0</v>
      </c>
      <c r="J794" s="8">
        <v>30</v>
      </c>
      <c r="K794" s="8">
        <v>0</v>
      </c>
      <c r="L794" s="8">
        <v>0</v>
      </c>
      <c r="M794" s="8">
        <v>0</v>
      </c>
      <c r="N794" s="8">
        <v>0</v>
      </c>
      <c r="O794" s="8">
        <v>0</v>
      </c>
      <c r="P794" s="67"/>
    </row>
    <row r="795" spans="1:16" ht="11.25" customHeight="1">
      <c r="A795" s="302"/>
      <c r="B795" s="302"/>
      <c r="C795" s="135" t="s">
        <v>599</v>
      </c>
      <c r="D795" s="8"/>
      <c r="E795" s="8"/>
      <c r="F795" s="8"/>
      <c r="G795" s="8"/>
      <c r="H795" s="8"/>
      <c r="I795" s="8"/>
      <c r="J795" s="8"/>
      <c r="K795" s="8"/>
      <c r="L795" s="15"/>
      <c r="M795" s="15"/>
      <c r="N795" s="15"/>
      <c r="O795" s="15"/>
      <c r="P795" s="67"/>
    </row>
    <row r="796" spans="1:16" ht="22.5">
      <c r="A796" s="302"/>
      <c r="B796" s="302"/>
      <c r="C796" s="135" t="s">
        <v>44</v>
      </c>
      <c r="D796" s="8"/>
      <c r="E796" s="8"/>
      <c r="F796" s="8"/>
      <c r="G796" s="8"/>
      <c r="H796" s="8"/>
      <c r="I796" s="8"/>
      <c r="J796" s="8"/>
      <c r="K796" s="8"/>
      <c r="L796" s="15"/>
      <c r="M796" s="15"/>
      <c r="N796" s="15"/>
      <c r="O796" s="15"/>
      <c r="P796" s="67"/>
    </row>
    <row r="797" spans="1:16" ht="12.75">
      <c r="A797" s="303"/>
      <c r="B797" s="303"/>
      <c r="C797" s="135" t="s">
        <v>600</v>
      </c>
      <c r="D797" s="8"/>
      <c r="E797" s="8"/>
      <c r="F797" s="8"/>
      <c r="G797" s="8"/>
      <c r="H797" s="8"/>
      <c r="I797" s="8"/>
      <c r="J797" s="8"/>
      <c r="K797" s="8"/>
      <c r="L797" s="15"/>
      <c r="M797" s="15"/>
      <c r="N797" s="15"/>
      <c r="O797" s="15"/>
      <c r="P797" s="67"/>
    </row>
    <row r="798" spans="1:16" ht="12.75">
      <c r="A798" s="397" t="s">
        <v>40</v>
      </c>
      <c r="B798" s="397" t="s">
        <v>796</v>
      </c>
      <c r="C798" s="135" t="s">
        <v>595</v>
      </c>
      <c r="D798" s="8"/>
      <c r="E798" s="8"/>
      <c r="F798" s="12">
        <f>SUM(F799:F805)</f>
        <v>30</v>
      </c>
      <c r="G798" s="12">
        <f aca="true" t="shared" si="72" ref="G798:O798">SUM(G799:G805)</f>
        <v>0</v>
      </c>
      <c r="H798" s="12">
        <f t="shared" si="72"/>
        <v>30</v>
      </c>
      <c r="I798" s="12">
        <f t="shared" si="72"/>
        <v>0</v>
      </c>
      <c r="J798" s="12">
        <f t="shared" si="72"/>
        <v>30</v>
      </c>
      <c r="K798" s="12">
        <f t="shared" si="72"/>
        <v>0</v>
      </c>
      <c r="L798" s="12">
        <f t="shared" si="72"/>
        <v>30</v>
      </c>
      <c r="M798" s="12">
        <f t="shared" si="72"/>
        <v>30</v>
      </c>
      <c r="N798" s="12">
        <f t="shared" si="72"/>
        <v>25</v>
      </c>
      <c r="O798" s="12">
        <f t="shared" si="72"/>
        <v>25</v>
      </c>
      <c r="P798" s="67"/>
    </row>
    <row r="799" spans="1:16" ht="12.75">
      <c r="A799" s="398"/>
      <c r="B799" s="398"/>
      <c r="C799" s="135" t="s">
        <v>596</v>
      </c>
      <c r="D799" s="8"/>
      <c r="E799" s="8"/>
      <c r="F799" s="12"/>
      <c r="G799" s="12"/>
      <c r="H799" s="12"/>
      <c r="I799" s="12"/>
      <c r="J799" s="12"/>
      <c r="K799" s="12"/>
      <c r="L799" s="13"/>
      <c r="M799" s="12"/>
      <c r="N799" s="13"/>
      <c r="O799" s="13"/>
      <c r="P799" s="67"/>
    </row>
    <row r="800" spans="1:16" ht="12.75">
      <c r="A800" s="398"/>
      <c r="B800" s="398"/>
      <c r="C800" s="135" t="s">
        <v>11</v>
      </c>
      <c r="D800" s="8"/>
      <c r="E800" s="8"/>
      <c r="F800" s="12"/>
      <c r="G800" s="12"/>
      <c r="H800" s="12"/>
      <c r="I800" s="12"/>
      <c r="J800" s="12"/>
      <c r="K800" s="12"/>
      <c r="L800" s="13"/>
      <c r="M800" s="12"/>
      <c r="N800" s="13"/>
      <c r="O800" s="13"/>
      <c r="P800" s="67"/>
    </row>
    <row r="801" spans="1:16" ht="12.75">
      <c r="A801" s="398"/>
      <c r="B801" s="398"/>
      <c r="C801" s="135" t="s">
        <v>597</v>
      </c>
      <c r="D801" s="8"/>
      <c r="E801" s="8"/>
      <c r="F801" s="12"/>
      <c r="G801" s="12"/>
      <c r="H801" s="12"/>
      <c r="I801" s="12"/>
      <c r="J801" s="12"/>
      <c r="K801" s="12"/>
      <c r="L801" s="13"/>
      <c r="M801" s="12"/>
      <c r="N801" s="13"/>
      <c r="O801" s="13"/>
      <c r="P801" s="67"/>
    </row>
    <row r="802" spans="1:16" ht="12.75">
      <c r="A802" s="398"/>
      <c r="B802" s="398"/>
      <c r="C802" s="135" t="s">
        <v>598</v>
      </c>
      <c r="D802" s="8"/>
      <c r="E802" s="8"/>
      <c r="F802" s="12">
        <f>F874</f>
        <v>30</v>
      </c>
      <c r="G802" s="12">
        <f aca="true" t="shared" si="73" ref="G802:O802">G874</f>
        <v>0</v>
      </c>
      <c r="H802" s="12">
        <f t="shared" si="73"/>
        <v>30</v>
      </c>
      <c r="I802" s="12">
        <f t="shared" si="73"/>
        <v>0</v>
      </c>
      <c r="J802" s="12">
        <f t="shared" si="73"/>
        <v>30</v>
      </c>
      <c r="K802" s="12">
        <f t="shared" si="73"/>
        <v>0</v>
      </c>
      <c r="L802" s="12">
        <f t="shared" si="73"/>
        <v>30</v>
      </c>
      <c r="M802" s="12">
        <f t="shared" si="73"/>
        <v>30</v>
      </c>
      <c r="N802" s="12">
        <f t="shared" si="73"/>
        <v>25</v>
      </c>
      <c r="O802" s="12">
        <f t="shared" si="73"/>
        <v>25</v>
      </c>
      <c r="P802" s="67"/>
    </row>
    <row r="803" spans="1:16" ht="13.5" customHeight="1">
      <c r="A803" s="398"/>
      <c r="B803" s="398"/>
      <c r="C803" s="135" t="s">
        <v>599</v>
      </c>
      <c r="D803" s="8"/>
      <c r="E803" s="8"/>
      <c r="F803" s="12"/>
      <c r="G803" s="12"/>
      <c r="H803" s="12"/>
      <c r="I803" s="12"/>
      <c r="J803" s="12"/>
      <c r="K803" s="12"/>
      <c r="L803" s="13"/>
      <c r="M803" s="13"/>
      <c r="N803" s="15"/>
      <c r="O803" s="15"/>
      <c r="P803" s="67"/>
    </row>
    <row r="804" spans="1:16" ht="22.5">
      <c r="A804" s="398"/>
      <c r="B804" s="398"/>
      <c r="C804" s="135" t="s">
        <v>44</v>
      </c>
      <c r="D804" s="8"/>
      <c r="E804" s="8"/>
      <c r="F804" s="12"/>
      <c r="G804" s="12"/>
      <c r="H804" s="12"/>
      <c r="I804" s="12"/>
      <c r="J804" s="12"/>
      <c r="K804" s="12"/>
      <c r="L804" s="13"/>
      <c r="M804" s="13"/>
      <c r="N804" s="15"/>
      <c r="O804" s="15"/>
      <c r="P804" s="67"/>
    </row>
    <row r="805" spans="1:16" ht="12.75">
      <c r="A805" s="399"/>
      <c r="B805" s="399"/>
      <c r="C805" s="135" t="s">
        <v>600</v>
      </c>
      <c r="D805" s="8"/>
      <c r="E805" s="8"/>
      <c r="F805" s="12"/>
      <c r="G805" s="12"/>
      <c r="H805" s="12"/>
      <c r="I805" s="12"/>
      <c r="J805" s="12"/>
      <c r="K805" s="12"/>
      <c r="L805" s="13"/>
      <c r="M805" s="13"/>
      <c r="N805" s="15"/>
      <c r="O805" s="15"/>
      <c r="P805" s="67"/>
    </row>
    <row r="806" spans="1:16" ht="12.75">
      <c r="A806" s="436"/>
      <c r="B806" s="301" t="s">
        <v>901</v>
      </c>
      <c r="C806" s="135" t="s">
        <v>595</v>
      </c>
      <c r="D806" s="8"/>
      <c r="E806" s="8"/>
      <c r="F806" s="8"/>
      <c r="G806" s="8"/>
      <c r="H806" s="8"/>
      <c r="I806" s="8"/>
      <c r="J806" s="8"/>
      <c r="K806" s="8"/>
      <c r="L806" s="8"/>
      <c r="M806" s="8"/>
      <c r="N806" s="8"/>
      <c r="O806" s="8"/>
      <c r="P806" s="67"/>
    </row>
    <row r="807" spans="1:16" ht="12.75">
      <c r="A807" s="437"/>
      <c r="B807" s="302"/>
      <c r="C807" s="135" t="s">
        <v>596</v>
      </c>
      <c r="D807" s="8"/>
      <c r="E807" s="8"/>
      <c r="F807" s="8"/>
      <c r="G807" s="8"/>
      <c r="H807" s="8"/>
      <c r="I807" s="8"/>
      <c r="J807" s="8"/>
      <c r="K807" s="8"/>
      <c r="L807" s="8"/>
      <c r="M807" s="8"/>
      <c r="N807" s="8"/>
      <c r="O807" s="8"/>
      <c r="P807" s="67"/>
    </row>
    <row r="808" spans="1:16" ht="12.75">
      <c r="A808" s="437"/>
      <c r="B808" s="302"/>
      <c r="C808" s="135" t="s">
        <v>11</v>
      </c>
      <c r="D808" s="8"/>
      <c r="E808" s="8"/>
      <c r="F808" s="8"/>
      <c r="G808" s="8"/>
      <c r="H808" s="8"/>
      <c r="I808" s="8"/>
      <c r="J808" s="8"/>
      <c r="K808" s="8"/>
      <c r="L808" s="8"/>
      <c r="M808" s="8"/>
      <c r="N808" s="8"/>
      <c r="O808" s="8"/>
      <c r="P808" s="67"/>
    </row>
    <row r="809" spans="1:16" ht="12.75">
      <c r="A809" s="437"/>
      <c r="B809" s="302"/>
      <c r="C809" s="135" t="s">
        <v>597</v>
      </c>
      <c r="D809" s="8"/>
      <c r="E809" s="8"/>
      <c r="F809" s="8"/>
      <c r="G809" s="8"/>
      <c r="H809" s="8"/>
      <c r="I809" s="8"/>
      <c r="J809" s="8"/>
      <c r="K809" s="8"/>
      <c r="L809" s="8"/>
      <c r="M809" s="8"/>
      <c r="N809" s="8"/>
      <c r="O809" s="8"/>
      <c r="P809" s="67"/>
    </row>
    <row r="810" spans="1:16" ht="12.75">
      <c r="A810" s="437"/>
      <c r="B810" s="302"/>
      <c r="C810" s="135" t="s">
        <v>598</v>
      </c>
      <c r="D810" s="8"/>
      <c r="E810" s="8"/>
      <c r="F810" s="8"/>
      <c r="G810" s="8"/>
      <c r="H810" s="8"/>
      <c r="I810" s="8"/>
      <c r="J810" s="8"/>
      <c r="K810" s="8"/>
      <c r="L810" s="8"/>
      <c r="M810" s="8"/>
      <c r="N810" s="138"/>
      <c r="O810" s="138"/>
      <c r="P810" s="67"/>
    </row>
    <row r="811" spans="1:16" ht="12.75" customHeight="1">
      <c r="A811" s="437"/>
      <c r="B811" s="302"/>
      <c r="C811" s="135" t="s">
        <v>599</v>
      </c>
      <c r="D811" s="8"/>
      <c r="E811" s="8"/>
      <c r="F811" s="8"/>
      <c r="G811" s="8"/>
      <c r="H811" s="8"/>
      <c r="I811" s="8"/>
      <c r="J811" s="8"/>
      <c r="K811" s="8"/>
      <c r="L811" s="15"/>
      <c r="M811" s="15"/>
      <c r="N811" s="15"/>
      <c r="O811" s="15"/>
      <c r="P811" s="67"/>
    </row>
    <row r="812" spans="1:16" ht="22.5">
      <c r="A812" s="437"/>
      <c r="B812" s="302"/>
      <c r="C812" s="135" t="s">
        <v>44</v>
      </c>
      <c r="D812" s="8"/>
      <c r="E812" s="8"/>
      <c r="F812" s="8"/>
      <c r="G812" s="8"/>
      <c r="H812" s="8"/>
      <c r="I812" s="8"/>
      <c r="J812" s="8"/>
      <c r="K812" s="8"/>
      <c r="L812" s="15"/>
      <c r="M812" s="15"/>
      <c r="N812" s="15"/>
      <c r="O812" s="15"/>
      <c r="P812" s="67"/>
    </row>
    <row r="813" spans="1:16" ht="12.75">
      <c r="A813" s="438"/>
      <c r="B813" s="303"/>
      <c r="C813" s="135" t="s">
        <v>600</v>
      </c>
      <c r="D813" s="8"/>
      <c r="E813" s="8"/>
      <c r="F813" s="8"/>
      <c r="G813" s="8"/>
      <c r="H813" s="8"/>
      <c r="I813" s="8"/>
      <c r="J813" s="8"/>
      <c r="K813" s="8"/>
      <c r="L813" s="15"/>
      <c r="M813" s="15"/>
      <c r="N813" s="15"/>
      <c r="O813" s="15"/>
      <c r="P813" s="67"/>
    </row>
    <row r="814" spans="1:16" ht="13.5" customHeight="1">
      <c r="A814" s="301" t="s">
        <v>946</v>
      </c>
      <c r="B814" s="301" t="s">
        <v>947</v>
      </c>
      <c r="C814" s="135" t="s">
        <v>595</v>
      </c>
      <c r="D814" s="8"/>
      <c r="E814" s="8"/>
      <c r="F814" s="8"/>
      <c r="G814" s="8"/>
      <c r="H814" s="8"/>
      <c r="I814" s="8"/>
      <c r="J814" s="8"/>
      <c r="K814" s="8"/>
      <c r="L814" s="8"/>
      <c r="M814" s="8"/>
      <c r="N814" s="8"/>
      <c r="O814" s="8"/>
      <c r="P814" s="67"/>
    </row>
    <row r="815" spans="1:16" ht="12.75">
      <c r="A815" s="302"/>
      <c r="B815" s="302"/>
      <c r="C815" s="135" t="s">
        <v>596</v>
      </c>
      <c r="D815" s="8"/>
      <c r="E815" s="8"/>
      <c r="F815" s="8"/>
      <c r="G815" s="8"/>
      <c r="H815" s="8"/>
      <c r="I815" s="8"/>
      <c r="J815" s="8"/>
      <c r="K815" s="8"/>
      <c r="L815" s="15"/>
      <c r="M815" s="8"/>
      <c r="N815" s="15"/>
      <c r="O815" s="15"/>
      <c r="P815" s="67"/>
    </row>
    <row r="816" spans="1:16" ht="12.75">
      <c r="A816" s="302"/>
      <c r="B816" s="302"/>
      <c r="C816" s="135" t="s">
        <v>11</v>
      </c>
      <c r="D816" s="8"/>
      <c r="E816" s="8"/>
      <c r="F816" s="8"/>
      <c r="G816" s="8"/>
      <c r="H816" s="8"/>
      <c r="I816" s="8"/>
      <c r="J816" s="8"/>
      <c r="K816" s="8"/>
      <c r="L816" s="15"/>
      <c r="M816" s="8"/>
      <c r="N816" s="15"/>
      <c r="O816" s="15"/>
      <c r="P816" s="67"/>
    </row>
    <row r="817" spans="1:16" ht="12.75">
      <c r="A817" s="302"/>
      <c r="B817" s="302"/>
      <c r="C817" s="135" t="s">
        <v>597</v>
      </c>
      <c r="D817" s="8"/>
      <c r="E817" s="8"/>
      <c r="F817" s="8"/>
      <c r="G817" s="8"/>
      <c r="H817" s="8"/>
      <c r="I817" s="8"/>
      <c r="J817" s="8"/>
      <c r="K817" s="8"/>
      <c r="L817" s="15"/>
      <c r="M817" s="8"/>
      <c r="N817" s="15"/>
      <c r="O817" s="15"/>
      <c r="P817" s="67"/>
    </row>
    <row r="818" spans="1:16" ht="12.75">
      <c r="A818" s="302"/>
      <c r="B818" s="302"/>
      <c r="C818" s="135" t="s">
        <v>598</v>
      </c>
      <c r="D818" s="8"/>
      <c r="E818" s="8"/>
      <c r="F818" s="8"/>
      <c r="G818" s="8"/>
      <c r="H818" s="8"/>
      <c r="I818" s="8"/>
      <c r="J818" s="8"/>
      <c r="K818" s="8"/>
      <c r="L818" s="8"/>
      <c r="M818" s="8"/>
      <c r="N818" s="138"/>
      <c r="O818" s="138"/>
      <c r="P818" s="67"/>
    </row>
    <row r="819" spans="1:16" ht="14.25" customHeight="1">
      <c r="A819" s="302"/>
      <c r="B819" s="302"/>
      <c r="C819" s="135" t="s">
        <v>599</v>
      </c>
      <c r="D819" s="8"/>
      <c r="E819" s="8"/>
      <c r="F819" s="8"/>
      <c r="G819" s="8"/>
      <c r="H819" s="8"/>
      <c r="I819" s="8"/>
      <c r="J819" s="8"/>
      <c r="K819" s="8"/>
      <c r="L819" s="15"/>
      <c r="M819" s="15"/>
      <c r="N819" s="15"/>
      <c r="O819" s="15"/>
      <c r="P819" s="67"/>
    </row>
    <row r="820" spans="1:16" ht="22.5">
      <c r="A820" s="302"/>
      <c r="B820" s="302"/>
      <c r="C820" s="135" t="s">
        <v>44</v>
      </c>
      <c r="D820" s="8"/>
      <c r="E820" s="8"/>
      <c r="F820" s="8"/>
      <c r="G820" s="8"/>
      <c r="H820" s="8"/>
      <c r="I820" s="8"/>
      <c r="J820" s="8"/>
      <c r="K820" s="8"/>
      <c r="L820" s="15"/>
      <c r="M820" s="15"/>
      <c r="N820" s="15"/>
      <c r="O820" s="15"/>
      <c r="P820" s="67"/>
    </row>
    <row r="821" spans="1:16" ht="12.75">
      <c r="A821" s="303"/>
      <c r="B821" s="303"/>
      <c r="C821" s="135" t="s">
        <v>600</v>
      </c>
      <c r="D821" s="8"/>
      <c r="E821" s="8"/>
      <c r="F821" s="8"/>
      <c r="G821" s="8"/>
      <c r="H821" s="8"/>
      <c r="I821" s="8"/>
      <c r="J821" s="8"/>
      <c r="K821" s="8"/>
      <c r="L821" s="15"/>
      <c r="M821" s="15"/>
      <c r="N821" s="15"/>
      <c r="O821" s="15"/>
      <c r="P821" s="67"/>
    </row>
    <row r="822" spans="1:16" ht="16.5" customHeight="1">
      <c r="A822" s="301" t="s">
        <v>948</v>
      </c>
      <c r="B822" s="301" t="s">
        <v>949</v>
      </c>
      <c r="C822" s="135" t="s">
        <v>595</v>
      </c>
      <c r="D822" s="8"/>
      <c r="E822" s="8"/>
      <c r="F822" s="8"/>
      <c r="G822" s="8"/>
      <c r="H822" s="8"/>
      <c r="I822" s="8"/>
      <c r="J822" s="8"/>
      <c r="K822" s="8"/>
      <c r="L822" s="8"/>
      <c r="M822" s="8"/>
      <c r="N822" s="8"/>
      <c r="O822" s="8"/>
      <c r="P822" s="67"/>
    </row>
    <row r="823" spans="1:16" ht="12.75">
      <c r="A823" s="302"/>
      <c r="B823" s="302"/>
      <c r="C823" s="135" t="s">
        <v>596</v>
      </c>
      <c r="D823" s="8"/>
      <c r="E823" s="8"/>
      <c r="F823" s="8"/>
      <c r="G823" s="8"/>
      <c r="H823" s="8"/>
      <c r="I823" s="8"/>
      <c r="J823" s="8"/>
      <c r="K823" s="8"/>
      <c r="L823" s="8"/>
      <c r="M823" s="8"/>
      <c r="N823" s="15"/>
      <c r="O823" s="15"/>
      <c r="P823" s="67"/>
    </row>
    <row r="824" spans="1:16" ht="12.75">
      <c r="A824" s="302"/>
      <c r="B824" s="302"/>
      <c r="C824" s="135" t="s">
        <v>11</v>
      </c>
      <c r="D824" s="8"/>
      <c r="E824" s="8"/>
      <c r="F824" s="8"/>
      <c r="G824" s="8"/>
      <c r="H824" s="8"/>
      <c r="I824" s="8"/>
      <c r="J824" s="8"/>
      <c r="K824" s="8"/>
      <c r="L824" s="8"/>
      <c r="M824" s="8"/>
      <c r="N824" s="15"/>
      <c r="O824" s="15"/>
      <c r="P824" s="67"/>
    </row>
    <row r="825" spans="1:16" ht="12.75">
      <c r="A825" s="302"/>
      <c r="B825" s="302"/>
      <c r="C825" s="135" t="s">
        <v>597</v>
      </c>
      <c r="D825" s="8"/>
      <c r="E825" s="8"/>
      <c r="F825" s="8"/>
      <c r="G825" s="8"/>
      <c r="H825" s="8"/>
      <c r="I825" s="8"/>
      <c r="J825" s="8"/>
      <c r="K825" s="8"/>
      <c r="L825" s="8"/>
      <c r="M825" s="8"/>
      <c r="N825" s="15"/>
      <c r="O825" s="15"/>
      <c r="P825" s="67"/>
    </row>
    <row r="826" spans="1:16" ht="12.75">
      <c r="A826" s="302"/>
      <c r="B826" s="302"/>
      <c r="C826" s="135" t="s">
        <v>598</v>
      </c>
      <c r="D826" s="8"/>
      <c r="E826" s="8"/>
      <c r="F826" s="8"/>
      <c r="G826" s="8"/>
      <c r="H826" s="8"/>
      <c r="I826" s="8"/>
      <c r="J826" s="8"/>
      <c r="K826" s="8"/>
      <c r="L826" s="8"/>
      <c r="M826" s="8"/>
      <c r="N826" s="8"/>
      <c r="O826" s="8"/>
      <c r="P826" s="67"/>
    </row>
    <row r="827" spans="1:16" ht="15.75" customHeight="1">
      <c r="A827" s="302"/>
      <c r="B827" s="302"/>
      <c r="C827" s="135" t="s">
        <v>599</v>
      </c>
      <c r="D827" s="8"/>
      <c r="E827" s="8"/>
      <c r="F827" s="8"/>
      <c r="G827" s="8"/>
      <c r="H827" s="8"/>
      <c r="I827" s="8"/>
      <c r="J827" s="8"/>
      <c r="K827" s="8"/>
      <c r="L827" s="8"/>
      <c r="M827" s="8"/>
      <c r="N827" s="15"/>
      <c r="O827" s="15"/>
      <c r="P827" s="67"/>
    </row>
    <row r="828" spans="1:16" ht="22.5">
      <c r="A828" s="302"/>
      <c r="B828" s="302"/>
      <c r="C828" s="135" t="s">
        <v>44</v>
      </c>
      <c r="D828" s="8"/>
      <c r="E828" s="8"/>
      <c r="F828" s="8"/>
      <c r="G828" s="8"/>
      <c r="H828" s="8"/>
      <c r="I828" s="8"/>
      <c r="J828" s="8"/>
      <c r="K828" s="8"/>
      <c r="L828" s="8"/>
      <c r="M828" s="8"/>
      <c r="N828" s="15"/>
      <c r="O828" s="15"/>
      <c r="P828" s="67"/>
    </row>
    <row r="829" spans="1:16" ht="12.75">
      <c r="A829" s="303"/>
      <c r="B829" s="303"/>
      <c r="C829" s="135" t="s">
        <v>600</v>
      </c>
      <c r="D829" s="8"/>
      <c r="E829" s="8"/>
      <c r="F829" s="8"/>
      <c r="G829" s="8"/>
      <c r="H829" s="8"/>
      <c r="I829" s="8"/>
      <c r="J829" s="8"/>
      <c r="K829" s="8"/>
      <c r="L829" s="8"/>
      <c r="M829" s="8"/>
      <c r="N829" s="15"/>
      <c r="O829" s="15"/>
      <c r="P829" s="67"/>
    </row>
    <row r="830" spans="1:16" ht="11.25" customHeight="1">
      <c r="A830" s="301" t="s">
        <v>950</v>
      </c>
      <c r="B830" s="301" t="s">
        <v>951</v>
      </c>
      <c r="C830" s="135" t="s">
        <v>595</v>
      </c>
      <c r="D830" s="8"/>
      <c r="E830" s="8"/>
      <c r="F830" s="8"/>
      <c r="G830" s="8"/>
      <c r="H830" s="8"/>
      <c r="I830" s="8"/>
      <c r="J830" s="8"/>
      <c r="K830" s="8"/>
      <c r="L830" s="8"/>
      <c r="M830" s="8"/>
      <c r="N830" s="8"/>
      <c r="O830" s="8"/>
      <c r="P830" s="67"/>
    </row>
    <row r="831" spans="1:16" ht="12.75">
      <c r="A831" s="302"/>
      <c r="B831" s="302"/>
      <c r="C831" s="135" t="s">
        <v>596</v>
      </c>
      <c r="D831" s="8"/>
      <c r="E831" s="8"/>
      <c r="F831" s="8"/>
      <c r="G831" s="8"/>
      <c r="H831" s="8"/>
      <c r="I831" s="8"/>
      <c r="J831" s="8"/>
      <c r="K831" s="8"/>
      <c r="L831" s="8"/>
      <c r="M831" s="8"/>
      <c r="N831" s="15"/>
      <c r="O831" s="15"/>
      <c r="P831" s="67"/>
    </row>
    <row r="832" spans="1:16" ht="12.75">
      <c r="A832" s="302"/>
      <c r="B832" s="302"/>
      <c r="C832" s="135" t="s">
        <v>11</v>
      </c>
      <c r="D832" s="8"/>
      <c r="E832" s="8"/>
      <c r="F832" s="8"/>
      <c r="G832" s="8"/>
      <c r="H832" s="8"/>
      <c r="I832" s="8"/>
      <c r="J832" s="8"/>
      <c r="K832" s="8"/>
      <c r="L832" s="8"/>
      <c r="M832" s="8"/>
      <c r="N832" s="15"/>
      <c r="O832" s="15"/>
      <c r="P832" s="67"/>
    </row>
    <row r="833" spans="1:16" ht="12.75">
      <c r="A833" s="302"/>
      <c r="B833" s="302"/>
      <c r="C833" s="135" t="s">
        <v>597</v>
      </c>
      <c r="D833" s="8"/>
      <c r="E833" s="8"/>
      <c r="F833" s="8"/>
      <c r="G833" s="8"/>
      <c r="H833" s="8"/>
      <c r="I833" s="8"/>
      <c r="J833" s="8"/>
      <c r="K833" s="8"/>
      <c r="L833" s="8"/>
      <c r="M833" s="8"/>
      <c r="N833" s="15"/>
      <c r="O833" s="15"/>
      <c r="P833" s="67"/>
    </row>
    <row r="834" spans="1:16" ht="12.75">
      <c r="A834" s="302"/>
      <c r="B834" s="302"/>
      <c r="C834" s="135" t="s">
        <v>598</v>
      </c>
      <c r="D834" s="8"/>
      <c r="E834" s="8"/>
      <c r="F834" s="8"/>
      <c r="G834" s="8"/>
      <c r="H834" s="8"/>
      <c r="I834" s="8"/>
      <c r="J834" s="8"/>
      <c r="K834" s="8"/>
      <c r="L834" s="8"/>
      <c r="M834" s="8"/>
      <c r="N834" s="138"/>
      <c r="O834" s="138"/>
      <c r="P834" s="67"/>
    </row>
    <row r="835" spans="1:16" ht="12" customHeight="1">
      <c r="A835" s="302"/>
      <c r="B835" s="302"/>
      <c r="C835" s="135" t="s">
        <v>599</v>
      </c>
      <c r="D835" s="8"/>
      <c r="E835" s="8"/>
      <c r="F835" s="8"/>
      <c r="G835" s="8"/>
      <c r="H835" s="8"/>
      <c r="I835" s="8"/>
      <c r="J835" s="8"/>
      <c r="K835" s="8"/>
      <c r="L835" s="15"/>
      <c r="M835" s="15"/>
      <c r="N835" s="15"/>
      <c r="O835" s="15"/>
      <c r="P835" s="67"/>
    </row>
    <row r="836" spans="1:16" ht="22.5">
      <c r="A836" s="302"/>
      <c r="B836" s="302"/>
      <c r="C836" s="135" t="s">
        <v>44</v>
      </c>
      <c r="D836" s="8"/>
      <c r="E836" s="8"/>
      <c r="F836" s="8"/>
      <c r="G836" s="8"/>
      <c r="H836" s="8"/>
      <c r="I836" s="8"/>
      <c r="J836" s="8"/>
      <c r="K836" s="8"/>
      <c r="L836" s="15"/>
      <c r="M836" s="15"/>
      <c r="N836" s="15"/>
      <c r="O836" s="15"/>
      <c r="P836" s="67"/>
    </row>
    <row r="837" spans="1:16" ht="12.75">
      <c r="A837" s="303"/>
      <c r="B837" s="303"/>
      <c r="C837" s="135" t="s">
        <v>600</v>
      </c>
      <c r="D837" s="8"/>
      <c r="E837" s="8"/>
      <c r="F837" s="8"/>
      <c r="G837" s="8"/>
      <c r="H837" s="8"/>
      <c r="I837" s="8"/>
      <c r="J837" s="8"/>
      <c r="K837" s="8"/>
      <c r="L837" s="15"/>
      <c r="M837" s="15"/>
      <c r="N837" s="15"/>
      <c r="O837" s="15"/>
      <c r="P837" s="67"/>
    </row>
    <row r="838" spans="1:16" ht="15" customHeight="1">
      <c r="A838" s="301" t="s">
        <v>952</v>
      </c>
      <c r="B838" s="301" t="s">
        <v>953</v>
      </c>
      <c r="C838" s="135" t="s">
        <v>595</v>
      </c>
      <c r="D838" s="8"/>
      <c r="E838" s="8"/>
      <c r="F838" s="8"/>
      <c r="G838" s="8"/>
      <c r="H838" s="8"/>
      <c r="I838" s="8"/>
      <c r="J838" s="8"/>
      <c r="K838" s="8"/>
      <c r="L838" s="8"/>
      <c r="M838" s="8"/>
      <c r="N838" s="8"/>
      <c r="O838" s="8"/>
      <c r="P838" s="67"/>
    </row>
    <row r="839" spans="1:16" ht="12.75">
      <c r="A839" s="302"/>
      <c r="B839" s="302"/>
      <c r="C839" s="135" t="s">
        <v>596</v>
      </c>
      <c r="D839" s="8"/>
      <c r="E839" s="8"/>
      <c r="F839" s="8"/>
      <c r="G839" s="8"/>
      <c r="H839" s="8"/>
      <c r="I839" s="8"/>
      <c r="J839" s="8"/>
      <c r="K839" s="8"/>
      <c r="L839" s="8"/>
      <c r="M839" s="8"/>
      <c r="N839" s="15"/>
      <c r="O839" s="15"/>
      <c r="P839" s="67"/>
    </row>
    <row r="840" spans="1:16" ht="12.75">
      <c r="A840" s="302"/>
      <c r="B840" s="302"/>
      <c r="C840" s="135" t="s">
        <v>11</v>
      </c>
      <c r="D840" s="8"/>
      <c r="E840" s="8"/>
      <c r="F840" s="8"/>
      <c r="G840" s="8"/>
      <c r="H840" s="8"/>
      <c r="I840" s="8"/>
      <c r="J840" s="8"/>
      <c r="K840" s="8"/>
      <c r="L840" s="8"/>
      <c r="M840" s="8"/>
      <c r="N840" s="15"/>
      <c r="O840" s="15"/>
      <c r="P840" s="67"/>
    </row>
    <row r="841" spans="1:16" ht="12.75">
      <c r="A841" s="302"/>
      <c r="B841" s="302"/>
      <c r="C841" s="135" t="s">
        <v>597</v>
      </c>
      <c r="D841" s="8"/>
      <c r="E841" s="8"/>
      <c r="F841" s="8"/>
      <c r="G841" s="8"/>
      <c r="H841" s="8"/>
      <c r="I841" s="8"/>
      <c r="J841" s="8"/>
      <c r="K841" s="8"/>
      <c r="L841" s="8"/>
      <c r="M841" s="8"/>
      <c r="N841" s="15"/>
      <c r="O841" s="15"/>
      <c r="P841" s="67"/>
    </row>
    <row r="842" spans="1:16" ht="12.75">
      <c r="A842" s="302"/>
      <c r="B842" s="302"/>
      <c r="C842" s="135" t="s">
        <v>598</v>
      </c>
      <c r="D842" s="8"/>
      <c r="E842" s="8"/>
      <c r="F842" s="8"/>
      <c r="G842" s="8"/>
      <c r="H842" s="8"/>
      <c r="I842" s="8"/>
      <c r="J842" s="8"/>
      <c r="K842" s="8"/>
      <c r="L842" s="8"/>
      <c r="M842" s="8"/>
      <c r="N842" s="138"/>
      <c r="O842" s="138"/>
      <c r="P842" s="67"/>
    </row>
    <row r="843" spans="1:16" ht="15" customHeight="1">
      <c r="A843" s="302"/>
      <c r="B843" s="302"/>
      <c r="C843" s="135" t="s">
        <v>599</v>
      </c>
      <c r="D843" s="8"/>
      <c r="E843" s="8"/>
      <c r="F843" s="8"/>
      <c r="G843" s="8"/>
      <c r="H843" s="8"/>
      <c r="I843" s="8"/>
      <c r="J843" s="8"/>
      <c r="K843" s="8"/>
      <c r="L843" s="15"/>
      <c r="M843" s="15"/>
      <c r="N843" s="15"/>
      <c r="O843" s="15"/>
      <c r="P843" s="67"/>
    </row>
    <row r="844" spans="1:16" ht="22.5">
      <c r="A844" s="302"/>
      <c r="B844" s="302"/>
      <c r="C844" s="135" t="s">
        <v>44</v>
      </c>
      <c r="D844" s="8"/>
      <c r="E844" s="8"/>
      <c r="F844" s="8"/>
      <c r="G844" s="8"/>
      <c r="H844" s="8"/>
      <c r="I844" s="8"/>
      <c r="J844" s="8"/>
      <c r="K844" s="8"/>
      <c r="L844" s="15"/>
      <c r="M844" s="15"/>
      <c r="N844" s="15"/>
      <c r="O844" s="15"/>
      <c r="P844" s="67"/>
    </row>
    <row r="845" spans="1:16" ht="12.75">
      <c r="A845" s="303"/>
      <c r="B845" s="303"/>
      <c r="C845" s="135" t="s">
        <v>600</v>
      </c>
      <c r="D845" s="8"/>
      <c r="E845" s="8"/>
      <c r="F845" s="8"/>
      <c r="G845" s="8"/>
      <c r="H845" s="8"/>
      <c r="I845" s="8"/>
      <c r="J845" s="8"/>
      <c r="K845" s="8"/>
      <c r="L845" s="15"/>
      <c r="M845" s="15"/>
      <c r="N845" s="15"/>
      <c r="O845" s="15"/>
      <c r="P845" s="67"/>
    </row>
    <row r="846" spans="1:16" ht="12.75">
      <c r="A846" s="301" t="s">
        <v>954</v>
      </c>
      <c r="B846" s="301" t="s">
        <v>955</v>
      </c>
      <c r="C846" s="135" t="s">
        <v>595</v>
      </c>
      <c r="D846" s="8"/>
      <c r="E846" s="8"/>
      <c r="F846" s="8"/>
      <c r="G846" s="8"/>
      <c r="H846" s="8"/>
      <c r="I846" s="8"/>
      <c r="J846" s="8"/>
      <c r="K846" s="8"/>
      <c r="L846" s="15"/>
      <c r="M846" s="15"/>
      <c r="N846" s="15"/>
      <c r="O846" s="15"/>
      <c r="P846" s="67"/>
    </row>
    <row r="847" spans="1:16" ht="12.75">
      <c r="A847" s="302"/>
      <c r="B847" s="302"/>
      <c r="C847" s="135" t="s">
        <v>596</v>
      </c>
      <c r="D847" s="8"/>
      <c r="E847" s="8"/>
      <c r="F847" s="8"/>
      <c r="G847" s="8"/>
      <c r="H847" s="8"/>
      <c r="I847" s="8"/>
      <c r="J847" s="8"/>
      <c r="K847" s="8"/>
      <c r="L847" s="15"/>
      <c r="M847" s="15"/>
      <c r="N847" s="15"/>
      <c r="O847" s="15"/>
      <c r="P847" s="67"/>
    </row>
    <row r="848" spans="1:16" ht="12.75">
      <c r="A848" s="302"/>
      <c r="B848" s="302"/>
      <c r="C848" s="135" t="s">
        <v>11</v>
      </c>
      <c r="D848" s="8"/>
      <c r="E848" s="8"/>
      <c r="F848" s="8"/>
      <c r="G848" s="8"/>
      <c r="H848" s="8"/>
      <c r="I848" s="8"/>
      <c r="J848" s="8"/>
      <c r="K848" s="8"/>
      <c r="L848" s="15"/>
      <c r="M848" s="15"/>
      <c r="N848" s="15"/>
      <c r="O848" s="15"/>
      <c r="P848" s="67"/>
    </row>
    <row r="849" spans="1:16" ht="12.75">
      <c r="A849" s="302"/>
      <c r="B849" s="302"/>
      <c r="C849" s="135" t="s">
        <v>597</v>
      </c>
      <c r="D849" s="8"/>
      <c r="E849" s="8"/>
      <c r="F849" s="8"/>
      <c r="G849" s="8"/>
      <c r="H849" s="8"/>
      <c r="I849" s="8"/>
      <c r="J849" s="8"/>
      <c r="K849" s="8"/>
      <c r="L849" s="15"/>
      <c r="M849" s="15"/>
      <c r="N849" s="15"/>
      <c r="O849" s="15"/>
      <c r="P849" s="67"/>
    </row>
    <row r="850" spans="1:16" ht="12.75">
      <c r="A850" s="302"/>
      <c r="B850" s="302"/>
      <c r="C850" s="135" t="s">
        <v>598</v>
      </c>
      <c r="D850" s="8"/>
      <c r="E850" s="8"/>
      <c r="F850" s="8"/>
      <c r="G850" s="8"/>
      <c r="H850" s="8"/>
      <c r="I850" s="8"/>
      <c r="J850" s="8"/>
      <c r="K850" s="8"/>
      <c r="L850" s="15"/>
      <c r="M850" s="15"/>
      <c r="N850" s="15"/>
      <c r="O850" s="15"/>
      <c r="P850" s="67"/>
    </row>
    <row r="851" spans="1:16" ht="13.5" customHeight="1">
      <c r="A851" s="302"/>
      <c r="B851" s="302"/>
      <c r="C851" s="135" t="s">
        <v>599</v>
      </c>
      <c r="D851" s="8"/>
      <c r="E851" s="8"/>
      <c r="F851" s="8"/>
      <c r="G851" s="8"/>
      <c r="H851" s="8"/>
      <c r="I851" s="8"/>
      <c r="J851" s="8"/>
      <c r="K851" s="8"/>
      <c r="L851" s="15"/>
      <c r="M851" s="15"/>
      <c r="N851" s="15"/>
      <c r="O851" s="15"/>
      <c r="P851" s="67"/>
    </row>
    <row r="852" spans="1:16" ht="22.5">
      <c r="A852" s="302"/>
      <c r="B852" s="302"/>
      <c r="C852" s="135" t="s">
        <v>44</v>
      </c>
      <c r="D852" s="8"/>
      <c r="E852" s="8"/>
      <c r="F852" s="8"/>
      <c r="G852" s="8"/>
      <c r="H852" s="8"/>
      <c r="I852" s="8"/>
      <c r="J852" s="8"/>
      <c r="K852" s="8"/>
      <c r="L852" s="15"/>
      <c r="M852" s="15"/>
      <c r="N852" s="15"/>
      <c r="O852" s="15"/>
      <c r="P852" s="67"/>
    </row>
    <row r="853" spans="1:16" ht="12.75">
      <c r="A853" s="303"/>
      <c r="B853" s="303"/>
      <c r="C853" s="135" t="s">
        <v>600</v>
      </c>
      <c r="D853" s="8"/>
      <c r="E853" s="8"/>
      <c r="F853" s="8"/>
      <c r="G853" s="8"/>
      <c r="H853" s="8"/>
      <c r="I853" s="8"/>
      <c r="J853" s="8"/>
      <c r="K853" s="8"/>
      <c r="L853" s="15"/>
      <c r="M853" s="15"/>
      <c r="N853" s="15"/>
      <c r="O853" s="15"/>
      <c r="P853" s="67"/>
    </row>
    <row r="854" spans="1:16" ht="12.75">
      <c r="A854" s="301" t="s">
        <v>956</v>
      </c>
      <c r="B854" s="301" t="s">
        <v>957</v>
      </c>
      <c r="C854" s="135" t="s">
        <v>595</v>
      </c>
      <c r="D854" s="8"/>
      <c r="E854" s="8"/>
      <c r="F854" s="8"/>
      <c r="G854" s="8"/>
      <c r="H854" s="8"/>
      <c r="I854" s="8"/>
      <c r="J854" s="8"/>
      <c r="K854" s="8"/>
      <c r="L854" s="8"/>
      <c r="M854" s="8"/>
      <c r="N854" s="8"/>
      <c r="O854" s="8"/>
      <c r="P854" s="67"/>
    </row>
    <row r="855" spans="1:16" ht="12.75">
      <c r="A855" s="302"/>
      <c r="B855" s="302"/>
      <c r="C855" s="135" t="s">
        <v>596</v>
      </c>
      <c r="D855" s="8"/>
      <c r="E855" s="8"/>
      <c r="F855" s="8"/>
      <c r="G855" s="8"/>
      <c r="H855" s="8"/>
      <c r="I855" s="8"/>
      <c r="J855" s="8"/>
      <c r="K855" s="8"/>
      <c r="L855" s="8"/>
      <c r="M855" s="8"/>
      <c r="N855" s="8"/>
      <c r="O855" s="8"/>
      <c r="P855" s="67"/>
    </row>
    <row r="856" spans="1:16" ht="12.75">
      <c r="A856" s="302"/>
      <c r="B856" s="302"/>
      <c r="C856" s="135" t="s">
        <v>11</v>
      </c>
      <c r="D856" s="8"/>
      <c r="E856" s="8"/>
      <c r="F856" s="8"/>
      <c r="G856" s="8"/>
      <c r="H856" s="8"/>
      <c r="I856" s="8"/>
      <c r="J856" s="8"/>
      <c r="K856" s="8"/>
      <c r="L856" s="8"/>
      <c r="M856" s="8"/>
      <c r="N856" s="8"/>
      <c r="O856" s="8"/>
      <c r="P856" s="67"/>
    </row>
    <row r="857" spans="1:16" ht="12.75">
      <c r="A857" s="302"/>
      <c r="B857" s="302"/>
      <c r="C857" s="135" t="s">
        <v>597</v>
      </c>
      <c r="D857" s="8"/>
      <c r="E857" s="8"/>
      <c r="F857" s="8"/>
      <c r="G857" s="8"/>
      <c r="H857" s="8"/>
      <c r="I857" s="8"/>
      <c r="J857" s="8"/>
      <c r="K857" s="8"/>
      <c r="L857" s="8"/>
      <c r="M857" s="8"/>
      <c r="N857" s="8"/>
      <c r="O857" s="8"/>
      <c r="P857" s="67"/>
    </row>
    <row r="858" spans="1:16" ht="12.75">
      <c r="A858" s="302"/>
      <c r="B858" s="302"/>
      <c r="C858" s="135" t="s">
        <v>598</v>
      </c>
      <c r="D858" s="8"/>
      <c r="E858" s="8"/>
      <c r="F858" s="8"/>
      <c r="G858" s="8"/>
      <c r="H858" s="8"/>
      <c r="I858" s="8"/>
      <c r="J858" s="8"/>
      <c r="K858" s="8"/>
      <c r="L858" s="8"/>
      <c r="M858" s="8"/>
      <c r="N858" s="8"/>
      <c r="O858" s="8"/>
      <c r="P858" s="67"/>
    </row>
    <row r="859" spans="1:16" ht="13.5" customHeight="1">
      <c r="A859" s="302"/>
      <c r="B859" s="302"/>
      <c r="C859" s="135" t="s">
        <v>599</v>
      </c>
      <c r="D859" s="8"/>
      <c r="E859" s="8"/>
      <c r="F859" s="8"/>
      <c r="G859" s="8"/>
      <c r="H859" s="8"/>
      <c r="I859" s="8"/>
      <c r="J859" s="8"/>
      <c r="K859" s="8"/>
      <c r="L859" s="15"/>
      <c r="M859" s="15"/>
      <c r="N859" s="15"/>
      <c r="O859" s="15"/>
      <c r="P859" s="67"/>
    </row>
    <row r="860" spans="1:16" ht="22.5">
      <c r="A860" s="302"/>
      <c r="B860" s="302"/>
      <c r="C860" s="135" t="s">
        <v>44</v>
      </c>
      <c r="D860" s="8"/>
      <c r="E860" s="8"/>
      <c r="F860" s="8"/>
      <c r="G860" s="8"/>
      <c r="H860" s="8"/>
      <c r="I860" s="8"/>
      <c r="J860" s="8"/>
      <c r="K860" s="8"/>
      <c r="L860" s="15"/>
      <c r="M860" s="15"/>
      <c r="N860" s="15"/>
      <c r="O860" s="15"/>
      <c r="P860" s="67"/>
    </row>
    <row r="861" spans="1:16" ht="12.75">
      <c r="A861" s="303"/>
      <c r="B861" s="303"/>
      <c r="C861" s="135" t="s">
        <v>600</v>
      </c>
      <c r="D861" s="8"/>
      <c r="E861" s="8"/>
      <c r="F861" s="8"/>
      <c r="G861" s="8"/>
      <c r="H861" s="8"/>
      <c r="I861" s="8"/>
      <c r="J861" s="8"/>
      <c r="K861" s="8"/>
      <c r="L861" s="15"/>
      <c r="M861" s="15"/>
      <c r="N861" s="15"/>
      <c r="O861" s="15"/>
      <c r="P861" s="67"/>
    </row>
    <row r="862" spans="1:16" ht="13.5" customHeight="1">
      <c r="A862" s="301" t="s">
        <v>958</v>
      </c>
      <c r="B862" s="301" t="s">
        <v>959</v>
      </c>
      <c r="C862" s="135" t="s">
        <v>595</v>
      </c>
      <c r="D862" s="8"/>
      <c r="E862" s="8"/>
      <c r="F862" s="8"/>
      <c r="G862" s="8"/>
      <c r="H862" s="8"/>
      <c r="I862" s="8"/>
      <c r="J862" s="8"/>
      <c r="K862" s="8"/>
      <c r="L862" s="8"/>
      <c r="M862" s="8"/>
      <c r="N862" s="8"/>
      <c r="O862" s="8"/>
      <c r="P862" s="67"/>
    </row>
    <row r="863" spans="1:16" ht="12.75">
      <c r="A863" s="302"/>
      <c r="B863" s="302"/>
      <c r="C863" s="135" t="s">
        <v>596</v>
      </c>
      <c r="D863" s="8"/>
      <c r="E863" s="8"/>
      <c r="F863" s="8"/>
      <c r="G863" s="8"/>
      <c r="H863" s="8"/>
      <c r="I863" s="8"/>
      <c r="J863" s="8"/>
      <c r="K863" s="8"/>
      <c r="L863" s="15"/>
      <c r="M863" s="15"/>
      <c r="N863" s="15"/>
      <c r="O863" s="15"/>
      <c r="P863" s="67"/>
    </row>
    <row r="864" spans="1:16" ht="12.75">
      <c r="A864" s="302"/>
      <c r="B864" s="302"/>
      <c r="C864" s="135" t="s">
        <v>11</v>
      </c>
      <c r="D864" s="8"/>
      <c r="E864" s="8"/>
      <c r="F864" s="8"/>
      <c r="G864" s="8"/>
      <c r="H864" s="8"/>
      <c r="I864" s="8"/>
      <c r="J864" s="8"/>
      <c r="K864" s="8"/>
      <c r="L864" s="15"/>
      <c r="M864" s="15"/>
      <c r="N864" s="15"/>
      <c r="O864" s="15"/>
      <c r="P864" s="67"/>
    </row>
    <row r="865" spans="1:16" ht="12.75">
      <c r="A865" s="302"/>
      <c r="B865" s="302"/>
      <c r="C865" s="135" t="s">
        <v>597</v>
      </c>
      <c r="D865" s="8"/>
      <c r="E865" s="8"/>
      <c r="F865" s="8"/>
      <c r="G865" s="8"/>
      <c r="H865" s="8"/>
      <c r="I865" s="8"/>
      <c r="J865" s="8"/>
      <c r="K865" s="8"/>
      <c r="L865" s="15"/>
      <c r="M865" s="15"/>
      <c r="N865" s="15"/>
      <c r="O865" s="15"/>
      <c r="P865" s="67"/>
    </row>
    <row r="866" spans="1:16" ht="12.75">
      <c r="A866" s="302"/>
      <c r="B866" s="302"/>
      <c r="C866" s="135" t="s">
        <v>598</v>
      </c>
      <c r="D866" s="8"/>
      <c r="E866" s="8"/>
      <c r="F866" s="8"/>
      <c r="G866" s="8"/>
      <c r="H866" s="8"/>
      <c r="I866" s="8"/>
      <c r="J866" s="8"/>
      <c r="K866" s="8"/>
      <c r="L866" s="8"/>
      <c r="M866" s="8"/>
      <c r="N866" s="8"/>
      <c r="O866" s="8"/>
      <c r="P866" s="67"/>
    </row>
    <row r="867" spans="1:16" ht="13.5" customHeight="1">
      <c r="A867" s="302"/>
      <c r="B867" s="302"/>
      <c r="C867" s="135" t="s">
        <v>599</v>
      </c>
      <c r="D867" s="8"/>
      <c r="E867" s="8"/>
      <c r="F867" s="8"/>
      <c r="G867" s="8"/>
      <c r="H867" s="8"/>
      <c r="I867" s="8"/>
      <c r="J867" s="8"/>
      <c r="K867" s="8"/>
      <c r="L867" s="15"/>
      <c r="M867" s="15"/>
      <c r="N867" s="15"/>
      <c r="O867" s="15"/>
      <c r="P867" s="67"/>
    </row>
    <row r="868" spans="1:16" ht="22.5">
      <c r="A868" s="302"/>
      <c r="B868" s="302"/>
      <c r="C868" s="135" t="s">
        <v>44</v>
      </c>
      <c r="D868" s="8"/>
      <c r="E868" s="8"/>
      <c r="F868" s="8"/>
      <c r="G868" s="8"/>
      <c r="H868" s="8"/>
      <c r="I868" s="8"/>
      <c r="J868" s="8"/>
      <c r="K868" s="8"/>
      <c r="L868" s="15"/>
      <c r="M868" s="15"/>
      <c r="N868" s="15"/>
      <c r="O868" s="15"/>
      <c r="P868" s="67"/>
    </row>
    <row r="869" spans="1:16" ht="12.75">
      <c r="A869" s="303"/>
      <c r="B869" s="303"/>
      <c r="C869" s="135" t="s">
        <v>600</v>
      </c>
      <c r="D869" s="8"/>
      <c r="E869" s="8"/>
      <c r="F869" s="8"/>
      <c r="G869" s="8"/>
      <c r="H869" s="8"/>
      <c r="I869" s="8"/>
      <c r="J869" s="8"/>
      <c r="K869" s="8"/>
      <c r="L869" s="15"/>
      <c r="M869" s="15"/>
      <c r="N869" s="15"/>
      <c r="O869" s="15"/>
      <c r="P869" s="67"/>
    </row>
    <row r="870" spans="1:16" ht="12.75">
      <c r="A870" s="301" t="s">
        <v>958</v>
      </c>
      <c r="B870" s="301" t="s">
        <v>960</v>
      </c>
      <c r="C870" s="135" t="s">
        <v>595</v>
      </c>
      <c r="D870" s="8"/>
      <c r="E870" s="8"/>
      <c r="F870" s="8">
        <f>SUM(F872:F877)</f>
        <v>30</v>
      </c>
      <c r="G870" s="8">
        <f aca="true" t="shared" si="74" ref="G870:O870">SUM(G872:G877)</f>
        <v>0</v>
      </c>
      <c r="H870" s="8">
        <f t="shared" si="74"/>
        <v>30</v>
      </c>
      <c r="I870" s="8">
        <f t="shared" si="74"/>
        <v>0</v>
      </c>
      <c r="J870" s="8">
        <f t="shared" si="74"/>
        <v>30</v>
      </c>
      <c r="K870" s="8">
        <f t="shared" si="74"/>
        <v>0</v>
      </c>
      <c r="L870" s="8">
        <f t="shared" si="74"/>
        <v>30</v>
      </c>
      <c r="M870" s="8">
        <f t="shared" si="74"/>
        <v>30</v>
      </c>
      <c r="N870" s="8">
        <f t="shared" si="74"/>
        <v>25</v>
      </c>
      <c r="O870" s="8">
        <f t="shared" si="74"/>
        <v>25</v>
      </c>
      <c r="P870" s="67"/>
    </row>
    <row r="871" spans="1:16" ht="12.75">
      <c r="A871" s="302"/>
      <c r="B871" s="302"/>
      <c r="C871" s="135" t="s">
        <v>596</v>
      </c>
      <c r="D871" s="8"/>
      <c r="E871" s="8"/>
      <c r="F871" s="8"/>
      <c r="G871" s="8"/>
      <c r="H871" s="8"/>
      <c r="I871" s="8"/>
      <c r="J871" s="8"/>
      <c r="K871" s="8"/>
      <c r="L871" s="15"/>
      <c r="M871" s="15"/>
      <c r="N871" s="15"/>
      <c r="O871" s="15"/>
      <c r="P871" s="67"/>
    </row>
    <row r="872" spans="1:16" ht="12.75">
      <c r="A872" s="302"/>
      <c r="B872" s="302"/>
      <c r="C872" s="135" t="s">
        <v>11</v>
      </c>
      <c r="D872" s="8"/>
      <c r="E872" s="8"/>
      <c r="F872" s="8"/>
      <c r="G872" s="8"/>
      <c r="H872" s="8"/>
      <c r="I872" s="8"/>
      <c r="J872" s="8"/>
      <c r="K872" s="8"/>
      <c r="L872" s="15"/>
      <c r="M872" s="15"/>
      <c r="N872" s="15"/>
      <c r="O872" s="15"/>
      <c r="P872" s="67"/>
    </row>
    <row r="873" spans="1:16" ht="12.75">
      <c r="A873" s="302"/>
      <c r="B873" s="302"/>
      <c r="C873" s="135" t="s">
        <v>597</v>
      </c>
      <c r="D873" s="8"/>
      <c r="E873" s="8"/>
      <c r="F873" s="8"/>
      <c r="G873" s="8"/>
      <c r="H873" s="8"/>
      <c r="I873" s="8"/>
      <c r="J873" s="8"/>
      <c r="K873" s="8"/>
      <c r="L873" s="15"/>
      <c r="M873" s="15"/>
      <c r="N873" s="15"/>
      <c r="O873" s="15"/>
      <c r="P873" s="67"/>
    </row>
    <row r="874" spans="1:16" ht="12.75">
      <c r="A874" s="302"/>
      <c r="B874" s="302"/>
      <c r="C874" s="135" t="s">
        <v>598</v>
      </c>
      <c r="D874" s="8"/>
      <c r="E874" s="8"/>
      <c r="F874" s="8">
        <v>30</v>
      </c>
      <c r="G874" s="8">
        <v>0</v>
      </c>
      <c r="H874" s="8">
        <v>30</v>
      </c>
      <c r="I874" s="8">
        <v>0</v>
      </c>
      <c r="J874" s="8">
        <v>30</v>
      </c>
      <c r="K874" s="8">
        <v>0</v>
      </c>
      <c r="L874" s="15">
        <v>30</v>
      </c>
      <c r="M874" s="15">
        <v>30</v>
      </c>
      <c r="N874" s="138">
        <v>25</v>
      </c>
      <c r="O874" s="138">
        <v>25</v>
      </c>
      <c r="P874" s="67"/>
    </row>
    <row r="875" spans="1:16" ht="17.25" customHeight="1">
      <c r="A875" s="302"/>
      <c r="B875" s="302"/>
      <c r="C875" s="135" t="s">
        <v>599</v>
      </c>
      <c r="D875" s="8"/>
      <c r="E875" s="8"/>
      <c r="F875" s="8"/>
      <c r="G875" s="8"/>
      <c r="H875" s="8"/>
      <c r="I875" s="8"/>
      <c r="J875" s="8"/>
      <c r="K875" s="8"/>
      <c r="L875" s="15"/>
      <c r="M875" s="15"/>
      <c r="N875" s="15"/>
      <c r="O875" s="15"/>
      <c r="P875" s="67"/>
    </row>
    <row r="876" spans="1:16" ht="22.5">
      <c r="A876" s="302"/>
      <c r="B876" s="302"/>
      <c r="C876" s="135" t="s">
        <v>44</v>
      </c>
      <c r="D876" s="8"/>
      <c r="E876" s="8"/>
      <c r="F876" s="8"/>
      <c r="G876" s="8"/>
      <c r="H876" s="8"/>
      <c r="I876" s="8"/>
      <c r="J876" s="8"/>
      <c r="K876" s="8"/>
      <c r="L876" s="15"/>
      <c r="M876" s="15"/>
      <c r="N876" s="15"/>
      <c r="O876" s="15"/>
      <c r="P876" s="67"/>
    </row>
    <row r="877" spans="1:16" ht="12.75">
      <c r="A877" s="303"/>
      <c r="B877" s="303"/>
      <c r="C877" s="135" t="s">
        <v>600</v>
      </c>
      <c r="D877" s="8"/>
      <c r="E877" s="8"/>
      <c r="F877" s="8"/>
      <c r="G877" s="8"/>
      <c r="H877" s="8"/>
      <c r="I877" s="8"/>
      <c r="J877" s="8"/>
      <c r="K877" s="8"/>
      <c r="L877" s="15"/>
      <c r="M877" s="15"/>
      <c r="N877" s="15"/>
      <c r="O877" s="15"/>
      <c r="P877" s="67"/>
    </row>
    <row r="878" spans="1:16" ht="12.75">
      <c r="A878" s="397" t="s">
        <v>40</v>
      </c>
      <c r="B878" s="397" t="s">
        <v>1109</v>
      </c>
      <c r="C878" s="142" t="s">
        <v>595</v>
      </c>
      <c r="D878" s="12"/>
      <c r="E878" s="12"/>
      <c r="F878" s="12"/>
      <c r="G878" s="12"/>
      <c r="H878" s="12"/>
      <c r="I878" s="12"/>
      <c r="J878" s="12"/>
      <c r="K878" s="12"/>
      <c r="L878" s="13"/>
      <c r="M878" s="13"/>
      <c r="N878" s="13"/>
      <c r="O878" s="13"/>
      <c r="P878" s="67"/>
    </row>
    <row r="879" spans="1:16" ht="12.75">
      <c r="A879" s="398"/>
      <c r="B879" s="398"/>
      <c r="C879" s="142" t="s">
        <v>596</v>
      </c>
      <c r="D879" s="12"/>
      <c r="E879" s="12"/>
      <c r="F879" s="12"/>
      <c r="G879" s="12"/>
      <c r="H879" s="12"/>
      <c r="I879" s="12"/>
      <c r="J879" s="12"/>
      <c r="K879" s="8"/>
      <c r="L879" s="15"/>
      <c r="M879" s="15"/>
      <c r="N879" s="15"/>
      <c r="O879" s="15"/>
      <c r="P879" s="67"/>
    </row>
    <row r="880" spans="1:16" ht="12.75">
      <c r="A880" s="398"/>
      <c r="B880" s="398"/>
      <c r="C880" s="142" t="s">
        <v>11</v>
      </c>
      <c r="D880" s="12"/>
      <c r="E880" s="12"/>
      <c r="F880" s="12"/>
      <c r="G880" s="12"/>
      <c r="H880" s="12"/>
      <c r="I880" s="12"/>
      <c r="J880" s="12"/>
      <c r="K880" s="12"/>
      <c r="L880" s="13"/>
      <c r="M880" s="13"/>
      <c r="N880" s="15"/>
      <c r="O880" s="15"/>
      <c r="P880" s="67"/>
    </row>
    <row r="881" spans="1:16" ht="12.75">
      <c r="A881" s="398"/>
      <c r="B881" s="398"/>
      <c r="C881" s="142" t="s">
        <v>597</v>
      </c>
      <c r="D881" s="12"/>
      <c r="E881" s="12"/>
      <c r="F881" s="12"/>
      <c r="G881" s="12"/>
      <c r="H881" s="12"/>
      <c r="I881" s="12"/>
      <c r="J881" s="12"/>
      <c r="K881" s="8"/>
      <c r="L881" s="13"/>
      <c r="M881" s="13"/>
      <c r="N881" s="15"/>
      <c r="O881" s="15"/>
      <c r="P881" s="67"/>
    </row>
    <row r="882" spans="1:16" ht="12.75">
      <c r="A882" s="398"/>
      <c r="B882" s="398"/>
      <c r="C882" s="142" t="s">
        <v>598</v>
      </c>
      <c r="D882" s="12"/>
      <c r="E882" s="12"/>
      <c r="F882" s="12">
        <f>F890+F898+F906</f>
        <v>50</v>
      </c>
      <c r="G882" s="12">
        <f aca="true" t="shared" si="75" ref="G882:O882">G890+G898+G906</f>
        <v>0</v>
      </c>
      <c r="H882" s="12">
        <f t="shared" si="75"/>
        <v>50</v>
      </c>
      <c r="I882" s="12">
        <f t="shared" si="75"/>
        <v>0</v>
      </c>
      <c r="J882" s="12">
        <f t="shared" si="75"/>
        <v>50</v>
      </c>
      <c r="K882" s="12">
        <f t="shared" si="75"/>
        <v>0</v>
      </c>
      <c r="L882" s="12">
        <f t="shared" si="75"/>
        <v>0</v>
      </c>
      <c r="M882" s="12">
        <f t="shared" si="75"/>
        <v>0</v>
      </c>
      <c r="N882" s="12">
        <f t="shared" si="75"/>
        <v>50</v>
      </c>
      <c r="O882" s="12">
        <f t="shared" si="75"/>
        <v>50</v>
      </c>
      <c r="P882" s="67"/>
    </row>
    <row r="883" spans="1:16" ht="21">
      <c r="A883" s="398"/>
      <c r="B883" s="398"/>
      <c r="C883" s="142" t="s">
        <v>599</v>
      </c>
      <c r="D883" s="12"/>
      <c r="E883" s="12"/>
      <c r="F883" s="12"/>
      <c r="G883" s="12"/>
      <c r="H883" s="12"/>
      <c r="I883" s="12"/>
      <c r="J883" s="12"/>
      <c r="K883" s="8"/>
      <c r="L883" s="15"/>
      <c r="M883" s="15"/>
      <c r="N883" s="15"/>
      <c r="O883" s="15"/>
      <c r="P883" s="67"/>
    </row>
    <row r="884" spans="1:16" ht="21">
      <c r="A884" s="398"/>
      <c r="B884" s="398"/>
      <c r="C884" s="142" t="s">
        <v>44</v>
      </c>
      <c r="D884" s="12"/>
      <c r="E884" s="12"/>
      <c r="F884" s="12"/>
      <c r="G884" s="12"/>
      <c r="H884" s="12"/>
      <c r="I884" s="12"/>
      <c r="J884" s="12"/>
      <c r="K884" s="8"/>
      <c r="L884" s="15"/>
      <c r="M884" s="15"/>
      <c r="N884" s="15"/>
      <c r="O884" s="15"/>
      <c r="P884" s="67"/>
    </row>
    <row r="885" spans="1:16" ht="12.75">
      <c r="A885" s="399"/>
      <c r="B885" s="399"/>
      <c r="C885" s="135" t="s">
        <v>600</v>
      </c>
      <c r="D885" s="8"/>
      <c r="E885" s="8"/>
      <c r="F885" s="8"/>
      <c r="G885" s="8"/>
      <c r="H885" s="8"/>
      <c r="I885" s="8"/>
      <c r="J885" s="8"/>
      <c r="K885" s="8"/>
      <c r="L885" s="15"/>
      <c r="M885" s="15"/>
      <c r="N885" s="15"/>
      <c r="O885" s="15"/>
      <c r="P885" s="67"/>
    </row>
    <row r="886" spans="1:16" ht="13.5" customHeight="1">
      <c r="A886" s="301" t="s">
        <v>961</v>
      </c>
      <c r="B886" s="301" t="s">
        <v>962</v>
      </c>
      <c r="C886" s="135" t="s">
        <v>595</v>
      </c>
      <c r="D886" s="8"/>
      <c r="E886" s="8"/>
      <c r="F886" s="8">
        <f>SUM(F887:F893)</f>
        <v>20</v>
      </c>
      <c r="G886" s="8">
        <f aca="true" t="shared" si="76" ref="G886:O886">SUM(G887:G893)</f>
        <v>0</v>
      </c>
      <c r="H886" s="8">
        <f t="shared" si="76"/>
        <v>20</v>
      </c>
      <c r="I886" s="8">
        <f t="shared" si="76"/>
        <v>0</v>
      </c>
      <c r="J886" s="8">
        <f t="shared" si="76"/>
        <v>20</v>
      </c>
      <c r="K886" s="8">
        <f t="shared" si="76"/>
        <v>0</v>
      </c>
      <c r="L886" s="8">
        <f t="shared" si="76"/>
        <v>0</v>
      </c>
      <c r="M886" s="8">
        <f t="shared" si="76"/>
        <v>0</v>
      </c>
      <c r="N886" s="8">
        <f t="shared" si="76"/>
        <v>20</v>
      </c>
      <c r="O886" s="8">
        <f t="shared" si="76"/>
        <v>20</v>
      </c>
      <c r="P886" s="67"/>
    </row>
    <row r="887" spans="1:16" ht="12.75">
      <c r="A887" s="302"/>
      <c r="B887" s="302"/>
      <c r="C887" s="135" t="s">
        <v>596</v>
      </c>
      <c r="D887" s="8"/>
      <c r="E887" s="8"/>
      <c r="F887" s="8"/>
      <c r="G887" s="8"/>
      <c r="H887" s="8"/>
      <c r="I887" s="8"/>
      <c r="J887" s="8"/>
      <c r="K887" s="8"/>
      <c r="L887" s="8"/>
      <c r="M887" s="8"/>
      <c r="N887" s="8"/>
      <c r="O887" s="8"/>
      <c r="P887" s="67"/>
    </row>
    <row r="888" spans="1:16" ht="12.75">
      <c r="A888" s="302"/>
      <c r="B888" s="302"/>
      <c r="C888" s="135" t="s">
        <v>11</v>
      </c>
      <c r="D888" s="8"/>
      <c r="E888" s="8"/>
      <c r="F888" s="8"/>
      <c r="G888" s="8"/>
      <c r="H888" s="8"/>
      <c r="I888" s="8"/>
      <c r="J888" s="8"/>
      <c r="K888" s="8"/>
      <c r="L888" s="8"/>
      <c r="M888" s="8"/>
      <c r="N888" s="8"/>
      <c r="O888" s="8"/>
      <c r="P888" s="67"/>
    </row>
    <row r="889" spans="1:16" ht="12.75">
      <c r="A889" s="302"/>
      <c r="B889" s="302"/>
      <c r="C889" s="135" t="s">
        <v>597</v>
      </c>
      <c r="D889" s="8"/>
      <c r="E889" s="8"/>
      <c r="F889" s="8"/>
      <c r="G889" s="8"/>
      <c r="H889" s="8"/>
      <c r="I889" s="8"/>
      <c r="J889" s="8"/>
      <c r="K889" s="8"/>
      <c r="L889" s="8"/>
      <c r="M889" s="8"/>
      <c r="N889" s="8"/>
      <c r="O889" s="8"/>
      <c r="P889" s="67"/>
    </row>
    <row r="890" spans="1:16" ht="12.75">
      <c r="A890" s="302"/>
      <c r="B890" s="302"/>
      <c r="C890" s="135" t="s">
        <v>598</v>
      </c>
      <c r="D890" s="8"/>
      <c r="E890" s="8"/>
      <c r="F890" s="8">
        <v>20</v>
      </c>
      <c r="G890" s="8">
        <v>0</v>
      </c>
      <c r="H890" s="8">
        <v>20</v>
      </c>
      <c r="I890" s="8">
        <v>0</v>
      </c>
      <c r="J890" s="8">
        <v>20</v>
      </c>
      <c r="K890" s="8">
        <v>0</v>
      </c>
      <c r="L890" s="18">
        <v>0</v>
      </c>
      <c r="M890" s="18">
        <v>0</v>
      </c>
      <c r="N890" s="18">
        <v>20</v>
      </c>
      <c r="O890" s="18">
        <v>20</v>
      </c>
      <c r="P890" s="67"/>
    </row>
    <row r="891" spans="1:16" ht="12" customHeight="1">
      <c r="A891" s="302"/>
      <c r="B891" s="302"/>
      <c r="C891" s="135" t="s">
        <v>599</v>
      </c>
      <c r="D891" s="8"/>
      <c r="E891" s="8"/>
      <c r="F891" s="8"/>
      <c r="G891" s="8"/>
      <c r="H891" s="8"/>
      <c r="I891" s="8"/>
      <c r="J891" s="8"/>
      <c r="K891" s="8"/>
      <c r="L891" s="8"/>
      <c r="M891" s="8"/>
      <c r="N891" s="8"/>
      <c r="O891" s="8"/>
      <c r="P891" s="67"/>
    </row>
    <row r="892" spans="1:16" ht="22.5">
      <c r="A892" s="302"/>
      <c r="B892" s="302"/>
      <c r="C892" s="135" t="s">
        <v>44</v>
      </c>
      <c r="D892" s="8"/>
      <c r="E892" s="8"/>
      <c r="F892" s="8"/>
      <c r="G892" s="8"/>
      <c r="H892" s="8"/>
      <c r="I892" s="8"/>
      <c r="J892" s="8"/>
      <c r="K892" s="8"/>
      <c r="L892" s="8"/>
      <c r="M892" s="8"/>
      <c r="N892" s="8"/>
      <c r="O892" s="8"/>
      <c r="P892" s="67"/>
    </row>
    <row r="893" spans="1:16" ht="12.75">
      <c r="A893" s="303"/>
      <c r="B893" s="303"/>
      <c r="C893" s="135" t="s">
        <v>600</v>
      </c>
      <c r="D893" s="8"/>
      <c r="E893" s="8"/>
      <c r="F893" s="8"/>
      <c r="G893" s="8"/>
      <c r="H893" s="8"/>
      <c r="I893" s="8"/>
      <c r="J893" s="8"/>
      <c r="K893" s="8"/>
      <c r="L893" s="8"/>
      <c r="M893" s="8"/>
      <c r="N893" s="8"/>
      <c r="O893" s="8"/>
      <c r="P893" s="67"/>
    </row>
    <row r="894" spans="1:16" ht="14.25" customHeight="1">
      <c r="A894" s="301" t="s">
        <v>963</v>
      </c>
      <c r="B894" s="301" t="s">
        <v>964</v>
      </c>
      <c r="C894" s="135" t="s">
        <v>595</v>
      </c>
      <c r="D894" s="8"/>
      <c r="E894" s="8"/>
      <c r="F894" s="8">
        <f>SUM(F895:F901)</f>
        <v>10</v>
      </c>
      <c r="G894" s="8">
        <f aca="true" t="shared" si="77" ref="G894:O894">SUM(G895:G901)</f>
        <v>0</v>
      </c>
      <c r="H894" s="8">
        <f t="shared" si="77"/>
        <v>10</v>
      </c>
      <c r="I894" s="8">
        <f t="shared" si="77"/>
        <v>0</v>
      </c>
      <c r="J894" s="8">
        <f t="shared" si="77"/>
        <v>10</v>
      </c>
      <c r="K894" s="8">
        <f t="shared" si="77"/>
        <v>0</v>
      </c>
      <c r="L894" s="8">
        <f t="shared" si="77"/>
        <v>0</v>
      </c>
      <c r="M894" s="8">
        <f t="shared" si="77"/>
        <v>0</v>
      </c>
      <c r="N894" s="8">
        <f t="shared" si="77"/>
        <v>10</v>
      </c>
      <c r="O894" s="8">
        <f t="shared" si="77"/>
        <v>10</v>
      </c>
      <c r="P894" s="67"/>
    </row>
    <row r="895" spans="1:16" ht="12.75">
      <c r="A895" s="302"/>
      <c r="B895" s="302"/>
      <c r="C895" s="135" t="s">
        <v>596</v>
      </c>
      <c r="D895" s="8"/>
      <c r="E895" s="8"/>
      <c r="F895" s="8"/>
      <c r="G895" s="8"/>
      <c r="H895" s="8"/>
      <c r="I895" s="8"/>
      <c r="J895" s="8"/>
      <c r="K895" s="8"/>
      <c r="L895" s="8"/>
      <c r="M895" s="8"/>
      <c r="N895" s="8"/>
      <c r="O895" s="8"/>
      <c r="P895" s="67"/>
    </row>
    <row r="896" spans="1:16" ht="12.75">
      <c r="A896" s="302"/>
      <c r="B896" s="302"/>
      <c r="C896" s="135" t="s">
        <v>11</v>
      </c>
      <c r="D896" s="8"/>
      <c r="E896" s="8"/>
      <c r="F896" s="8"/>
      <c r="G896" s="8"/>
      <c r="H896" s="8"/>
      <c r="I896" s="8"/>
      <c r="J896" s="8"/>
      <c r="K896" s="8"/>
      <c r="L896" s="8"/>
      <c r="M896" s="8"/>
      <c r="N896" s="8"/>
      <c r="O896" s="8"/>
      <c r="P896" s="67"/>
    </row>
    <row r="897" spans="1:16" ht="12.75">
      <c r="A897" s="302"/>
      <c r="B897" s="302"/>
      <c r="C897" s="135" t="s">
        <v>597</v>
      </c>
      <c r="D897" s="8"/>
      <c r="E897" s="8"/>
      <c r="F897" s="8"/>
      <c r="G897" s="8"/>
      <c r="H897" s="8"/>
      <c r="I897" s="8"/>
      <c r="J897" s="8"/>
      <c r="K897" s="8"/>
      <c r="L897" s="8"/>
      <c r="M897" s="8"/>
      <c r="N897" s="8"/>
      <c r="O897" s="8"/>
      <c r="P897" s="67"/>
    </row>
    <row r="898" spans="1:16" ht="12.75">
      <c r="A898" s="302"/>
      <c r="B898" s="302"/>
      <c r="C898" s="135" t="s">
        <v>598</v>
      </c>
      <c r="D898" s="8"/>
      <c r="E898" s="8"/>
      <c r="F898" s="8">
        <v>10</v>
      </c>
      <c r="G898" s="8">
        <v>0</v>
      </c>
      <c r="H898" s="8">
        <v>10</v>
      </c>
      <c r="I898" s="8">
        <v>0</v>
      </c>
      <c r="J898" s="8">
        <v>10</v>
      </c>
      <c r="K898" s="8">
        <v>0</v>
      </c>
      <c r="L898" s="8">
        <v>0</v>
      </c>
      <c r="M898" s="8">
        <v>0</v>
      </c>
      <c r="N898" s="8">
        <v>10</v>
      </c>
      <c r="O898" s="8">
        <v>10</v>
      </c>
      <c r="P898" s="67"/>
    </row>
    <row r="899" spans="1:16" ht="13.5" customHeight="1">
      <c r="A899" s="302"/>
      <c r="B899" s="302"/>
      <c r="C899" s="135" t="s">
        <v>599</v>
      </c>
      <c r="D899" s="8"/>
      <c r="E899" s="8"/>
      <c r="F899" s="8"/>
      <c r="G899" s="8"/>
      <c r="H899" s="8"/>
      <c r="I899" s="8"/>
      <c r="J899" s="8"/>
      <c r="K899" s="8"/>
      <c r="L899" s="15"/>
      <c r="M899" s="15"/>
      <c r="N899" s="15"/>
      <c r="O899" s="15"/>
      <c r="P899" s="67"/>
    </row>
    <row r="900" spans="1:16" ht="22.5">
      <c r="A900" s="302"/>
      <c r="B900" s="302"/>
      <c r="C900" s="135" t="s">
        <v>44</v>
      </c>
      <c r="D900" s="8"/>
      <c r="E900" s="8"/>
      <c r="F900" s="8"/>
      <c r="G900" s="8"/>
      <c r="H900" s="8"/>
      <c r="I900" s="8"/>
      <c r="J900" s="8"/>
      <c r="K900" s="8"/>
      <c r="L900" s="15"/>
      <c r="M900" s="15"/>
      <c r="N900" s="15"/>
      <c r="O900" s="15"/>
      <c r="P900" s="67"/>
    </row>
    <row r="901" spans="1:16" ht="12.75">
      <c r="A901" s="303"/>
      <c r="B901" s="303"/>
      <c r="C901" s="135" t="s">
        <v>600</v>
      </c>
      <c r="D901" s="8"/>
      <c r="E901" s="8"/>
      <c r="F901" s="8"/>
      <c r="G901" s="8"/>
      <c r="H901" s="8"/>
      <c r="I901" s="8"/>
      <c r="J901" s="8"/>
      <c r="K901" s="8"/>
      <c r="L901" s="15"/>
      <c r="M901" s="15"/>
      <c r="N901" s="15"/>
      <c r="O901" s="15"/>
      <c r="P901" s="67"/>
    </row>
    <row r="902" spans="1:16" ht="12.75">
      <c r="A902" s="436"/>
      <c r="B902" s="301" t="s">
        <v>130</v>
      </c>
      <c r="C902" s="135" t="s">
        <v>595</v>
      </c>
      <c r="D902" s="8"/>
      <c r="E902" s="8"/>
      <c r="F902" s="8">
        <f>SUM(F903:F909)</f>
        <v>20</v>
      </c>
      <c r="G902" s="8">
        <f aca="true" t="shared" si="78" ref="G902:O902">SUM(G903:G909)</f>
        <v>0</v>
      </c>
      <c r="H902" s="8">
        <f t="shared" si="78"/>
        <v>20</v>
      </c>
      <c r="I902" s="8">
        <f t="shared" si="78"/>
        <v>0</v>
      </c>
      <c r="J902" s="8">
        <f t="shared" si="78"/>
        <v>20</v>
      </c>
      <c r="K902" s="8">
        <f t="shared" si="78"/>
        <v>0</v>
      </c>
      <c r="L902" s="8">
        <f t="shared" si="78"/>
        <v>0</v>
      </c>
      <c r="M902" s="8">
        <f t="shared" si="78"/>
        <v>0</v>
      </c>
      <c r="N902" s="8">
        <f t="shared" si="78"/>
        <v>20</v>
      </c>
      <c r="O902" s="8">
        <f t="shared" si="78"/>
        <v>20</v>
      </c>
      <c r="P902" s="67"/>
    </row>
    <row r="903" spans="1:16" ht="12.75">
      <c r="A903" s="437"/>
      <c r="B903" s="302"/>
      <c r="C903" s="135" t="s">
        <v>596</v>
      </c>
      <c r="D903" s="8"/>
      <c r="E903" s="8"/>
      <c r="F903" s="8"/>
      <c r="G903" s="8"/>
      <c r="H903" s="8"/>
      <c r="I903" s="8"/>
      <c r="J903" s="8"/>
      <c r="K903" s="8"/>
      <c r="L903" s="15"/>
      <c r="M903" s="15"/>
      <c r="N903" s="15"/>
      <c r="O903" s="15"/>
      <c r="P903" s="67"/>
    </row>
    <row r="904" spans="1:16" ht="12.75">
      <c r="A904" s="437"/>
      <c r="B904" s="302"/>
      <c r="C904" s="135" t="s">
        <v>11</v>
      </c>
      <c r="D904" s="8"/>
      <c r="E904" s="8"/>
      <c r="F904" s="8"/>
      <c r="G904" s="8"/>
      <c r="H904" s="8"/>
      <c r="I904" s="8"/>
      <c r="J904" s="8"/>
      <c r="K904" s="8"/>
      <c r="L904" s="15"/>
      <c r="M904" s="15"/>
      <c r="N904" s="15"/>
      <c r="O904" s="15"/>
      <c r="P904" s="67"/>
    </row>
    <row r="905" spans="1:16" ht="12.75">
      <c r="A905" s="437"/>
      <c r="B905" s="302"/>
      <c r="C905" s="135" t="s">
        <v>597</v>
      </c>
      <c r="D905" s="8"/>
      <c r="E905" s="8"/>
      <c r="F905" s="8"/>
      <c r="G905" s="8"/>
      <c r="H905" s="8"/>
      <c r="I905" s="8"/>
      <c r="J905" s="8"/>
      <c r="K905" s="8"/>
      <c r="L905" s="15"/>
      <c r="M905" s="15"/>
      <c r="N905" s="15"/>
      <c r="O905" s="15"/>
      <c r="P905" s="67"/>
    </row>
    <row r="906" spans="1:16" ht="12.75">
      <c r="A906" s="437"/>
      <c r="B906" s="302"/>
      <c r="C906" s="135" t="s">
        <v>598</v>
      </c>
      <c r="D906" s="8"/>
      <c r="E906" s="8"/>
      <c r="F906" s="8">
        <v>20</v>
      </c>
      <c r="G906" s="8">
        <v>0</v>
      </c>
      <c r="H906" s="8">
        <v>20</v>
      </c>
      <c r="I906" s="8">
        <v>0</v>
      </c>
      <c r="J906" s="8">
        <v>20</v>
      </c>
      <c r="K906" s="8">
        <v>0</v>
      </c>
      <c r="L906" s="15">
        <v>0</v>
      </c>
      <c r="M906" s="15">
        <v>0</v>
      </c>
      <c r="N906" s="18">
        <v>20</v>
      </c>
      <c r="O906" s="18">
        <v>20</v>
      </c>
      <c r="P906" s="67"/>
    </row>
    <row r="907" spans="1:16" ht="12.75" customHeight="1">
      <c r="A907" s="437"/>
      <c r="B907" s="302"/>
      <c r="C907" s="135" t="s">
        <v>599</v>
      </c>
      <c r="D907" s="8"/>
      <c r="E907" s="8"/>
      <c r="F907" s="8"/>
      <c r="G907" s="8"/>
      <c r="H907" s="8"/>
      <c r="I907" s="8"/>
      <c r="J907" s="8"/>
      <c r="K907" s="8"/>
      <c r="L907" s="15"/>
      <c r="M907" s="15"/>
      <c r="N907" s="15"/>
      <c r="O907" s="15"/>
      <c r="P907" s="67"/>
    </row>
    <row r="908" spans="1:16" ht="22.5">
      <c r="A908" s="437"/>
      <c r="B908" s="302"/>
      <c r="C908" s="135" t="s">
        <v>44</v>
      </c>
      <c r="D908" s="8"/>
      <c r="E908" s="8"/>
      <c r="F908" s="8"/>
      <c r="G908" s="8"/>
      <c r="H908" s="8"/>
      <c r="I908" s="8"/>
      <c r="J908" s="8"/>
      <c r="K908" s="8"/>
      <c r="L908" s="15"/>
      <c r="M908" s="15"/>
      <c r="N908" s="15"/>
      <c r="O908" s="15"/>
      <c r="P908" s="67"/>
    </row>
    <row r="909" spans="1:16" ht="12.75">
      <c r="A909" s="438"/>
      <c r="B909" s="303"/>
      <c r="C909" s="135" t="s">
        <v>600</v>
      </c>
      <c r="D909" s="8"/>
      <c r="E909" s="8"/>
      <c r="F909" s="8"/>
      <c r="G909" s="8"/>
      <c r="H909" s="8"/>
      <c r="I909" s="8"/>
      <c r="J909" s="8"/>
      <c r="K909" s="8"/>
      <c r="L909" s="15"/>
      <c r="M909" s="15"/>
      <c r="N909" s="15"/>
      <c r="O909" s="15"/>
      <c r="P909" s="67"/>
    </row>
    <row r="910" spans="1:16" ht="12.75">
      <c r="A910" s="436"/>
      <c r="B910" s="301" t="s">
        <v>89</v>
      </c>
      <c r="C910" s="135" t="s">
        <v>595</v>
      </c>
      <c r="D910" s="8"/>
      <c r="E910" s="8"/>
      <c r="F910" s="8"/>
      <c r="G910" s="8"/>
      <c r="H910" s="8"/>
      <c r="I910" s="8"/>
      <c r="J910" s="8"/>
      <c r="K910" s="8"/>
      <c r="L910" s="15"/>
      <c r="M910" s="15"/>
      <c r="N910" s="15"/>
      <c r="O910" s="15"/>
      <c r="P910" s="67"/>
    </row>
    <row r="911" spans="1:16" ht="12.75">
      <c r="A911" s="437"/>
      <c r="B911" s="302"/>
      <c r="C911" s="135" t="s">
        <v>596</v>
      </c>
      <c r="D911" s="8"/>
      <c r="E911" s="8"/>
      <c r="F911" s="8"/>
      <c r="G911" s="8"/>
      <c r="H911" s="8"/>
      <c r="I911" s="8"/>
      <c r="J911" s="8"/>
      <c r="K911" s="8"/>
      <c r="L911" s="15"/>
      <c r="M911" s="15"/>
      <c r="N911" s="15"/>
      <c r="O911" s="15"/>
      <c r="P911" s="67"/>
    </row>
    <row r="912" spans="1:16" ht="12.75">
      <c r="A912" s="437"/>
      <c r="B912" s="302"/>
      <c r="C912" s="135" t="s">
        <v>11</v>
      </c>
      <c r="D912" s="8"/>
      <c r="E912" s="8"/>
      <c r="F912" s="8"/>
      <c r="G912" s="8"/>
      <c r="H912" s="8"/>
      <c r="I912" s="8"/>
      <c r="J912" s="8"/>
      <c r="K912" s="8"/>
      <c r="L912" s="15"/>
      <c r="M912" s="15"/>
      <c r="N912" s="15"/>
      <c r="O912" s="15"/>
      <c r="P912" s="67"/>
    </row>
    <row r="913" spans="1:16" ht="12.75">
      <c r="A913" s="437"/>
      <c r="B913" s="302"/>
      <c r="C913" s="135" t="s">
        <v>597</v>
      </c>
      <c r="D913" s="8"/>
      <c r="E913" s="8"/>
      <c r="F913" s="8"/>
      <c r="G913" s="8"/>
      <c r="H913" s="8"/>
      <c r="I913" s="8"/>
      <c r="J913" s="8"/>
      <c r="K913" s="8"/>
      <c r="L913" s="15"/>
      <c r="M913" s="15"/>
      <c r="N913" s="15"/>
      <c r="O913" s="15"/>
      <c r="P913" s="67"/>
    </row>
    <row r="914" spans="1:16" ht="12.75">
      <c r="A914" s="437"/>
      <c r="B914" s="302"/>
      <c r="C914" s="135" t="s">
        <v>598</v>
      </c>
      <c r="D914" s="8"/>
      <c r="E914" s="8"/>
      <c r="F914" s="8"/>
      <c r="G914" s="8"/>
      <c r="H914" s="8"/>
      <c r="I914" s="8"/>
      <c r="J914" s="8"/>
      <c r="K914" s="8"/>
      <c r="L914" s="15"/>
      <c r="M914" s="15"/>
      <c r="N914" s="15"/>
      <c r="O914" s="15"/>
      <c r="P914" s="67"/>
    </row>
    <row r="915" spans="1:16" ht="13.5" customHeight="1">
      <c r="A915" s="437"/>
      <c r="B915" s="302"/>
      <c r="C915" s="135" t="s">
        <v>599</v>
      </c>
      <c r="D915" s="8"/>
      <c r="E915" s="8"/>
      <c r="F915" s="8"/>
      <c r="G915" s="8"/>
      <c r="H915" s="8"/>
      <c r="I915" s="8"/>
      <c r="J915" s="8"/>
      <c r="K915" s="8"/>
      <c r="L915" s="15"/>
      <c r="M915" s="15"/>
      <c r="N915" s="15"/>
      <c r="O915" s="15"/>
      <c r="P915" s="67"/>
    </row>
    <row r="916" spans="1:16" ht="22.5">
      <c r="A916" s="437"/>
      <c r="B916" s="302"/>
      <c r="C916" s="135" t="s">
        <v>44</v>
      </c>
      <c r="D916" s="8"/>
      <c r="E916" s="8"/>
      <c r="F916" s="8"/>
      <c r="G916" s="8"/>
      <c r="H916" s="8"/>
      <c r="I916" s="8"/>
      <c r="J916" s="8"/>
      <c r="K916" s="8"/>
      <c r="L916" s="15"/>
      <c r="M916" s="15"/>
      <c r="N916" s="15"/>
      <c r="O916" s="15"/>
      <c r="P916" s="67"/>
    </row>
    <row r="917" spans="1:16" ht="12.75">
      <c r="A917" s="438"/>
      <c r="B917" s="303"/>
      <c r="C917" s="135" t="s">
        <v>600</v>
      </c>
      <c r="D917" s="8"/>
      <c r="E917" s="8"/>
      <c r="F917" s="8"/>
      <c r="G917" s="8"/>
      <c r="H917" s="8"/>
      <c r="I917" s="8"/>
      <c r="J917" s="8"/>
      <c r="K917" s="8"/>
      <c r="L917" s="15"/>
      <c r="M917" s="15"/>
      <c r="N917" s="15"/>
      <c r="O917" s="15"/>
      <c r="P917" s="67"/>
    </row>
    <row r="918" spans="1:16" ht="12.75">
      <c r="A918" s="436"/>
      <c r="B918" s="301" t="s">
        <v>90</v>
      </c>
      <c r="C918" s="135" t="s">
        <v>595</v>
      </c>
      <c r="D918" s="8"/>
      <c r="E918" s="8"/>
      <c r="F918" s="8"/>
      <c r="G918" s="8"/>
      <c r="H918" s="8"/>
      <c r="I918" s="8"/>
      <c r="J918" s="8"/>
      <c r="K918" s="8"/>
      <c r="L918" s="15"/>
      <c r="M918" s="15"/>
      <c r="N918" s="15"/>
      <c r="O918" s="15"/>
      <c r="P918" s="67"/>
    </row>
    <row r="919" spans="1:16" ht="12.75">
      <c r="A919" s="437"/>
      <c r="B919" s="302"/>
      <c r="C919" s="135" t="s">
        <v>596</v>
      </c>
      <c r="D919" s="8"/>
      <c r="E919" s="8"/>
      <c r="F919" s="8"/>
      <c r="G919" s="8"/>
      <c r="H919" s="8"/>
      <c r="I919" s="8"/>
      <c r="J919" s="8"/>
      <c r="K919" s="8"/>
      <c r="L919" s="15"/>
      <c r="M919" s="15"/>
      <c r="N919" s="15"/>
      <c r="O919" s="15"/>
      <c r="P919" s="67"/>
    </row>
    <row r="920" spans="1:16" ht="12.75">
      <c r="A920" s="437"/>
      <c r="B920" s="302"/>
      <c r="C920" s="135" t="s">
        <v>11</v>
      </c>
      <c r="D920" s="8"/>
      <c r="E920" s="8"/>
      <c r="F920" s="8"/>
      <c r="G920" s="8"/>
      <c r="H920" s="8"/>
      <c r="I920" s="8"/>
      <c r="J920" s="8"/>
      <c r="K920" s="8"/>
      <c r="L920" s="15"/>
      <c r="M920" s="15"/>
      <c r="N920" s="15"/>
      <c r="O920" s="15"/>
      <c r="P920" s="67"/>
    </row>
    <row r="921" spans="1:16" ht="12.75">
      <c r="A921" s="437"/>
      <c r="B921" s="302"/>
      <c r="C921" s="135" t="s">
        <v>597</v>
      </c>
      <c r="D921" s="8"/>
      <c r="E921" s="8"/>
      <c r="F921" s="8"/>
      <c r="G921" s="8"/>
      <c r="H921" s="8"/>
      <c r="I921" s="8"/>
      <c r="J921" s="8"/>
      <c r="K921" s="8"/>
      <c r="L921" s="15"/>
      <c r="M921" s="15"/>
      <c r="N921" s="15"/>
      <c r="O921" s="15"/>
      <c r="P921" s="67"/>
    </row>
    <row r="922" spans="1:16" ht="12.75">
      <c r="A922" s="437"/>
      <c r="B922" s="302"/>
      <c r="C922" s="135" t="s">
        <v>598</v>
      </c>
      <c r="D922" s="8"/>
      <c r="E922" s="8"/>
      <c r="F922" s="8"/>
      <c r="G922" s="8"/>
      <c r="H922" s="8"/>
      <c r="I922" s="8"/>
      <c r="J922" s="8"/>
      <c r="K922" s="8"/>
      <c r="L922" s="15"/>
      <c r="M922" s="15"/>
      <c r="N922" s="15"/>
      <c r="O922" s="15"/>
      <c r="P922" s="67"/>
    </row>
    <row r="923" spans="1:16" ht="11.25" customHeight="1">
      <c r="A923" s="437"/>
      <c r="B923" s="302"/>
      <c r="C923" s="135" t="s">
        <v>599</v>
      </c>
      <c r="D923" s="8"/>
      <c r="E923" s="8"/>
      <c r="F923" s="8"/>
      <c r="G923" s="8"/>
      <c r="H923" s="8"/>
      <c r="I923" s="8"/>
      <c r="J923" s="8"/>
      <c r="K923" s="8"/>
      <c r="L923" s="15"/>
      <c r="M923" s="15"/>
      <c r="N923" s="15"/>
      <c r="O923" s="15"/>
      <c r="P923" s="67"/>
    </row>
    <row r="924" spans="1:16" ht="22.5">
      <c r="A924" s="437"/>
      <c r="B924" s="302"/>
      <c r="C924" s="135" t="s">
        <v>44</v>
      </c>
      <c r="D924" s="8"/>
      <c r="E924" s="8"/>
      <c r="F924" s="8"/>
      <c r="G924" s="8"/>
      <c r="H924" s="8"/>
      <c r="I924" s="8"/>
      <c r="J924" s="8"/>
      <c r="K924" s="8"/>
      <c r="L924" s="15"/>
      <c r="M924" s="15"/>
      <c r="N924" s="15"/>
      <c r="O924" s="15"/>
      <c r="P924" s="67"/>
    </row>
    <row r="925" spans="1:16" ht="12.75">
      <c r="A925" s="438"/>
      <c r="B925" s="303"/>
      <c r="C925" s="135" t="s">
        <v>600</v>
      </c>
      <c r="D925" s="8"/>
      <c r="E925" s="8"/>
      <c r="F925" s="8"/>
      <c r="G925" s="8"/>
      <c r="H925" s="8"/>
      <c r="I925" s="8"/>
      <c r="J925" s="8"/>
      <c r="K925" s="8"/>
      <c r="L925" s="15"/>
      <c r="M925" s="15"/>
      <c r="N925" s="15"/>
      <c r="O925" s="15"/>
      <c r="P925" s="67"/>
    </row>
    <row r="926" spans="1:16" ht="12.75">
      <c r="A926" s="397" t="s">
        <v>902</v>
      </c>
      <c r="B926" s="397" t="s">
        <v>903</v>
      </c>
      <c r="C926" s="142" t="s">
        <v>595</v>
      </c>
      <c r="D926" s="8"/>
      <c r="E926" s="8"/>
      <c r="F926" s="137">
        <f>SUM(F927:F933)</f>
        <v>120</v>
      </c>
      <c r="G926" s="137">
        <f aca="true" t="shared" si="79" ref="G926:O926">SUM(G927:G933)</f>
        <v>20.5</v>
      </c>
      <c r="H926" s="137">
        <f t="shared" si="79"/>
        <v>120</v>
      </c>
      <c r="I926" s="137">
        <f t="shared" si="79"/>
        <v>35</v>
      </c>
      <c r="J926" s="137">
        <f t="shared" si="79"/>
        <v>120</v>
      </c>
      <c r="K926" s="137">
        <f t="shared" si="79"/>
        <v>35</v>
      </c>
      <c r="L926" s="137">
        <f t="shared" si="79"/>
        <v>120</v>
      </c>
      <c r="M926" s="137">
        <f t="shared" si="79"/>
        <v>67</v>
      </c>
      <c r="N926" s="137">
        <f t="shared" si="79"/>
        <v>120</v>
      </c>
      <c r="O926" s="137">
        <f t="shared" si="79"/>
        <v>120</v>
      </c>
      <c r="P926" s="67"/>
    </row>
    <row r="927" spans="1:16" ht="12.75">
      <c r="A927" s="398"/>
      <c r="B927" s="398"/>
      <c r="C927" s="142" t="s">
        <v>596</v>
      </c>
      <c r="D927" s="8"/>
      <c r="E927" s="8"/>
      <c r="F927" s="8"/>
      <c r="G927" s="8"/>
      <c r="H927" s="8"/>
      <c r="I927" s="8"/>
      <c r="J927" s="12"/>
      <c r="K927" s="12"/>
      <c r="L927" s="13"/>
      <c r="M927" s="13"/>
      <c r="N927" s="143"/>
      <c r="O927" s="143"/>
      <c r="P927" s="67"/>
    </row>
    <row r="928" spans="1:16" ht="12.75">
      <c r="A928" s="398"/>
      <c r="B928" s="398"/>
      <c r="C928" s="142" t="s">
        <v>11</v>
      </c>
      <c r="D928" s="8"/>
      <c r="E928" s="8"/>
      <c r="F928" s="8"/>
      <c r="G928" s="8"/>
      <c r="H928" s="8"/>
      <c r="I928" s="8"/>
      <c r="J928" s="12"/>
      <c r="K928" s="12"/>
      <c r="L928" s="13"/>
      <c r="M928" s="13"/>
      <c r="N928" s="143"/>
      <c r="O928" s="143"/>
      <c r="P928" s="67"/>
    </row>
    <row r="929" spans="1:16" ht="12.75">
      <c r="A929" s="398"/>
      <c r="B929" s="398"/>
      <c r="C929" s="142" t="s">
        <v>597</v>
      </c>
      <c r="D929" s="8"/>
      <c r="E929" s="8"/>
      <c r="F929" s="8"/>
      <c r="G929" s="8"/>
      <c r="H929" s="8"/>
      <c r="I929" s="8"/>
      <c r="J929" s="12"/>
      <c r="K929" s="12"/>
      <c r="L929" s="13"/>
      <c r="M929" s="13"/>
      <c r="N929" s="143"/>
      <c r="O929" s="143"/>
      <c r="P929" s="67"/>
    </row>
    <row r="930" spans="1:16" ht="12.75">
      <c r="A930" s="398"/>
      <c r="B930" s="398"/>
      <c r="C930" s="142" t="s">
        <v>598</v>
      </c>
      <c r="D930" s="8"/>
      <c r="E930" s="8"/>
      <c r="F930" s="137">
        <f>F954+F978</f>
        <v>120</v>
      </c>
      <c r="G930" s="137">
        <f aca="true" t="shared" si="80" ref="G930:O930">G954+G978</f>
        <v>20.5</v>
      </c>
      <c r="H930" s="137">
        <f t="shared" si="80"/>
        <v>120</v>
      </c>
      <c r="I930" s="137">
        <f t="shared" si="80"/>
        <v>35</v>
      </c>
      <c r="J930" s="137">
        <f t="shared" si="80"/>
        <v>120</v>
      </c>
      <c r="K930" s="137">
        <f t="shared" si="80"/>
        <v>35</v>
      </c>
      <c r="L930" s="137">
        <f t="shared" si="80"/>
        <v>120</v>
      </c>
      <c r="M930" s="137">
        <f t="shared" si="80"/>
        <v>67</v>
      </c>
      <c r="N930" s="137">
        <f t="shared" si="80"/>
        <v>120</v>
      </c>
      <c r="O930" s="137">
        <f t="shared" si="80"/>
        <v>120</v>
      </c>
      <c r="P930" s="67"/>
    </row>
    <row r="931" spans="1:16" ht="21">
      <c r="A931" s="398"/>
      <c r="B931" s="398"/>
      <c r="C931" s="142" t="s">
        <v>599</v>
      </c>
      <c r="D931" s="8"/>
      <c r="E931" s="8"/>
      <c r="F931" s="8"/>
      <c r="G931" s="8"/>
      <c r="H931" s="8"/>
      <c r="I931" s="8"/>
      <c r="J931" s="8"/>
      <c r="K931" s="8"/>
      <c r="L931" s="15"/>
      <c r="M931" s="15"/>
      <c r="N931" s="15"/>
      <c r="O931" s="15"/>
      <c r="P931" s="67"/>
    </row>
    <row r="932" spans="1:16" ht="21">
      <c r="A932" s="398"/>
      <c r="B932" s="398"/>
      <c r="C932" s="142" t="s">
        <v>44</v>
      </c>
      <c r="D932" s="8"/>
      <c r="E932" s="8"/>
      <c r="F932" s="8"/>
      <c r="G932" s="8"/>
      <c r="H932" s="8"/>
      <c r="I932" s="8"/>
      <c r="J932" s="8"/>
      <c r="K932" s="8"/>
      <c r="L932" s="15"/>
      <c r="M932" s="15"/>
      <c r="N932" s="15"/>
      <c r="O932" s="15"/>
      <c r="P932" s="67"/>
    </row>
    <row r="933" spans="1:16" ht="12.75">
      <c r="A933" s="399"/>
      <c r="B933" s="399"/>
      <c r="C933" s="142" t="s">
        <v>600</v>
      </c>
      <c r="D933" s="8"/>
      <c r="E933" s="8"/>
      <c r="F933" s="8"/>
      <c r="G933" s="8"/>
      <c r="H933" s="8"/>
      <c r="I933" s="8"/>
      <c r="J933" s="8"/>
      <c r="K933" s="8"/>
      <c r="L933" s="15"/>
      <c r="M933" s="15"/>
      <c r="N933" s="15"/>
      <c r="O933" s="15"/>
      <c r="P933" s="67"/>
    </row>
    <row r="934" spans="1:16" ht="12.75" customHeight="1">
      <c r="A934" s="301" t="s">
        <v>965</v>
      </c>
      <c r="B934" s="301" t="s">
        <v>966</v>
      </c>
      <c r="C934" s="135" t="s">
        <v>595</v>
      </c>
      <c r="D934" s="8"/>
      <c r="E934" s="8"/>
      <c r="F934" s="138"/>
      <c r="G934" s="138"/>
      <c r="H934" s="138"/>
      <c r="I934" s="138"/>
      <c r="J934" s="138"/>
      <c r="K934" s="138"/>
      <c r="L934" s="140"/>
      <c r="M934" s="140"/>
      <c r="N934" s="140"/>
      <c r="O934" s="140"/>
      <c r="P934" s="67"/>
    </row>
    <row r="935" spans="1:16" ht="12.75">
      <c r="A935" s="302"/>
      <c r="B935" s="302"/>
      <c r="C935" s="135" t="s">
        <v>596</v>
      </c>
      <c r="D935" s="8"/>
      <c r="E935" s="8"/>
      <c r="F935" s="8"/>
      <c r="G935" s="8"/>
      <c r="H935" s="8"/>
      <c r="I935" s="8"/>
      <c r="J935" s="8"/>
      <c r="K935" s="8"/>
      <c r="L935" s="15"/>
      <c r="M935" s="15"/>
      <c r="N935" s="15"/>
      <c r="O935" s="15"/>
      <c r="P935" s="67"/>
    </row>
    <row r="936" spans="1:16" ht="12.75">
      <c r="A936" s="302"/>
      <c r="B936" s="302"/>
      <c r="C936" s="135" t="s">
        <v>11</v>
      </c>
      <c r="D936" s="8"/>
      <c r="E936" s="8"/>
      <c r="F936" s="8"/>
      <c r="G936" s="8"/>
      <c r="H936" s="8"/>
      <c r="I936" s="8"/>
      <c r="J936" s="8"/>
      <c r="K936" s="8"/>
      <c r="L936" s="15"/>
      <c r="M936" s="15"/>
      <c r="N936" s="15"/>
      <c r="O936" s="15"/>
      <c r="P936" s="67"/>
    </row>
    <row r="937" spans="1:16" ht="12.75">
      <c r="A937" s="302"/>
      <c r="B937" s="302"/>
      <c r="C937" s="135" t="s">
        <v>597</v>
      </c>
      <c r="D937" s="8"/>
      <c r="E937" s="8"/>
      <c r="F937" s="8"/>
      <c r="G937" s="8"/>
      <c r="H937" s="8"/>
      <c r="I937" s="8"/>
      <c r="J937" s="8"/>
      <c r="K937" s="8"/>
      <c r="L937" s="15"/>
      <c r="M937" s="15"/>
      <c r="N937" s="15"/>
      <c r="O937" s="15"/>
      <c r="P937" s="67"/>
    </row>
    <row r="938" spans="1:16" ht="12.75">
      <c r="A938" s="302"/>
      <c r="B938" s="302"/>
      <c r="C938" s="135" t="s">
        <v>598</v>
      </c>
      <c r="D938" s="8"/>
      <c r="E938" s="8"/>
      <c r="F938" s="138"/>
      <c r="G938" s="138"/>
      <c r="H938" s="138"/>
      <c r="I938" s="138"/>
      <c r="J938" s="138"/>
      <c r="K938" s="138"/>
      <c r="L938" s="140"/>
      <c r="M938" s="140"/>
      <c r="N938" s="140"/>
      <c r="O938" s="140"/>
      <c r="P938" s="67"/>
    </row>
    <row r="939" spans="1:16" ht="11.25" customHeight="1">
      <c r="A939" s="302"/>
      <c r="B939" s="302"/>
      <c r="C939" s="135" t="s">
        <v>599</v>
      </c>
      <c r="D939" s="8"/>
      <c r="E939" s="8"/>
      <c r="F939" s="8"/>
      <c r="G939" s="8"/>
      <c r="H939" s="8"/>
      <c r="I939" s="8"/>
      <c r="J939" s="8"/>
      <c r="K939" s="8"/>
      <c r="L939" s="15"/>
      <c r="M939" s="15"/>
      <c r="N939" s="15"/>
      <c r="O939" s="15"/>
      <c r="P939" s="67"/>
    </row>
    <row r="940" spans="1:16" ht="22.5">
      <c r="A940" s="302"/>
      <c r="B940" s="302"/>
      <c r="C940" s="135" t="s">
        <v>44</v>
      </c>
      <c r="D940" s="8"/>
      <c r="E940" s="8"/>
      <c r="F940" s="8"/>
      <c r="G940" s="8"/>
      <c r="H940" s="8"/>
      <c r="I940" s="8"/>
      <c r="J940" s="8"/>
      <c r="K940" s="8"/>
      <c r="L940" s="15"/>
      <c r="M940" s="15"/>
      <c r="N940" s="15"/>
      <c r="O940" s="15"/>
      <c r="P940" s="67"/>
    </row>
    <row r="941" spans="1:16" ht="12.75">
      <c r="A941" s="303"/>
      <c r="B941" s="303"/>
      <c r="C941" s="135" t="s">
        <v>600</v>
      </c>
      <c r="D941" s="8"/>
      <c r="E941" s="8"/>
      <c r="F941" s="8"/>
      <c r="G941" s="8"/>
      <c r="H941" s="8"/>
      <c r="I941" s="8"/>
      <c r="J941" s="8"/>
      <c r="K941" s="8"/>
      <c r="L941" s="15"/>
      <c r="M941" s="15"/>
      <c r="N941" s="15"/>
      <c r="O941" s="15"/>
      <c r="P941" s="67"/>
    </row>
    <row r="942" spans="1:16" ht="12.75">
      <c r="A942" s="301" t="s">
        <v>967</v>
      </c>
      <c r="B942" s="301" t="s">
        <v>968</v>
      </c>
      <c r="C942" s="135" t="s">
        <v>595</v>
      </c>
      <c r="D942" s="8"/>
      <c r="E942" s="8"/>
      <c r="F942" s="138"/>
      <c r="G942" s="138"/>
      <c r="H942" s="138"/>
      <c r="I942" s="138"/>
      <c r="J942" s="138"/>
      <c r="K942" s="138"/>
      <c r="L942" s="138"/>
      <c r="M942" s="138"/>
      <c r="N942" s="138"/>
      <c r="O942" s="138"/>
      <c r="P942" s="67"/>
    </row>
    <row r="943" spans="1:16" ht="12.75">
      <c r="A943" s="302"/>
      <c r="B943" s="302"/>
      <c r="C943" s="135" t="s">
        <v>596</v>
      </c>
      <c r="D943" s="8"/>
      <c r="E943" s="8"/>
      <c r="F943" s="8"/>
      <c r="G943" s="8"/>
      <c r="H943" s="8"/>
      <c r="I943" s="8"/>
      <c r="J943" s="8"/>
      <c r="K943" s="8"/>
      <c r="L943" s="15"/>
      <c r="M943" s="15"/>
      <c r="N943" s="8"/>
      <c r="O943" s="8"/>
      <c r="P943" s="67"/>
    </row>
    <row r="944" spans="1:16" ht="12.75">
      <c r="A944" s="302"/>
      <c r="B944" s="302"/>
      <c r="C944" s="135" t="s">
        <v>11</v>
      </c>
      <c r="D944" s="8"/>
      <c r="E944" s="8"/>
      <c r="F944" s="8"/>
      <c r="G944" s="8"/>
      <c r="H944" s="8"/>
      <c r="I944" s="8"/>
      <c r="J944" s="8"/>
      <c r="K944" s="8"/>
      <c r="L944" s="15"/>
      <c r="M944" s="15"/>
      <c r="N944" s="8"/>
      <c r="O944" s="8"/>
      <c r="P944" s="67"/>
    </row>
    <row r="945" spans="1:16" ht="12.75">
      <c r="A945" s="302"/>
      <c r="B945" s="302"/>
      <c r="C945" s="135" t="s">
        <v>597</v>
      </c>
      <c r="D945" s="8"/>
      <c r="E945" s="8"/>
      <c r="F945" s="8"/>
      <c r="G945" s="8"/>
      <c r="H945" s="8"/>
      <c r="I945" s="8"/>
      <c r="J945" s="8"/>
      <c r="K945" s="8"/>
      <c r="L945" s="15"/>
      <c r="M945" s="15"/>
      <c r="N945" s="8"/>
      <c r="O945" s="8"/>
      <c r="P945" s="67"/>
    </row>
    <row r="946" spans="1:16" ht="12.75">
      <c r="A946" s="302"/>
      <c r="B946" s="302"/>
      <c r="C946" s="135" t="s">
        <v>598</v>
      </c>
      <c r="D946" s="8"/>
      <c r="E946" s="8"/>
      <c r="F946" s="8"/>
      <c r="G946" s="8"/>
      <c r="H946" s="8"/>
      <c r="I946" s="8"/>
      <c r="J946" s="8"/>
      <c r="K946" s="8"/>
      <c r="L946" s="15"/>
      <c r="M946" s="15"/>
      <c r="N946" s="8"/>
      <c r="O946" s="8"/>
      <c r="P946" s="67"/>
    </row>
    <row r="947" spans="1:16" ht="12" customHeight="1">
      <c r="A947" s="302"/>
      <c r="B947" s="302"/>
      <c r="C947" s="135" t="s">
        <v>599</v>
      </c>
      <c r="D947" s="8"/>
      <c r="E947" s="8"/>
      <c r="F947" s="138"/>
      <c r="G947" s="138"/>
      <c r="H947" s="138"/>
      <c r="I947" s="138"/>
      <c r="J947" s="138"/>
      <c r="K947" s="138"/>
      <c r="L947" s="138"/>
      <c r="M947" s="138"/>
      <c r="N947" s="138"/>
      <c r="O947" s="138"/>
      <c r="P947" s="67"/>
    </row>
    <row r="948" spans="1:16" ht="22.5">
      <c r="A948" s="302"/>
      <c r="B948" s="302"/>
      <c r="C948" s="135" t="s">
        <v>44</v>
      </c>
      <c r="D948" s="8"/>
      <c r="E948" s="8"/>
      <c r="F948" s="8"/>
      <c r="G948" s="8"/>
      <c r="H948" s="8"/>
      <c r="I948" s="8"/>
      <c r="J948" s="8"/>
      <c r="K948" s="8"/>
      <c r="L948" s="15"/>
      <c r="M948" s="15"/>
      <c r="N948" s="15"/>
      <c r="O948" s="15"/>
      <c r="P948" s="67"/>
    </row>
    <row r="949" spans="1:16" ht="12.75">
      <c r="A949" s="303"/>
      <c r="B949" s="303"/>
      <c r="C949" s="135" t="s">
        <v>600</v>
      </c>
      <c r="D949" s="8"/>
      <c r="E949" s="8"/>
      <c r="F949" s="8"/>
      <c r="G949" s="8"/>
      <c r="H949" s="8"/>
      <c r="I949" s="8"/>
      <c r="J949" s="8"/>
      <c r="K949" s="8"/>
      <c r="L949" s="15"/>
      <c r="M949" s="15"/>
      <c r="N949" s="15"/>
      <c r="O949" s="15"/>
      <c r="P949" s="67"/>
    </row>
    <row r="950" spans="1:16" ht="12.75">
      <c r="A950" s="301" t="s">
        <v>954</v>
      </c>
      <c r="B950" s="301" t="s">
        <v>969</v>
      </c>
      <c r="C950" s="135" t="s">
        <v>595</v>
      </c>
      <c r="D950" s="8"/>
      <c r="E950" s="8"/>
      <c r="F950" s="138">
        <f>SUM(F951:F957)</f>
        <v>10</v>
      </c>
      <c r="G950" s="138">
        <f aca="true" t="shared" si="81" ref="G950:O950">SUM(G951:G957)</f>
        <v>0</v>
      </c>
      <c r="H950" s="138">
        <f t="shared" si="81"/>
        <v>10</v>
      </c>
      <c r="I950" s="138">
        <f t="shared" si="81"/>
        <v>0</v>
      </c>
      <c r="J950" s="138">
        <f t="shared" si="81"/>
        <v>10</v>
      </c>
      <c r="K950" s="138">
        <f t="shared" si="81"/>
        <v>0</v>
      </c>
      <c r="L950" s="138">
        <f t="shared" si="81"/>
        <v>0</v>
      </c>
      <c r="M950" s="138">
        <f t="shared" si="81"/>
        <v>0</v>
      </c>
      <c r="N950" s="138">
        <f t="shared" si="81"/>
        <v>10</v>
      </c>
      <c r="O950" s="138">
        <f t="shared" si="81"/>
        <v>10</v>
      </c>
      <c r="P950" s="67"/>
    </row>
    <row r="951" spans="1:16" ht="12.75">
      <c r="A951" s="302"/>
      <c r="B951" s="302"/>
      <c r="C951" s="135" t="s">
        <v>596</v>
      </c>
      <c r="D951" s="8"/>
      <c r="E951" s="8"/>
      <c r="F951" s="8"/>
      <c r="G951" s="8"/>
      <c r="H951" s="8"/>
      <c r="I951" s="8"/>
      <c r="J951" s="8"/>
      <c r="K951" s="8"/>
      <c r="L951" s="8"/>
      <c r="M951" s="15"/>
      <c r="N951" s="8"/>
      <c r="O951" s="8"/>
      <c r="P951" s="67"/>
    </row>
    <row r="952" spans="1:16" ht="12.75">
      <c r="A952" s="302"/>
      <c r="B952" s="302"/>
      <c r="C952" s="135" t="s">
        <v>11</v>
      </c>
      <c r="D952" s="8"/>
      <c r="E952" s="8"/>
      <c r="F952" s="8"/>
      <c r="G952" s="8"/>
      <c r="H952" s="8"/>
      <c r="I952" s="8"/>
      <c r="J952" s="8"/>
      <c r="K952" s="8"/>
      <c r="L952" s="8"/>
      <c r="M952" s="15"/>
      <c r="N952" s="8"/>
      <c r="O952" s="8"/>
      <c r="P952" s="67"/>
    </row>
    <row r="953" spans="1:16" ht="12.75">
      <c r="A953" s="302"/>
      <c r="B953" s="302"/>
      <c r="C953" s="135" t="s">
        <v>597</v>
      </c>
      <c r="D953" s="8"/>
      <c r="E953" s="8"/>
      <c r="F953" s="8"/>
      <c r="G953" s="8"/>
      <c r="H953" s="8"/>
      <c r="I953" s="8"/>
      <c r="J953" s="8"/>
      <c r="K953" s="8"/>
      <c r="L953" s="8"/>
      <c r="M953" s="15"/>
      <c r="N953" s="8"/>
      <c r="O953" s="8"/>
      <c r="P953" s="67"/>
    </row>
    <row r="954" spans="1:16" ht="12.75">
      <c r="A954" s="302"/>
      <c r="B954" s="302"/>
      <c r="C954" s="135" t="s">
        <v>598</v>
      </c>
      <c r="D954" s="8"/>
      <c r="E954" s="8"/>
      <c r="F954" s="138">
        <v>10</v>
      </c>
      <c r="G954" s="138">
        <v>0</v>
      </c>
      <c r="H954" s="138">
        <v>10</v>
      </c>
      <c r="I954" s="138">
        <v>0</v>
      </c>
      <c r="J954" s="138">
        <v>10</v>
      </c>
      <c r="K954" s="138">
        <v>0</v>
      </c>
      <c r="L954" s="138">
        <v>0</v>
      </c>
      <c r="M954" s="138">
        <v>0</v>
      </c>
      <c r="N954" s="138">
        <v>10</v>
      </c>
      <c r="O954" s="138">
        <v>10</v>
      </c>
      <c r="P954" s="67"/>
    </row>
    <row r="955" spans="1:16" ht="12.75" customHeight="1">
      <c r="A955" s="302"/>
      <c r="B955" s="302"/>
      <c r="C955" s="135" t="s">
        <v>599</v>
      </c>
      <c r="D955" s="8"/>
      <c r="E955" s="8"/>
      <c r="F955" s="8"/>
      <c r="G955" s="8"/>
      <c r="H955" s="8"/>
      <c r="I955" s="8"/>
      <c r="J955" s="8"/>
      <c r="K955" s="8"/>
      <c r="L955" s="15"/>
      <c r="M955" s="15"/>
      <c r="N955" s="15"/>
      <c r="O955" s="15"/>
      <c r="P955" s="67"/>
    </row>
    <row r="956" spans="1:16" ht="22.5">
      <c r="A956" s="302"/>
      <c r="B956" s="302"/>
      <c r="C956" s="135" t="s">
        <v>44</v>
      </c>
      <c r="D956" s="8"/>
      <c r="E956" s="8"/>
      <c r="F956" s="8"/>
      <c r="G956" s="8"/>
      <c r="H956" s="8"/>
      <c r="I956" s="8"/>
      <c r="J956" s="8"/>
      <c r="K956" s="8"/>
      <c r="L956" s="15"/>
      <c r="M956" s="15"/>
      <c r="N956" s="15"/>
      <c r="O956" s="15"/>
      <c r="P956" s="67"/>
    </row>
    <row r="957" spans="1:16" ht="12.75">
      <c r="A957" s="303"/>
      <c r="B957" s="303"/>
      <c r="C957" s="135" t="s">
        <v>600</v>
      </c>
      <c r="D957" s="8"/>
      <c r="E957" s="8"/>
      <c r="F957" s="8"/>
      <c r="G957" s="8"/>
      <c r="H957" s="8"/>
      <c r="I957" s="8"/>
      <c r="J957" s="8"/>
      <c r="K957" s="8"/>
      <c r="L957" s="15"/>
      <c r="M957" s="15"/>
      <c r="N957" s="15"/>
      <c r="O957" s="15"/>
      <c r="P957" s="67"/>
    </row>
    <row r="958" spans="1:16" ht="14.25" customHeight="1">
      <c r="A958" s="301" t="s">
        <v>956</v>
      </c>
      <c r="B958" s="301" t="s">
        <v>970</v>
      </c>
      <c r="C958" s="135" t="s">
        <v>595</v>
      </c>
      <c r="D958" s="8"/>
      <c r="E958" s="8"/>
      <c r="F958" s="138"/>
      <c r="G958" s="138"/>
      <c r="H958" s="138"/>
      <c r="I958" s="138"/>
      <c r="J958" s="138"/>
      <c r="K958" s="138"/>
      <c r="L958" s="138"/>
      <c r="M958" s="138"/>
      <c r="N958" s="138"/>
      <c r="O958" s="138"/>
      <c r="P958" s="67"/>
    </row>
    <row r="959" spans="1:16" ht="12.75">
      <c r="A959" s="302"/>
      <c r="B959" s="302"/>
      <c r="C959" s="135" t="s">
        <v>596</v>
      </c>
      <c r="D959" s="8"/>
      <c r="E959" s="8"/>
      <c r="F959" s="8"/>
      <c r="G959" s="8"/>
      <c r="H959" s="8"/>
      <c r="I959" s="8"/>
      <c r="J959" s="8"/>
      <c r="K959" s="8"/>
      <c r="L959" s="8"/>
      <c r="M959" s="15"/>
      <c r="N959" s="8"/>
      <c r="O959" s="8"/>
      <c r="P959" s="67"/>
    </row>
    <row r="960" spans="1:16" ht="12.75">
      <c r="A960" s="302"/>
      <c r="B960" s="302"/>
      <c r="C960" s="135" t="s">
        <v>11</v>
      </c>
      <c r="D960" s="8"/>
      <c r="E960" s="8"/>
      <c r="F960" s="8"/>
      <c r="G960" s="8"/>
      <c r="H960" s="8"/>
      <c r="I960" s="8"/>
      <c r="J960" s="8"/>
      <c r="K960" s="8"/>
      <c r="L960" s="8"/>
      <c r="M960" s="15"/>
      <c r="N960" s="8"/>
      <c r="O960" s="8"/>
      <c r="P960" s="67"/>
    </row>
    <row r="961" spans="1:16" ht="12.75">
      <c r="A961" s="302"/>
      <c r="B961" s="302"/>
      <c r="C961" s="135" t="s">
        <v>597</v>
      </c>
      <c r="D961" s="8"/>
      <c r="E961" s="8"/>
      <c r="F961" s="8"/>
      <c r="G961" s="8"/>
      <c r="H961" s="8"/>
      <c r="I961" s="8"/>
      <c r="J961" s="8"/>
      <c r="K961" s="8"/>
      <c r="L961" s="8"/>
      <c r="M961" s="15"/>
      <c r="N961" s="8"/>
      <c r="O961" s="8"/>
      <c r="P961" s="67"/>
    </row>
    <row r="962" spans="1:16" ht="12.75">
      <c r="A962" s="302"/>
      <c r="B962" s="302"/>
      <c r="C962" s="135" t="s">
        <v>598</v>
      </c>
      <c r="D962" s="8"/>
      <c r="E962" s="8"/>
      <c r="F962" s="138"/>
      <c r="G962" s="138"/>
      <c r="H962" s="138"/>
      <c r="I962" s="138"/>
      <c r="J962" s="138"/>
      <c r="K962" s="138"/>
      <c r="L962" s="138"/>
      <c r="M962" s="138"/>
      <c r="N962" s="138"/>
      <c r="O962" s="138"/>
      <c r="P962" s="67"/>
    </row>
    <row r="963" spans="1:16" ht="11.25" customHeight="1">
      <c r="A963" s="302"/>
      <c r="B963" s="302"/>
      <c r="C963" s="135" t="s">
        <v>599</v>
      </c>
      <c r="D963" s="8"/>
      <c r="E963" s="8"/>
      <c r="F963" s="8"/>
      <c r="G963" s="8"/>
      <c r="H963" s="8"/>
      <c r="I963" s="8"/>
      <c r="J963" s="8"/>
      <c r="K963" s="8"/>
      <c r="L963" s="15"/>
      <c r="M963" s="15"/>
      <c r="N963" s="15"/>
      <c r="O963" s="15"/>
      <c r="P963" s="67"/>
    </row>
    <row r="964" spans="1:16" ht="22.5">
      <c r="A964" s="302"/>
      <c r="B964" s="302"/>
      <c r="C964" s="135" t="s">
        <v>44</v>
      </c>
      <c r="D964" s="8"/>
      <c r="E964" s="8"/>
      <c r="F964" s="8"/>
      <c r="G964" s="8"/>
      <c r="H964" s="8"/>
      <c r="I964" s="8"/>
      <c r="J964" s="8"/>
      <c r="K964" s="8"/>
      <c r="L964" s="15"/>
      <c r="M964" s="15"/>
      <c r="N964" s="15"/>
      <c r="O964" s="15"/>
      <c r="P964" s="67"/>
    </row>
    <row r="965" spans="1:16" ht="12.75">
      <c r="A965" s="303"/>
      <c r="B965" s="303"/>
      <c r="C965" s="135" t="s">
        <v>600</v>
      </c>
      <c r="D965" s="8"/>
      <c r="E965" s="8"/>
      <c r="F965" s="8"/>
      <c r="G965" s="8"/>
      <c r="H965" s="8"/>
      <c r="I965" s="8"/>
      <c r="J965" s="8"/>
      <c r="K965" s="8"/>
      <c r="L965" s="15"/>
      <c r="M965" s="15"/>
      <c r="N965" s="15"/>
      <c r="O965" s="15"/>
      <c r="P965" s="67"/>
    </row>
    <row r="966" spans="1:16" ht="12" customHeight="1">
      <c r="A966" s="301" t="s">
        <v>971</v>
      </c>
      <c r="B966" s="301" t="s">
        <v>972</v>
      </c>
      <c r="C966" s="135" t="s">
        <v>595</v>
      </c>
      <c r="D966" s="8"/>
      <c r="E966" s="8"/>
      <c r="F966" s="138"/>
      <c r="G966" s="138"/>
      <c r="H966" s="138"/>
      <c r="I966" s="138"/>
      <c r="J966" s="138"/>
      <c r="K966" s="138"/>
      <c r="L966" s="138"/>
      <c r="M966" s="138"/>
      <c r="N966" s="138"/>
      <c r="O966" s="138"/>
      <c r="P966" s="67"/>
    </row>
    <row r="967" spans="1:16" ht="12.75">
      <c r="A967" s="302"/>
      <c r="B967" s="302"/>
      <c r="C967" s="135" t="s">
        <v>596</v>
      </c>
      <c r="D967" s="8"/>
      <c r="E967" s="8"/>
      <c r="F967" s="8"/>
      <c r="G967" s="8"/>
      <c r="H967" s="8"/>
      <c r="I967" s="8"/>
      <c r="J967" s="8"/>
      <c r="K967" s="8"/>
      <c r="L967" s="15"/>
      <c r="M967" s="15"/>
      <c r="N967" s="15"/>
      <c r="O967" s="15"/>
      <c r="P967" s="67"/>
    </row>
    <row r="968" spans="1:16" ht="12.75">
      <c r="A968" s="302"/>
      <c r="B968" s="302"/>
      <c r="C968" s="135" t="s">
        <v>11</v>
      </c>
      <c r="D968" s="8"/>
      <c r="E968" s="8"/>
      <c r="F968" s="8"/>
      <c r="G968" s="8"/>
      <c r="H968" s="8"/>
      <c r="I968" s="8"/>
      <c r="J968" s="8"/>
      <c r="K968" s="8"/>
      <c r="L968" s="15"/>
      <c r="M968" s="15"/>
      <c r="N968" s="15"/>
      <c r="O968" s="15"/>
      <c r="P968" s="67"/>
    </row>
    <row r="969" spans="1:16" ht="12.75">
      <c r="A969" s="302"/>
      <c r="B969" s="302"/>
      <c r="C969" s="135" t="s">
        <v>597</v>
      </c>
      <c r="D969" s="8"/>
      <c r="E969" s="8"/>
      <c r="F969" s="8"/>
      <c r="G969" s="8"/>
      <c r="H969" s="8"/>
      <c r="I969" s="8"/>
      <c r="J969" s="8"/>
      <c r="K969" s="8"/>
      <c r="L969" s="15"/>
      <c r="M969" s="15"/>
      <c r="N969" s="15"/>
      <c r="O969" s="15"/>
      <c r="P969" s="67"/>
    </row>
    <row r="970" spans="1:16" ht="12.75">
      <c r="A970" s="302"/>
      <c r="B970" s="302"/>
      <c r="C970" s="135" t="s">
        <v>598</v>
      </c>
      <c r="D970" s="8"/>
      <c r="E970" s="8"/>
      <c r="F970" s="138"/>
      <c r="G970" s="138"/>
      <c r="H970" s="138"/>
      <c r="I970" s="138"/>
      <c r="J970" s="138"/>
      <c r="K970" s="138"/>
      <c r="L970" s="138"/>
      <c r="M970" s="138"/>
      <c r="N970" s="138"/>
      <c r="O970" s="138"/>
      <c r="P970" s="67"/>
    </row>
    <row r="971" spans="1:16" ht="14.25" customHeight="1">
      <c r="A971" s="302"/>
      <c r="B971" s="302"/>
      <c r="C971" s="135" t="s">
        <v>599</v>
      </c>
      <c r="D971" s="8"/>
      <c r="E971" s="8"/>
      <c r="F971" s="8"/>
      <c r="G971" s="8"/>
      <c r="H971" s="8"/>
      <c r="I971" s="8"/>
      <c r="J971" s="8"/>
      <c r="K971" s="8"/>
      <c r="L971" s="15"/>
      <c r="M971" s="15"/>
      <c r="N971" s="15"/>
      <c r="O971" s="15"/>
      <c r="P971" s="67"/>
    </row>
    <row r="972" spans="1:16" ht="22.5">
      <c r="A972" s="302"/>
      <c r="B972" s="302"/>
      <c r="C972" s="135" t="s">
        <v>44</v>
      </c>
      <c r="D972" s="8"/>
      <c r="E972" s="8"/>
      <c r="F972" s="8"/>
      <c r="G972" s="8"/>
      <c r="H972" s="8"/>
      <c r="I972" s="8"/>
      <c r="J972" s="8"/>
      <c r="K972" s="8"/>
      <c r="L972" s="15"/>
      <c r="M972" s="15"/>
      <c r="N972" s="15"/>
      <c r="O972" s="15"/>
      <c r="P972" s="67"/>
    </row>
    <row r="973" spans="1:16" ht="12.75">
      <c r="A973" s="303"/>
      <c r="B973" s="303"/>
      <c r="C973" s="135" t="s">
        <v>600</v>
      </c>
      <c r="D973" s="8"/>
      <c r="E973" s="8"/>
      <c r="F973" s="8"/>
      <c r="G973" s="8"/>
      <c r="H973" s="8"/>
      <c r="I973" s="8"/>
      <c r="J973" s="8"/>
      <c r="K973" s="8"/>
      <c r="L973" s="15"/>
      <c r="M973" s="15"/>
      <c r="N973" s="15"/>
      <c r="O973" s="15"/>
      <c r="P973" s="67"/>
    </row>
    <row r="974" spans="1:16" ht="14.25" customHeight="1">
      <c r="A974" s="301" t="s">
        <v>973</v>
      </c>
      <c r="B974" s="301" t="s">
        <v>974</v>
      </c>
      <c r="C974" s="135" t="s">
        <v>595</v>
      </c>
      <c r="D974" s="8"/>
      <c r="E974" s="8"/>
      <c r="F974" s="138">
        <f>SUM(F975:F981)</f>
        <v>110</v>
      </c>
      <c r="G974" s="138">
        <f aca="true" t="shared" si="82" ref="G974:O974">SUM(G975:G981)</f>
        <v>20.5</v>
      </c>
      <c r="H974" s="138">
        <f t="shared" si="82"/>
        <v>110</v>
      </c>
      <c r="I974" s="138">
        <f t="shared" si="82"/>
        <v>35</v>
      </c>
      <c r="J974" s="138">
        <f t="shared" si="82"/>
        <v>110</v>
      </c>
      <c r="K974" s="138">
        <f t="shared" si="82"/>
        <v>35</v>
      </c>
      <c r="L974" s="138">
        <f t="shared" si="82"/>
        <v>120</v>
      </c>
      <c r="M974" s="138">
        <f t="shared" si="82"/>
        <v>67</v>
      </c>
      <c r="N974" s="138">
        <f t="shared" si="82"/>
        <v>110</v>
      </c>
      <c r="O974" s="138">
        <f t="shared" si="82"/>
        <v>110</v>
      </c>
      <c r="P974" s="67"/>
    </row>
    <row r="975" spans="1:16" ht="12.75">
      <c r="A975" s="302"/>
      <c r="B975" s="302"/>
      <c r="C975" s="135" t="s">
        <v>596</v>
      </c>
      <c r="D975" s="8"/>
      <c r="E975" s="8"/>
      <c r="F975" s="8"/>
      <c r="G975" s="8"/>
      <c r="H975" s="8"/>
      <c r="I975" s="8"/>
      <c r="J975" s="8"/>
      <c r="K975" s="8"/>
      <c r="L975" s="15"/>
      <c r="M975" s="15"/>
      <c r="N975" s="15"/>
      <c r="O975" s="15"/>
      <c r="P975" s="67"/>
    </row>
    <row r="976" spans="1:16" ht="12.75">
      <c r="A976" s="302"/>
      <c r="B976" s="302"/>
      <c r="C976" s="135" t="s">
        <v>11</v>
      </c>
      <c r="D976" s="8"/>
      <c r="E976" s="8"/>
      <c r="F976" s="8"/>
      <c r="G976" s="8"/>
      <c r="H976" s="8"/>
      <c r="I976" s="8"/>
      <c r="J976" s="8"/>
      <c r="K976" s="8"/>
      <c r="L976" s="15"/>
      <c r="M976" s="15"/>
      <c r="N976" s="15"/>
      <c r="O976" s="15"/>
      <c r="P976" s="67"/>
    </row>
    <row r="977" spans="1:16" ht="12.75">
      <c r="A977" s="302"/>
      <c r="B977" s="302"/>
      <c r="C977" s="135" t="s">
        <v>597</v>
      </c>
      <c r="D977" s="8"/>
      <c r="E977" s="8"/>
      <c r="F977" s="8"/>
      <c r="G977" s="8"/>
      <c r="H977" s="8"/>
      <c r="I977" s="8"/>
      <c r="J977" s="8"/>
      <c r="K977" s="8"/>
      <c r="L977" s="15"/>
      <c r="M977" s="15"/>
      <c r="N977" s="15"/>
      <c r="O977" s="15"/>
      <c r="P977" s="67"/>
    </row>
    <row r="978" spans="1:16" ht="12.75">
      <c r="A978" s="302"/>
      <c r="B978" s="302"/>
      <c r="C978" s="135" t="s">
        <v>598</v>
      </c>
      <c r="D978" s="8"/>
      <c r="E978" s="8"/>
      <c r="F978" s="138">
        <v>110</v>
      </c>
      <c r="G978" s="138">
        <v>20.5</v>
      </c>
      <c r="H978" s="138">
        <v>110</v>
      </c>
      <c r="I978" s="138">
        <v>35</v>
      </c>
      <c r="J978" s="138">
        <v>110</v>
      </c>
      <c r="K978" s="138">
        <v>35</v>
      </c>
      <c r="L978" s="138">
        <v>120</v>
      </c>
      <c r="M978" s="138">
        <v>67</v>
      </c>
      <c r="N978" s="138">
        <v>110</v>
      </c>
      <c r="O978" s="138">
        <v>110</v>
      </c>
      <c r="P978" s="67"/>
    </row>
    <row r="979" spans="1:16" ht="11.25" customHeight="1">
      <c r="A979" s="302"/>
      <c r="B979" s="302"/>
      <c r="C979" s="135" t="s">
        <v>599</v>
      </c>
      <c r="D979" s="8"/>
      <c r="E979" s="8"/>
      <c r="F979" s="8"/>
      <c r="G979" s="8"/>
      <c r="H979" s="8"/>
      <c r="I979" s="8"/>
      <c r="J979" s="8"/>
      <c r="K979" s="8"/>
      <c r="L979" s="15"/>
      <c r="M979" s="15"/>
      <c r="N979" s="15"/>
      <c r="O979" s="15"/>
      <c r="P979" s="67"/>
    </row>
    <row r="980" spans="1:16" ht="22.5">
      <c r="A980" s="302"/>
      <c r="B980" s="302"/>
      <c r="C980" s="135" t="s">
        <v>44</v>
      </c>
      <c r="D980" s="8"/>
      <c r="E980" s="8"/>
      <c r="F980" s="8"/>
      <c r="G980" s="8"/>
      <c r="H980" s="8"/>
      <c r="I980" s="8"/>
      <c r="J980" s="8"/>
      <c r="K980" s="8"/>
      <c r="L980" s="15"/>
      <c r="M980" s="15"/>
      <c r="N980" s="15"/>
      <c r="O980" s="15"/>
      <c r="P980" s="67"/>
    </row>
    <row r="981" spans="1:16" ht="12.75">
      <c r="A981" s="303"/>
      <c r="B981" s="303"/>
      <c r="C981" s="135" t="s">
        <v>600</v>
      </c>
      <c r="D981" s="8"/>
      <c r="E981" s="8"/>
      <c r="F981" s="8"/>
      <c r="G981" s="8"/>
      <c r="H981" s="8"/>
      <c r="I981" s="8"/>
      <c r="J981" s="8"/>
      <c r="K981" s="8"/>
      <c r="L981" s="15"/>
      <c r="M981" s="15"/>
      <c r="N981" s="15"/>
      <c r="O981" s="15"/>
      <c r="P981" s="67"/>
    </row>
    <row r="982" spans="1:16" ht="12.75">
      <c r="A982" s="397" t="s">
        <v>40</v>
      </c>
      <c r="B982" s="397" t="s">
        <v>818</v>
      </c>
      <c r="C982" s="142" t="s">
        <v>595</v>
      </c>
      <c r="D982" s="12"/>
      <c r="E982" s="12"/>
      <c r="F982" s="12">
        <f>SUM(F983:F989)</f>
        <v>860</v>
      </c>
      <c r="G982" s="12">
        <f aca="true" t="shared" si="83" ref="G982:O982">SUM(G983:G989)</f>
        <v>316.05</v>
      </c>
      <c r="H982" s="12">
        <f t="shared" si="83"/>
        <v>860</v>
      </c>
      <c r="I982" s="12">
        <f t="shared" si="83"/>
        <v>533.194</v>
      </c>
      <c r="J982" s="12">
        <f t="shared" si="83"/>
        <v>860</v>
      </c>
      <c r="K982" s="12">
        <f t="shared" si="83"/>
        <v>607.153</v>
      </c>
      <c r="L982" s="12">
        <f t="shared" si="83"/>
        <v>860</v>
      </c>
      <c r="M982" s="12">
        <f t="shared" si="83"/>
        <v>847.807</v>
      </c>
      <c r="N982" s="12">
        <f t="shared" si="83"/>
        <v>860</v>
      </c>
      <c r="O982" s="12">
        <f t="shared" si="83"/>
        <v>860</v>
      </c>
      <c r="P982" s="67"/>
    </row>
    <row r="983" spans="1:16" ht="12.75">
      <c r="A983" s="398"/>
      <c r="B983" s="398"/>
      <c r="C983" s="142" t="s">
        <v>596</v>
      </c>
      <c r="D983" s="12"/>
      <c r="E983" s="12"/>
      <c r="F983" s="12"/>
      <c r="G983" s="12"/>
      <c r="H983" s="12"/>
      <c r="I983" s="12"/>
      <c r="J983" s="12"/>
      <c r="K983" s="12"/>
      <c r="L983" s="13"/>
      <c r="M983" s="13"/>
      <c r="N983" s="13"/>
      <c r="O983" s="13"/>
      <c r="P983" s="67"/>
    </row>
    <row r="984" spans="1:16" ht="12.75">
      <c r="A984" s="398"/>
      <c r="B984" s="398"/>
      <c r="C984" s="142" t="s">
        <v>11</v>
      </c>
      <c r="D984" s="12"/>
      <c r="E984" s="12"/>
      <c r="F984" s="12"/>
      <c r="G984" s="12"/>
      <c r="H984" s="12"/>
      <c r="I984" s="12"/>
      <c r="J984" s="12"/>
      <c r="K984" s="12"/>
      <c r="L984" s="13"/>
      <c r="M984" s="13"/>
      <c r="N984" s="13"/>
      <c r="O984" s="13"/>
      <c r="P984" s="67"/>
    </row>
    <row r="985" spans="1:16" ht="12.75">
      <c r="A985" s="398"/>
      <c r="B985" s="398"/>
      <c r="C985" s="142" t="s">
        <v>597</v>
      </c>
      <c r="D985" s="12"/>
      <c r="E985" s="12"/>
      <c r="F985" s="12"/>
      <c r="G985" s="12"/>
      <c r="H985" s="12"/>
      <c r="I985" s="12"/>
      <c r="J985" s="12"/>
      <c r="K985" s="12"/>
      <c r="L985" s="13"/>
      <c r="M985" s="13"/>
      <c r="N985" s="13"/>
      <c r="O985" s="13"/>
      <c r="P985" s="67"/>
    </row>
    <row r="986" spans="1:16" ht="12.75">
      <c r="A986" s="398"/>
      <c r="B986" s="398"/>
      <c r="C986" s="142" t="s">
        <v>598</v>
      </c>
      <c r="D986" s="12"/>
      <c r="E986" s="12"/>
      <c r="F986" s="12">
        <f>F994</f>
        <v>860</v>
      </c>
      <c r="G986" s="12">
        <f aca="true" t="shared" si="84" ref="G986:O986">G994</f>
        <v>316.05</v>
      </c>
      <c r="H986" s="12">
        <f t="shared" si="84"/>
        <v>860</v>
      </c>
      <c r="I986" s="12">
        <f t="shared" si="84"/>
        <v>533.194</v>
      </c>
      <c r="J986" s="12">
        <f t="shared" si="84"/>
        <v>860</v>
      </c>
      <c r="K986" s="12">
        <f t="shared" si="84"/>
        <v>607.153</v>
      </c>
      <c r="L986" s="12">
        <f t="shared" si="84"/>
        <v>860</v>
      </c>
      <c r="M986" s="12">
        <f t="shared" si="84"/>
        <v>847.807</v>
      </c>
      <c r="N986" s="12">
        <f t="shared" si="84"/>
        <v>860</v>
      </c>
      <c r="O986" s="12">
        <f t="shared" si="84"/>
        <v>860</v>
      </c>
      <c r="P986" s="67"/>
    </row>
    <row r="987" spans="1:16" ht="21">
      <c r="A987" s="398"/>
      <c r="B987" s="398"/>
      <c r="C987" s="142" t="s">
        <v>599</v>
      </c>
      <c r="D987" s="12"/>
      <c r="E987" s="12"/>
      <c r="F987" s="12"/>
      <c r="G987" s="12"/>
      <c r="H987" s="12"/>
      <c r="I987" s="12"/>
      <c r="J987" s="8"/>
      <c r="K987" s="8"/>
      <c r="L987" s="15"/>
      <c r="M987" s="15"/>
      <c r="N987" s="15"/>
      <c r="O987" s="15"/>
      <c r="P987" s="67"/>
    </row>
    <row r="988" spans="1:16" ht="21">
      <c r="A988" s="398"/>
      <c r="B988" s="398"/>
      <c r="C988" s="142" t="s">
        <v>44</v>
      </c>
      <c r="D988" s="12"/>
      <c r="E988" s="12"/>
      <c r="F988" s="12"/>
      <c r="G988" s="12"/>
      <c r="H988" s="12"/>
      <c r="I988" s="12"/>
      <c r="J988" s="8"/>
      <c r="K988" s="8"/>
      <c r="L988" s="15"/>
      <c r="M988" s="15"/>
      <c r="N988" s="15"/>
      <c r="O988" s="15"/>
      <c r="P988" s="67"/>
    </row>
    <row r="989" spans="1:16" ht="12.75">
      <c r="A989" s="399"/>
      <c r="B989" s="399"/>
      <c r="C989" s="142" t="s">
        <v>600</v>
      </c>
      <c r="D989" s="12"/>
      <c r="E989" s="12"/>
      <c r="F989" s="12"/>
      <c r="G989" s="12"/>
      <c r="H989" s="12"/>
      <c r="I989" s="12"/>
      <c r="J989" s="8"/>
      <c r="K989" s="8"/>
      <c r="L989" s="15"/>
      <c r="M989" s="15"/>
      <c r="N989" s="15"/>
      <c r="O989" s="15"/>
      <c r="P989" s="67"/>
    </row>
    <row r="990" spans="1:16" ht="13.5" customHeight="1">
      <c r="A990" s="301" t="s">
        <v>985</v>
      </c>
      <c r="B990" s="301" t="s">
        <v>986</v>
      </c>
      <c r="C990" s="135" t="s">
        <v>595</v>
      </c>
      <c r="D990" s="8"/>
      <c r="E990" s="8"/>
      <c r="F990" s="8">
        <f>SUM(F991:F997)</f>
        <v>860</v>
      </c>
      <c r="G990" s="8">
        <f aca="true" t="shared" si="85" ref="G990:O990">SUM(G991:G997)</f>
        <v>316.05</v>
      </c>
      <c r="H990" s="8">
        <f t="shared" si="85"/>
        <v>860</v>
      </c>
      <c r="I990" s="8">
        <f t="shared" si="85"/>
        <v>533.194</v>
      </c>
      <c r="J990" s="8">
        <f t="shared" si="85"/>
        <v>860</v>
      </c>
      <c r="K990" s="8">
        <f t="shared" si="85"/>
        <v>607.153</v>
      </c>
      <c r="L990" s="8">
        <f t="shared" si="85"/>
        <v>860</v>
      </c>
      <c r="M990" s="8">
        <f t="shared" si="85"/>
        <v>847.807</v>
      </c>
      <c r="N990" s="8">
        <f t="shared" si="85"/>
        <v>860</v>
      </c>
      <c r="O990" s="8">
        <f t="shared" si="85"/>
        <v>860</v>
      </c>
      <c r="P990" s="67"/>
    </row>
    <row r="991" spans="1:16" ht="12.75">
      <c r="A991" s="302"/>
      <c r="B991" s="302"/>
      <c r="C991" s="135" t="s">
        <v>596</v>
      </c>
      <c r="D991" s="8"/>
      <c r="E991" s="8"/>
      <c r="F991" s="8"/>
      <c r="G991" s="8"/>
      <c r="H991" s="8"/>
      <c r="I991" s="8"/>
      <c r="J991" s="8"/>
      <c r="K991" s="8"/>
      <c r="L991" s="15"/>
      <c r="M991" s="15"/>
      <c r="N991" s="15"/>
      <c r="O991" s="15"/>
      <c r="P991" s="67"/>
    </row>
    <row r="992" spans="1:16" ht="12.75">
      <c r="A992" s="302"/>
      <c r="B992" s="302"/>
      <c r="C992" s="135" t="s">
        <v>11</v>
      </c>
      <c r="D992" s="8"/>
      <c r="E992" s="8"/>
      <c r="F992" s="8"/>
      <c r="G992" s="8"/>
      <c r="H992" s="8"/>
      <c r="I992" s="8"/>
      <c r="J992" s="8"/>
      <c r="K992" s="8"/>
      <c r="L992" s="15"/>
      <c r="M992" s="15"/>
      <c r="N992" s="15"/>
      <c r="O992" s="15"/>
      <c r="P992" s="67"/>
    </row>
    <row r="993" spans="1:16" ht="12.75">
      <c r="A993" s="302"/>
      <c r="B993" s="302"/>
      <c r="C993" s="135" t="s">
        <v>597</v>
      </c>
      <c r="D993" s="8"/>
      <c r="E993" s="8"/>
      <c r="F993" s="8"/>
      <c r="G993" s="8"/>
      <c r="H993" s="8"/>
      <c r="I993" s="8"/>
      <c r="J993" s="8"/>
      <c r="K993" s="8"/>
      <c r="L993" s="15"/>
      <c r="M993" s="15"/>
      <c r="N993" s="15"/>
      <c r="O993" s="15"/>
      <c r="P993" s="67"/>
    </row>
    <row r="994" spans="1:16" ht="12.75">
      <c r="A994" s="302"/>
      <c r="B994" s="302"/>
      <c r="C994" s="135" t="s">
        <v>598</v>
      </c>
      <c r="D994" s="8"/>
      <c r="E994" s="8"/>
      <c r="F994" s="8">
        <v>860</v>
      </c>
      <c r="G994" s="8">
        <v>316.05</v>
      </c>
      <c r="H994" s="8">
        <v>860</v>
      </c>
      <c r="I994" s="8">
        <v>533.194</v>
      </c>
      <c r="J994" s="8">
        <v>860</v>
      </c>
      <c r="K994" s="8">
        <v>607.153</v>
      </c>
      <c r="L994" s="138">
        <v>860</v>
      </c>
      <c r="M994" s="138">
        <v>847.807</v>
      </c>
      <c r="N994" s="138">
        <v>860</v>
      </c>
      <c r="O994" s="138">
        <v>860</v>
      </c>
      <c r="P994" s="67"/>
    </row>
    <row r="995" spans="1:16" ht="12.75" customHeight="1">
      <c r="A995" s="302"/>
      <c r="B995" s="302"/>
      <c r="C995" s="135" t="s">
        <v>599</v>
      </c>
      <c r="D995" s="8"/>
      <c r="E995" s="8"/>
      <c r="F995" s="8"/>
      <c r="G995" s="8"/>
      <c r="H995" s="8"/>
      <c r="I995" s="8"/>
      <c r="J995" s="8"/>
      <c r="K995" s="8"/>
      <c r="L995" s="15"/>
      <c r="M995" s="15"/>
      <c r="N995" s="15"/>
      <c r="O995" s="15"/>
      <c r="P995" s="67"/>
    </row>
    <row r="996" spans="1:16" ht="22.5">
      <c r="A996" s="302"/>
      <c r="B996" s="302"/>
      <c r="C996" s="135" t="s">
        <v>44</v>
      </c>
      <c r="D996" s="8"/>
      <c r="E996" s="8"/>
      <c r="F996" s="8"/>
      <c r="G996" s="8"/>
      <c r="H996" s="8"/>
      <c r="I996" s="8"/>
      <c r="J996" s="8"/>
      <c r="K996" s="8"/>
      <c r="L996" s="15"/>
      <c r="M996" s="15"/>
      <c r="N996" s="15"/>
      <c r="O996" s="15"/>
      <c r="P996" s="67"/>
    </row>
    <row r="997" spans="1:16" ht="12.75">
      <c r="A997" s="303"/>
      <c r="B997" s="303"/>
      <c r="C997" s="135" t="s">
        <v>600</v>
      </c>
      <c r="D997" s="8"/>
      <c r="E997" s="8"/>
      <c r="F997" s="8"/>
      <c r="G997" s="8"/>
      <c r="H997" s="8"/>
      <c r="I997" s="8"/>
      <c r="J997" s="8"/>
      <c r="K997" s="8"/>
      <c r="L997" s="15"/>
      <c r="M997" s="15"/>
      <c r="N997" s="15"/>
      <c r="O997" s="15"/>
      <c r="P997" s="67"/>
    </row>
    <row r="998" spans="1:16" ht="12.75">
      <c r="A998" s="397" t="s">
        <v>40</v>
      </c>
      <c r="B998" s="397" t="s">
        <v>826</v>
      </c>
      <c r="C998" s="135" t="s">
        <v>595</v>
      </c>
      <c r="D998" s="8"/>
      <c r="E998" s="8"/>
      <c r="F998" s="144">
        <f>SUM(F999:F1005)</f>
        <v>30391.7</v>
      </c>
      <c r="G998" s="144">
        <f aca="true" t="shared" si="86" ref="G998:O998">SUM(G999:G1005)</f>
        <v>7008.344</v>
      </c>
      <c r="H998" s="144">
        <f t="shared" si="86"/>
        <v>30594.097999999998</v>
      </c>
      <c r="I998" s="144">
        <f t="shared" si="86"/>
        <v>15081.964</v>
      </c>
      <c r="J998" s="144">
        <f t="shared" si="86"/>
        <v>57744.731</v>
      </c>
      <c r="K998" s="144">
        <f t="shared" si="86"/>
        <v>24000.374999999996</v>
      </c>
      <c r="L998" s="144">
        <f t="shared" si="86"/>
        <v>60010.71800000001</v>
      </c>
      <c r="M998" s="144">
        <f t="shared" si="86"/>
        <v>50642.419</v>
      </c>
      <c r="N998" s="144">
        <f t="shared" si="86"/>
        <v>94980.70000000001</v>
      </c>
      <c r="O998" s="144">
        <f t="shared" si="86"/>
        <v>91915.6</v>
      </c>
      <c r="P998" s="67"/>
    </row>
    <row r="999" spans="1:16" ht="12.75">
      <c r="A999" s="398"/>
      <c r="B999" s="434"/>
      <c r="C999" s="135" t="s">
        <v>596</v>
      </c>
      <c r="D999" s="8"/>
      <c r="E999" s="8"/>
      <c r="F999" s="8"/>
      <c r="G999" s="8"/>
      <c r="H999" s="8"/>
      <c r="I999" s="8"/>
      <c r="J999" s="8"/>
      <c r="K999" s="8"/>
      <c r="L999" s="15"/>
      <c r="M999" s="15"/>
      <c r="N999" s="15"/>
      <c r="O999" s="15"/>
      <c r="P999" s="67"/>
    </row>
    <row r="1000" spans="1:16" ht="12.75">
      <c r="A1000" s="398"/>
      <c r="B1000" s="434"/>
      <c r="C1000" s="135" t="s">
        <v>11</v>
      </c>
      <c r="D1000" s="8"/>
      <c r="E1000" s="8"/>
      <c r="F1000" s="14">
        <f>F1008+F1016+F1024+F1032</f>
        <v>26.7</v>
      </c>
      <c r="G1000" s="14">
        <f aca="true" t="shared" si="87" ref="G1000:O1000">G1008+G1016+G1024+G1032</f>
        <v>0</v>
      </c>
      <c r="H1000" s="14">
        <f t="shared" si="87"/>
        <v>26.7</v>
      </c>
      <c r="I1000" s="14">
        <f t="shared" si="87"/>
        <v>26.7</v>
      </c>
      <c r="J1000" s="14">
        <f t="shared" si="87"/>
        <v>76.7</v>
      </c>
      <c r="K1000" s="14">
        <f t="shared" si="87"/>
        <v>26.7</v>
      </c>
      <c r="L1000" s="14">
        <f t="shared" si="87"/>
        <v>76.7</v>
      </c>
      <c r="M1000" s="14">
        <f t="shared" si="87"/>
        <v>76.7</v>
      </c>
      <c r="N1000" s="14">
        <f t="shared" si="87"/>
        <v>0</v>
      </c>
      <c r="O1000" s="14">
        <f t="shared" si="87"/>
        <v>0</v>
      </c>
      <c r="P1000" s="67"/>
    </row>
    <row r="1001" spans="1:16" ht="12.75">
      <c r="A1001" s="398"/>
      <c r="B1001" s="434"/>
      <c r="C1001" s="135" t="s">
        <v>597</v>
      </c>
      <c r="D1001" s="8"/>
      <c r="E1001" s="8"/>
      <c r="F1001" s="14">
        <f>F1009+F1017+F1025+F1033</f>
        <v>1311.2</v>
      </c>
      <c r="G1001" s="14">
        <f aca="true" t="shared" si="88" ref="G1001:O1001">G1009+G1017+G1025+G1033</f>
        <v>0</v>
      </c>
      <c r="H1001" s="14">
        <f t="shared" si="88"/>
        <v>1563.6000000000001</v>
      </c>
      <c r="I1001" s="14">
        <f t="shared" si="88"/>
        <v>917.2</v>
      </c>
      <c r="J1001" s="14">
        <f t="shared" si="88"/>
        <v>16702</v>
      </c>
      <c r="K1001" s="14">
        <f t="shared" si="88"/>
        <v>1782.28</v>
      </c>
      <c r="L1001" s="14">
        <f t="shared" si="88"/>
        <v>19980.348</v>
      </c>
      <c r="M1001" s="14">
        <f t="shared" si="88"/>
        <v>16091.35</v>
      </c>
      <c r="N1001" s="14">
        <f t="shared" si="88"/>
        <v>0</v>
      </c>
      <c r="O1001" s="14">
        <f t="shared" si="88"/>
        <v>0</v>
      </c>
      <c r="P1001" s="67"/>
    </row>
    <row r="1002" spans="1:16" ht="12.75">
      <c r="A1002" s="398"/>
      <c r="B1002" s="434"/>
      <c r="C1002" s="135" t="s">
        <v>598</v>
      </c>
      <c r="D1002" s="8"/>
      <c r="E1002" s="8"/>
      <c r="F1002" s="14">
        <f>F1010+F1018+F1026+F1034</f>
        <v>29053.8</v>
      </c>
      <c r="G1002" s="14">
        <f aca="true" t="shared" si="89" ref="G1002:O1002">G1010+G1018+G1026+G1034</f>
        <v>7008.344</v>
      </c>
      <c r="H1002" s="14">
        <f t="shared" si="89"/>
        <v>29003.798</v>
      </c>
      <c r="I1002" s="14">
        <f t="shared" si="89"/>
        <v>14138.064</v>
      </c>
      <c r="J1002" s="14">
        <f t="shared" si="89"/>
        <v>40966.031</v>
      </c>
      <c r="K1002" s="14">
        <f t="shared" si="89"/>
        <v>22191.394999999997</v>
      </c>
      <c r="L1002" s="14">
        <f t="shared" si="89"/>
        <v>39953.670000000006</v>
      </c>
      <c r="M1002" s="14">
        <f t="shared" si="89"/>
        <v>34474.369</v>
      </c>
      <c r="N1002" s="14">
        <f t="shared" si="89"/>
        <v>94980.70000000001</v>
      </c>
      <c r="O1002" s="14">
        <f t="shared" si="89"/>
        <v>91915.6</v>
      </c>
      <c r="P1002" s="67"/>
    </row>
    <row r="1003" spans="1:16" ht="11.25" customHeight="1">
      <c r="A1003" s="398"/>
      <c r="B1003" s="434"/>
      <c r="C1003" s="135" t="s">
        <v>599</v>
      </c>
      <c r="D1003" s="8"/>
      <c r="E1003" s="8"/>
      <c r="F1003" s="8"/>
      <c r="G1003" s="8"/>
      <c r="H1003" s="8"/>
      <c r="I1003" s="8"/>
      <c r="J1003" s="8"/>
      <c r="K1003" s="8"/>
      <c r="L1003" s="15"/>
      <c r="M1003" s="15"/>
      <c r="N1003" s="15"/>
      <c r="O1003" s="15"/>
      <c r="P1003" s="67"/>
    </row>
    <row r="1004" spans="1:16" ht="22.5">
      <c r="A1004" s="398"/>
      <c r="B1004" s="434"/>
      <c r="C1004" s="135" t="s">
        <v>44</v>
      </c>
      <c r="D1004" s="8"/>
      <c r="E1004" s="8"/>
      <c r="F1004" s="8"/>
      <c r="G1004" s="8"/>
      <c r="H1004" s="8"/>
      <c r="I1004" s="8"/>
      <c r="J1004" s="8"/>
      <c r="K1004" s="8"/>
      <c r="L1004" s="15"/>
      <c r="M1004" s="15"/>
      <c r="N1004" s="15"/>
      <c r="O1004" s="15"/>
      <c r="P1004" s="67"/>
    </row>
    <row r="1005" spans="1:16" ht="12.75">
      <c r="A1005" s="399"/>
      <c r="B1005" s="435"/>
      <c r="C1005" s="135" t="s">
        <v>600</v>
      </c>
      <c r="D1005" s="8"/>
      <c r="E1005" s="8"/>
      <c r="F1005" s="8"/>
      <c r="G1005" s="8"/>
      <c r="H1005" s="8"/>
      <c r="I1005" s="8"/>
      <c r="J1005" s="8"/>
      <c r="K1005" s="8"/>
      <c r="L1005" s="15"/>
      <c r="M1005" s="15"/>
      <c r="N1005" s="15"/>
      <c r="O1005" s="15"/>
      <c r="P1005" s="67"/>
    </row>
    <row r="1006" spans="1:16" ht="12.75">
      <c r="A1006" s="301" t="s">
        <v>159</v>
      </c>
      <c r="B1006" s="301" t="s">
        <v>975</v>
      </c>
      <c r="C1006" s="135" t="s">
        <v>595</v>
      </c>
      <c r="D1006" s="8"/>
      <c r="E1006" s="8"/>
      <c r="F1006" s="8">
        <f>SUM(F1007:F1013)</f>
        <v>130.5</v>
      </c>
      <c r="G1006" s="8">
        <f aca="true" t="shared" si="90" ref="G1006:O1006">SUM(G1007:G1013)</f>
        <v>0</v>
      </c>
      <c r="H1006" s="8">
        <f t="shared" si="90"/>
        <v>683.7</v>
      </c>
      <c r="I1006" s="8">
        <f t="shared" si="90"/>
        <v>683.7</v>
      </c>
      <c r="J1006" s="8">
        <f t="shared" si="90"/>
        <v>683.7</v>
      </c>
      <c r="K1006" s="8">
        <f t="shared" si="90"/>
        <v>683.7</v>
      </c>
      <c r="L1006" s="8">
        <f t="shared" si="90"/>
        <v>683.7</v>
      </c>
      <c r="M1006" s="8">
        <f t="shared" si="90"/>
        <v>683.7</v>
      </c>
      <c r="N1006" s="8">
        <f t="shared" si="90"/>
        <v>133.8</v>
      </c>
      <c r="O1006" s="8">
        <f t="shared" si="90"/>
        <v>133.8</v>
      </c>
      <c r="P1006" s="67"/>
    </row>
    <row r="1007" spans="1:16" ht="12.75">
      <c r="A1007" s="302"/>
      <c r="B1007" s="302"/>
      <c r="C1007" s="135" t="s">
        <v>596</v>
      </c>
      <c r="D1007" s="8"/>
      <c r="E1007" s="8"/>
      <c r="F1007" s="8"/>
      <c r="G1007" s="8"/>
      <c r="H1007" s="8"/>
      <c r="I1007" s="8"/>
      <c r="J1007" s="8"/>
      <c r="K1007" s="8"/>
      <c r="L1007" s="15"/>
      <c r="M1007" s="15"/>
      <c r="N1007" s="15"/>
      <c r="O1007" s="15"/>
      <c r="P1007" s="67"/>
    </row>
    <row r="1008" spans="1:16" ht="12.75">
      <c r="A1008" s="302"/>
      <c r="B1008" s="302"/>
      <c r="C1008" s="135" t="s">
        <v>11</v>
      </c>
      <c r="D1008" s="8"/>
      <c r="E1008" s="8"/>
      <c r="F1008" s="8">
        <v>0</v>
      </c>
      <c r="G1008" s="8">
        <v>0</v>
      </c>
      <c r="H1008" s="8">
        <v>26.7</v>
      </c>
      <c r="I1008" s="8">
        <v>26.7</v>
      </c>
      <c r="J1008" s="8">
        <v>26.7</v>
      </c>
      <c r="K1008" s="8">
        <v>26.7</v>
      </c>
      <c r="L1008" s="15">
        <v>26.7</v>
      </c>
      <c r="M1008" s="15">
        <v>26.7</v>
      </c>
      <c r="N1008" s="15">
        <v>0</v>
      </c>
      <c r="O1008" s="15">
        <v>0</v>
      </c>
      <c r="P1008" s="67"/>
    </row>
    <row r="1009" spans="1:16" ht="12.75">
      <c r="A1009" s="302"/>
      <c r="B1009" s="302"/>
      <c r="C1009" s="135" t="s">
        <v>597</v>
      </c>
      <c r="D1009" s="8"/>
      <c r="E1009" s="8"/>
      <c r="F1009" s="8">
        <v>0</v>
      </c>
      <c r="G1009" s="8">
        <v>0</v>
      </c>
      <c r="H1009" s="8">
        <v>523.2</v>
      </c>
      <c r="I1009" s="8">
        <v>523.2</v>
      </c>
      <c r="J1009" s="8">
        <v>523.2</v>
      </c>
      <c r="K1009" s="8">
        <v>523.2</v>
      </c>
      <c r="L1009" s="15">
        <v>523.2</v>
      </c>
      <c r="M1009" s="15">
        <v>523.2</v>
      </c>
      <c r="N1009" s="15">
        <v>0</v>
      </c>
      <c r="O1009" s="15">
        <v>0</v>
      </c>
      <c r="P1009" s="67"/>
    </row>
    <row r="1010" spans="1:16" ht="12.75">
      <c r="A1010" s="302"/>
      <c r="B1010" s="302"/>
      <c r="C1010" s="135" t="s">
        <v>598</v>
      </c>
      <c r="D1010" s="8"/>
      <c r="E1010" s="8"/>
      <c r="F1010" s="8">
        <v>130.5</v>
      </c>
      <c r="G1010" s="8">
        <v>0</v>
      </c>
      <c r="H1010" s="8">
        <v>133.8</v>
      </c>
      <c r="I1010" s="8">
        <v>133.8</v>
      </c>
      <c r="J1010" s="138">
        <v>133.8</v>
      </c>
      <c r="K1010" s="138">
        <v>133.8</v>
      </c>
      <c r="L1010" s="138">
        <v>133.8</v>
      </c>
      <c r="M1010" s="138">
        <v>133.8</v>
      </c>
      <c r="N1010" s="15">
        <v>133.8</v>
      </c>
      <c r="O1010" s="15">
        <v>133.8</v>
      </c>
      <c r="P1010" s="67"/>
    </row>
    <row r="1011" spans="1:16" ht="12" customHeight="1">
      <c r="A1011" s="302"/>
      <c r="B1011" s="302"/>
      <c r="C1011" s="135" t="s">
        <v>599</v>
      </c>
      <c r="D1011" s="8"/>
      <c r="E1011" s="8"/>
      <c r="F1011" s="8"/>
      <c r="G1011" s="8"/>
      <c r="H1011" s="8"/>
      <c r="I1011" s="8"/>
      <c r="J1011" s="8"/>
      <c r="K1011" s="8"/>
      <c r="L1011" s="15"/>
      <c r="M1011" s="15"/>
      <c r="N1011" s="15"/>
      <c r="O1011" s="15"/>
      <c r="P1011" s="67"/>
    </row>
    <row r="1012" spans="1:16" ht="22.5">
      <c r="A1012" s="302"/>
      <c r="B1012" s="302"/>
      <c r="C1012" s="135" t="s">
        <v>44</v>
      </c>
      <c r="D1012" s="8"/>
      <c r="E1012" s="8"/>
      <c r="F1012" s="8"/>
      <c r="G1012" s="8"/>
      <c r="H1012" s="8"/>
      <c r="I1012" s="8"/>
      <c r="J1012" s="8"/>
      <c r="K1012" s="8"/>
      <c r="L1012" s="15"/>
      <c r="M1012" s="15"/>
      <c r="N1012" s="15"/>
      <c r="O1012" s="15"/>
      <c r="P1012" s="67"/>
    </row>
    <row r="1013" spans="1:16" ht="12.75">
      <c r="A1013" s="303"/>
      <c r="B1013" s="303"/>
      <c r="C1013" s="135" t="s">
        <v>600</v>
      </c>
      <c r="D1013" s="8"/>
      <c r="E1013" s="8"/>
      <c r="F1013" s="8"/>
      <c r="G1013" s="8"/>
      <c r="H1013" s="8"/>
      <c r="I1013" s="8"/>
      <c r="J1013" s="8"/>
      <c r="K1013" s="8"/>
      <c r="L1013" s="15"/>
      <c r="M1013" s="15"/>
      <c r="N1013" s="15"/>
      <c r="O1013" s="15"/>
      <c r="P1013" s="67"/>
    </row>
    <row r="1014" spans="1:16" ht="12.75">
      <c r="A1014" s="301" t="s">
        <v>935</v>
      </c>
      <c r="B1014" s="301" t="s">
        <v>976</v>
      </c>
      <c r="C1014" s="135" t="s">
        <v>595</v>
      </c>
      <c r="D1014" s="8"/>
      <c r="E1014" s="8"/>
      <c r="F1014" s="8">
        <f>SUM(F1015:F1021)</f>
        <v>1550</v>
      </c>
      <c r="G1014" s="8">
        <f aca="true" t="shared" si="91" ref="G1014:O1014">SUM(G1015:G1021)</f>
        <v>116.4</v>
      </c>
      <c r="H1014" s="8">
        <f t="shared" si="91"/>
        <v>1413.98</v>
      </c>
      <c r="I1014" s="8">
        <f t="shared" si="91"/>
        <v>341.4</v>
      </c>
      <c r="J1014" s="8">
        <f t="shared" si="91"/>
        <v>1381.331</v>
      </c>
      <c r="K1014" s="8">
        <f t="shared" si="91"/>
        <v>918.495</v>
      </c>
      <c r="L1014" s="8">
        <f t="shared" si="91"/>
        <v>1400</v>
      </c>
      <c r="M1014" s="8">
        <f t="shared" si="91"/>
        <v>1274.869</v>
      </c>
      <c r="N1014" s="8">
        <f t="shared" si="91"/>
        <v>1300</v>
      </c>
      <c r="O1014" s="8">
        <f t="shared" si="91"/>
        <v>1300</v>
      </c>
      <c r="P1014" s="67"/>
    </row>
    <row r="1015" spans="1:16" ht="12.75">
      <c r="A1015" s="302"/>
      <c r="B1015" s="302"/>
      <c r="C1015" s="135" t="s">
        <v>596</v>
      </c>
      <c r="D1015" s="8"/>
      <c r="E1015" s="8"/>
      <c r="F1015" s="8"/>
      <c r="G1015" s="8"/>
      <c r="H1015" s="8"/>
      <c r="I1015" s="8"/>
      <c r="J1015" s="8"/>
      <c r="K1015" s="8"/>
      <c r="L1015" s="15"/>
      <c r="M1015" s="15"/>
      <c r="N1015" s="15"/>
      <c r="O1015" s="15"/>
      <c r="P1015" s="67"/>
    </row>
    <row r="1016" spans="1:16" ht="12.75">
      <c r="A1016" s="302"/>
      <c r="B1016" s="302"/>
      <c r="C1016" s="135" t="s">
        <v>11</v>
      </c>
      <c r="D1016" s="8"/>
      <c r="E1016" s="8"/>
      <c r="F1016" s="8"/>
      <c r="G1016" s="8"/>
      <c r="H1016" s="8"/>
      <c r="I1016" s="8"/>
      <c r="J1016" s="8"/>
      <c r="K1016" s="8"/>
      <c r="L1016" s="15"/>
      <c r="M1016" s="15"/>
      <c r="N1016" s="15"/>
      <c r="O1016" s="15"/>
      <c r="P1016" s="67"/>
    </row>
    <row r="1017" spans="1:16" ht="12.75">
      <c r="A1017" s="302"/>
      <c r="B1017" s="302"/>
      <c r="C1017" s="135" t="s">
        <v>597</v>
      </c>
      <c r="D1017" s="8"/>
      <c r="E1017" s="8"/>
      <c r="F1017" s="8"/>
      <c r="G1017" s="8"/>
      <c r="H1017" s="8"/>
      <c r="I1017" s="8"/>
      <c r="J1017" s="8"/>
      <c r="K1017" s="8"/>
      <c r="L1017" s="15"/>
      <c r="M1017" s="15"/>
      <c r="N1017" s="15"/>
      <c r="O1017" s="15"/>
      <c r="P1017" s="67"/>
    </row>
    <row r="1018" spans="1:16" ht="12.75">
      <c r="A1018" s="302"/>
      <c r="B1018" s="302"/>
      <c r="C1018" s="135" t="s">
        <v>598</v>
      </c>
      <c r="D1018" s="8"/>
      <c r="E1018" s="8"/>
      <c r="F1018" s="8">
        <v>1550</v>
      </c>
      <c r="G1018" s="8">
        <v>116.4</v>
      </c>
      <c r="H1018" s="8">
        <v>1413.98</v>
      </c>
      <c r="I1018" s="8">
        <v>341.4</v>
      </c>
      <c r="J1018" s="8">
        <v>1381.331</v>
      </c>
      <c r="K1018" s="8">
        <v>918.495</v>
      </c>
      <c r="L1018" s="15">
        <v>1400</v>
      </c>
      <c r="M1018" s="15">
        <v>1274.869</v>
      </c>
      <c r="N1018" s="15">
        <v>1300</v>
      </c>
      <c r="O1018" s="15">
        <v>1300</v>
      </c>
      <c r="P1018" s="67"/>
    </row>
    <row r="1019" spans="1:16" ht="12" customHeight="1">
      <c r="A1019" s="302"/>
      <c r="B1019" s="302"/>
      <c r="C1019" s="135" t="s">
        <v>599</v>
      </c>
      <c r="D1019" s="8"/>
      <c r="E1019" s="8"/>
      <c r="F1019" s="8"/>
      <c r="G1019" s="8"/>
      <c r="H1019" s="8"/>
      <c r="I1019" s="8"/>
      <c r="J1019" s="8"/>
      <c r="K1019" s="8"/>
      <c r="L1019" s="15"/>
      <c r="M1019" s="15"/>
      <c r="N1019" s="15"/>
      <c r="O1019" s="15"/>
      <c r="P1019" s="67"/>
    </row>
    <row r="1020" spans="1:16" ht="22.5">
      <c r="A1020" s="302"/>
      <c r="B1020" s="302"/>
      <c r="C1020" s="135" t="s">
        <v>44</v>
      </c>
      <c r="D1020" s="8"/>
      <c r="E1020" s="8"/>
      <c r="F1020" s="8"/>
      <c r="G1020" s="8"/>
      <c r="H1020" s="8"/>
      <c r="I1020" s="8"/>
      <c r="J1020" s="8"/>
      <c r="K1020" s="8"/>
      <c r="L1020" s="15"/>
      <c r="M1020" s="15"/>
      <c r="N1020" s="15"/>
      <c r="O1020" s="15"/>
      <c r="P1020" s="67"/>
    </row>
    <row r="1021" spans="1:16" ht="12.75">
      <c r="A1021" s="303"/>
      <c r="B1021" s="303"/>
      <c r="C1021" s="135" t="s">
        <v>600</v>
      </c>
      <c r="D1021" s="8"/>
      <c r="E1021" s="8"/>
      <c r="F1021" s="8"/>
      <c r="G1021" s="8"/>
      <c r="H1021" s="8"/>
      <c r="I1021" s="8"/>
      <c r="J1021" s="8"/>
      <c r="K1021" s="8"/>
      <c r="L1021" s="15"/>
      <c r="M1021" s="15"/>
      <c r="N1021" s="15"/>
      <c r="O1021" s="15"/>
      <c r="P1021" s="67"/>
    </row>
    <row r="1022" spans="1:16" ht="11.25" customHeight="1">
      <c r="A1022" s="301" t="s">
        <v>937</v>
      </c>
      <c r="B1022" s="301" t="s">
        <v>543</v>
      </c>
      <c r="C1022" s="135" t="s">
        <v>595</v>
      </c>
      <c r="D1022" s="8"/>
      <c r="E1022" s="8"/>
      <c r="F1022" s="8">
        <f>SUM(F1023:F1029)</f>
        <v>28711.2</v>
      </c>
      <c r="G1022" s="8">
        <f aca="true" t="shared" si="92" ref="G1022:O1022">SUM(G1023:G1029)</f>
        <v>6891.944</v>
      </c>
      <c r="H1022" s="8">
        <f t="shared" si="92"/>
        <v>28496.418</v>
      </c>
      <c r="I1022" s="8">
        <f t="shared" si="92"/>
        <v>14056.864</v>
      </c>
      <c r="J1022" s="8">
        <f t="shared" si="92"/>
        <v>55679.7</v>
      </c>
      <c r="K1022" s="8">
        <f t="shared" si="92"/>
        <v>22398.18</v>
      </c>
      <c r="L1022" s="8">
        <f t="shared" si="92"/>
        <v>57927.018000000004</v>
      </c>
      <c r="M1022" s="8">
        <f t="shared" si="92"/>
        <v>48683.85</v>
      </c>
      <c r="N1022" s="8">
        <f t="shared" si="92"/>
        <v>74099.3</v>
      </c>
      <c r="O1022" s="8">
        <f t="shared" si="92"/>
        <v>73034.2</v>
      </c>
      <c r="P1022" s="67"/>
    </row>
    <row r="1023" spans="1:16" ht="12.75">
      <c r="A1023" s="302"/>
      <c r="B1023" s="302"/>
      <c r="C1023" s="135" t="s">
        <v>596</v>
      </c>
      <c r="D1023" s="8"/>
      <c r="E1023" s="8"/>
      <c r="F1023" s="8"/>
      <c r="G1023" s="8"/>
      <c r="H1023" s="8"/>
      <c r="I1023" s="8"/>
      <c r="J1023" s="8"/>
      <c r="K1023" s="8"/>
      <c r="L1023" s="15"/>
      <c r="M1023" s="15"/>
      <c r="N1023" s="15"/>
      <c r="O1023" s="15"/>
      <c r="P1023" s="67"/>
    </row>
    <row r="1024" spans="1:16" ht="12.75">
      <c r="A1024" s="302"/>
      <c r="B1024" s="302"/>
      <c r="C1024" s="135" t="s">
        <v>11</v>
      </c>
      <c r="D1024" s="8"/>
      <c r="E1024" s="8"/>
      <c r="F1024" s="8">
        <v>26.7</v>
      </c>
      <c r="G1024" s="8"/>
      <c r="H1024" s="8"/>
      <c r="I1024" s="8"/>
      <c r="J1024" s="8">
        <v>50</v>
      </c>
      <c r="K1024" s="8">
        <v>0</v>
      </c>
      <c r="L1024" s="15">
        <v>50</v>
      </c>
      <c r="M1024" s="15">
        <v>50</v>
      </c>
      <c r="N1024" s="15"/>
      <c r="O1024" s="15"/>
      <c r="P1024" s="67"/>
    </row>
    <row r="1025" spans="1:16" ht="12.75">
      <c r="A1025" s="302"/>
      <c r="B1025" s="302"/>
      <c r="C1025" s="135" t="s">
        <v>597</v>
      </c>
      <c r="D1025" s="8"/>
      <c r="E1025" s="8"/>
      <c r="F1025" s="8">
        <v>1311.2</v>
      </c>
      <c r="G1025" s="8">
        <v>0</v>
      </c>
      <c r="H1025" s="8">
        <v>1040.4</v>
      </c>
      <c r="I1025" s="8">
        <v>394</v>
      </c>
      <c r="J1025" s="138">
        <v>16178.8</v>
      </c>
      <c r="K1025" s="138">
        <v>1259.08</v>
      </c>
      <c r="L1025" s="15">
        <v>19457.148</v>
      </c>
      <c r="M1025" s="15">
        <v>15568.15</v>
      </c>
      <c r="N1025" s="15"/>
      <c r="O1025" s="15"/>
      <c r="P1025" s="67"/>
    </row>
    <row r="1026" spans="1:16" ht="12.75">
      <c r="A1026" s="302"/>
      <c r="B1026" s="302"/>
      <c r="C1026" s="135" t="s">
        <v>598</v>
      </c>
      <c r="D1026" s="8"/>
      <c r="E1026" s="8"/>
      <c r="F1026" s="8">
        <v>27373.3</v>
      </c>
      <c r="G1026" s="8">
        <v>6891.944</v>
      </c>
      <c r="H1026" s="8">
        <v>27456.018</v>
      </c>
      <c r="I1026" s="8">
        <v>13662.864</v>
      </c>
      <c r="J1026" s="15">
        <v>39450.9</v>
      </c>
      <c r="K1026" s="15">
        <v>21139.1</v>
      </c>
      <c r="L1026" s="138">
        <v>38419.87</v>
      </c>
      <c r="M1026" s="138">
        <v>33065.7</v>
      </c>
      <c r="N1026" s="15">
        <v>74099.3</v>
      </c>
      <c r="O1026" s="139">
        <v>73034.2</v>
      </c>
      <c r="P1026" s="67"/>
    </row>
    <row r="1027" spans="1:16" ht="13.5" customHeight="1">
      <c r="A1027" s="302"/>
      <c r="B1027" s="302"/>
      <c r="C1027" s="135" t="s">
        <v>599</v>
      </c>
      <c r="D1027" s="8"/>
      <c r="E1027" s="8"/>
      <c r="F1027" s="8"/>
      <c r="G1027" s="8"/>
      <c r="H1027" s="8"/>
      <c r="I1027" s="8"/>
      <c r="J1027" s="8"/>
      <c r="K1027" s="8"/>
      <c r="L1027" s="15"/>
      <c r="M1027" s="15"/>
      <c r="N1027" s="15"/>
      <c r="O1027" s="15"/>
      <c r="P1027" s="67"/>
    </row>
    <row r="1028" spans="1:16" ht="22.5">
      <c r="A1028" s="302"/>
      <c r="B1028" s="302"/>
      <c r="C1028" s="135" t="s">
        <v>44</v>
      </c>
      <c r="D1028" s="8"/>
      <c r="E1028" s="8"/>
      <c r="F1028" s="8"/>
      <c r="G1028" s="8"/>
      <c r="H1028" s="8"/>
      <c r="I1028" s="8"/>
      <c r="J1028" s="8"/>
      <c r="K1028" s="8"/>
      <c r="L1028" s="15"/>
      <c r="M1028" s="15"/>
      <c r="N1028" s="15"/>
      <c r="O1028" s="15"/>
      <c r="P1028" s="67"/>
    </row>
    <row r="1029" spans="1:16" ht="12.75">
      <c r="A1029" s="303"/>
      <c r="B1029" s="303"/>
      <c r="C1029" s="135" t="s">
        <v>600</v>
      </c>
      <c r="D1029" s="8"/>
      <c r="E1029" s="8"/>
      <c r="F1029" s="8"/>
      <c r="G1029" s="8"/>
      <c r="H1029" s="8"/>
      <c r="I1029" s="8"/>
      <c r="J1029" s="8"/>
      <c r="K1029" s="8"/>
      <c r="L1029" s="15"/>
      <c r="M1029" s="15"/>
      <c r="N1029" s="15"/>
      <c r="O1029" s="15"/>
      <c r="P1029" s="67"/>
    </row>
    <row r="1030" spans="1:16" ht="11.25" customHeight="1">
      <c r="A1030" s="301" t="s">
        <v>937</v>
      </c>
      <c r="B1030" s="301" t="s">
        <v>543</v>
      </c>
      <c r="C1030" s="135" t="s">
        <v>595</v>
      </c>
      <c r="D1030" s="8"/>
      <c r="E1030" s="8"/>
      <c r="F1030" s="8"/>
      <c r="G1030" s="8"/>
      <c r="H1030" s="8"/>
      <c r="I1030" s="8"/>
      <c r="J1030" s="8"/>
      <c r="K1030" s="8"/>
      <c r="L1030" s="8"/>
      <c r="M1030" s="8"/>
      <c r="N1030" s="8">
        <f>SUM(N1031:N1037)</f>
        <v>19447.6</v>
      </c>
      <c r="O1030" s="8">
        <f>SUM(O1031:O1037)</f>
        <v>17447.6</v>
      </c>
      <c r="P1030" s="67"/>
    </row>
    <row r="1031" spans="1:16" ht="12.75">
      <c r="A1031" s="302"/>
      <c r="B1031" s="302"/>
      <c r="C1031" s="135" t="s">
        <v>596</v>
      </c>
      <c r="D1031" s="8"/>
      <c r="E1031" s="8"/>
      <c r="F1031" s="8"/>
      <c r="G1031" s="8"/>
      <c r="H1031" s="8"/>
      <c r="I1031" s="8"/>
      <c r="J1031" s="8"/>
      <c r="K1031" s="8"/>
      <c r="L1031" s="15"/>
      <c r="M1031" s="15"/>
      <c r="N1031" s="15"/>
      <c r="O1031" s="15"/>
      <c r="P1031" s="67"/>
    </row>
    <row r="1032" spans="1:16" ht="12.75">
      <c r="A1032" s="302"/>
      <c r="B1032" s="302"/>
      <c r="C1032" s="135" t="s">
        <v>11</v>
      </c>
      <c r="D1032" s="8"/>
      <c r="E1032" s="8"/>
      <c r="F1032" s="8"/>
      <c r="G1032" s="8"/>
      <c r="H1032" s="8"/>
      <c r="I1032" s="8"/>
      <c r="J1032" s="8"/>
      <c r="K1032" s="8"/>
      <c r="L1032" s="15"/>
      <c r="M1032" s="15"/>
      <c r="N1032" s="15"/>
      <c r="O1032" s="15"/>
      <c r="P1032" s="67"/>
    </row>
    <row r="1033" spans="1:16" ht="12.75">
      <c r="A1033" s="302"/>
      <c r="B1033" s="302"/>
      <c r="C1033" s="135" t="s">
        <v>597</v>
      </c>
      <c r="D1033" s="8"/>
      <c r="E1033" s="8"/>
      <c r="F1033" s="8"/>
      <c r="G1033" s="8"/>
      <c r="H1033" s="8"/>
      <c r="I1033" s="8"/>
      <c r="J1033" s="138"/>
      <c r="K1033" s="138"/>
      <c r="L1033" s="15"/>
      <c r="M1033" s="15"/>
      <c r="N1033" s="15"/>
      <c r="O1033" s="15"/>
      <c r="P1033" s="67"/>
    </row>
    <row r="1034" spans="1:16" ht="12.75">
      <c r="A1034" s="302"/>
      <c r="B1034" s="302"/>
      <c r="C1034" s="135" t="s">
        <v>598</v>
      </c>
      <c r="D1034" s="8"/>
      <c r="E1034" s="8"/>
      <c r="F1034" s="8"/>
      <c r="G1034" s="8"/>
      <c r="H1034" s="8"/>
      <c r="I1034" s="8"/>
      <c r="J1034" s="15"/>
      <c r="K1034" s="15"/>
      <c r="L1034" s="138"/>
      <c r="M1034" s="138"/>
      <c r="N1034" s="15">
        <v>19447.6</v>
      </c>
      <c r="O1034" s="139">
        <v>17447.6</v>
      </c>
      <c r="P1034" s="67"/>
    </row>
    <row r="1035" spans="1:16" ht="13.5" customHeight="1">
      <c r="A1035" s="302"/>
      <c r="B1035" s="302"/>
      <c r="C1035" s="135" t="s">
        <v>599</v>
      </c>
      <c r="D1035" s="8"/>
      <c r="E1035" s="8"/>
      <c r="F1035" s="8"/>
      <c r="G1035" s="8"/>
      <c r="H1035" s="8"/>
      <c r="I1035" s="8"/>
      <c r="J1035" s="8"/>
      <c r="K1035" s="8"/>
      <c r="L1035" s="15"/>
      <c r="M1035" s="15"/>
      <c r="N1035" s="15"/>
      <c r="O1035" s="15"/>
      <c r="P1035" s="67"/>
    </row>
    <row r="1036" spans="1:16" ht="22.5">
      <c r="A1036" s="302"/>
      <c r="B1036" s="302"/>
      <c r="C1036" s="135" t="s">
        <v>44</v>
      </c>
      <c r="D1036" s="8"/>
      <c r="E1036" s="8"/>
      <c r="F1036" s="8"/>
      <c r="G1036" s="8"/>
      <c r="H1036" s="8"/>
      <c r="I1036" s="8"/>
      <c r="J1036" s="8"/>
      <c r="K1036" s="8"/>
      <c r="L1036" s="15"/>
      <c r="M1036" s="15"/>
      <c r="N1036" s="15"/>
      <c r="O1036" s="15"/>
      <c r="P1036" s="67"/>
    </row>
    <row r="1037" spans="1:16" ht="12.75">
      <c r="A1037" s="303"/>
      <c r="B1037" s="303"/>
      <c r="C1037" s="135" t="s">
        <v>600</v>
      </c>
      <c r="D1037" s="8"/>
      <c r="E1037" s="8"/>
      <c r="F1037" s="8"/>
      <c r="G1037" s="8"/>
      <c r="H1037" s="8"/>
      <c r="I1037" s="8"/>
      <c r="J1037" s="8"/>
      <c r="K1037" s="8"/>
      <c r="L1037" s="15"/>
      <c r="M1037" s="15"/>
      <c r="N1037" s="15"/>
      <c r="O1037" s="15"/>
      <c r="P1037" s="67"/>
    </row>
    <row r="1038" spans="1:16" ht="12.75">
      <c r="A1038" s="397" t="s">
        <v>40</v>
      </c>
      <c r="B1038" s="397" t="s">
        <v>904</v>
      </c>
      <c r="C1038" s="142" t="s">
        <v>595</v>
      </c>
      <c r="D1038" s="8"/>
      <c r="E1038" s="8"/>
      <c r="F1038" s="142">
        <f>SUM(F1039:F1045)</f>
        <v>5100.071</v>
      </c>
      <c r="G1038" s="142">
        <f aca="true" t="shared" si="93" ref="G1038:O1038">SUM(G1039:G1045)</f>
        <v>891.9739999999999</v>
      </c>
      <c r="H1038" s="142">
        <f t="shared" si="93"/>
        <v>6399.101000000001</v>
      </c>
      <c r="I1038" s="142">
        <f t="shared" si="93"/>
        <v>3271.655</v>
      </c>
      <c r="J1038" s="142">
        <f t="shared" si="93"/>
        <v>6501.398000000001</v>
      </c>
      <c r="K1038" s="142">
        <f t="shared" si="93"/>
        <v>4934.116</v>
      </c>
      <c r="L1038" s="142">
        <f t="shared" si="93"/>
        <v>6589.411</v>
      </c>
      <c r="M1038" s="142">
        <f t="shared" si="93"/>
        <v>6510.537</v>
      </c>
      <c r="N1038" s="142">
        <f t="shared" si="93"/>
        <v>5689.5</v>
      </c>
      <c r="O1038" s="142">
        <f t="shared" si="93"/>
        <v>4734.1</v>
      </c>
      <c r="P1038" s="67"/>
    </row>
    <row r="1039" spans="1:16" ht="12.75">
      <c r="A1039" s="398"/>
      <c r="B1039" s="398"/>
      <c r="C1039" s="142" t="s">
        <v>596</v>
      </c>
      <c r="D1039" s="8"/>
      <c r="E1039" s="8"/>
      <c r="F1039" s="12"/>
      <c r="G1039" s="12"/>
      <c r="H1039" s="12"/>
      <c r="I1039" s="12"/>
      <c r="J1039" s="12"/>
      <c r="K1039" s="12"/>
      <c r="L1039" s="13"/>
      <c r="M1039" s="13"/>
      <c r="N1039" s="13"/>
      <c r="O1039" s="13"/>
      <c r="P1039" s="67"/>
    </row>
    <row r="1040" spans="1:16" ht="12.75">
      <c r="A1040" s="398"/>
      <c r="B1040" s="398"/>
      <c r="C1040" s="142" t="s">
        <v>11</v>
      </c>
      <c r="D1040" s="8"/>
      <c r="E1040" s="8"/>
      <c r="F1040" s="12">
        <f>F1048+F1056+F1064+F1072</f>
        <v>0</v>
      </c>
      <c r="G1040" s="12">
        <f aca="true" t="shared" si="94" ref="G1040:O1040">G1048+G1056+G1064+G1072</f>
        <v>0</v>
      </c>
      <c r="H1040" s="12">
        <f t="shared" si="94"/>
        <v>374.82</v>
      </c>
      <c r="I1040" s="12">
        <f t="shared" si="94"/>
        <v>263.91</v>
      </c>
      <c r="J1040" s="12">
        <f t="shared" si="94"/>
        <v>374.82</v>
      </c>
      <c r="K1040" s="12">
        <f t="shared" si="94"/>
        <v>263.91</v>
      </c>
      <c r="L1040" s="12">
        <f t="shared" si="94"/>
        <v>366.029</v>
      </c>
      <c r="M1040" s="12">
        <f t="shared" si="94"/>
        <v>366.029</v>
      </c>
      <c r="N1040" s="12">
        <f t="shared" si="94"/>
        <v>0</v>
      </c>
      <c r="O1040" s="12">
        <f t="shared" si="94"/>
        <v>0</v>
      </c>
      <c r="P1040" s="67"/>
    </row>
    <row r="1041" spans="1:16" ht="12.75">
      <c r="A1041" s="398"/>
      <c r="B1041" s="398"/>
      <c r="C1041" s="142" t="s">
        <v>597</v>
      </c>
      <c r="D1041" s="8"/>
      <c r="E1041" s="8"/>
      <c r="F1041" s="12">
        <f>F1049+F1057+F1065+F1073</f>
        <v>1159.4</v>
      </c>
      <c r="G1041" s="12">
        <f aca="true" t="shared" si="95" ref="G1041:O1041">G1049+G1057+G1065+G1073</f>
        <v>176.775</v>
      </c>
      <c r="H1041" s="12">
        <f t="shared" si="95"/>
        <v>2161.41</v>
      </c>
      <c r="I1041" s="12">
        <f t="shared" si="95"/>
        <v>1000.5</v>
      </c>
      <c r="J1041" s="12">
        <f t="shared" si="95"/>
        <v>2185.907</v>
      </c>
      <c r="K1041" s="12">
        <f t="shared" si="95"/>
        <v>1578.067</v>
      </c>
      <c r="L1041" s="12">
        <f t="shared" si="95"/>
        <v>2194.696</v>
      </c>
      <c r="M1041" s="12">
        <f t="shared" si="95"/>
        <v>2194.696</v>
      </c>
      <c r="N1041" s="12">
        <f t="shared" si="95"/>
        <v>623.5</v>
      </c>
      <c r="O1041" s="12">
        <f t="shared" si="95"/>
        <v>623.5</v>
      </c>
      <c r="P1041" s="67"/>
    </row>
    <row r="1042" spans="1:16" ht="12.75">
      <c r="A1042" s="398"/>
      <c r="B1042" s="398"/>
      <c r="C1042" s="142" t="s">
        <v>598</v>
      </c>
      <c r="D1042" s="8"/>
      <c r="E1042" s="8"/>
      <c r="F1042" s="12">
        <f>F1050+F1058+F1066+F1074</f>
        <v>3940.6710000000003</v>
      </c>
      <c r="G1042" s="12">
        <f aca="true" t="shared" si="96" ref="G1042:O1042">G1050+G1058+G1066+G1074</f>
        <v>715.199</v>
      </c>
      <c r="H1042" s="12">
        <f t="shared" si="96"/>
        <v>3862.871</v>
      </c>
      <c r="I1042" s="12">
        <f t="shared" si="96"/>
        <v>2007.2450000000001</v>
      </c>
      <c r="J1042" s="12">
        <f t="shared" si="96"/>
        <v>3940.6710000000003</v>
      </c>
      <c r="K1042" s="12">
        <f t="shared" si="96"/>
        <v>3092.139</v>
      </c>
      <c r="L1042" s="12">
        <f t="shared" si="96"/>
        <v>4028.6859999999997</v>
      </c>
      <c r="M1042" s="12">
        <f t="shared" si="96"/>
        <v>3949.812</v>
      </c>
      <c r="N1042" s="12">
        <f t="shared" si="96"/>
        <v>5066</v>
      </c>
      <c r="O1042" s="12">
        <f t="shared" si="96"/>
        <v>4110.6</v>
      </c>
      <c r="P1042" s="67"/>
    </row>
    <row r="1043" spans="1:16" ht="21">
      <c r="A1043" s="398"/>
      <c r="B1043" s="398"/>
      <c r="C1043" s="142" t="s">
        <v>599</v>
      </c>
      <c r="D1043" s="8"/>
      <c r="E1043" s="8"/>
      <c r="F1043" s="12"/>
      <c r="G1043" s="12"/>
      <c r="H1043" s="12"/>
      <c r="I1043" s="12"/>
      <c r="J1043" s="8"/>
      <c r="K1043" s="8"/>
      <c r="L1043" s="15"/>
      <c r="M1043" s="15"/>
      <c r="N1043" s="15"/>
      <c r="O1043" s="15"/>
      <c r="P1043" s="67"/>
    </row>
    <row r="1044" spans="1:16" ht="21">
      <c r="A1044" s="398"/>
      <c r="B1044" s="398"/>
      <c r="C1044" s="142" t="s">
        <v>44</v>
      </c>
      <c r="D1044" s="8"/>
      <c r="E1044" s="8"/>
      <c r="F1044" s="12"/>
      <c r="G1044" s="12"/>
      <c r="H1044" s="12"/>
      <c r="I1044" s="12"/>
      <c r="J1044" s="8"/>
      <c r="K1044" s="8"/>
      <c r="L1044" s="15"/>
      <c r="M1044" s="15"/>
      <c r="N1044" s="15"/>
      <c r="O1044" s="15"/>
      <c r="P1044" s="67"/>
    </row>
    <row r="1045" spans="1:16" ht="12.75">
      <c r="A1045" s="399"/>
      <c r="B1045" s="399"/>
      <c r="C1045" s="142" t="s">
        <v>600</v>
      </c>
      <c r="D1045" s="8"/>
      <c r="E1045" s="8"/>
      <c r="F1045" s="12"/>
      <c r="G1045" s="12"/>
      <c r="H1045" s="12"/>
      <c r="I1045" s="12"/>
      <c r="J1045" s="8"/>
      <c r="K1045" s="8"/>
      <c r="L1045" s="15"/>
      <c r="M1045" s="15"/>
      <c r="N1045" s="15"/>
      <c r="O1045" s="15"/>
      <c r="P1045" s="67"/>
    </row>
    <row r="1046" spans="1:16" ht="12.75">
      <c r="A1046" s="301" t="s">
        <v>159</v>
      </c>
      <c r="B1046" s="301" t="s">
        <v>977</v>
      </c>
      <c r="C1046" s="135" t="s">
        <v>595</v>
      </c>
      <c r="D1046" s="8"/>
      <c r="E1046" s="8"/>
      <c r="F1046" s="138">
        <f>SUM(F1047:F1053)</f>
        <v>3982.2000000000003</v>
      </c>
      <c r="G1046" s="138">
        <f aca="true" t="shared" si="97" ref="G1046:O1046">SUM(G1047:G1053)</f>
        <v>856.679</v>
      </c>
      <c r="H1046" s="138">
        <f t="shared" si="97"/>
        <v>3982.2</v>
      </c>
      <c r="I1046" s="138">
        <f t="shared" si="97"/>
        <v>1798.7</v>
      </c>
      <c r="J1046" s="138">
        <f t="shared" si="97"/>
        <v>3987.2000000000003</v>
      </c>
      <c r="K1046" s="138">
        <f t="shared" si="97"/>
        <v>3243.6899999999996</v>
      </c>
      <c r="L1046" s="138">
        <f t="shared" si="97"/>
        <v>4075.215</v>
      </c>
      <c r="M1046" s="138">
        <f t="shared" si="97"/>
        <v>4071.1220000000003</v>
      </c>
      <c r="N1046" s="138">
        <f t="shared" si="97"/>
        <v>4371</v>
      </c>
      <c r="O1046" s="138">
        <f t="shared" si="97"/>
        <v>4371</v>
      </c>
      <c r="P1046" s="67"/>
    </row>
    <row r="1047" spans="1:16" ht="12.75">
      <c r="A1047" s="302"/>
      <c r="B1047" s="302"/>
      <c r="C1047" s="135" t="s">
        <v>596</v>
      </c>
      <c r="D1047" s="8"/>
      <c r="E1047" s="8"/>
      <c r="F1047" s="8"/>
      <c r="G1047" s="8"/>
      <c r="H1047" s="8"/>
      <c r="I1047" s="8"/>
      <c r="J1047" s="8"/>
      <c r="K1047" s="8"/>
      <c r="L1047" s="15"/>
      <c r="M1047" s="15"/>
      <c r="N1047" s="15"/>
      <c r="O1047" s="15"/>
      <c r="P1047" s="67"/>
    </row>
    <row r="1048" spans="1:16" ht="12.75">
      <c r="A1048" s="302"/>
      <c r="B1048" s="302"/>
      <c r="C1048" s="135" t="s">
        <v>11</v>
      </c>
      <c r="D1048" s="8"/>
      <c r="E1048" s="8"/>
      <c r="F1048" s="8"/>
      <c r="G1048" s="8"/>
      <c r="H1048" s="8"/>
      <c r="I1048" s="8"/>
      <c r="J1048" s="8"/>
      <c r="K1048" s="8"/>
      <c r="L1048" s="15"/>
      <c r="M1048" s="15"/>
      <c r="N1048" s="15"/>
      <c r="O1048" s="15"/>
      <c r="P1048" s="67"/>
    </row>
    <row r="1049" spans="1:16" ht="12.75">
      <c r="A1049" s="302"/>
      <c r="B1049" s="302"/>
      <c r="C1049" s="135" t="s">
        <v>597</v>
      </c>
      <c r="D1049" s="8"/>
      <c r="E1049" s="8"/>
      <c r="F1049" s="8">
        <v>1159.4</v>
      </c>
      <c r="G1049" s="8">
        <v>176.775</v>
      </c>
      <c r="H1049" s="8">
        <v>1237.2</v>
      </c>
      <c r="I1049" s="8">
        <v>353.55</v>
      </c>
      <c r="J1049" s="8">
        <v>1164.4</v>
      </c>
      <c r="K1049" s="8">
        <v>931.117</v>
      </c>
      <c r="L1049" s="15">
        <v>1164.4</v>
      </c>
      <c r="M1049" s="15">
        <v>1164.4</v>
      </c>
      <c r="N1049" s="15">
        <v>623.5</v>
      </c>
      <c r="O1049" s="15">
        <v>623.5</v>
      </c>
      <c r="P1049" s="67"/>
    </row>
    <row r="1050" spans="1:16" ht="12.75">
      <c r="A1050" s="302"/>
      <c r="B1050" s="302"/>
      <c r="C1050" s="135" t="s">
        <v>598</v>
      </c>
      <c r="D1050" s="8"/>
      <c r="E1050" s="8"/>
      <c r="F1050" s="8">
        <v>2822.8</v>
      </c>
      <c r="G1050" s="8">
        <v>679.904</v>
      </c>
      <c r="H1050" s="8">
        <v>2745</v>
      </c>
      <c r="I1050" s="8">
        <v>1445.15</v>
      </c>
      <c r="J1050" s="8">
        <v>2822.8</v>
      </c>
      <c r="K1050" s="8">
        <v>2312.573</v>
      </c>
      <c r="L1050" s="15">
        <v>2910.815</v>
      </c>
      <c r="M1050" s="15">
        <v>2906.722</v>
      </c>
      <c r="N1050" s="15">
        <v>3747.5</v>
      </c>
      <c r="O1050" s="15">
        <v>3747.5</v>
      </c>
      <c r="P1050" s="67"/>
    </row>
    <row r="1051" spans="1:16" ht="13.5" customHeight="1">
      <c r="A1051" s="302"/>
      <c r="B1051" s="302"/>
      <c r="C1051" s="135" t="s">
        <v>599</v>
      </c>
      <c r="D1051" s="8"/>
      <c r="E1051" s="8"/>
      <c r="F1051" s="8"/>
      <c r="G1051" s="8"/>
      <c r="H1051" s="8"/>
      <c r="I1051" s="8"/>
      <c r="J1051" s="8"/>
      <c r="K1051" s="8"/>
      <c r="L1051" s="15"/>
      <c r="M1051" s="15"/>
      <c r="N1051" s="15"/>
      <c r="O1051" s="15"/>
      <c r="P1051" s="67"/>
    </row>
    <row r="1052" spans="1:16" ht="22.5">
      <c r="A1052" s="302"/>
      <c r="B1052" s="302"/>
      <c r="C1052" s="135" t="s">
        <v>44</v>
      </c>
      <c r="D1052" s="8"/>
      <c r="E1052" s="8"/>
      <c r="F1052" s="8"/>
      <c r="G1052" s="8"/>
      <c r="H1052" s="8"/>
      <c r="I1052" s="8"/>
      <c r="J1052" s="8"/>
      <c r="K1052" s="8"/>
      <c r="L1052" s="15"/>
      <c r="M1052" s="15"/>
      <c r="N1052" s="15"/>
      <c r="O1052" s="15"/>
      <c r="P1052" s="67"/>
    </row>
    <row r="1053" spans="1:16" ht="12.75">
      <c r="A1053" s="303"/>
      <c r="B1053" s="303"/>
      <c r="C1053" s="135" t="s">
        <v>600</v>
      </c>
      <c r="D1053" s="8"/>
      <c r="E1053" s="8"/>
      <c r="F1053" s="8"/>
      <c r="G1053" s="8"/>
      <c r="H1053" s="8"/>
      <c r="I1053" s="8"/>
      <c r="J1053" s="8"/>
      <c r="K1053" s="8"/>
      <c r="L1053" s="15"/>
      <c r="M1053" s="15"/>
      <c r="N1053" s="15"/>
      <c r="O1053" s="15"/>
      <c r="P1053" s="67"/>
    </row>
    <row r="1054" spans="1:16" ht="13.5" customHeight="1">
      <c r="A1054" s="301" t="s">
        <v>978</v>
      </c>
      <c r="B1054" s="301" t="s">
        <v>979</v>
      </c>
      <c r="C1054" s="135" t="s">
        <v>595</v>
      </c>
      <c r="D1054" s="8"/>
      <c r="E1054" s="8"/>
      <c r="F1054" s="8">
        <f>SUM(F1055:F1061)</f>
        <v>268.071</v>
      </c>
      <c r="G1054" s="8">
        <f aca="true" t="shared" si="98" ref="G1054:O1054">SUM(G1055:G1061)</f>
        <v>35.295</v>
      </c>
      <c r="H1054" s="8">
        <f t="shared" si="98"/>
        <v>268.071</v>
      </c>
      <c r="I1054" s="8">
        <f t="shared" si="98"/>
        <v>35.295</v>
      </c>
      <c r="J1054" s="8">
        <f t="shared" si="98"/>
        <v>365.36800000000005</v>
      </c>
      <c r="K1054" s="8">
        <f t="shared" si="98"/>
        <v>252.766</v>
      </c>
      <c r="L1054" s="8">
        <f t="shared" si="98"/>
        <v>365.36800000000005</v>
      </c>
      <c r="M1054" s="8">
        <f t="shared" si="98"/>
        <v>365.36800000000005</v>
      </c>
      <c r="N1054" s="8">
        <f t="shared" si="98"/>
        <v>375</v>
      </c>
      <c r="O1054" s="8">
        <f t="shared" si="98"/>
        <v>268.1</v>
      </c>
      <c r="P1054" s="67"/>
    </row>
    <row r="1055" spans="1:16" ht="12.75">
      <c r="A1055" s="302"/>
      <c r="B1055" s="302"/>
      <c r="C1055" s="135" t="s">
        <v>596</v>
      </c>
      <c r="D1055" s="8"/>
      <c r="E1055" s="8"/>
      <c r="F1055" s="8"/>
      <c r="G1055" s="8"/>
      <c r="H1055" s="8"/>
      <c r="I1055" s="8"/>
      <c r="J1055" s="8"/>
      <c r="K1055" s="8"/>
      <c r="L1055" s="15"/>
      <c r="M1055" s="15"/>
      <c r="N1055" s="15"/>
      <c r="O1055" s="15"/>
      <c r="P1055" s="67"/>
    </row>
    <row r="1056" spans="1:16" ht="12.75">
      <c r="A1056" s="302"/>
      <c r="B1056" s="302"/>
      <c r="C1056" s="135" t="s">
        <v>11</v>
      </c>
      <c r="D1056" s="8"/>
      <c r="E1056" s="8"/>
      <c r="F1056" s="8"/>
      <c r="G1056" s="8"/>
      <c r="H1056" s="8"/>
      <c r="I1056" s="8"/>
      <c r="J1056" s="8"/>
      <c r="K1056" s="8"/>
      <c r="L1056" s="15"/>
      <c r="M1056" s="15"/>
      <c r="N1056" s="15"/>
      <c r="O1056" s="15"/>
      <c r="P1056" s="67"/>
    </row>
    <row r="1057" spans="1:16" ht="12.75">
      <c r="A1057" s="302"/>
      <c r="B1057" s="302"/>
      <c r="C1057" s="135" t="s">
        <v>597</v>
      </c>
      <c r="D1057" s="8"/>
      <c r="E1057" s="8"/>
      <c r="F1057" s="8"/>
      <c r="G1057" s="8"/>
      <c r="H1057" s="8"/>
      <c r="I1057" s="8"/>
      <c r="J1057" s="8">
        <v>97.297</v>
      </c>
      <c r="K1057" s="8"/>
      <c r="L1057" s="15">
        <v>97.297</v>
      </c>
      <c r="M1057" s="15">
        <v>97.297</v>
      </c>
      <c r="N1057" s="15"/>
      <c r="O1057" s="15"/>
      <c r="P1057" s="67"/>
    </row>
    <row r="1058" spans="1:16" ht="12.75">
      <c r="A1058" s="302"/>
      <c r="B1058" s="302"/>
      <c r="C1058" s="135" t="s">
        <v>598</v>
      </c>
      <c r="D1058" s="8"/>
      <c r="E1058" s="8"/>
      <c r="F1058" s="8">
        <v>268.071</v>
      </c>
      <c r="G1058" s="8">
        <v>35.295</v>
      </c>
      <c r="H1058" s="8">
        <v>268.071</v>
      </c>
      <c r="I1058" s="8">
        <v>35.295</v>
      </c>
      <c r="J1058" s="8">
        <v>268.071</v>
      </c>
      <c r="K1058" s="8">
        <v>252.766</v>
      </c>
      <c r="L1058" s="15">
        <v>268.071</v>
      </c>
      <c r="M1058" s="15">
        <v>268.071</v>
      </c>
      <c r="N1058" s="15">
        <v>375</v>
      </c>
      <c r="O1058" s="15">
        <v>268.1</v>
      </c>
      <c r="P1058" s="67"/>
    </row>
    <row r="1059" spans="1:16" ht="12.75" customHeight="1">
      <c r="A1059" s="302"/>
      <c r="B1059" s="302"/>
      <c r="C1059" s="135" t="s">
        <v>599</v>
      </c>
      <c r="D1059" s="8"/>
      <c r="E1059" s="8"/>
      <c r="F1059" s="8"/>
      <c r="G1059" s="8"/>
      <c r="H1059" s="8"/>
      <c r="I1059" s="8"/>
      <c r="J1059" s="8"/>
      <c r="K1059" s="8"/>
      <c r="L1059" s="15"/>
      <c r="M1059" s="15"/>
      <c r="N1059" s="15"/>
      <c r="O1059" s="15"/>
      <c r="P1059" s="67"/>
    </row>
    <row r="1060" spans="1:16" ht="22.5">
      <c r="A1060" s="302"/>
      <c r="B1060" s="302"/>
      <c r="C1060" s="135" t="s">
        <v>44</v>
      </c>
      <c r="D1060" s="8"/>
      <c r="E1060" s="8"/>
      <c r="F1060" s="8"/>
      <c r="G1060" s="8"/>
      <c r="H1060" s="8"/>
      <c r="I1060" s="8"/>
      <c r="J1060" s="8"/>
      <c r="K1060" s="8"/>
      <c r="L1060" s="15"/>
      <c r="M1060" s="15"/>
      <c r="N1060" s="15"/>
      <c r="O1060" s="15"/>
      <c r="P1060" s="67"/>
    </row>
    <row r="1061" spans="1:16" ht="12.75">
      <c r="A1061" s="303"/>
      <c r="B1061" s="303"/>
      <c r="C1061" s="135" t="s">
        <v>600</v>
      </c>
      <c r="D1061" s="8"/>
      <c r="E1061" s="8"/>
      <c r="F1061" s="8"/>
      <c r="G1061" s="8"/>
      <c r="H1061" s="8"/>
      <c r="I1061" s="8"/>
      <c r="J1061" s="8"/>
      <c r="K1061" s="8"/>
      <c r="L1061" s="15"/>
      <c r="M1061" s="15"/>
      <c r="N1061" s="15"/>
      <c r="O1061" s="15"/>
      <c r="P1061" s="67"/>
    </row>
    <row r="1062" spans="1:16" ht="12.75">
      <c r="A1062" s="301" t="s">
        <v>937</v>
      </c>
      <c r="B1062" s="301" t="s">
        <v>980</v>
      </c>
      <c r="C1062" s="135" t="s">
        <v>595</v>
      </c>
      <c r="D1062" s="8"/>
      <c r="E1062" s="8"/>
      <c r="F1062" s="8">
        <f>SUM(F1063:F1069)</f>
        <v>754.8</v>
      </c>
      <c r="G1062" s="8">
        <f aca="true" t="shared" si="99" ref="G1062:O1062">SUM(G1063:G1069)</f>
        <v>0</v>
      </c>
      <c r="H1062" s="8">
        <f t="shared" si="99"/>
        <v>2053.83</v>
      </c>
      <c r="I1062" s="8">
        <f t="shared" si="99"/>
        <v>1437.66</v>
      </c>
      <c r="J1062" s="8">
        <f t="shared" si="99"/>
        <v>2053.83</v>
      </c>
      <c r="K1062" s="8">
        <f t="shared" si="99"/>
        <v>1437.66</v>
      </c>
      <c r="L1062" s="8">
        <f t="shared" si="99"/>
        <v>2053.828</v>
      </c>
      <c r="M1062" s="8">
        <f t="shared" si="99"/>
        <v>2053.8</v>
      </c>
      <c r="N1062" s="8">
        <f t="shared" si="99"/>
        <v>848.5</v>
      </c>
      <c r="O1062" s="8">
        <f t="shared" si="99"/>
        <v>0</v>
      </c>
      <c r="P1062" s="67"/>
    </row>
    <row r="1063" spans="1:16" ht="12.75">
      <c r="A1063" s="302"/>
      <c r="B1063" s="302"/>
      <c r="C1063" s="135" t="s">
        <v>596</v>
      </c>
      <c r="D1063" s="8"/>
      <c r="E1063" s="8"/>
      <c r="F1063" s="8"/>
      <c r="G1063" s="8"/>
      <c r="H1063" s="8"/>
      <c r="I1063" s="8"/>
      <c r="J1063" s="8"/>
      <c r="K1063" s="8"/>
      <c r="L1063" s="15"/>
      <c r="M1063" s="8"/>
      <c r="N1063" s="15"/>
      <c r="O1063" s="15"/>
      <c r="P1063" s="67"/>
    </row>
    <row r="1064" spans="1:16" ht="12.75">
      <c r="A1064" s="302"/>
      <c r="B1064" s="302"/>
      <c r="C1064" s="135" t="s">
        <v>11</v>
      </c>
      <c r="D1064" s="8"/>
      <c r="E1064" s="8"/>
      <c r="F1064" s="8"/>
      <c r="G1064" s="8"/>
      <c r="H1064" s="8">
        <v>374.82</v>
      </c>
      <c r="I1064" s="8">
        <v>263.91</v>
      </c>
      <c r="J1064" s="8">
        <v>374.82</v>
      </c>
      <c r="K1064" s="8">
        <v>263.91</v>
      </c>
      <c r="L1064" s="138">
        <v>366.029</v>
      </c>
      <c r="M1064" s="8">
        <v>366.029</v>
      </c>
      <c r="N1064" s="15"/>
      <c r="O1064" s="15"/>
      <c r="P1064" s="67"/>
    </row>
    <row r="1065" spans="1:16" ht="12.75">
      <c r="A1065" s="302"/>
      <c r="B1065" s="302"/>
      <c r="C1065" s="135" t="s">
        <v>597</v>
      </c>
      <c r="D1065" s="8"/>
      <c r="E1065" s="8"/>
      <c r="F1065" s="8"/>
      <c r="G1065" s="8"/>
      <c r="H1065" s="8">
        <v>924.21</v>
      </c>
      <c r="I1065" s="8">
        <v>646.95</v>
      </c>
      <c r="J1065" s="8">
        <v>924.21</v>
      </c>
      <c r="K1065" s="8">
        <v>646.95</v>
      </c>
      <c r="L1065" s="138">
        <v>932.999</v>
      </c>
      <c r="M1065" s="138">
        <v>932.999</v>
      </c>
      <c r="N1065" s="15"/>
      <c r="O1065" s="15"/>
      <c r="P1065" s="67"/>
    </row>
    <row r="1066" spans="1:16" ht="12.75">
      <c r="A1066" s="302"/>
      <c r="B1066" s="302"/>
      <c r="C1066" s="135" t="s">
        <v>598</v>
      </c>
      <c r="D1066" s="8"/>
      <c r="E1066" s="8"/>
      <c r="F1066" s="8">
        <v>754.8</v>
      </c>
      <c r="G1066" s="8">
        <v>0</v>
      </c>
      <c r="H1066" s="8">
        <v>754.8</v>
      </c>
      <c r="I1066" s="8">
        <v>526.8</v>
      </c>
      <c r="J1066" s="8">
        <v>754.8</v>
      </c>
      <c r="K1066" s="8">
        <v>526.8</v>
      </c>
      <c r="L1066" s="145">
        <v>754.8</v>
      </c>
      <c r="M1066" s="8">
        <v>754.772</v>
      </c>
      <c r="N1066" s="15">
        <v>848.5</v>
      </c>
      <c r="O1066" s="15">
        <v>0</v>
      </c>
      <c r="P1066" s="67"/>
    </row>
    <row r="1067" spans="1:16" ht="15" customHeight="1">
      <c r="A1067" s="302"/>
      <c r="B1067" s="302"/>
      <c r="C1067" s="135" t="s">
        <v>599</v>
      </c>
      <c r="D1067" s="8"/>
      <c r="E1067" s="8"/>
      <c r="F1067" s="8"/>
      <c r="G1067" s="8"/>
      <c r="H1067" s="8"/>
      <c r="I1067" s="8"/>
      <c r="J1067" s="8"/>
      <c r="K1067" s="8"/>
      <c r="L1067" s="15"/>
      <c r="M1067" s="15"/>
      <c r="N1067" s="15"/>
      <c r="O1067" s="15"/>
      <c r="P1067" s="67"/>
    </row>
    <row r="1068" spans="1:16" ht="22.5">
      <c r="A1068" s="302"/>
      <c r="B1068" s="302"/>
      <c r="C1068" s="135" t="s">
        <v>44</v>
      </c>
      <c r="D1068" s="8"/>
      <c r="E1068" s="8"/>
      <c r="F1068" s="8"/>
      <c r="G1068" s="8"/>
      <c r="H1068" s="8"/>
      <c r="I1068" s="8"/>
      <c r="J1068" s="8"/>
      <c r="K1068" s="8"/>
      <c r="L1068" s="15"/>
      <c r="M1068" s="15"/>
      <c r="N1068" s="15"/>
      <c r="O1068" s="15"/>
      <c r="P1068" s="67"/>
    </row>
    <row r="1069" spans="1:16" ht="12.75">
      <c r="A1069" s="303"/>
      <c r="B1069" s="303"/>
      <c r="C1069" s="135" t="s">
        <v>600</v>
      </c>
      <c r="D1069" s="8"/>
      <c r="E1069" s="8"/>
      <c r="F1069" s="8"/>
      <c r="G1069" s="8"/>
      <c r="H1069" s="8"/>
      <c r="I1069" s="8"/>
      <c r="J1069" s="8"/>
      <c r="K1069" s="8"/>
      <c r="L1069" s="15"/>
      <c r="M1069" s="15"/>
      <c r="N1069" s="15"/>
      <c r="O1069" s="15"/>
      <c r="P1069" s="67"/>
    </row>
    <row r="1070" spans="1:16" ht="12.75">
      <c r="A1070" s="301" t="s">
        <v>981</v>
      </c>
      <c r="B1070" s="301" t="s">
        <v>982</v>
      </c>
      <c r="C1070" s="135" t="s">
        <v>595</v>
      </c>
      <c r="D1070" s="8"/>
      <c r="E1070" s="8"/>
      <c r="F1070" s="8">
        <f>SUM(F1071:F1077)</f>
        <v>95</v>
      </c>
      <c r="G1070" s="8">
        <f aca="true" t="shared" si="100" ref="G1070:O1070">SUM(G1071:G1077)</f>
        <v>0</v>
      </c>
      <c r="H1070" s="8">
        <f t="shared" si="100"/>
        <v>95</v>
      </c>
      <c r="I1070" s="8">
        <f t="shared" si="100"/>
        <v>0</v>
      </c>
      <c r="J1070" s="8">
        <f t="shared" si="100"/>
        <v>95</v>
      </c>
      <c r="K1070" s="8">
        <f t="shared" si="100"/>
        <v>0</v>
      </c>
      <c r="L1070" s="8">
        <f t="shared" si="100"/>
        <v>95</v>
      </c>
      <c r="M1070" s="8">
        <f t="shared" si="100"/>
        <v>20.247</v>
      </c>
      <c r="N1070" s="8">
        <f t="shared" si="100"/>
        <v>95</v>
      </c>
      <c r="O1070" s="8">
        <f t="shared" si="100"/>
        <v>95</v>
      </c>
      <c r="P1070" s="67"/>
    </row>
    <row r="1071" spans="1:16" ht="12.75">
      <c r="A1071" s="302"/>
      <c r="B1071" s="302"/>
      <c r="C1071" s="135" t="s">
        <v>596</v>
      </c>
      <c r="D1071" s="8"/>
      <c r="E1071" s="8"/>
      <c r="F1071" s="8"/>
      <c r="G1071" s="8"/>
      <c r="H1071" s="8"/>
      <c r="I1071" s="8"/>
      <c r="J1071" s="8"/>
      <c r="K1071" s="8"/>
      <c r="L1071" s="15"/>
      <c r="M1071" s="8"/>
      <c r="N1071" s="15"/>
      <c r="O1071" s="8"/>
      <c r="P1071" s="67"/>
    </row>
    <row r="1072" spans="1:16" ht="12.75">
      <c r="A1072" s="302"/>
      <c r="B1072" s="302"/>
      <c r="C1072" s="135" t="s">
        <v>11</v>
      </c>
      <c r="D1072" s="8"/>
      <c r="E1072" s="8"/>
      <c r="F1072" s="8"/>
      <c r="G1072" s="8"/>
      <c r="H1072" s="8"/>
      <c r="I1072" s="8"/>
      <c r="J1072" s="8"/>
      <c r="K1072" s="8"/>
      <c r="L1072" s="138"/>
      <c r="M1072" s="8"/>
      <c r="N1072" s="138"/>
      <c r="O1072" s="8"/>
      <c r="P1072" s="67"/>
    </row>
    <row r="1073" spans="1:16" ht="12.75">
      <c r="A1073" s="302"/>
      <c r="B1073" s="302"/>
      <c r="C1073" s="135" t="s">
        <v>597</v>
      </c>
      <c r="D1073" s="8"/>
      <c r="E1073" s="8"/>
      <c r="F1073" s="8"/>
      <c r="G1073" s="8"/>
      <c r="H1073" s="8"/>
      <c r="I1073" s="8"/>
      <c r="J1073" s="8"/>
      <c r="K1073" s="8"/>
      <c r="L1073" s="138"/>
      <c r="M1073" s="138"/>
      <c r="N1073" s="138"/>
      <c r="O1073" s="138"/>
      <c r="P1073" s="67"/>
    </row>
    <row r="1074" spans="1:16" ht="12.75">
      <c r="A1074" s="302"/>
      <c r="B1074" s="302"/>
      <c r="C1074" s="135" t="s">
        <v>598</v>
      </c>
      <c r="D1074" s="8"/>
      <c r="E1074" s="8"/>
      <c r="F1074" s="8">
        <v>95</v>
      </c>
      <c r="G1074" s="8">
        <v>0</v>
      </c>
      <c r="H1074" s="8">
        <v>95</v>
      </c>
      <c r="I1074" s="8">
        <v>0</v>
      </c>
      <c r="J1074" s="8">
        <v>95</v>
      </c>
      <c r="K1074" s="8">
        <v>0</v>
      </c>
      <c r="L1074" s="145">
        <v>95</v>
      </c>
      <c r="M1074" s="8">
        <v>20.247</v>
      </c>
      <c r="N1074" s="145">
        <v>95</v>
      </c>
      <c r="O1074" s="8">
        <v>95</v>
      </c>
      <c r="P1074" s="67"/>
    </row>
    <row r="1075" spans="1:16" ht="12" customHeight="1">
      <c r="A1075" s="302"/>
      <c r="B1075" s="302"/>
      <c r="C1075" s="135" t="s">
        <v>599</v>
      </c>
      <c r="D1075" s="8"/>
      <c r="E1075" s="8"/>
      <c r="F1075" s="8"/>
      <c r="G1075" s="8"/>
      <c r="H1075" s="8"/>
      <c r="I1075" s="8"/>
      <c r="J1075" s="8"/>
      <c r="K1075" s="8"/>
      <c r="L1075" s="138"/>
      <c r="M1075" s="8"/>
      <c r="N1075" s="138"/>
      <c r="O1075" s="8"/>
      <c r="P1075" s="67"/>
    </row>
    <row r="1076" spans="1:16" ht="22.5">
      <c r="A1076" s="302"/>
      <c r="B1076" s="302"/>
      <c r="C1076" s="135" t="s">
        <v>44</v>
      </c>
      <c r="D1076" s="8"/>
      <c r="E1076" s="8"/>
      <c r="F1076" s="8"/>
      <c r="G1076" s="8"/>
      <c r="H1076" s="8"/>
      <c r="I1076" s="8"/>
      <c r="J1076" s="8"/>
      <c r="K1076" s="8"/>
      <c r="L1076" s="138"/>
      <c r="M1076" s="138"/>
      <c r="N1076" s="138"/>
      <c r="O1076" s="138"/>
      <c r="P1076" s="67"/>
    </row>
    <row r="1077" spans="1:16" ht="12.75">
      <c r="A1077" s="303"/>
      <c r="B1077" s="303"/>
      <c r="C1077" s="135" t="s">
        <v>600</v>
      </c>
      <c r="D1077" s="8"/>
      <c r="E1077" s="8"/>
      <c r="F1077" s="8"/>
      <c r="G1077" s="8"/>
      <c r="H1077" s="8"/>
      <c r="I1077" s="8"/>
      <c r="J1077" s="8"/>
      <c r="K1077" s="8"/>
      <c r="L1077" s="145"/>
      <c r="M1077" s="8"/>
      <c r="N1077" s="145"/>
      <c r="O1077" s="8"/>
      <c r="P1077" s="67"/>
    </row>
    <row r="1078" spans="1:16" ht="12.75">
      <c r="A1078" s="412" t="s">
        <v>87</v>
      </c>
      <c r="B1078" s="460"/>
      <c r="C1078" s="142" t="s">
        <v>595</v>
      </c>
      <c r="D1078" s="12"/>
      <c r="E1078" s="12"/>
      <c r="F1078" s="19">
        <f>SUM(F1079:F1085)</f>
        <v>17239.7464</v>
      </c>
      <c r="G1078" s="19">
        <f aca="true" t="shared" si="101" ref="G1078:O1078">SUM(G1079:G1085)</f>
        <v>1450.769</v>
      </c>
      <c r="H1078" s="19">
        <f t="shared" si="101"/>
        <v>34212.694</v>
      </c>
      <c r="I1078" s="19">
        <f t="shared" si="101"/>
        <v>7289.862</v>
      </c>
      <c r="J1078" s="19">
        <f t="shared" si="101"/>
        <v>34212.7</v>
      </c>
      <c r="K1078" s="19">
        <f t="shared" si="101"/>
        <v>17758.412</v>
      </c>
      <c r="L1078" s="19">
        <f t="shared" si="101"/>
        <v>35703.531</v>
      </c>
      <c r="M1078" s="19">
        <f t="shared" si="101"/>
        <v>34104.985</v>
      </c>
      <c r="N1078" s="19">
        <f t="shared" si="101"/>
        <v>26989.9</v>
      </c>
      <c r="O1078" s="19">
        <f t="shared" si="101"/>
        <v>26179.800000000003</v>
      </c>
      <c r="P1078" s="132"/>
    </row>
    <row r="1079" spans="1:16" ht="12.75">
      <c r="A1079" s="412"/>
      <c r="B1079" s="460"/>
      <c r="C1079" s="146" t="s">
        <v>596</v>
      </c>
      <c r="D1079" s="12"/>
      <c r="E1079" s="12"/>
      <c r="F1079" s="12"/>
      <c r="G1079" s="12"/>
      <c r="H1079" s="12"/>
      <c r="I1079" s="12"/>
      <c r="J1079" s="12"/>
      <c r="K1079" s="12"/>
      <c r="L1079" s="13"/>
      <c r="M1079" s="13"/>
      <c r="N1079" s="13"/>
      <c r="O1079" s="13"/>
      <c r="P1079" s="132"/>
    </row>
    <row r="1080" spans="1:16" ht="12.75">
      <c r="A1080" s="412"/>
      <c r="B1080" s="460"/>
      <c r="C1080" s="146" t="s">
        <v>11</v>
      </c>
      <c r="D1080" s="12"/>
      <c r="E1080" s="12"/>
      <c r="F1080" s="12"/>
      <c r="G1080" s="12"/>
      <c r="H1080" s="12"/>
      <c r="I1080" s="12"/>
      <c r="J1080" s="12"/>
      <c r="K1080" s="12"/>
      <c r="L1080" s="13"/>
      <c r="M1080" s="13"/>
      <c r="N1080" s="13"/>
      <c r="O1080" s="13"/>
      <c r="P1080" s="132"/>
    </row>
    <row r="1081" spans="1:16" ht="12.75">
      <c r="A1081" s="412"/>
      <c r="B1081" s="460"/>
      <c r="C1081" s="146" t="s">
        <v>597</v>
      </c>
      <c r="D1081" s="12"/>
      <c r="E1081" s="12"/>
      <c r="F1081" s="12">
        <f>F1089+F1097+F1105</f>
        <v>11578.3</v>
      </c>
      <c r="G1081" s="12">
        <f aca="true" t="shared" si="102" ref="G1081:O1081">G1089+G1097+G1105</f>
        <v>0</v>
      </c>
      <c r="H1081" s="12">
        <f t="shared" si="102"/>
        <v>28551.8</v>
      </c>
      <c r="I1081" s="12">
        <f t="shared" si="102"/>
        <v>4824.26</v>
      </c>
      <c r="J1081" s="12">
        <f t="shared" si="102"/>
        <v>28551.8</v>
      </c>
      <c r="K1081" s="12">
        <f t="shared" si="102"/>
        <v>13501.17</v>
      </c>
      <c r="L1081" s="12">
        <f t="shared" si="102"/>
        <v>28043.055</v>
      </c>
      <c r="M1081" s="12">
        <f t="shared" si="102"/>
        <v>28007.365</v>
      </c>
      <c r="N1081" s="12">
        <f t="shared" si="102"/>
        <v>21171.2</v>
      </c>
      <c r="O1081" s="12">
        <f t="shared" si="102"/>
        <v>21171.2</v>
      </c>
      <c r="P1081" s="132"/>
    </row>
    <row r="1082" spans="1:16" ht="12.75">
      <c r="A1082" s="412"/>
      <c r="B1082" s="460"/>
      <c r="C1082" s="146" t="s">
        <v>598</v>
      </c>
      <c r="D1082" s="12"/>
      <c r="E1082" s="12"/>
      <c r="F1082" s="12">
        <f>F1090+F1098+F1106</f>
        <v>5661.4464</v>
      </c>
      <c r="G1082" s="12">
        <f aca="true" t="shared" si="103" ref="G1082:O1082">G1090+G1098+G1106</f>
        <v>1450.769</v>
      </c>
      <c r="H1082" s="12">
        <f t="shared" si="103"/>
        <v>5660.894</v>
      </c>
      <c r="I1082" s="12">
        <f t="shared" si="103"/>
        <v>2465.602</v>
      </c>
      <c r="J1082" s="12">
        <f t="shared" si="103"/>
        <v>5660.9</v>
      </c>
      <c r="K1082" s="12">
        <f t="shared" si="103"/>
        <v>4257.242</v>
      </c>
      <c r="L1082" s="12">
        <f t="shared" si="103"/>
        <v>7660.476</v>
      </c>
      <c r="M1082" s="12">
        <f t="shared" si="103"/>
        <v>6097.62</v>
      </c>
      <c r="N1082" s="12">
        <f t="shared" si="103"/>
        <v>5818.7</v>
      </c>
      <c r="O1082" s="12">
        <f t="shared" si="103"/>
        <v>5008.6</v>
      </c>
      <c r="P1082" s="132"/>
    </row>
    <row r="1083" spans="1:16" ht="21">
      <c r="A1083" s="412"/>
      <c r="B1083" s="460"/>
      <c r="C1083" s="146" t="s">
        <v>599</v>
      </c>
      <c r="D1083" s="12"/>
      <c r="E1083" s="12"/>
      <c r="F1083" s="12"/>
      <c r="G1083" s="12"/>
      <c r="H1083" s="12"/>
      <c r="I1083" s="12"/>
      <c r="J1083" s="12"/>
      <c r="K1083" s="12"/>
      <c r="L1083" s="13"/>
      <c r="M1083" s="13"/>
      <c r="N1083" s="13"/>
      <c r="O1083" s="13"/>
      <c r="P1083" s="132"/>
    </row>
    <row r="1084" spans="1:16" ht="21">
      <c r="A1084" s="412"/>
      <c r="B1084" s="460"/>
      <c r="C1084" s="146" t="s">
        <v>44</v>
      </c>
      <c r="D1084" s="12"/>
      <c r="E1084" s="12"/>
      <c r="F1084" s="12"/>
      <c r="G1084" s="12"/>
      <c r="H1084" s="12"/>
      <c r="I1084" s="12"/>
      <c r="J1084" s="12"/>
      <c r="K1084" s="12"/>
      <c r="L1084" s="13"/>
      <c r="M1084" s="13"/>
      <c r="N1084" s="13"/>
      <c r="O1084" s="13"/>
      <c r="P1084" s="132"/>
    </row>
    <row r="1085" spans="1:16" ht="12.75">
      <c r="A1085" s="412"/>
      <c r="B1085" s="460"/>
      <c r="C1085" s="146" t="s">
        <v>600</v>
      </c>
      <c r="D1085" s="12"/>
      <c r="E1085" s="12"/>
      <c r="F1085" s="12"/>
      <c r="G1085" s="12"/>
      <c r="H1085" s="12"/>
      <c r="I1085" s="12"/>
      <c r="J1085" s="12"/>
      <c r="K1085" s="12"/>
      <c r="L1085" s="13"/>
      <c r="M1085" s="13"/>
      <c r="N1085" s="13"/>
      <c r="O1085" s="13"/>
      <c r="P1085" s="132"/>
    </row>
    <row r="1086" spans="1:16" ht="15.75" customHeight="1">
      <c r="A1086" s="313" t="s">
        <v>28</v>
      </c>
      <c r="B1086" s="301" t="s">
        <v>983</v>
      </c>
      <c r="C1086" s="135" t="s">
        <v>595</v>
      </c>
      <c r="D1086" s="21"/>
      <c r="E1086" s="21"/>
      <c r="F1086" s="18">
        <f>SUM(F1087:F1093)</f>
        <v>1500</v>
      </c>
      <c r="G1086" s="18">
        <f aca="true" t="shared" si="104" ref="G1086:O1086">SUM(G1087:G1093)</f>
        <v>425</v>
      </c>
      <c r="H1086" s="18">
        <f t="shared" si="104"/>
        <v>9430.671</v>
      </c>
      <c r="I1086" s="18">
        <f t="shared" si="104"/>
        <v>425</v>
      </c>
      <c r="J1086" s="18">
        <f t="shared" si="104"/>
        <v>9469.127</v>
      </c>
      <c r="K1086" s="18">
        <f t="shared" si="104"/>
        <v>795</v>
      </c>
      <c r="L1086" s="18">
        <f t="shared" si="104"/>
        <v>8945.94</v>
      </c>
      <c r="M1086" s="18">
        <f t="shared" si="104"/>
        <v>8671.960000000001</v>
      </c>
      <c r="N1086" s="18">
        <f t="shared" si="104"/>
        <v>1520</v>
      </c>
      <c r="O1086" s="18">
        <f t="shared" si="104"/>
        <v>1100</v>
      </c>
      <c r="P1086" s="133"/>
    </row>
    <row r="1087" spans="1:16" ht="12.75">
      <c r="A1087" s="313"/>
      <c r="B1087" s="302"/>
      <c r="C1087" s="147" t="s">
        <v>596</v>
      </c>
      <c r="D1087" s="21"/>
      <c r="E1087" s="21"/>
      <c r="F1087" s="21"/>
      <c r="G1087" s="21"/>
      <c r="H1087" s="21"/>
      <c r="I1087" s="21"/>
      <c r="J1087" s="21"/>
      <c r="K1087" s="21"/>
      <c r="L1087" s="23"/>
      <c r="M1087" s="23"/>
      <c r="N1087" s="23"/>
      <c r="O1087" s="23"/>
      <c r="P1087" s="133"/>
    </row>
    <row r="1088" spans="1:16" ht="12.75">
      <c r="A1088" s="313"/>
      <c r="B1088" s="302"/>
      <c r="C1088" s="147" t="s">
        <v>11</v>
      </c>
      <c r="D1088" s="21"/>
      <c r="E1088" s="21"/>
      <c r="F1088" s="21"/>
      <c r="G1088" s="21"/>
      <c r="H1088" s="21"/>
      <c r="I1088" s="21"/>
      <c r="J1088" s="21"/>
      <c r="K1088" s="21"/>
      <c r="L1088" s="23"/>
      <c r="M1088" s="23"/>
      <c r="N1088" s="23"/>
      <c r="O1088" s="23"/>
      <c r="P1088" s="133"/>
    </row>
    <row r="1089" spans="1:16" ht="12.75">
      <c r="A1089" s="313"/>
      <c r="B1089" s="302"/>
      <c r="C1089" s="147" t="s">
        <v>597</v>
      </c>
      <c r="D1089" s="21"/>
      <c r="E1089" s="21"/>
      <c r="F1089" s="21"/>
      <c r="G1089" s="21"/>
      <c r="H1089" s="22">
        <v>8300</v>
      </c>
      <c r="I1089" s="18"/>
      <c r="J1089" s="8">
        <v>8300</v>
      </c>
      <c r="K1089" s="8"/>
      <c r="L1089" s="15">
        <v>7791.255</v>
      </c>
      <c r="M1089" s="15">
        <v>7791.255</v>
      </c>
      <c r="N1089" s="15"/>
      <c r="O1089" s="15"/>
      <c r="P1089" s="133"/>
    </row>
    <row r="1090" spans="1:16" ht="12.75">
      <c r="A1090" s="313"/>
      <c r="B1090" s="302"/>
      <c r="C1090" s="147" t="s">
        <v>598</v>
      </c>
      <c r="D1090" s="21"/>
      <c r="E1090" s="21"/>
      <c r="F1090" s="18">
        <v>1500</v>
      </c>
      <c r="G1090" s="18">
        <v>425</v>
      </c>
      <c r="H1090" s="8">
        <v>1130.671</v>
      </c>
      <c r="I1090" s="18">
        <v>425</v>
      </c>
      <c r="J1090" s="8">
        <v>1169.127</v>
      </c>
      <c r="K1090" s="8">
        <v>795</v>
      </c>
      <c r="L1090" s="15">
        <v>1154.685</v>
      </c>
      <c r="M1090" s="15">
        <v>880.705</v>
      </c>
      <c r="N1090" s="15">
        <v>1520</v>
      </c>
      <c r="O1090" s="15">
        <v>1100</v>
      </c>
      <c r="P1090" s="133"/>
    </row>
    <row r="1091" spans="1:16" ht="11.25" customHeight="1">
      <c r="A1091" s="313"/>
      <c r="B1091" s="302"/>
      <c r="C1091" s="147" t="s">
        <v>599</v>
      </c>
      <c r="D1091" s="21"/>
      <c r="E1091" s="21"/>
      <c r="F1091" s="21"/>
      <c r="G1091" s="21"/>
      <c r="H1091" s="21"/>
      <c r="I1091" s="21"/>
      <c r="J1091" s="21"/>
      <c r="K1091" s="21"/>
      <c r="L1091" s="23"/>
      <c r="M1091" s="23"/>
      <c r="N1091" s="23"/>
      <c r="O1091" s="23"/>
      <c r="P1091" s="133"/>
    </row>
    <row r="1092" spans="1:16" ht="22.5">
      <c r="A1092" s="313"/>
      <c r="B1092" s="302"/>
      <c r="C1092" s="147" t="s">
        <v>44</v>
      </c>
      <c r="D1092" s="21"/>
      <c r="E1092" s="21"/>
      <c r="F1092" s="21"/>
      <c r="G1092" s="21"/>
      <c r="H1092" s="21"/>
      <c r="I1092" s="21"/>
      <c r="J1092" s="21"/>
      <c r="K1092" s="21"/>
      <c r="L1092" s="23"/>
      <c r="M1092" s="23"/>
      <c r="N1092" s="23"/>
      <c r="O1092" s="23"/>
      <c r="P1092" s="133"/>
    </row>
    <row r="1093" spans="1:16" ht="12.75">
      <c r="A1093" s="313"/>
      <c r="B1093" s="303"/>
      <c r="C1093" s="147" t="s">
        <v>600</v>
      </c>
      <c r="D1093" s="21"/>
      <c r="E1093" s="21"/>
      <c r="F1093" s="21"/>
      <c r="G1093" s="21"/>
      <c r="H1093" s="21"/>
      <c r="I1093" s="21"/>
      <c r="J1093" s="21"/>
      <c r="K1093" s="21"/>
      <c r="L1093" s="23"/>
      <c r="M1093" s="23"/>
      <c r="N1093" s="23"/>
      <c r="O1093" s="23"/>
      <c r="P1093" s="133"/>
    </row>
    <row r="1094" spans="1:16" ht="11.25" customHeight="1">
      <c r="A1094" s="301" t="s">
        <v>935</v>
      </c>
      <c r="B1094" s="301" t="s">
        <v>984</v>
      </c>
      <c r="C1094" s="135" t="s">
        <v>595</v>
      </c>
      <c r="D1094" s="21"/>
      <c r="E1094" s="21"/>
      <c r="F1094" s="18">
        <f>SUM(F1095:F1101)</f>
        <v>250</v>
      </c>
      <c r="G1094" s="18">
        <f aca="true" t="shared" si="105" ref="G1094:O1094">SUM(G1095:G1101)</f>
        <v>0</v>
      </c>
      <c r="H1094" s="18">
        <f t="shared" si="105"/>
        <v>250</v>
      </c>
      <c r="I1094" s="18">
        <f t="shared" si="105"/>
        <v>0</v>
      </c>
      <c r="J1094" s="18">
        <f t="shared" si="105"/>
        <v>176.894</v>
      </c>
      <c r="K1094" s="18">
        <f t="shared" si="105"/>
        <v>0</v>
      </c>
      <c r="L1094" s="18">
        <f t="shared" si="105"/>
        <v>125.037</v>
      </c>
      <c r="M1094" s="18">
        <f t="shared" si="105"/>
        <v>0</v>
      </c>
      <c r="N1094" s="18">
        <f t="shared" si="105"/>
        <v>200</v>
      </c>
      <c r="O1094" s="18">
        <f t="shared" si="105"/>
        <v>200</v>
      </c>
      <c r="P1094" s="133"/>
    </row>
    <row r="1095" spans="1:16" ht="12.75">
      <c r="A1095" s="302"/>
      <c r="B1095" s="302"/>
      <c r="C1095" s="147" t="s">
        <v>596</v>
      </c>
      <c r="D1095" s="21"/>
      <c r="E1095" s="21"/>
      <c r="F1095" s="21"/>
      <c r="G1095" s="21"/>
      <c r="H1095" s="21"/>
      <c r="I1095" s="21"/>
      <c r="J1095" s="21"/>
      <c r="K1095" s="21"/>
      <c r="L1095" s="23"/>
      <c r="M1095" s="23"/>
      <c r="N1095" s="23"/>
      <c r="O1095" s="23"/>
      <c r="P1095" s="133"/>
    </row>
    <row r="1096" spans="1:16" ht="12.75">
      <c r="A1096" s="302"/>
      <c r="B1096" s="302"/>
      <c r="C1096" s="147" t="s">
        <v>11</v>
      </c>
      <c r="D1096" s="21"/>
      <c r="E1096" s="21"/>
      <c r="F1096" s="21"/>
      <c r="G1096" s="21"/>
      <c r="H1096" s="21"/>
      <c r="I1096" s="21"/>
      <c r="J1096" s="21"/>
      <c r="K1096" s="21"/>
      <c r="L1096" s="23"/>
      <c r="M1096" s="23"/>
      <c r="N1096" s="23"/>
      <c r="O1096" s="23"/>
      <c r="P1096" s="133"/>
    </row>
    <row r="1097" spans="1:16" ht="12.75">
      <c r="A1097" s="302"/>
      <c r="B1097" s="302"/>
      <c r="C1097" s="147" t="s">
        <v>597</v>
      </c>
      <c r="D1097" s="21"/>
      <c r="E1097" s="21"/>
      <c r="F1097" s="21"/>
      <c r="G1097" s="21"/>
      <c r="H1097" s="21"/>
      <c r="I1097" s="21"/>
      <c r="J1097" s="21"/>
      <c r="K1097" s="21"/>
      <c r="L1097" s="23"/>
      <c r="M1097" s="23"/>
      <c r="N1097" s="23"/>
      <c r="O1097" s="23"/>
      <c r="P1097" s="133"/>
    </row>
    <row r="1098" spans="1:16" ht="12.75">
      <c r="A1098" s="302"/>
      <c r="B1098" s="302"/>
      <c r="C1098" s="147" t="s">
        <v>598</v>
      </c>
      <c r="D1098" s="21"/>
      <c r="E1098" s="21"/>
      <c r="F1098" s="18">
        <v>250</v>
      </c>
      <c r="G1098" s="18">
        <v>0</v>
      </c>
      <c r="H1098" s="8">
        <v>250</v>
      </c>
      <c r="I1098" s="18">
        <v>0</v>
      </c>
      <c r="J1098" s="8">
        <v>176.894</v>
      </c>
      <c r="K1098" s="8">
        <v>0</v>
      </c>
      <c r="L1098" s="15">
        <v>125.037</v>
      </c>
      <c r="M1098" s="15">
        <v>0</v>
      </c>
      <c r="N1098" s="15">
        <v>200</v>
      </c>
      <c r="O1098" s="15">
        <v>200</v>
      </c>
      <c r="P1098" s="133"/>
    </row>
    <row r="1099" spans="1:16" ht="12" customHeight="1">
      <c r="A1099" s="302"/>
      <c r="B1099" s="302"/>
      <c r="C1099" s="147" t="s">
        <v>599</v>
      </c>
      <c r="D1099" s="21"/>
      <c r="E1099" s="21"/>
      <c r="F1099" s="21"/>
      <c r="G1099" s="21"/>
      <c r="H1099" s="21"/>
      <c r="I1099" s="21"/>
      <c r="J1099" s="21"/>
      <c r="K1099" s="21"/>
      <c r="L1099" s="23"/>
      <c r="M1099" s="23"/>
      <c r="N1099" s="23"/>
      <c r="O1099" s="23"/>
      <c r="P1099" s="133"/>
    </row>
    <row r="1100" spans="1:16" ht="22.5">
      <c r="A1100" s="302"/>
      <c r="B1100" s="302"/>
      <c r="C1100" s="147" t="s">
        <v>44</v>
      </c>
      <c r="D1100" s="21"/>
      <c r="E1100" s="21"/>
      <c r="F1100" s="21"/>
      <c r="G1100" s="21"/>
      <c r="H1100" s="21"/>
      <c r="I1100" s="21"/>
      <c r="J1100" s="21"/>
      <c r="K1100" s="21"/>
      <c r="L1100" s="23"/>
      <c r="M1100" s="23"/>
      <c r="N1100" s="23"/>
      <c r="O1100" s="23"/>
      <c r="P1100" s="133"/>
    </row>
    <row r="1101" spans="1:16" ht="12.75">
      <c r="A1101" s="303"/>
      <c r="B1101" s="303"/>
      <c r="C1101" s="147" t="s">
        <v>600</v>
      </c>
      <c r="D1101" s="21"/>
      <c r="E1101" s="21"/>
      <c r="F1101" s="21"/>
      <c r="G1101" s="21"/>
      <c r="H1101" s="21"/>
      <c r="I1101" s="21"/>
      <c r="J1101" s="21"/>
      <c r="K1101" s="21"/>
      <c r="L1101" s="23"/>
      <c r="M1101" s="23"/>
      <c r="N1101" s="23"/>
      <c r="O1101" s="23"/>
      <c r="P1101" s="133"/>
    </row>
    <row r="1102" spans="1:16" ht="12.75">
      <c r="A1102" s="436"/>
      <c r="B1102" s="301" t="s">
        <v>114</v>
      </c>
      <c r="C1102" s="135" t="s">
        <v>595</v>
      </c>
      <c r="D1102" s="8"/>
      <c r="E1102" s="8"/>
      <c r="F1102" s="18">
        <f>SUM(F1103:F1109)</f>
        <v>15489.7464</v>
      </c>
      <c r="G1102" s="18">
        <f aca="true" t="shared" si="106" ref="G1102:O1102">SUM(G1103:G1109)</f>
        <v>1025.769</v>
      </c>
      <c r="H1102" s="18">
        <f t="shared" si="106"/>
        <v>24532.023</v>
      </c>
      <c r="I1102" s="18">
        <f t="shared" si="106"/>
        <v>6864.862</v>
      </c>
      <c r="J1102" s="18">
        <f t="shared" si="106"/>
        <v>24566.679</v>
      </c>
      <c r="K1102" s="18">
        <f t="shared" si="106"/>
        <v>16963.412</v>
      </c>
      <c r="L1102" s="18">
        <f t="shared" si="106"/>
        <v>26632.554</v>
      </c>
      <c r="M1102" s="18">
        <f t="shared" si="106"/>
        <v>25433.025</v>
      </c>
      <c r="N1102" s="18">
        <f t="shared" si="106"/>
        <v>25269.9</v>
      </c>
      <c r="O1102" s="18">
        <f t="shared" si="106"/>
        <v>24879.8</v>
      </c>
      <c r="P1102" s="67"/>
    </row>
    <row r="1103" spans="1:16" ht="12.75">
      <c r="A1103" s="437"/>
      <c r="B1103" s="302"/>
      <c r="C1103" s="135" t="s">
        <v>596</v>
      </c>
      <c r="D1103" s="8"/>
      <c r="E1103" s="8"/>
      <c r="F1103" s="8"/>
      <c r="G1103" s="8"/>
      <c r="H1103" s="8"/>
      <c r="I1103" s="8"/>
      <c r="J1103" s="8"/>
      <c r="K1103" s="8"/>
      <c r="L1103" s="15"/>
      <c r="M1103" s="15"/>
      <c r="N1103" s="15"/>
      <c r="O1103" s="15"/>
      <c r="P1103" s="67"/>
    </row>
    <row r="1104" spans="1:16" ht="12.75">
      <c r="A1104" s="437"/>
      <c r="B1104" s="302"/>
      <c r="C1104" s="135" t="s">
        <v>11</v>
      </c>
      <c r="D1104" s="8"/>
      <c r="E1104" s="8"/>
      <c r="F1104" s="8"/>
      <c r="G1104" s="8"/>
      <c r="H1104" s="8"/>
      <c r="I1104" s="8"/>
      <c r="J1104" s="8"/>
      <c r="K1104" s="8"/>
      <c r="L1104" s="15"/>
      <c r="M1104" s="15"/>
      <c r="N1104" s="15"/>
      <c r="O1104" s="15"/>
      <c r="P1104" s="67"/>
    </row>
    <row r="1105" spans="1:16" ht="12.75">
      <c r="A1105" s="437"/>
      <c r="B1105" s="302"/>
      <c r="C1105" s="135" t="s">
        <v>597</v>
      </c>
      <c r="D1105" s="8"/>
      <c r="E1105" s="8"/>
      <c r="F1105" s="18">
        <v>11578.3</v>
      </c>
      <c r="G1105" s="8"/>
      <c r="H1105" s="8">
        <v>20251.8</v>
      </c>
      <c r="I1105" s="18">
        <v>4824.26</v>
      </c>
      <c r="J1105" s="8">
        <v>20251.8</v>
      </c>
      <c r="K1105" s="8">
        <v>13501.17</v>
      </c>
      <c r="L1105" s="15">
        <v>20251.8</v>
      </c>
      <c r="M1105" s="15">
        <v>20216.11</v>
      </c>
      <c r="N1105" s="15">
        <v>21171.2</v>
      </c>
      <c r="O1105" s="15">
        <v>21171.2</v>
      </c>
      <c r="P1105" s="67"/>
    </row>
    <row r="1106" spans="1:16" ht="12.75">
      <c r="A1106" s="437"/>
      <c r="B1106" s="302"/>
      <c r="C1106" s="135" t="s">
        <v>598</v>
      </c>
      <c r="D1106" s="8"/>
      <c r="E1106" s="8"/>
      <c r="F1106" s="8">
        <v>3911.4464</v>
      </c>
      <c r="G1106" s="18">
        <v>1025.769</v>
      </c>
      <c r="H1106" s="8">
        <v>4280.223</v>
      </c>
      <c r="I1106" s="18">
        <v>2040.602</v>
      </c>
      <c r="J1106" s="8">
        <v>4314.879</v>
      </c>
      <c r="K1106" s="8">
        <v>3462.242</v>
      </c>
      <c r="L1106" s="15">
        <v>6380.754</v>
      </c>
      <c r="M1106" s="15">
        <v>5216.915</v>
      </c>
      <c r="N1106" s="15">
        <v>4098.7</v>
      </c>
      <c r="O1106" s="15">
        <v>3708.6</v>
      </c>
      <c r="P1106" s="67"/>
    </row>
    <row r="1107" spans="1:16" ht="14.25" customHeight="1">
      <c r="A1107" s="437"/>
      <c r="B1107" s="302"/>
      <c r="C1107" s="135" t="s">
        <v>599</v>
      </c>
      <c r="D1107" s="8"/>
      <c r="E1107" s="8"/>
      <c r="F1107" s="8"/>
      <c r="G1107" s="8"/>
      <c r="H1107" s="8"/>
      <c r="I1107" s="8"/>
      <c r="J1107" s="8"/>
      <c r="K1107" s="8"/>
      <c r="L1107" s="15"/>
      <c r="M1107" s="15"/>
      <c r="N1107" s="15"/>
      <c r="O1107" s="15"/>
      <c r="P1107" s="67"/>
    </row>
    <row r="1108" spans="1:16" ht="22.5">
      <c r="A1108" s="437"/>
      <c r="B1108" s="302"/>
      <c r="C1108" s="135" t="s">
        <v>44</v>
      </c>
      <c r="D1108" s="8"/>
      <c r="E1108" s="8"/>
      <c r="F1108" s="8"/>
      <c r="G1108" s="8"/>
      <c r="H1108" s="8"/>
      <c r="I1108" s="8"/>
      <c r="J1108" s="8"/>
      <c r="K1108" s="8"/>
      <c r="L1108" s="15"/>
      <c r="M1108" s="15"/>
      <c r="N1108" s="15"/>
      <c r="O1108" s="15"/>
      <c r="P1108" s="67"/>
    </row>
    <row r="1109" spans="1:16" ht="12.75">
      <c r="A1109" s="438"/>
      <c r="B1109" s="303"/>
      <c r="C1109" s="135" t="s">
        <v>600</v>
      </c>
      <c r="D1109" s="8"/>
      <c r="E1109" s="8"/>
      <c r="F1109" s="8"/>
      <c r="G1109" s="8"/>
      <c r="H1109" s="8"/>
      <c r="I1109" s="8"/>
      <c r="J1109" s="8"/>
      <c r="K1109" s="8"/>
      <c r="L1109" s="15"/>
      <c r="M1109" s="15"/>
      <c r="N1109" s="15"/>
      <c r="O1109" s="15"/>
      <c r="P1109" s="67"/>
    </row>
    <row r="1110" spans="1:16" ht="12.75">
      <c r="A1110" s="385" t="s">
        <v>40</v>
      </c>
      <c r="B1110" s="397" t="s">
        <v>988</v>
      </c>
      <c r="C1110" s="142" t="s">
        <v>595</v>
      </c>
      <c r="D1110" s="12"/>
      <c r="E1110" s="12"/>
      <c r="F1110" s="12">
        <f>SUM(F1111:F1117)</f>
        <v>0</v>
      </c>
      <c r="G1110" s="12">
        <f aca="true" t="shared" si="107" ref="G1110:O1110">SUM(G1111:G1117)</f>
        <v>0</v>
      </c>
      <c r="H1110" s="12">
        <f t="shared" si="107"/>
        <v>2644.37</v>
      </c>
      <c r="I1110" s="12">
        <f t="shared" si="107"/>
        <v>0</v>
      </c>
      <c r="J1110" s="12">
        <f t="shared" si="107"/>
        <v>3800.448999999999</v>
      </c>
      <c r="K1110" s="12">
        <f>SUM(K1111:K1117)</f>
        <v>751.002</v>
      </c>
      <c r="L1110" s="12">
        <f>SUM(L1111:L1117)</f>
        <v>3876.8699999999994</v>
      </c>
      <c r="M1110" s="12">
        <f t="shared" si="107"/>
        <v>3806.2699999999995</v>
      </c>
      <c r="N1110" s="12">
        <f t="shared" si="107"/>
        <v>0</v>
      </c>
      <c r="O1110" s="12">
        <f t="shared" si="107"/>
        <v>0</v>
      </c>
      <c r="P1110" s="67"/>
    </row>
    <row r="1111" spans="1:16" ht="12.75">
      <c r="A1111" s="386"/>
      <c r="B1111" s="398"/>
      <c r="C1111" s="142" t="s">
        <v>596</v>
      </c>
      <c r="D1111" s="12"/>
      <c r="E1111" s="12"/>
      <c r="F1111" s="12"/>
      <c r="G1111" s="12"/>
      <c r="H1111" s="12"/>
      <c r="I1111" s="12"/>
      <c r="J1111" s="12"/>
      <c r="K1111" s="12"/>
      <c r="L1111" s="13"/>
      <c r="M1111" s="13"/>
      <c r="N1111" s="13"/>
      <c r="O1111" s="13"/>
      <c r="P1111" s="67"/>
    </row>
    <row r="1112" spans="1:16" ht="12.75">
      <c r="A1112" s="386"/>
      <c r="B1112" s="398"/>
      <c r="C1112" s="142" t="s">
        <v>11</v>
      </c>
      <c r="D1112" s="12"/>
      <c r="E1112" s="12"/>
      <c r="F1112" s="12">
        <f aca="true" t="shared" si="108" ref="F1112:M1112">F1120+F1144</f>
        <v>0</v>
      </c>
      <c r="G1112" s="12">
        <f t="shared" si="108"/>
        <v>0</v>
      </c>
      <c r="H1112" s="12">
        <f t="shared" si="108"/>
        <v>1544.57</v>
      </c>
      <c r="I1112" s="12">
        <f t="shared" si="108"/>
        <v>0</v>
      </c>
      <c r="J1112" s="12">
        <f t="shared" si="108"/>
        <v>1544.57</v>
      </c>
      <c r="K1112" s="12">
        <f t="shared" si="108"/>
        <v>406.182</v>
      </c>
      <c r="L1112" s="12">
        <f t="shared" si="108"/>
        <v>1544.57</v>
      </c>
      <c r="M1112" s="12">
        <f t="shared" si="108"/>
        <v>1544.57</v>
      </c>
      <c r="N1112" s="12"/>
      <c r="O1112" s="12"/>
      <c r="P1112" s="67"/>
    </row>
    <row r="1113" spans="1:16" ht="12.75">
      <c r="A1113" s="386"/>
      <c r="B1113" s="398"/>
      <c r="C1113" s="142" t="s">
        <v>597</v>
      </c>
      <c r="D1113" s="12"/>
      <c r="E1113" s="12"/>
      <c r="F1113" s="12">
        <f>F1121+F1145</f>
        <v>0</v>
      </c>
      <c r="G1113" s="12">
        <f aca="true" t="shared" si="109" ref="G1113:M1113">G1121+G1145</f>
        <v>0</v>
      </c>
      <c r="H1113" s="12">
        <f t="shared" si="109"/>
        <v>1073.35</v>
      </c>
      <c r="I1113" s="12">
        <f t="shared" si="109"/>
        <v>0</v>
      </c>
      <c r="J1113" s="12">
        <f t="shared" si="109"/>
        <v>2154.1499999999996</v>
      </c>
      <c r="K1113" s="12">
        <f t="shared" si="109"/>
        <v>282.262</v>
      </c>
      <c r="L1113" s="12">
        <f t="shared" si="109"/>
        <v>2154.1499999999996</v>
      </c>
      <c r="M1113" s="12">
        <f t="shared" si="109"/>
        <v>2084.25</v>
      </c>
      <c r="N1113" s="12">
        <f>N1121+N1129+N1137+N1145+N1153+N1161</f>
        <v>0</v>
      </c>
      <c r="O1113" s="12">
        <f>O1121+O1129+O1137+O1145+O1153+O1161</f>
        <v>0</v>
      </c>
      <c r="P1113" s="67"/>
    </row>
    <row r="1114" spans="1:16" ht="12.75">
      <c r="A1114" s="386"/>
      <c r="B1114" s="398"/>
      <c r="C1114" s="142" t="s">
        <v>598</v>
      </c>
      <c r="D1114" s="12"/>
      <c r="E1114" s="12"/>
      <c r="F1114" s="12">
        <f>F1122+F1146</f>
        <v>0</v>
      </c>
      <c r="G1114" s="12">
        <f aca="true" t="shared" si="110" ref="G1114:O1114">G1122+G1146</f>
        <v>0</v>
      </c>
      <c r="H1114" s="12">
        <f t="shared" si="110"/>
        <v>26.45</v>
      </c>
      <c r="I1114" s="12">
        <f t="shared" si="110"/>
        <v>0</v>
      </c>
      <c r="J1114" s="12">
        <f t="shared" si="110"/>
        <v>101.72900000000001</v>
      </c>
      <c r="K1114" s="12">
        <f t="shared" si="110"/>
        <v>62.558</v>
      </c>
      <c r="L1114" s="12">
        <f t="shared" si="110"/>
        <v>178.15</v>
      </c>
      <c r="M1114" s="12">
        <f t="shared" si="110"/>
        <v>177.45</v>
      </c>
      <c r="N1114" s="12">
        <f t="shared" si="110"/>
        <v>0</v>
      </c>
      <c r="O1114" s="12">
        <f t="shared" si="110"/>
        <v>0</v>
      </c>
      <c r="P1114" s="67"/>
    </row>
    <row r="1115" spans="1:16" ht="21">
      <c r="A1115" s="386"/>
      <c r="B1115" s="398"/>
      <c r="C1115" s="142" t="s">
        <v>599</v>
      </c>
      <c r="D1115" s="12"/>
      <c r="E1115" s="12"/>
      <c r="F1115" s="12"/>
      <c r="G1115" s="12"/>
      <c r="H1115" s="12"/>
      <c r="I1115" s="12"/>
      <c r="J1115" s="12"/>
      <c r="K1115" s="12"/>
      <c r="L1115" s="13"/>
      <c r="M1115" s="13"/>
      <c r="N1115" s="13"/>
      <c r="O1115" s="13"/>
      <c r="P1115" s="67"/>
    </row>
    <row r="1116" spans="1:16" ht="21">
      <c r="A1116" s="386"/>
      <c r="B1116" s="398"/>
      <c r="C1116" s="142" t="s">
        <v>44</v>
      </c>
      <c r="D1116" s="12"/>
      <c r="E1116" s="12"/>
      <c r="F1116" s="12"/>
      <c r="G1116" s="12"/>
      <c r="H1116" s="12"/>
      <c r="I1116" s="12"/>
      <c r="J1116" s="12"/>
      <c r="K1116" s="12"/>
      <c r="L1116" s="13"/>
      <c r="M1116" s="13"/>
      <c r="N1116" s="13"/>
      <c r="O1116" s="13"/>
      <c r="P1116" s="67"/>
    </row>
    <row r="1117" spans="1:16" ht="12.75">
      <c r="A1117" s="387"/>
      <c r="B1117" s="399"/>
      <c r="C1117" s="142" t="s">
        <v>600</v>
      </c>
      <c r="D1117" s="12"/>
      <c r="E1117" s="12"/>
      <c r="F1117" s="12"/>
      <c r="G1117" s="12"/>
      <c r="H1117" s="12"/>
      <c r="I1117" s="12"/>
      <c r="J1117" s="12"/>
      <c r="K1117" s="12"/>
      <c r="L1117" s="13"/>
      <c r="M1117" s="13"/>
      <c r="N1117" s="13"/>
      <c r="O1117" s="13"/>
      <c r="P1117" s="67"/>
    </row>
    <row r="1118" spans="1:16" ht="15" customHeight="1">
      <c r="A1118" s="336" t="s">
        <v>981</v>
      </c>
      <c r="B1118" s="336" t="s">
        <v>989</v>
      </c>
      <c r="C1118" s="24" t="s">
        <v>595</v>
      </c>
      <c r="D1118" s="21"/>
      <c r="E1118" s="21"/>
      <c r="F1118" s="21"/>
      <c r="G1118" s="21"/>
      <c r="H1118" s="21">
        <f>SUM(H1119:H1125)</f>
        <v>2644.37</v>
      </c>
      <c r="I1118" s="21">
        <f aca="true" t="shared" si="111" ref="I1118:O1118">SUM(I1119:I1125)</f>
        <v>0</v>
      </c>
      <c r="J1118" s="21">
        <f>SUM(J1119:J1125)</f>
        <v>2708.7490000000003</v>
      </c>
      <c r="K1118" s="21">
        <f>SUM(K1119:K1125)</f>
        <v>751.002</v>
      </c>
      <c r="L1118" s="21">
        <f t="shared" si="111"/>
        <v>2785.17</v>
      </c>
      <c r="M1118" s="21">
        <f t="shared" si="111"/>
        <v>2785.17</v>
      </c>
      <c r="N1118" s="21">
        <f t="shared" si="111"/>
        <v>0</v>
      </c>
      <c r="O1118" s="21">
        <f t="shared" si="111"/>
        <v>0</v>
      </c>
      <c r="P1118" s="67"/>
    </row>
    <row r="1119" spans="1:16" ht="12.75">
      <c r="A1119" s="337"/>
      <c r="B1119" s="337"/>
      <c r="C1119" s="24" t="s">
        <v>596</v>
      </c>
      <c r="D1119" s="21"/>
      <c r="E1119" s="21"/>
      <c r="F1119" s="21"/>
      <c r="G1119" s="21"/>
      <c r="H1119" s="21"/>
      <c r="I1119" s="21"/>
      <c r="J1119" s="21"/>
      <c r="K1119" s="21"/>
      <c r="L1119" s="23"/>
      <c r="M1119" s="23"/>
      <c r="N1119" s="23"/>
      <c r="O1119" s="23"/>
      <c r="P1119" s="67"/>
    </row>
    <row r="1120" spans="1:16" ht="12.75">
      <c r="A1120" s="337"/>
      <c r="B1120" s="337"/>
      <c r="C1120" s="24" t="s">
        <v>11</v>
      </c>
      <c r="D1120" s="21"/>
      <c r="E1120" s="21"/>
      <c r="F1120" s="21">
        <f>F1128+F1136</f>
        <v>0</v>
      </c>
      <c r="G1120" s="21">
        <f aca="true" t="shared" si="112" ref="G1120:O1120">G1128+G1136</f>
        <v>0</v>
      </c>
      <c r="H1120" s="21">
        <f t="shared" si="112"/>
        <v>1544.57</v>
      </c>
      <c r="I1120" s="21">
        <f t="shared" si="112"/>
        <v>0</v>
      </c>
      <c r="J1120" s="21">
        <f t="shared" si="112"/>
        <v>1544.57</v>
      </c>
      <c r="K1120" s="21">
        <f t="shared" si="112"/>
        <v>406.182</v>
      </c>
      <c r="L1120" s="21">
        <f t="shared" si="112"/>
        <v>1544.57</v>
      </c>
      <c r="M1120" s="21">
        <f t="shared" si="112"/>
        <v>1544.57</v>
      </c>
      <c r="N1120" s="21">
        <f t="shared" si="112"/>
        <v>0</v>
      </c>
      <c r="O1120" s="21">
        <f t="shared" si="112"/>
        <v>0</v>
      </c>
      <c r="P1120" s="67"/>
    </row>
    <row r="1121" spans="1:16" ht="12.75">
      <c r="A1121" s="337"/>
      <c r="B1121" s="337"/>
      <c r="C1121" s="24" t="s">
        <v>597</v>
      </c>
      <c r="D1121" s="21"/>
      <c r="E1121" s="21"/>
      <c r="F1121" s="21">
        <f>F1129+F1137</f>
        <v>0</v>
      </c>
      <c r="G1121" s="21">
        <f aca="true" t="shared" si="113" ref="G1121:O1121">G1129+G1137</f>
        <v>0</v>
      </c>
      <c r="H1121" s="21">
        <f t="shared" si="113"/>
        <v>1073.35</v>
      </c>
      <c r="I1121" s="21">
        <f t="shared" si="113"/>
        <v>0</v>
      </c>
      <c r="J1121" s="21">
        <f t="shared" si="113"/>
        <v>1073.35</v>
      </c>
      <c r="K1121" s="21">
        <f t="shared" si="113"/>
        <v>282.262</v>
      </c>
      <c r="L1121" s="21">
        <f t="shared" si="113"/>
        <v>1073.35</v>
      </c>
      <c r="M1121" s="21">
        <f t="shared" si="113"/>
        <v>1073.35</v>
      </c>
      <c r="N1121" s="21">
        <f t="shared" si="113"/>
        <v>0</v>
      </c>
      <c r="O1121" s="21">
        <f t="shared" si="113"/>
        <v>0</v>
      </c>
      <c r="P1121" s="67"/>
    </row>
    <row r="1122" spans="1:16" ht="12.75">
      <c r="A1122" s="337"/>
      <c r="B1122" s="337"/>
      <c r="C1122" s="24" t="s">
        <v>598</v>
      </c>
      <c r="D1122" s="21"/>
      <c r="E1122" s="21"/>
      <c r="F1122" s="21">
        <f>F1130+F1138</f>
        <v>0</v>
      </c>
      <c r="G1122" s="21">
        <f aca="true" t="shared" si="114" ref="G1122:O1122">G1130+G1138</f>
        <v>0</v>
      </c>
      <c r="H1122" s="21">
        <f t="shared" si="114"/>
        <v>26.45</v>
      </c>
      <c r="I1122" s="21">
        <f t="shared" si="114"/>
        <v>0</v>
      </c>
      <c r="J1122" s="21">
        <f t="shared" si="114"/>
        <v>90.82900000000001</v>
      </c>
      <c r="K1122" s="21">
        <f t="shared" si="114"/>
        <v>62.558</v>
      </c>
      <c r="L1122" s="21">
        <f t="shared" si="114"/>
        <v>167.25</v>
      </c>
      <c r="M1122" s="21">
        <f t="shared" si="114"/>
        <v>167.25</v>
      </c>
      <c r="N1122" s="21">
        <f t="shared" si="114"/>
        <v>0</v>
      </c>
      <c r="O1122" s="21">
        <f t="shared" si="114"/>
        <v>0</v>
      </c>
      <c r="P1122" s="67"/>
    </row>
    <row r="1123" spans="1:16" ht="22.5">
      <c r="A1123" s="337"/>
      <c r="B1123" s="337"/>
      <c r="C1123" s="24" t="s">
        <v>599</v>
      </c>
      <c r="D1123" s="21"/>
      <c r="E1123" s="21"/>
      <c r="F1123" s="21"/>
      <c r="G1123" s="21"/>
      <c r="H1123" s="21"/>
      <c r="I1123" s="21"/>
      <c r="J1123" s="21"/>
      <c r="K1123" s="21"/>
      <c r="L1123" s="23"/>
      <c r="M1123" s="23"/>
      <c r="N1123" s="23"/>
      <c r="O1123" s="23"/>
      <c r="P1123" s="67"/>
    </row>
    <row r="1124" spans="1:16" ht="22.5">
      <c r="A1124" s="337"/>
      <c r="B1124" s="337"/>
      <c r="C1124" s="24" t="s">
        <v>44</v>
      </c>
      <c r="D1124" s="21"/>
      <c r="E1124" s="21"/>
      <c r="F1124" s="21"/>
      <c r="G1124" s="21"/>
      <c r="H1124" s="21"/>
      <c r="I1124" s="21"/>
      <c r="J1124" s="21"/>
      <c r="K1124" s="21"/>
      <c r="L1124" s="23"/>
      <c r="M1124" s="23"/>
      <c r="N1124" s="23"/>
      <c r="O1124" s="23"/>
      <c r="P1124" s="67"/>
    </row>
    <row r="1125" spans="1:16" ht="12.75">
      <c r="A1125" s="338"/>
      <c r="B1125" s="338"/>
      <c r="C1125" s="24" t="s">
        <v>600</v>
      </c>
      <c r="D1125" s="21"/>
      <c r="E1125" s="21"/>
      <c r="F1125" s="21"/>
      <c r="G1125" s="21"/>
      <c r="H1125" s="21"/>
      <c r="I1125" s="21"/>
      <c r="J1125" s="21"/>
      <c r="K1125" s="21"/>
      <c r="L1125" s="23"/>
      <c r="M1125" s="23"/>
      <c r="N1125" s="23"/>
      <c r="O1125" s="23"/>
      <c r="P1125" s="67"/>
    </row>
    <row r="1126" spans="1:16" ht="12.75">
      <c r="A1126" s="436"/>
      <c r="B1126" s="301" t="s">
        <v>152</v>
      </c>
      <c r="C1126" s="135" t="s">
        <v>595</v>
      </c>
      <c r="D1126" s="8"/>
      <c r="E1126" s="8"/>
      <c r="F1126" s="8"/>
      <c r="G1126" s="8"/>
      <c r="H1126" s="8">
        <f aca="true" t="shared" si="115" ref="H1126:M1126">SUM(H1127:H1133)</f>
        <v>2644.37</v>
      </c>
      <c r="I1126" s="8">
        <f t="shared" si="115"/>
        <v>0</v>
      </c>
      <c r="J1126" s="8">
        <f t="shared" si="115"/>
        <v>2644.37</v>
      </c>
      <c r="K1126" s="8">
        <f t="shared" si="115"/>
        <v>711.6239999999999</v>
      </c>
      <c r="L1126" s="8">
        <f t="shared" si="115"/>
        <v>2644.37</v>
      </c>
      <c r="M1126" s="8">
        <f t="shared" si="115"/>
        <v>2644.37</v>
      </c>
      <c r="N1126" s="15"/>
      <c r="O1126" s="15"/>
      <c r="P1126" s="67"/>
    </row>
    <row r="1127" spans="1:16" ht="12.75">
      <c r="A1127" s="437"/>
      <c r="B1127" s="302"/>
      <c r="C1127" s="135" t="s">
        <v>596</v>
      </c>
      <c r="D1127" s="8"/>
      <c r="E1127" s="8"/>
      <c r="F1127" s="8"/>
      <c r="G1127" s="8"/>
      <c r="H1127" s="8"/>
      <c r="I1127" s="8"/>
      <c r="J1127" s="8"/>
      <c r="K1127" s="8"/>
      <c r="L1127" s="15"/>
      <c r="M1127" s="15"/>
      <c r="N1127" s="15"/>
      <c r="O1127" s="15"/>
      <c r="P1127" s="67"/>
    </row>
    <row r="1128" spans="1:16" ht="12.75">
      <c r="A1128" s="437"/>
      <c r="B1128" s="302"/>
      <c r="C1128" s="135" t="s">
        <v>11</v>
      </c>
      <c r="D1128" s="8"/>
      <c r="E1128" s="8"/>
      <c r="F1128" s="8"/>
      <c r="G1128" s="8"/>
      <c r="H1128" s="8">
        <v>1544.57</v>
      </c>
      <c r="I1128" s="8"/>
      <c r="J1128" s="18">
        <v>1544.57</v>
      </c>
      <c r="K1128" s="18">
        <v>406.182</v>
      </c>
      <c r="L1128" s="18">
        <v>1544.57</v>
      </c>
      <c r="M1128" s="18">
        <v>1544.57</v>
      </c>
      <c r="N1128" s="15"/>
      <c r="O1128" s="15"/>
      <c r="P1128" s="67"/>
    </row>
    <row r="1129" spans="1:16" ht="12.75">
      <c r="A1129" s="437"/>
      <c r="B1129" s="302"/>
      <c r="C1129" s="135" t="s">
        <v>597</v>
      </c>
      <c r="D1129" s="8"/>
      <c r="E1129" s="8"/>
      <c r="F1129" s="8"/>
      <c r="G1129" s="8"/>
      <c r="H1129" s="8">
        <v>1073.35</v>
      </c>
      <c r="I1129" s="8"/>
      <c r="J1129" s="8">
        <v>1073.35</v>
      </c>
      <c r="K1129" s="8">
        <v>282.262</v>
      </c>
      <c r="L1129" s="15">
        <v>1073.35</v>
      </c>
      <c r="M1129" s="15">
        <v>1073.35</v>
      </c>
      <c r="N1129" s="15"/>
      <c r="O1129" s="15"/>
      <c r="P1129" s="67"/>
    </row>
    <row r="1130" spans="1:16" ht="12.75">
      <c r="A1130" s="437"/>
      <c r="B1130" s="302"/>
      <c r="C1130" s="135" t="s">
        <v>598</v>
      </c>
      <c r="D1130" s="149"/>
      <c r="E1130" s="149"/>
      <c r="F1130" s="149"/>
      <c r="G1130" s="149"/>
      <c r="H1130" s="149">
        <v>26.45</v>
      </c>
      <c r="I1130" s="149">
        <v>0</v>
      </c>
      <c r="J1130" s="18">
        <v>26.45</v>
      </c>
      <c r="K1130" s="18">
        <v>23.18</v>
      </c>
      <c r="L1130" s="18">
        <v>26.45</v>
      </c>
      <c r="M1130" s="18">
        <v>26.45</v>
      </c>
      <c r="N1130" s="200"/>
      <c r="O1130" s="200"/>
      <c r="P1130" s="134"/>
    </row>
    <row r="1131" spans="1:16" ht="12.75" customHeight="1">
      <c r="A1131" s="437"/>
      <c r="B1131" s="302"/>
      <c r="C1131" s="135" t="s">
        <v>599</v>
      </c>
      <c r="D1131" s="8"/>
      <c r="E1131" s="8"/>
      <c r="F1131" s="8"/>
      <c r="G1131" s="8"/>
      <c r="H1131" s="8"/>
      <c r="I1131" s="8"/>
      <c r="J1131" s="8"/>
      <c r="K1131" s="8"/>
      <c r="L1131" s="15"/>
      <c r="M1131" s="15"/>
      <c r="N1131" s="15"/>
      <c r="O1131" s="15"/>
      <c r="P1131" s="67"/>
    </row>
    <row r="1132" spans="1:16" ht="22.5">
      <c r="A1132" s="437"/>
      <c r="B1132" s="302"/>
      <c r="C1132" s="135" t="s">
        <v>44</v>
      </c>
      <c r="D1132" s="8"/>
      <c r="E1132" s="8"/>
      <c r="F1132" s="8"/>
      <c r="G1132" s="8"/>
      <c r="H1132" s="8"/>
      <c r="I1132" s="8"/>
      <c r="J1132" s="8"/>
      <c r="K1132" s="8"/>
      <c r="L1132" s="15"/>
      <c r="M1132" s="15"/>
      <c r="N1132" s="15"/>
      <c r="O1132" s="15"/>
      <c r="P1132" s="67"/>
    </row>
    <row r="1133" spans="1:16" ht="12.75">
      <c r="A1133" s="437"/>
      <c r="B1133" s="303"/>
      <c r="C1133" s="135" t="s">
        <v>600</v>
      </c>
      <c r="D1133" s="8"/>
      <c r="E1133" s="8"/>
      <c r="F1133" s="8"/>
      <c r="G1133" s="8"/>
      <c r="H1133" s="8"/>
      <c r="I1133" s="8"/>
      <c r="J1133" s="8"/>
      <c r="K1133" s="8"/>
      <c r="L1133" s="15"/>
      <c r="M1133" s="15"/>
      <c r="N1133" s="15"/>
      <c r="O1133" s="15"/>
      <c r="P1133" s="67"/>
    </row>
    <row r="1134" spans="1:16" ht="12.75">
      <c r="A1134" s="437"/>
      <c r="B1134" s="301" t="s">
        <v>1044</v>
      </c>
      <c r="C1134" s="135" t="s">
        <v>595</v>
      </c>
      <c r="D1134" s="8"/>
      <c r="E1134" s="8"/>
      <c r="F1134" s="8"/>
      <c r="G1134" s="8"/>
      <c r="H1134" s="8"/>
      <c r="I1134" s="8"/>
      <c r="J1134" s="8">
        <f>SUM(J1138)</f>
        <v>64.379</v>
      </c>
      <c r="K1134" s="8">
        <f>SUM(K1138)</f>
        <v>39.378</v>
      </c>
      <c r="L1134" s="8">
        <f>SUM(L1138)</f>
        <v>140.8</v>
      </c>
      <c r="M1134" s="8">
        <f>SUM(M1138)</f>
        <v>140.8</v>
      </c>
      <c r="N1134" s="15"/>
      <c r="O1134" s="15"/>
      <c r="P1134" s="67"/>
    </row>
    <row r="1135" spans="1:16" ht="12.75">
      <c r="A1135" s="437"/>
      <c r="B1135" s="302"/>
      <c r="C1135" s="135" t="s">
        <v>596</v>
      </c>
      <c r="D1135" s="8"/>
      <c r="E1135" s="8"/>
      <c r="F1135" s="8"/>
      <c r="G1135" s="8"/>
      <c r="H1135" s="8"/>
      <c r="I1135" s="8"/>
      <c r="J1135" s="8"/>
      <c r="K1135" s="8"/>
      <c r="L1135" s="15"/>
      <c r="M1135" s="15"/>
      <c r="N1135" s="15"/>
      <c r="O1135" s="15"/>
      <c r="P1135" s="67"/>
    </row>
    <row r="1136" spans="1:16" ht="12.75">
      <c r="A1136" s="437"/>
      <c r="B1136" s="302"/>
      <c r="C1136" s="135" t="s">
        <v>11</v>
      </c>
      <c r="D1136" s="8"/>
      <c r="E1136" s="8"/>
      <c r="F1136" s="8"/>
      <c r="G1136" s="8"/>
      <c r="H1136" s="8"/>
      <c r="I1136" s="8"/>
      <c r="J1136" s="8"/>
      <c r="K1136" s="8"/>
      <c r="L1136" s="15"/>
      <c r="M1136" s="15"/>
      <c r="N1136" s="15"/>
      <c r="O1136" s="15"/>
      <c r="P1136" s="67"/>
    </row>
    <row r="1137" spans="1:16" ht="12.75">
      <c r="A1137" s="437"/>
      <c r="B1137" s="302"/>
      <c r="C1137" s="135" t="s">
        <v>597</v>
      </c>
      <c r="D1137" s="8"/>
      <c r="E1137" s="8"/>
      <c r="F1137" s="8"/>
      <c r="G1137" s="8"/>
      <c r="H1137" s="8"/>
      <c r="I1137" s="8"/>
      <c r="J1137" s="8"/>
      <c r="K1137" s="8"/>
      <c r="L1137" s="15"/>
      <c r="M1137" s="15"/>
      <c r="N1137" s="15"/>
      <c r="O1137" s="15"/>
      <c r="P1137" s="67"/>
    </row>
    <row r="1138" spans="1:16" ht="12.75">
      <c r="A1138" s="437"/>
      <c r="B1138" s="302"/>
      <c r="C1138" s="135" t="s">
        <v>598</v>
      </c>
      <c r="D1138" s="8"/>
      <c r="E1138" s="8"/>
      <c r="F1138" s="18"/>
      <c r="G1138" s="18"/>
      <c r="H1138" s="18"/>
      <c r="I1138" s="18"/>
      <c r="J1138" s="18">
        <v>64.379</v>
      </c>
      <c r="K1138" s="18">
        <v>39.378</v>
      </c>
      <c r="L1138" s="18">
        <v>140.8</v>
      </c>
      <c r="M1138" s="18">
        <v>140.8</v>
      </c>
      <c r="N1138" s="18"/>
      <c r="O1138" s="18"/>
      <c r="P1138" s="67"/>
    </row>
    <row r="1139" spans="1:16" ht="12" customHeight="1">
      <c r="A1139" s="437"/>
      <c r="B1139" s="302"/>
      <c r="C1139" s="135" t="s">
        <v>599</v>
      </c>
      <c r="D1139" s="8"/>
      <c r="E1139" s="8"/>
      <c r="F1139" s="8"/>
      <c r="G1139" s="8"/>
      <c r="H1139" s="8"/>
      <c r="I1139" s="8"/>
      <c r="J1139" s="8"/>
      <c r="K1139" s="8"/>
      <c r="L1139" s="15"/>
      <c r="M1139" s="15"/>
      <c r="N1139" s="15"/>
      <c r="O1139" s="15"/>
      <c r="P1139" s="67"/>
    </row>
    <row r="1140" spans="1:16" ht="22.5">
      <c r="A1140" s="437"/>
      <c r="B1140" s="302"/>
      <c r="C1140" s="135" t="s">
        <v>44</v>
      </c>
      <c r="D1140" s="8"/>
      <c r="E1140" s="8"/>
      <c r="F1140" s="8"/>
      <c r="G1140" s="8"/>
      <c r="H1140" s="8"/>
      <c r="I1140" s="8"/>
      <c r="J1140" s="8"/>
      <c r="K1140" s="8"/>
      <c r="L1140" s="15"/>
      <c r="M1140" s="15"/>
      <c r="N1140" s="15"/>
      <c r="O1140" s="15"/>
      <c r="P1140" s="67"/>
    </row>
    <row r="1141" spans="1:16" ht="12.75">
      <c r="A1141" s="438"/>
      <c r="B1141" s="303"/>
      <c r="C1141" s="135" t="s">
        <v>600</v>
      </c>
      <c r="D1141" s="8"/>
      <c r="E1141" s="8"/>
      <c r="F1141" s="8"/>
      <c r="G1141" s="8"/>
      <c r="H1141" s="8"/>
      <c r="I1141" s="8"/>
      <c r="J1141" s="8"/>
      <c r="K1141" s="8"/>
      <c r="L1141" s="15"/>
      <c r="M1141" s="15"/>
      <c r="N1141" s="15"/>
      <c r="O1141" s="15"/>
      <c r="P1141" s="67"/>
    </row>
    <row r="1142" spans="1:16" ht="12.75">
      <c r="A1142" s="436"/>
      <c r="B1142" s="336" t="s">
        <v>1084</v>
      </c>
      <c r="C1142" s="135" t="s">
        <v>595</v>
      </c>
      <c r="D1142" s="8"/>
      <c r="E1142" s="8"/>
      <c r="F1142" s="8"/>
      <c r="G1142" s="8"/>
      <c r="H1142" s="8"/>
      <c r="I1142" s="8"/>
      <c r="J1142" s="8">
        <f>J1145+J1146</f>
        <v>1091.7</v>
      </c>
      <c r="K1142" s="8">
        <f>K1145+K1146</f>
        <v>0</v>
      </c>
      <c r="L1142" s="8">
        <f>L1145+L1146</f>
        <v>1091.7</v>
      </c>
      <c r="M1142" s="8">
        <f>M1145+M1146</f>
        <v>1021.1</v>
      </c>
      <c r="N1142" s="8"/>
      <c r="O1142" s="8"/>
      <c r="P1142" s="228"/>
    </row>
    <row r="1143" spans="1:16" ht="12.75">
      <c r="A1143" s="437"/>
      <c r="B1143" s="337"/>
      <c r="C1143" s="135" t="s">
        <v>596</v>
      </c>
      <c r="D1143" s="8"/>
      <c r="E1143" s="8"/>
      <c r="F1143" s="8"/>
      <c r="G1143" s="8"/>
      <c r="H1143" s="8"/>
      <c r="I1143" s="8"/>
      <c r="J1143" s="8"/>
      <c r="K1143" s="8"/>
      <c r="L1143" s="15"/>
      <c r="M1143" s="15"/>
      <c r="N1143" s="15"/>
      <c r="O1143" s="15"/>
      <c r="P1143" s="228"/>
    </row>
    <row r="1144" spans="1:16" ht="12.75">
      <c r="A1144" s="437"/>
      <c r="B1144" s="337"/>
      <c r="C1144" s="135" t="s">
        <v>11</v>
      </c>
      <c r="D1144" s="8"/>
      <c r="E1144" s="8"/>
      <c r="F1144" s="8"/>
      <c r="G1144" s="8"/>
      <c r="H1144" s="8"/>
      <c r="I1144" s="8"/>
      <c r="J1144" s="8"/>
      <c r="K1144" s="8"/>
      <c r="L1144" s="15"/>
      <c r="M1144" s="15"/>
      <c r="N1144" s="15"/>
      <c r="O1144" s="15"/>
      <c r="P1144" s="228"/>
    </row>
    <row r="1145" spans="1:16" ht="12.75">
      <c r="A1145" s="437"/>
      <c r="B1145" s="337"/>
      <c r="C1145" s="135" t="s">
        <v>597</v>
      </c>
      <c r="D1145" s="8"/>
      <c r="E1145" s="8"/>
      <c r="F1145" s="8"/>
      <c r="G1145" s="8"/>
      <c r="H1145" s="8"/>
      <c r="I1145" s="8"/>
      <c r="J1145" s="8">
        <v>1080.8</v>
      </c>
      <c r="K1145" s="8">
        <f>K1153+K1161</f>
        <v>0</v>
      </c>
      <c r="L1145" s="8">
        <f>L1153+L1161</f>
        <v>1080.8</v>
      </c>
      <c r="M1145" s="8">
        <f>M1153+M1161</f>
        <v>1010.9</v>
      </c>
      <c r="N1145" s="15"/>
      <c r="O1145" s="15"/>
      <c r="P1145" s="228"/>
    </row>
    <row r="1146" spans="1:16" ht="12.75">
      <c r="A1146" s="437"/>
      <c r="B1146" s="337"/>
      <c r="C1146" s="135" t="s">
        <v>598</v>
      </c>
      <c r="D1146" s="8"/>
      <c r="E1146" s="8"/>
      <c r="F1146" s="8"/>
      <c r="G1146" s="8"/>
      <c r="H1146" s="8"/>
      <c r="I1146" s="8"/>
      <c r="J1146" s="8">
        <v>10.9</v>
      </c>
      <c r="K1146" s="8"/>
      <c r="L1146" s="15">
        <f>L1154+L1162</f>
        <v>10.9</v>
      </c>
      <c r="M1146" s="15">
        <f>M1154+M1162</f>
        <v>10.2</v>
      </c>
      <c r="N1146" s="15"/>
      <c r="O1146" s="15"/>
      <c r="P1146" s="228"/>
    </row>
    <row r="1147" spans="1:16" ht="12" customHeight="1">
      <c r="A1147" s="437"/>
      <c r="B1147" s="337"/>
      <c r="C1147" s="135" t="s">
        <v>599</v>
      </c>
      <c r="D1147" s="8"/>
      <c r="E1147" s="8"/>
      <c r="F1147" s="8"/>
      <c r="G1147" s="8"/>
      <c r="H1147" s="8"/>
      <c r="I1147" s="8"/>
      <c r="J1147" s="8"/>
      <c r="K1147" s="8"/>
      <c r="L1147" s="15"/>
      <c r="M1147" s="15"/>
      <c r="N1147" s="15"/>
      <c r="O1147" s="15"/>
      <c r="P1147" s="228"/>
    </row>
    <row r="1148" spans="1:16" ht="22.5">
      <c r="A1148" s="437"/>
      <c r="B1148" s="337"/>
      <c r="C1148" s="135" t="s">
        <v>44</v>
      </c>
      <c r="D1148" s="8"/>
      <c r="E1148" s="8"/>
      <c r="F1148" s="8"/>
      <c r="G1148" s="8"/>
      <c r="H1148" s="8"/>
      <c r="I1148" s="8"/>
      <c r="J1148" s="8"/>
      <c r="K1148" s="8"/>
      <c r="L1148" s="15"/>
      <c r="M1148" s="15"/>
      <c r="N1148" s="15"/>
      <c r="O1148" s="15"/>
      <c r="P1148" s="228"/>
    </row>
    <row r="1149" spans="1:16" ht="12.75">
      <c r="A1149" s="437"/>
      <c r="B1149" s="337"/>
      <c r="C1149" s="135" t="s">
        <v>600</v>
      </c>
      <c r="D1149" s="8"/>
      <c r="E1149" s="8"/>
      <c r="F1149" s="8"/>
      <c r="G1149" s="8"/>
      <c r="H1149" s="8"/>
      <c r="I1149" s="8"/>
      <c r="J1149" s="8"/>
      <c r="K1149" s="8"/>
      <c r="L1149" s="15"/>
      <c r="M1149" s="15"/>
      <c r="N1149" s="15"/>
      <c r="O1149" s="15"/>
      <c r="P1149" s="228"/>
    </row>
    <row r="1150" spans="1:16" ht="12.75">
      <c r="A1150" s="437"/>
      <c r="B1150" s="302" t="s">
        <v>1085</v>
      </c>
      <c r="C1150" s="135" t="s">
        <v>595</v>
      </c>
      <c r="D1150" s="8"/>
      <c r="E1150" s="8"/>
      <c r="F1150" s="8"/>
      <c r="G1150" s="8"/>
      <c r="H1150" s="8"/>
      <c r="I1150" s="8"/>
      <c r="J1150" s="8">
        <f>J1154</f>
        <v>10.9</v>
      </c>
      <c r="K1150" s="8">
        <f>K1154</f>
        <v>0</v>
      </c>
      <c r="L1150" s="8">
        <f>L1154</f>
        <v>10.9</v>
      </c>
      <c r="M1150" s="8">
        <f>M1154</f>
        <v>10.2</v>
      </c>
      <c r="N1150" s="8"/>
      <c r="O1150" s="8"/>
      <c r="P1150" s="228"/>
    </row>
    <row r="1151" spans="1:16" ht="12.75">
      <c r="A1151" s="437"/>
      <c r="B1151" s="302"/>
      <c r="C1151" s="135" t="s">
        <v>596</v>
      </c>
      <c r="D1151" s="8"/>
      <c r="E1151" s="8"/>
      <c r="F1151" s="8"/>
      <c r="G1151" s="8"/>
      <c r="H1151" s="8"/>
      <c r="I1151" s="8"/>
      <c r="J1151" s="8"/>
      <c r="K1151" s="8"/>
      <c r="L1151" s="15"/>
      <c r="M1151" s="15"/>
      <c r="N1151" s="15"/>
      <c r="O1151" s="15"/>
      <c r="P1151" s="228"/>
    </row>
    <row r="1152" spans="1:16" ht="12.75">
      <c r="A1152" s="437"/>
      <c r="B1152" s="302"/>
      <c r="C1152" s="135" t="s">
        <v>11</v>
      </c>
      <c r="D1152" s="8"/>
      <c r="E1152" s="8"/>
      <c r="F1152" s="8"/>
      <c r="G1152" s="8"/>
      <c r="H1152" s="8"/>
      <c r="I1152" s="8"/>
      <c r="J1152" s="8"/>
      <c r="K1152" s="8"/>
      <c r="L1152" s="15"/>
      <c r="M1152" s="15"/>
      <c r="N1152" s="15"/>
      <c r="O1152" s="15"/>
      <c r="P1152" s="228"/>
    </row>
    <row r="1153" spans="1:16" ht="12.75">
      <c r="A1153" s="437"/>
      <c r="B1153" s="302"/>
      <c r="C1153" s="135" t="s">
        <v>597</v>
      </c>
      <c r="D1153" s="8"/>
      <c r="E1153" s="8"/>
      <c r="F1153" s="8"/>
      <c r="G1153" s="8"/>
      <c r="H1153" s="8"/>
      <c r="I1153" s="8"/>
      <c r="J1153" s="8"/>
      <c r="K1153" s="8"/>
      <c r="L1153" s="15"/>
      <c r="M1153" s="15"/>
      <c r="N1153" s="15"/>
      <c r="O1153" s="15"/>
      <c r="P1153" s="228"/>
    </row>
    <row r="1154" spans="1:16" ht="12.75">
      <c r="A1154" s="437"/>
      <c r="B1154" s="302"/>
      <c r="C1154" s="135" t="s">
        <v>598</v>
      </c>
      <c r="D1154" s="8"/>
      <c r="E1154" s="8"/>
      <c r="F1154" s="8"/>
      <c r="G1154" s="8"/>
      <c r="H1154" s="8"/>
      <c r="I1154" s="8"/>
      <c r="J1154" s="8">
        <v>10.9</v>
      </c>
      <c r="K1154" s="8"/>
      <c r="L1154" s="15">
        <v>10.9</v>
      </c>
      <c r="M1154" s="15">
        <v>10.2</v>
      </c>
      <c r="N1154" s="15"/>
      <c r="O1154" s="15"/>
      <c r="P1154" s="228"/>
    </row>
    <row r="1155" spans="1:16" ht="11.25" customHeight="1">
      <c r="A1155" s="437"/>
      <c r="B1155" s="302"/>
      <c r="C1155" s="135" t="s">
        <v>599</v>
      </c>
      <c r="D1155" s="8"/>
      <c r="E1155" s="8"/>
      <c r="F1155" s="8"/>
      <c r="G1155" s="8"/>
      <c r="H1155" s="8"/>
      <c r="I1155" s="8"/>
      <c r="J1155" s="8"/>
      <c r="K1155" s="8"/>
      <c r="L1155" s="15"/>
      <c r="M1155" s="15"/>
      <c r="N1155" s="15"/>
      <c r="O1155" s="15"/>
      <c r="P1155" s="228"/>
    </row>
    <row r="1156" spans="1:16" ht="22.5">
      <c r="A1156" s="437"/>
      <c r="B1156" s="302"/>
      <c r="C1156" s="135" t="s">
        <v>44</v>
      </c>
      <c r="D1156" s="8"/>
      <c r="E1156" s="8"/>
      <c r="F1156" s="8"/>
      <c r="G1156" s="8"/>
      <c r="H1156" s="8"/>
      <c r="I1156" s="8"/>
      <c r="J1156" s="8"/>
      <c r="K1156" s="8"/>
      <c r="L1156" s="15"/>
      <c r="M1156" s="15"/>
      <c r="N1156" s="15"/>
      <c r="O1156" s="15"/>
      <c r="P1156" s="228"/>
    </row>
    <row r="1157" spans="1:16" ht="12.75">
      <c r="A1157" s="438"/>
      <c r="B1157" s="302"/>
      <c r="C1157" s="135" t="s">
        <v>600</v>
      </c>
      <c r="D1157" s="8"/>
      <c r="E1157" s="8"/>
      <c r="F1157" s="8"/>
      <c r="G1157" s="8"/>
      <c r="H1157" s="8"/>
      <c r="I1157" s="8"/>
      <c r="J1157" s="8"/>
      <c r="K1157" s="8"/>
      <c r="L1157" s="15"/>
      <c r="M1157" s="15"/>
      <c r="N1157" s="15"/>
      <c r="O1157" s="15"/>
      <c r="P1157" s="228"/>
    </row>
    <row r="1158" spans="1:16" ht="12.75">
      <c r="A1158" s="436"/>
      <c r="B1158" s="302" t="s">
        <v>1086</v>
      </c>
      <c r="C1158" s="135" t="s">
        <v>595</v>
      </c>
      <c r="D1158" s="8"/>
      <c r="E1158" s="8"/>
      <c r="F1158" s="8"/>
      <c r="G1158" s="8"/>
      <c r="H1158" s="8"/>
      <c r="I1158" s="8"/>
      <c r="J1158" s="8">
        <f>SUM(J1159:J1165)</f>
        <v>1080.8</v>
      </c>
      <c r="K1158" s="8">
        <f>SUM(K1159:K1165)</f>
        <v>0</v>
      </c>
      <c r="L1158" s="8">
        <f>SUM(L1159:L1165)</f>
        <v>1080.8</v>
      </c>
      <c r="M1158" s="8">
        <f>SUM(M1159:M1165)</f>
        <v>1010.9</v>
      </c>
      <c r="N1158" s="8"/>
      <c r="O1158" s="8"/>
      <c r="P1158" s="228"/>
    </row>
    <row r="1159" spans="1:16" ht="12.75">
      <c r="A1159" s="437"/>
      <c r="B1159" s="302"/>
      <c r="C1159" s="135" t="s">
        <v>596</v>
      </c>
      <c r="D1159" s="8"/>
      <c r="E1159" s="8"/>
      <c r="F1159" s="8"/>
      <c r="G1159" s="8"/>
      <c r="H1159" s="8"/>
      <c r="I1159" s="8"/>
      <c r="J1159" s="8"/>
      <c r="K1159" s="8"/>
      <c r="L1159" s="15"/>
      <c r="M1159" s="15"/>
      <c r="N1159" s="15"/>
      <c r="O1159" s="15"/>
      <c r="P1159" s="228"/>
    </row>
    <row r="1160" spans="1:16" ht="12.75">
      <c r="A1160" s="437"/>
      <c r="B1160" s="302"/>
      <c r="C1160" s="135" t="s">
        <v>11</v>
      </c>
      <c r="D1160" s="8"/>
      <c r="E1160" s="8"/>
      <c r="F1160" s="8"/>
      <c r="G1160" s="8"/>
      <c r="H1160" s="8"/>
      <c r="I1160" s="8"/>
      <c r="J1160" s="8"/>
      <c r="K1160" s="8"/>
      <c r="L1160" s="15"/>
      <c r="M1160" s="15"/>
      <c r="N1160" s="15"/>
      <c r="O1160" s="15"/>
      <c r="P1160" s="228"/>
    </row>
    <row r="1161" spans="1:16" ht="12.75">
      <c r="A1161" s="437"/>
      <c r="B1161" s="302"/>
      <c r="C1161" s="135" t="s">
        <v>597</v>
      </c>
      <c r="D1161" s="8"/>
      <c r="E1161" s="8"/>
      <c r="F1161" s="8"/>
      <c r="G1161" s="8"/>
      <c r="H1161" s="8"/>
      <c r="I1161" s="8"/>
      <c r="J1161" s="8">
        <v>1080.8</v>
      </c>
      <c r="K1161" s="8"/>
      <c r="L1161" s="15">
        <v>1080.8</v>
      </c>
      <c r="M1161" s="15">
        <v>1010.9</v>
      </c>
      <c r="N1161" s="15"/>
      <c r="O1161" s="15"/>
      <c r="P1161" s="228"/>
    </row>
    <row r="1162" spans="1:16" ht="12.75">
      <c r="A1162" s="437"/>
      <c r="B1162" s="302"/>
      <c r="C1162" s="135" t="s">
        <v>598</v>
      </c>
      <c r="D1162" s="8"/>
      <c r="E1162" s="8"/>
      <c r="F1162" s="8"/>
      <c r="G1162" s="8"/>
      <c r="H1162" s="8"/>
      <c r="I1162" s="8"/>
      <c r="J1162" s="8"/>
      <c r="K1162" s="8"/>
      <c r="L1162" s="15"/>
      <c r="M1162" s="15"/>
      <c r="N1162" s="15"/>
      <c r="O1162" s="15"/>
      <c r="P1162" s="228"/>
    </row>
    <row r="1163" spans="1:16" ht="22.5">
      <c r="A1163" s="437"/>
      <c r="B1163" s="302"/>
      <c r="C1163" s="135" t="s">
        <v>599</v>
      </c>
      <c r="D1163" s="8"/>
      <c r="E1163" s="8"/>
      <c r="F1163" s="8"/>
      <c r="G1163" s="8"/>
      <c r="H1163" s="8"/>
      <c r="I1163" s="8"/>
      <c r="J1163" s="8"/>
      <c r="K1163" s="8"/>
      <c r="L1163" s="15"/>
      <c r="M1163" s="15"/>
      <c r="N1163" s="15"/>
      <c r="O1163" s="15"/>
      <c r="P1163" s="228"/>
    </row>
    <row r="1164" spans="1:16" ht="22.5">
      <c r="A1164" s="437"/>
      <c r="B1164" s="302"/>
      <c r="C1164" s="135" t="s">
        <v>44</v>
      </c>
      <c r="D1164" s="8"/>
      <c r="E1164" s="8"/>
      <c r="F1164" s="8"/>
      <c r="G1164" s="8"/>
      <c r="H1164" s="8"/>
      <c r="I1164" s="8"/>
      <c r="J1164" s="8"/>
      <c r="K1164" s="8"/>
      <c r="L1164" s="15"/>
      <c r="M1164" s="15"/>
      <c r="N1164" s="15"/>
      <c r="O1164" s="15"/>
      <c r="P1164" s="228"/>
    </row>
    <row r="1165" spans="1:16" ht="12.75">
      <c r="A1165" s="438"/>
      <c r="B1165" s="302"/>
      <c r="C1165" s="135" t="s">
        <v>600</v>
      </c>
      <c r="D1165" s="8"/>
      <c r="E1165" s="8"/>
      <c r="F1165" s="8"/>
      <c r="G1165" s="8"/>
      <c r="H1165" s="8"/>
      <c r="I1165" s="8"/>
      <c r="J1165" s="8"/>
      <c r="K1165" s="8"/>
      <c r="L1165" s="15"/>
      <c r="M1165" s="15"/>
      <c r="N1165" s="15"/>
      <c r="O1165" s="15"/>
      <c r="P1165" s="228"/>
    </row>
    <row r="1166" spans="1:15" ht="12.75">
      <c r="A1166" s="385" t="s">
        <v>40</v>
      </c>
      <c r="B1166" s="397" t="s">
        <v>924</v>
      </c>
      <c r="C1166" s="135" t="s">
        <v>595</v>
      </c>
      <c r="D1166" s="165">
        <f>SUM(D1167:D1173)</f>
        <v>120284.3</v>
      </c>
      <c r="E1166" s="165">
        <f aca="true" t="shared" si="116" ref="E1166:O1166">SUM(E1167:E1173)</f>
        <v>120159.5</v>
      </c>
      <c r="F1166" s="165">
        <f t="shared" si="116"/>
        <v>35097.8</v>
      </c>
      <c r="G1166" s="165">
        <f t="shared" si="116"/>
        <v>35097.8</v>
      </c>
      <c r="H1166" s="165">
        <f t="shared" si="116"/>
        <v>65172.200000000004</v>
      </c>
      <c r="I1166" s="165">
        <f t="shared" si="116"/>
        <v>65172.200000000004</v>
      </c>
      <c r="J1166" s="165">
        <f t="shared" si="116"/>
        <v>90752.29999999999</v>
      </c>
      <c r="K1166" s="165">
        <f t="shared" si="116"/>
        <v>90752.29999999999</v>
      </c>
      <c r="L1166" s="165">
        <f t="shared" si="116"/>
        <v>120236.09999999999</v>
      </c>
      <c r="M1166" s="165">
        <f t="shared" si="116"/>
        <v>120060.3</v>
      </c>
      <c r="N1166" s="165">
        <f t="shared" si="116"/>
        <v>78482</v>
      </c>
      <c r="O1166" s="165">
        <f t="shared" si="116"/>
        <v>60577.4</v>
      </c>
    </row>
    <row r="1167" spans="1:15" ht="12.75">
      <c r="A1167" s="386"/>
      <c r="B1167" s="398"/>
      <c r="C1167" s="135" t="s">
        <v>596</v>
      </c>
      <c r="D1167" s="11"/>
      <c r="E1167" s="11"/>
      <c r="F1167" s="11"/>
      <c r="G1167" s="11"/>
      <c r="H1167" s="11"/>
      <c r="I1167" s="11"/>
      <c r="J1167" s="11"/>
      <c r="K1167" s="11"/>
      <c r="L1167" s="11"/>
      <c r="M1167" s="11"/>
      <c r="N1167" s="11"/>
      <c r="O1167" s="11"/>
    </row>
    <row r="1168" spans="1:15" ht="12.75">
      <c r="A1168" s="386"/>
      <c r="B1168" s="398"/>
      <c r="C1168" s="135" t="s">
        <v>11</v>
      </c>
      <c r="D1168" s="148"/>
      <c r="E1168" s="148"/>
      <c r="F1168" s="12"/>
      <c r="G1168" s="12"/>
      <c r="H1168" s="12"/>
      <c r="I1168" s="12"/>
      <c r="J1168" s="12"/>
      <c r="K1168" s="12"/>
      <c r="L1168" s="148"/>
      <c r="M1168" s="148"/>
      <c r="N1168" s="148"/>
      <c r="O1168" s="148"/>
    </row>
    <row r="1169" spans="1:15" ht="12.75">
      <c r="A1169" s="386"/>
      <c r="B1169" s="398"/>
      <c r="C1169" s="135" t="s">
        <v>597</v>
      </c>
      <c r="D1169" s="34">
        <f>D1177+D1185+D1193</f>
        <v>12419.3</v>
      </c>
      <c r="E1169" s="34">
        <f aca="true" t="shared" si="117" ref="E1169:O1169">E1177+E1185+E1193</f>
        <v>12419.3</v>
      </c>
      <c r="F1169" s="34">
        <f t="shared" si="117"/>
        <v>4509.3</v>
      </c>
      <c r="G1169" s="34">
        <f t="shared" si="117"/>
        <v>4509.3</v>
      </c>
      <c r="H1169" s="34">
        <f t="shared" si="117"/>
        <v>9018.6</v>
      </c>
      <c r="I1169" s="34">
        <f t="shared" si="117"/>
        <v>9018.6</v>
      </c>
      <c r="J1169" s="34">
        <f t="shared" si="117"/>
        <v>13527.9</v>
      </c>
      <c r="K1169" s="34">
        <f t="shared" si="117"/>
        <v>13527.9</v>
      </c>
      <c r="L1169" s="34">
        <f t="shared" si="117"/>
        <v>18037.3</v>
      </c>
      <c r="M1169" s="34">
        <f t="shared" si="117"/>
        <v>18037.3</v>
      </c>
      <c r="N1169" s="34">
        <f t="shared" si="117"/>
        <v>18614.5</v>
      </c>
      <c r="O1169" s="34">
        <f t="shared" si="117"/>
        <v>14891.6</v>
      </c>
    </row>
    <row r="1170" spans="1:15" ht="12.75">
      <c r="A1170" s="386"/>
      <c r="B1170" s="398"/>
      <c r="C1170" s="135" t="s">
        <v>37</v>
      </c>
      <c r="D1170" s="34">
        <f>D1178+D1186+D1194</f>
        <v>107865</v>
      </c>
      <c r="E1170" s="34">
        <f aca="true" t="shared" si="118" ref="E1170:O1170">E1178+E1186+E1194</f>
        <v>107740.2</v>
      </c>
      <c r="F1170" s="34">
        <f t="shared" si="118"/>
        <v>30588.500000000004</v>
      </c>
      <c r="G1170" s="34">
        <f t="shared" si="118"/>
        <v>30588.500000000004</v>
      </c>
      <c r="H1170" s="34">
        <f t="shared" si="118"/>
        <v>56153.600000000006</v>
      </c>
      <c r="I1170" s="34">
        <f t="shared" si="118"/>
        <v>56153.600000000006</v>
      </c>
      <c r="J1170" s="34">
        <f t="shared" si="118"/>
        <v>77224.4</v>
      </c>
      <c r="K1170" s="34">
        <f t="shared" si="118"/>
        <v>77224.4</v>
      </c>
      <c r="L1170" s="34">
        <f t="shared" si="118"/>
        <v>102198.79999999999</v>
      </c>
      <c r="M1170" s="34">
        <f t="shared" si="118"/>
        <v>102023</v>
      </c>
      <c r="N1170" s="34">
        <f t="shared" si="118"/>
        <v>59867.5</v>
      </c>
      <c r="O1170" s="34">
        <f t="shared" si="118"/>
        <v>45685.8</v>
      </c>
    </row>
    <row r="1171" spans="1:15" ht="13.5" customHeight="1">
      <c r="A1171" s="386"/>
      <c r="B1171" s="398"/>
      <c r="C1171" s="135" t="s">
        <v>599</v>
      </c>
      <c r="D1171" s="8"/>
      <c r="E1171" s="8"/>
      <c r="F1171" s="8"/>
      <c r="G1171" s="8"/>
      <c r="H1171" s="8"/>
      <c r="I1171" s="8"/>
      <c r="J1171" s="8"/>
      <c r="K1171" s="8"/>
      <c r="L1171" s="82"/>
      <c r="M1171" s="82"/>
      <c r="N1171" s="82"/>
      <c r="O1171" s="82"/>
    </row>
    <row r="1172" spans="1:15" ht="22.5">
      <c r="A1172" s="386"/>
      <c r="B1172" s="398"/>
      <c r="C1172" s="135" t="s">
        <v>44</v>
      </c>
      <c r="D1172" s="8"/>
      <c r="E1172" s="8"/>
      <c r="F1172" s="8"/>
      <c r="G1172" s="8"/>
      <c r="H1172" s="8"/>
      <c r="I1172" s="8"/>
      <c r="J1172" s="8"/>
      <c r="K1172" s="8"/>
      <c r="L1172" s="82"/>
      <c r="M1172" s="82"/>
      <c r="N1172" s="82"/>
      <c r="O1172" s="82"/>
    </row>
    <row r="1173" spans="1:15" ht="12.75">
      <c r="A1173" s="387"/>
      <c r="B1173" s="399"/>
      <c r="C1173" s="135" t="s">
        <v>600</v>
      </c>
      <c r="D1173" s="8"/>
      <c r="E1173" s="8"/>
      <c r="F1173" s="8"/>
      <c r="G1173" s="8"/>
      <c r="H1173" s="8"/>
      <c r="I1173" s="8"/>
      <c r="J1173" s="8"/>
      <c r="K1173" s="8"/>
      <c r="L1173" s="82"/>
      <c r="M1173" s="82"/>
      <c r="N1173" s="82"/>
      <c r="O1173" s="82"/>
    </row>
    <row r="1174" spans="1:15" ht="12.75">
      <c r="A1174" s="334" t="s">
        <v>28</v>
      </c>
      <c r="B1174" s="301" t="s">
        <v>927</v>
      </c>
      <c r="C1174" s="135" t="s">
        <v>595</v>
      </c>
      <c r="D1174" s="34">
        <f>SUM(D1175:D1181)</f>
        <v>113463.3</v>
      </c>
      <c r="E1174" s="34">
        <f aca="true" t="shared" si="119" ref="E1174:O1174">SUM(E1175:E1181)</f>
        <v>113463.3</v>
      </c>
      <c r="F1174" s="34">
        <f t="shared" si="119"/>
        <v>33155.700000000004</v>
      </c>
      <c r="G1174" s="34">
        <f t="shared" si="119"/>
        <v>33155.700000000004</v>
      </c>
      <c r="H1174" s="34">
        <f t="shared" si="119"/>
        <v>61959</v>
      </c>
      <c r="I1174" s="34">
        <f t="shared" si="119"/>
        <v>61959</v>
      </c>
      <c r="J1174" s="34">
        <f t="shared" si="119"/>
        <v>85771.09999999999</v>
      </c>
      <c r="K1174" s="34">
        <f t="shared" si="119"/>
        <v>85771.09999999999</v>
      </c>
      <c r="L1174" s="34">
        <f t="shared" si="119"/>
        <v>113736</v>
      </c>
      <c r="M1174" s="34">
        <f t="shared" si="119"/>
        <v>113579.90000000001</v>
      </c>
      <c r="N1174" s="34">
        <f t="shared" si="119"/>
        <v>71326</v>
      </c>
      <c r="O1174" s="34">
        <f t="shared" si="119"/>
        <v>53421.4</v>
      </c>
    </row>
    <row r="1175" spans="1:15" ht="12.75">
      <c r="A1175" s="334"/>
      <c r="B1175" s="302"/>
      <c r="C1175" s="135" t="s">
        <v>596</v>
      </c>
      <c r="D1175" s="82"/>
      <c r="E1175" s="82"/>
      <c r="F1175" s="8"/>
      <c r="G1175" s="8"/>
      <c r="H1175" s="8"/>
      <c r="I1175" s="8"/>
      <c r="J1175" s="8"/>
      <c r="K1175" s="8"/>
      <c r="L1175" s="82"/>
      <c r="M1175" s="82"/>
      <c r="N1175" s="82"/>
      <c r="O1175" s="82"/>
    </row>
    <row r="1176" spans="1:15" ht="12.75">
      <c r="A1176" s="334"/>
      <c r="B1176" s="302"/>
      <c r="C1176" s="135" t="s">
        <v>11</v>
      </c>
      <c r="D1176" s="82"/>
      <c r="E1176" s="82"/>
      <c r="F1176" s="8"/>
      <c r="G1176" s="8"/>
      <c r="H1176" s="8"/>
      <c r="I1176" s="8"/>
      <c r="J1176" s="8"/>
      <c r="K1176" s="8"/>
      <c r="L1176" s="82"/>
      <c r="M1176" s="82"/>
      <c r="N1176" s="82"/>
      <c r="O1176" s="82"/>
    </row>
    <row r="1177" spans="1:15" ht="12.75">
      <c r="A1177" s="334"/>
      <c r="B1177" s="302"/>
      <c r="C1177" s="135" t="s">
        <v>597</v>
      </c>
      <c r="D1177" s="34">
        <v>12419.3</v>
      </c>
      <c r="E1177" s="34">
        <v>12419.3</v>
      </c>
      <c r="F1177" s="34">
        <v>4509.3</v>
      </c>
      <c r="G1177" s="34">
        <v>4509.3</v>
      </c>
      <c r="H1177" s="34">
        <v>9018.6</v>
      </c>
      <c r="I1177" s="34">
        <v>9018.6</v>
      </c>
      <c r="J1177" s="34">
        <v>13527.9</v>
      </c>
      <c r="K1177" s="34">
        <v>13527.9</v>
      </c>
      <c r="L1177" s="34">
        <v>18037.3</v>
      </c>
      <c r="M1177" s="34">
        <v>18037.3</v>
      </c>
      <c r="N1177" s="34">
        <v>18614.5</v>
      </c>
      <c r="O1177" s="34">
        <v>14891.6</v>
      </c>
    </row>
    <row r="1178" spans="1:15" ht="12.75">
      <c r="A1178" s="334"/>
      <c r="B1178" s="302"/>
      <c r="C1178" s="135" t="s">
        <v>37</v>
      </c>
      <c r="D1178" s="34">
        <v>101044</v>
      </c>
      <c r="E1178" s="34">
        <v>101044</v>
      </c>
      <c r="F1178" s="34">
        <v>28646.4</v>
      </c>
      <c r="G1178" s="34">
        <v>28646.4</v>
      </c>
      <c r="H1178" s="34">
        <v>52940.4</v>
      </c>
      <c r="I1178" s="34">
        <v>52940.4</v>
      </c>
      <c r="J1178" s="34">
        <v>72243.2</v>
      </c>
      <c r="K1178" s="34">
        <v>72243.2</v>
      </c>
      <c r="L1178" s="34">
        <v>95698.7</v>
      </c>
      <c r="M1178" s="34">
        <v>95542.6</v>
      </c>
      <c r="N1178" s="34">
        <v>52711.5</v>
      </c>
      <c r="O1178" s="34">
        <v>38529.8</v>
      </c>
    </row>
    <row r="1179" spans="1:15" ht="15.75" customHeight="1">
      <c r="A1179" s="334"/>
      <c r="B1179" s="302"/>
      <c r="C1179" s="135" t="s">
        <v>599</v>
      </c>
      <c r="D1179" s="8"/>
      <c r="E1179" s="8"/>
      <c r="F1179" s="8"/>
      <c r="G1179" s="8"/>
      <c r="H1179" s="8"/>
      <c r="I1179" s="8"/>
      <c r="J1179" s="8"/>
      <c r="K1179" s="8"/>
      <c r="L1179" s="82"/>
      <c r="M1179" s="82"/>
      <c r="N1179" s="82"/>
      <c r="O1179" s="82"/>
    </row>
    <row r="1180" spans="1:15" ht="22.5">
      <c r="A1180" s="334"/>
      <c r="B1180" s="302"/>
      <c r="C1180" s="135" t="s">
        <v>44</v>
      </c>
      <c r="D1180" s="8"/>
      <c r="E1180" s="8"/>
      <c r="F1180" s="8"/>
      <c r="G1180" s="8"/>
      <c r="H1180" s="8"/>
      <c r="I1180" s="8"/>
      <c r="J1180" s="8"/>
      <c r="K1180" s="8"/>
      <c r="L1180" s="82"/>
      <c r="M1180" s="82"/>
      <c r="N1180" s="82"/>
      <c r="O1180" s="82"/>
    </row>
    <row r="1181" spans="1:15" ht="12.75">
      <c r="A1181" s="334"/>
      <c r="B1181" s="303"/>
      <c r="C1181" s="135" t="s">
        <v>600</v>
      </c>
      <c r="D1181" s="8"/>
      <c r="E1181" s="8"/>
      <c r="F1181" s="8"/>
      <c r="G1181" s="8"/>
      <c r="H1181" s="8"/>
      <c r="I1181" s="8"/>
      <c r="J1181" s="8"/>
      <c r="K1181" s="8"/>
      <c r="L1181" s="82"/>
      <c r="M1181" s="82"/>
      <c r="N1181" s="82"/>
      <c r="O1181" s="82"/>
    </row>
    <row r="1182" spans="1:15" ht="12.75">
      <c r="A1182" s="334" t="s">
        <v>47</v>
      </c>
      <c r="B1182" s="301" t="s">
        <v>928</v>
      </c>
      <c r="C1182" s="135" t="s">
        <v>595</v>
      </c>
      <c r="D1182" s="34">
        <f>D1186</f>
        <v>0</v>
      </c>
      <c r="E1182" s="34">
        <f aca="true" t="shared" si="120" ref="E1182:O1182">E1186</f>
        <v>0</v>
      </c>
      <c r="F1182" s="34">
        <f t="shared" si="120"/>
        <v>0.9</v>
      </c>
      <c r="G1182" s="34">
        <f t="shared" si="120"/>
        <v>0.9</v>
      </c>
      <c r="H1182" s="34">
        <f t="shared" si="120"/>
        <v>0.9</v>
      </c>
      <c r="I1182" s="34">
        <f t="shared" si="120"/>
        <v>0.9</v>
      </c>
      <c r="J1182" s="34">
        <f t="shared" si="120"/>
        <v>0.9</v>
      </c>
      <c r="K1182" s="34">
        <f t="shared" si="120"/>
        <v>0.9</v>
      </c>
      <c r="L1182" s="34">
        <f t="shared" si="120"/>
        <v>0.9</v>
      </c>
      <c r="M1182" s="34">
        <f t="shared" si="120"/>
        <v>0.9</v>
      </c>
      <c r="N1182" s="34">
        <f t="shared" si="120"/>
        <v>250</v>
      </c>
      <c r="O1182" s="34">
        <f t="shared" si="120"/>
        <v>250</v>
      </c>
    </row>
    <row r="1183" spans="1:15" ht="12.75">
      <c r="A1183" s="334"/>
      <c r="B1183" s="302"/>
      <c r="C1183" s="135" t="s">
        <v>596</v>
      </c>
      <c r="D1183" s="8"/>
      <c r="E1183" s="8"/>
      <c r="F1183" s="8"/>
      <c r="G1183" s="8"/>
      <c r="H1183" s="8"/>
      <c r="I1183" s="8"/>
      <c r="J1183" s="8"/>
      <c r="K1183" s="8"/>
      <c r="L1183" s="82"/>
      <c r="M1183" s="82"/>
      <c r="N1183" s="82"/>
      <c r="O1183" s="82"/>
    </row>
    <row r="1184" spans="1:15" ht="12.75">
      <c r="A1184" s="334"/>
      <c r="B1184" s="302"/>
      <c r="C1184" s="135" t="s">
        <v>11</v>
      </c>
      <c r="D1184" s="8"/>
      <c r="E1184" s="8"/>
      <c r="F1184" s="8"/>
      <c r="G1184" s="8"/>
      <c r="H1184" s="8"/>
      <c r="I1184" s="8"/>
      <c r="J1184" s="8"/>
      <c r="K1184" s="8"/>
      <c r="L1184" s="82"/>
      <c r="M1184" s="82"/>
      <c r="N1184" s="82"/>
      <c r="O1184" s="82"/>
    </row>
    <row r="1185" spans="1:15" ht="12.75">
      <c r="A1185" s="334"/>
      <c r="B1185" s="302"/>
      <c r="C1185" s="135" t="s">
        <v>597</v>
      </c>
      <c r="D1185" s="8"/>
      <c r="E1185" s="8"/>
      <c r="F1185" s="8"/>
      <c r="G1185" s="8"/>
      <c r="H1185" s="8"/>
      <c r="I1185" s="8"/>
      <c r="J1185" s="8"/>
      <c r="K1185" s="8"/>
      <c r="L1185" s="82"/>
      <c r="M1185" s="82"/>
      <c r="N1185" s="82"/>
      <c r="O1185" s="82"/>
    </row>
    <row r="1186" spans="1:15" ht="12.75">
      <c r="A1186" s="334"/>
      <c r="B1186" s="302"/>
      <c r="C1186" s="135" t="s">
        <v>37</v>
      </c>
      <c r="D1186" s="34">
        <v>0</v>
      </c>
      <c r="E1186" s="34">
        <v>0</v>
      </c>
      <c r="F1186" s="34">
        <v>0.9</v>
      </c>
      <c r="G1186" s="34">
        <v>0.9</v>
      </c>
      <c r="H1186" s="34">
        <v>0.9</v>
      </c>
      <c r="I1186" s="34">
        <v>0.9</v>
      </c>
      <c r="J1186" s="34">
        <v>0.9</v>
      </c>
      <c r="K1186" s="34">
        <v>0.9</v>
      </c>
      <c r="L1186" s="34">
        <v>0.9</v>
      </c>
      <c r="M1186" s="34">
        <v>0.9</v>
      </c>
      <c r="N1186" s="34">
        <v>250</v>
      </c>
      <c r="O1186" s="34">
        <v>250</v>
      </c>
    </row>
    <row r="1187" spans="1:15" ht="13.5" customHeight="1">
      <c r="A1187" s="334"/>
      <c r="B1187" s="302"/>
      <c r="C1187" s="135" t="s">
        <v>599</v>
      </c>
      <c r="D1187" s="8"/>
      <c r="E1187" s="8"/>
      <c r="F1187" s="34"/>
      <c r="G1187" s="34"/>
      <c r="H1187" s="34"/>
      <c r="I1187" s="34"/>
      <c r="J1187" s="34"/>
      <c r="K1187" s="34"/>
      <c r="L1187" s="166"/>
      <c r="M1187" s="166"/>
      <c r="N1187" s="166"/>
      <c r="O1187" s="166"/>
    </row>
    <row r="1188" spans="1:15" ht="22.5">
      <c r="A1188" s="334"/>
      <c r="B1188" s="302"/>
      <c r="C1188" s="135" t="s">
        <v>44</v>
      </c>
      <c r="D1188" s="8"/>
      <c r="E1188" s="8"/>
      <c r="F1188" s="34"/>
      <c r="G1188" s="34"/>
      <c r="H1188" s="34"/>
      <c r="I1188" s="34"/>
      <c r="J1188" s="34"/>
      <c r="K1188" s="34"/>
      <c r="L1188" s="166"/>
      <c r="M1188" s="166"/>
      <c r="N1188" s="166"/>
      <c r="O1188" s="166"/>
    </row>
    <row r="1189" spans="1:15" ht="12.75">
      <c r="A1189" s="334"/>
      <c r="B1189" s="303"/>
      <c r="C1189" s="135" t="s">
        <v>600</v>
      </c>
      <c r="D1189" s="8"/>
      <c r="E1189" s="8"/>
      <c r="F1189" s="34"/>
      <c r="G1189" s="34"/>
      <c r="H1189" s="34"/>
      <c r="I1189" s="34"/>
      <c r="J1189" s="34"/>
      <c r="K1189" s="34"/>
      <c r="L1189" s="166"/>
      <c r="M1189" s="166"/>
      <c r="N1189" s="166"/>
      <c r="O1189" s="166"/>
    </row>
    <row r="1190" spans="1:15" ht="12.75">
      <c r="A1190" s="334" t="s">
        <v>215</v>
      </c>
      <c r="B1190" s="334" t="s">
        <v>929</v>
      </c>
      <c r="C1190" s="135" t="s">
        <v>595</v>
      </c>
      <c r="D1190" s="34">
        <f>D1194</f>
        <v>6821</v>
      </c>
      <c r="E1190" s="34">
        <f aca="true" t="shared" si="121" ref="E1190:O1190">E1194</f>
        <v>6696.2</v>
      </c>
      <c r="F1190" s="34">
        <f t="shared" si="121"/>
        <v>1941.2</v>
      </c>
      <c r="G1190" s="34">
        <f t="shared" si="121"/>
        <v>1941.2</v>
      </c>
      <c r="H1190" s="34">
        <f t="shared" si="121"/>
        <v>3212.3</v>
      </c>
      <c r="I1190" s="34">
        <f t="shared" si="121"/>
        <v>3212.3</v>
      </c>
      <c r="J1190" s="34">
        <f t="shared" si="121"/>
        <v>4980.3</v>
      </c>
      <c r="K1190" s="34">
        <f t="shared" si="121"/>
        <v>4980.3</v>
      </c>
      <c r="L1190" s="34">
        <f t="shared" si="121"/>
        <v>6499.2</v>
      </c>
      <c r="M1190" s="34">
        <f t="shared" si="121"/>
        <v>6479.5</v>
      </c>
      <c r="N1190" s="34">
        <f t="shared" si="121"/>
        <v>6906</v>
      </c>
      <c r="O1190" s="34">
        <f t="shared" si="121"/>
        <v>6906</v>
      </c>
    </row>
    <row r="1191" spans="1:15" ht="12.75">
      <c r="A1191" s="334"/>
      <c r="B1191" s="334"/>
      <c r="C1191" s="135" t="s">
        <v>596</v>
      </c>
      <c r="D1191" s="166"/>
      <c r="E1191" s="166"/>
      <c r="F1191" s="34"/>
      <c r="G1191" s="34"/>
      <c r="H1191" s="34"/>
      <c r="I1191" s="34"/>
      <c r="J1191" s="34"/>
      <c r="K1191" s="34"/>
      <c r="L1191" s="166"/>
      <c r="M1191" s="166"/>
      <c r="N1191" s="166"/>
      <c r="O1191" s="166"/>
    </row>
    <row r="1192" spans="1:15" ht="12.75">
      <c r="A1192" s="334"/>
      <c r="B1192" s="334"/>
      <c r="C1192" s="135" t="s">
        <v>601</v>
      </c>
      <c r="D1192" s="166"/>
      <c r="E1192" s="166"/>
      <c r="F1192" s="34"/>
      <c r="G1192" s="34"/>
      <c r="H1192" s="34"/>
      <c r="I1192" s="34"/>
      <c r="J1192" s="34"/>
      <c r="K1192" s="34"/>
      <c r="L1192" s="166"/>
      <c r="M1192" s="166"/>
      <c r="N1192" s="166"/>
      <c r="O1192" s="166"/>
    </row>
    <row r="1193" spans="1:15" ht="12.75">
      <c r="A1193" s="334"/>
      <c r="B1193" s="334"/>
      <c r="C1193" s="135" t="s">
        <v>597</v>
      </c>
      <c r="D1193" s="166"/>
      <c r="E1193" s="166"/>
      <c r="F1193" s="34"/>
      <c r="G1193" s="34"/>
      <c r="H1193" s="34"/>
      <c r="I1193" s="34"/>
      <c r="J1193" s="34"/>
      <c r="K1193" s="34"/>
      <c r="L1193" s="166"/>
      <c r="M1193" s="166"/>
      <c r="N1193" s="166"/>
      <c r="O1193" s="166"/>
    </row>
    <row r="1194" spans="1:15" ht="12.75">
      <c r="A1194" s="334"/>
      <c r="B1194" s="334"/>
      <c r="C1194" s="135" t="s">
        <v>37</v>
      </c>
      <c r="D1194" s="167">
        <v>6821</v>
      </c>
      <c r="E1194" s="167">
        <v>6696.2</v>
      </c>
      <c r="F1194" s="167">
        <v>1941.2</v>
      </c>
      <c r="G1194" s="167">
        <v>1941.2</v>
      </c>
      <c r="H1194" s="167">
        <v>3212.3</v>
      </c>
      <c r="I1194" s="167">
        <v>3212.3</v>
      </c>
      <c r="J1194" s="167">
        <v>4980.3</v>
      </c>
      <c r="K1194" s="167">
        <v>4980.3</v>
      </c>
      <c r="L1194" s="167">
        <v>6499.2</v>
      </c>
      <c r="M1194" s="167">
        <v>6479.5</v>
      </c>
      <c r="N1194" s="167">
        <v>6906</v>
      </c>
      <c r="O1194" s="167">
        <v>6906</v>
      </c>
    </row>
    <row r="1195" spans="1:15" ht="12.75" customHeight="1">
      <c r="A1195" s="334"/>
      <c r="B1195" s="334"/>
      <c r="C1195" s="135" t="s">
        <v>599</v>
      </c>
      <c r="D1195" s="8"/>
      <c r="E1195" s="8"/>
      <c r="F1195" s="34"/>
      <c r="G1195" s="34"/>
      <c r="H1195" s="34"/>
      <c r="I1195" s="34"/>
      <c r="J1195" s="34"/>
      <c r="K1195" s="34"/>
      <c r="L1195" s="166"/>
      <c r="M1195" s="166"/>
      <c r="N1195" s="166"/>
      <c r="O1195" s="166"/>
    </row>
    <row r="1196" spans="1:15" ht="22.5">
      <c r="A1196" s="334"/>
      <c r="B1196" s="334"/>
      <c r="C1196" s="135" t="s">
        <v>44</v>
      </c>
      <c r="D1196" s="8"/>
      <c r="E1196" s="8"/>
      <c r="F1196" s="34"/>
      <c r="G1196" s="34"/>
      <c r="H1196" s="34"/>
      <c r="I1196" s="34"/>
      <c r="J1196" s="34"/>
      <c r="K1196" s="34"/>
      <c r="L1196" s="166"/>
      <c r="M1196" s="166"/>
      <c r="N1196" s="166"/>
      <c r="O1196" s="166"/>
    </row>
    <row r="1197" spans="1:15" ht="12.75">
      <c r="A1197" s="334"/>
      <c r="B1197" s="334"/>
      <c r="C1197" s="135" t="s">
        <v>600</v>
      </c>
      <c r="D1197" s="8"/>
      <c r="E1197" s="8"/>
      <c r="F1197" s="34"/>
      <c r="G1197" s="34"/>
      <c r="H1197" s="34"/>
      <c r="I1197" s="34"/>
      <c r="J1197" s="34"/>
      <c r="K1197" s="34"/>
      <c r="L1197" s="166"/>
      <c r="M1197" s="166"/>
      <c r="N1197" s="166"/>
      <c r="O1197" s="166"/>
    </row>
  </sheetData>
  <sheetProtection/>
  <mergeCells count="322">
    <mergeCell ref="B1126:B1133"/>
    <mergeCell ref="B1134:B1141"/>
    <mergeCell ref="A1126:A1133"/>
    <mergeCell ref="A1134:A1141"/>
    <mergeCell ref="A208:A214"/>
    <mergeCell ref="B208:B214"/>
    <mergeCell ref="A215:A221"/>
    <mergeCell ref="B215:B221"/>
    <mergeCell ref="A222:A228"/>
    <mergeCell ref="B222:B228"/>
    <mergeCell ref="A1094:A1101"/>
    <mergeCell ref="B1094:B1101"/>
    <mergeCell ref="B1102:B1109"/>
    <mergeCell ref="A1110:A1117"/>
    <mergeCell ref="B1110:B1117"/>
    <mergeCell ref="A1118:A1125"/>
    <mergeCell ref="B1118:B1125"/>
    <mergeCell ref="A1070:A1077"/>
    <mergeCell ref="B1070:B1077"/>
    <mergeCell ref="A1078:A1085"/>
    <mergeCell ref="B1078:B1085"/>
    <mergeCell ref="A1086:A1093"/>
    <mergeCell ref="B1086:B1093"/>
    <mergeCell ref="A1046:A1053"/>
    <mergeCell ref="B1046:B1053"/>
    <mergeCell ref="A1054:A1061"/>
    <mergeCell ref="B1054:B1061"/>
    <mergeCell ref="A1062:A1069"/>
    <mergeCell ref="B1062:B1069"/>
    <mergeCell ref="A1006:A1013"/>
    <mergeCell ref="B1006:B1013"/>
    <mergeCell ref="A1014:A1021"/>
    <mergeCell ref="B1014:B1021"/>
    <mergeCell ref="A1022:A1029"/>
    <mergeCell ref="B1022:B1029"/>
    <mergeCell ref="A966:A973"/>
    <mergeCell ref="B966:B973"/>
    <mergeCell ref="A974:A981"/>
    <mergeCell ref="A982:A989"/>
    <mergeCell ref="B982:B989"/>
    <mergeCell ref="A1102:A1109"/>
    <mergeCell ref="A990:A997"/>
    <mergeCell ref="B990:B997"/>
    <mergeCell ref="A998:A1005"/>
    <mergeCell ref="B998:B1005"/>
    <mergeCell ref="A942:A949"/>
    <mergeCell ref="B942:B949"/>
    <mergeCell ref="A950:A957"/>
    <mergeCell ref="B950:B957"/>
    <mergeCell ref="A958:A965"/>
    <mergeCell ref="B958:B965"/>
    <mergeCell ref="B902:B909"/>
    <mergeCell ref="B910:B917"/>
    <mergeCell ref="B918:B925"/>
    <mergeCell ref="A926:A933"/>
    <mergeCell ref="B926:B933"/>
    <mergeCell ref="A934:A941"/>
    <mergeCell ref="B934:B941"/>
    <mergeCell ref="A878:A885"/>
    <mergeCell ref="B878:B885"/>
    <mergeCell ref="A886:A893"/>
    <mergeCell ref="B886:B893"/>
    <mergeCell ref="A894:A901"/>
    <mergeCell ref="B894:B901"/>
    <mergeCell ref="A846:A853"/>
    <mergeCell ref="B846:B853"/>
    <mergeCell ref="A854:A861"/>
    <mergeCell ref="B854:B861"/>
    <mergeCell ref="A862:A869"/>
    <mergeCell ref="A870:A877"/>
    <mergeCell ref="A822:A829"/>
    <mergeCell ref="B822:B829"/>
    <mergeCell ref="A830:A837"/>
    <mergeCell ref="B830:B837"/>
    <mergeCell ref="A838:A845"/>
    <mergeCell ref="B838:B845"/>
    <mergeCell ref="A790:A797"/>
    <mergeCell ref="A798:A805"/>
    <mergeCell ref="B798:B805"/>
    <mergeCell ref="B806:B813"/>
    <mergeCell ref="A814:A821"/>
    <mergeCell ref="B814:B821"/>
    <mergeCell ref="A766:A773"/>
    <mergeCell ref="B766:B773"/>
    <mergeCell ref="A774:A781"/>
    <mergeCell ref="B774:B781"/>
    <mergeCell ref="A782:A789"/>
    <mergeCell ref="B782:B789"/>
    <mergeCell ref="A742:A749"/>
    <mergeCell ref="B742:B749"/>
    <mergeCell ref="A750:A757"/>
    <mergeCell ref="B750:B757"/>
    <mergeCell ref="A758:A765"/>
    <mergeCell ref="B758:B765"/>
    <mergeCell ref="A718:A725"/>
    <mergeCell ref="B718:B725"/>
    <mergeCell ref="B726:B733"/>
    <mergeCell ref="A734:A741"/>
    <mergeCell ref="B734:B741"/>
    <mergeCell ref="A726:A733"/>
    <mergeCell ref="A694:A701"/>
    <mergeCell ref="B694:B701"/>
    <mergeCell ref="A702:A709"/>
    <mergeCell ref="B702:B709"/>
    <mergeCell ref="A710:A717"/>
    <mergeCell ref="B710:B717"/>
    <mergeCell ref="A670:A677"/>
    <mergeCell ref="B670:B677"/>
    <mergeCell ref="A678:A685"/>
    <mergeCell ref="B678:B685"/>
    <mergeCell ref="A686:A693"/>
    <mergeCell ref="B686:B693"/>
    <mergeCell ref="A646:A653"/>
    <mergeCell ref="B646:B653"/>
    <mergeCell ref="A654:A661"/>
    <mergeCell ref="B654:B661"/>
    <mergeCell ref="A662:A669"/>
    <mergeCell ref="B662:B669"/>
    <mergeCell ref="A622:A629"/>
    <mergeCell ref="B622:B629"/>
    <mergeCell ref="A630:A637"/>
    <mergeCell ref="B630:B637"/>
    <mergeCell ref="A638:A645"/>
    <mergeCell ref="B638:B645"/>
    <mergeCell ref="A598:A605"/>
    <mergeCell ref="B598:B605"/>
    <mergeCell ref="A606:A613"/>
    <mergeCell ref="B606:B613"/>
    <mergeCell ref="A614:A621"/>
    <mergeCell ref="B614:B621"/>
    <mergeCell ref="A574:A581"/>
    <mergeCell ref="B574:B581"/>
    <mergeCell ref="A582:A589"/>
    <mergeCell ref="B582:B589"/>
    <mergeCell ref="A590:A597"/>
    <mergeCell ref="B590:B597"/>
    <mergeCell ref="A550:A557"/>
    <mergeCell ref="B550:B557"/>
    <mergeCell ref="A558:A565"/>
    <mergeCell ref="B558:B565"/>
    <mergeCell ref="A566:A573"/>
    <mergeCell ref="B566:B573"/>
    <mergeCell ref="A526:A533"/>
    <mergeCell ref="B526:B533"/>
    <mergeCell ref="A534:A541"/>
    <mergeCell ref="B534:B541"/>
    <mergeCell ref="A542:A549"/>
    <mergeCell ref="B542:B549"/>
    <mergeCell ref="A502:A509"/>
    <mergeCell ref="B502:B509"/>
    <mergeCell ref="A510:A517"/>
    <mergeCell ref="B510:B517"/>
    <mergeCell ref="A518:A525"/>
    <mergeCell ref="B518:B525"/>
    <mergeCell ref="A478:A485"/>
    <mergeCell ref="B478:B485"/>
    <mergeCell ref="A486:A493"/>
    <mergeCell ref="B486:B493"/>
    <mergeCell ref="A494:A501"/>
    <mergeCell ref="B494:B501"/>
    <mergeCell ref="A454:A461"/>
    <mergeCell ref="B454:B461"/>
    <mergeCell ref="A462:A469"/>
    <mergeCell ref="B462:B469"/>
    <mergeCell ref="A470:A477"/>
    <mergeCell ref="B470:B477"/>
    <mergeCell ref="A430:A437"/>
    <mergeCell ref="B430:B437"/>
    <mergeCell ref="A438:A445"/>
    <mergeCell ref="B438:B445"/>
    <mergeCell ref="A446:A453"/>
    <mergeCell ref="B446:B453"/>
    <mergeCell ref="A406:A413"/>
    <mergeCell ref="B406:B413"/>
    <mergeCell ref="A414:A421"/>
    <mergeCell ref="B414:B421"/>
    <mergeCell ref="A422:A429"/>
    <mergeCell ref="B422:B429"/>
    <mergeCell ref="A382:A389"/>
    <mergeCell ref="B382:B389"/>
    <mergeCell ref="A390:A397"/>
    <mergeCell ref="B390:B397"/>
    <mergeCell ref="A398:A405"/>
    <mergeCell ref="B398:B405"/>
    <mergeCell ref="A358:A365"/>
    <mergeCell ref="B358:B365"/>
    <mergeCell ref="A366:A373"/>
    <mergeCell ref="B366:B373"/>
    <mergeCell ref="A374:A381"/>
    <mergeCell ref="B374:B381"/>
    <mergeCell ref="A334:A341"/>
    <mergeCell ref="B334:B341"/>
    <mergeCell ref="A342:A349"/>
    <mergeCell ref="B342:B349"/>
    <mergeCell ref="A350:A357"/>
    <mergeCell ref="B350:B357"/>
    <mergeCell ref="B327:B333"/>
    <mergeCell ref="A327:A333"/>
    <mergeCell ref="A306:A312"/>
    <mergeCell ref="B306:B312"/>
    <mergeCell ref="A313:A319"/>
    <mergeCell ref="B313:B319"/>
    <mergeCell ref="A320:A326"/>
    <mergeCell ref="B320:B326"/>
    <mergeCell ref="A285:A291"/>
    <mergeCell ref="B285:B291"/>
    <mergeCell ref="A292:A298"/>
    <mergeCell ref="B292:B298"/>
    <mergeCell ref="A299:A305"/>
    <mergeCell ref="B299:B305"/>
    <mergeCell ref="A264:A270"/>
    <mergeCell ref="B264:B270"/>
    <mergeCell ref="A271:A277"/>
    <mergeCell ref="B271:B277"/>
    <mergeCell ref="A278:A284"/>
    <mergeCell ref="B278:B284"/>
    <mergeCell ref="A243:A249"/>
    <mergeCell ref="B243:B249"/>
    <mergeCell ref="A250:A256"/>
    <mergeCell ref="B250:B256"/>
    <mergeCell ref="A257:A263"/>
    <mergeCell ref="B257:B263"/>
    <mergeCell ref="A229:A235"/>
    <mergeCell ref="B229:B235"/>
    <mergeCell ref="A236:A242"/>
    <mergeCell ref="B236:B242"/>
    <mergeCell ref="B159:B165"/>
    <mergeCell ref="B166:B172"/>
    <mergeCell ref="A159:A165"/>
    <mergeCell ref="A166:A172"/>
    <mergeCell ref="A201:A207"/>
    <mergeCell ref="B187:B193"/>
    <mergeCell ref="D5:E6"/>
    <mergeCell ref="F5:M5"/>
    <mergeCell ref="F6:G6"/>
    <mergeCell ref="C5:C7"/>
    <mergeCell ref="A152:A158"/>
    <mergeCell ref="B152:B158"/>
    <mergeCell ref="H6:I6"/>
    <mergeCell ref="J6:K6"/>
    <mergeCell ref="L6:M6"/>
    <mergeCell ref="A9:A15"/>
    <mergeCell ref="A23:A29"/>
    <mergeCell ref="B30:B36"/>
    <mergeCell ref="A30:A36"/>
    <mergeCell ref="N1:P1"/>
    <mergeCell ref="N2:P2"/>
    <mergeCell ref="A3:P3"/>
    <mergeCell ref="A5:A7"/>
    <mergeCell ref="B5:B7"/>
    <mergeCell ref="N5:O6"/>
    <mergeCell ref="P5:P7"/>
    <mergeCell ref="B9:B15"/>
    <mergeCell ref="A54:A60"/>
    <mergeCell ref="B54:B60"/>
    <mergeCell ref="B47:B53"/>
    <mergeCell ref="A47:A53"/>
    <mergeCell ref="A37:A46"/>
    <mergeCell ref="B37:B46"/>
    <mergeCell ref="A16:A22"/>
    <mergeCell ref="B16:B22"/>
    <mergeCell ref="B23:B29"/>
    <mergeCell ref="A61:A67"/>
    <mergeCell ref="B61:B67"/>
    <mergeCell ref="A68:A74"/>
    <mergeCell ref="B68:B74"/>
    <mergeCell ref="A75:A81"/>
    <mergeCell ref="B75:B81"/>
    <mergeCell ref="A82:A88"/>
    <mergeCell ref="B82:B88"/>
    <mergeCell ref="A89:A95"/>
    <mergeCell ref="B89:B95"/>
    <mergeCell ref="A96:A102"/>
    <mergeCell ref="B96:B102"/>
    <mergeCell ref="A103:A109"/>
    <mergeCell ref="B103:B109"/>
    <mergeCell ref="A110:A116"/>
    <mergeCell ref="B110:B116"/>
    <mergeCell ref="A124:A130"/>
    <mergeCell ref="B124:B130"/>
    <mergeCell ref="B117:B123"/>
    <mergeCell ref="A117:A123"/>
    <mergeCell ref="B194:B200"/>
    <mergeCell ref="B201:B207"/>
    <mergeCell ref="B173:B179"/>
    <mergeCell ref="A173:A179"/>
    <mergeCell ref="B180:B186"/>
    <mergeCell ref="A180:A186"/>
    <mergeCell ref="A187:A193"/>
    <mergeCell ref="A194:A200"/>
    <mergeCell ref="A131:A137"/>
    <mergeCell ref="B131:B137"/>
    <mergeCell ref="A138:A144"/>
    <mergeCell ref="B138:B144"/>
    <mergeCell ref="A145:A151"/>
    <mergeCell ref="B145:B151"/>
    <mergeCell ref="A1166:A1173"/>
    <mergeCell ref="B1166:B1173"/>
    <mergeCell ref="A1174:A1181"/>
    <mergeCell ref="B1174:B1181"/>
    <mergeCell ref="A1182:A1189"/>
    <mergeCell ref="B1182:B1189"/>
    <mergeCell ref="A1190:A1197"/>
    <mergeCell ref="B1190:B1197"/>
    <mergeCell ref="B790:B797"/>
    <mergeCell ref="A806:A813"/>
    <mergeCell ref="B862:B869"/>
    <mergeCell ref="B870:B877"/>
    <mergeCell ref="A902:A909"/>
    <mergeCell ref="A910:A917"/>
    <mergeCell ref="A918:A925"/>
    <mergeCell ref="B974:B981"/>
    <mergeCell ref="A1030:A1037"/>
    <mergeCell ref="B1030:B1037"/>
    <mergeCell ref="A1158:A1165"/>
    <mergeCell ref="B1158:B1165"/>
    <mergeCell ref="B1150:B1157"/>
    <mergeCell ref="A1150:A1157"/>
    <mergeCell ref="B1142:B1149"/>
    <mergeCell ref="A1142:A1149"/>
    <mergeCell ref="A1038:A1045"/>
    <mergeCell ref="B1038:B1045"/>
  </mergeCells>
  <printOptions/>
  <pageMargins left="0.15748031496062992" right="0.1968503937007874" top="0.3937007874015748" bottom="0.21" header="0.31496062992125984" footer="0.2"/>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P23"/>
  <sheetViews>
    <sheetView tabSelected="1" view="pageBreakPreview" zoomScaleSheetLayoutView="100" workbookViewId="0" topLeftCell="A7">
      <selection activeCell="B15" sqref="B15"/>
    </sheetView>
  </sheetViews>
  <sheetFormatPr defaultColWidth="9.00390625" defaultRowHeight="12.75"/>
  <cols>
    <col min="1" max="1" width="5.875" style="245" customWidth="1"/>
    <col min="2" max="2" width="18.875" style="245" customWidth="1"/>
    <col min="3" max="3" width="10.75390625" style="245" customWidth="1"/>
    <col min="4" max="4" width="11.625" style="245" customWidth="1"/>
    <col min="5" max="5" width="12.625" style="245" customWidth="1"/>
    <col min="6" max="6" width="8.75390625" style="245" customWidth="1"/>
    <col min="7" max="7" width="9.125" style="245" customWidth="1"/>
    <col min="8" max="8" width="9.625" style="245" customWidth="1"/>
    <col min="9" max="9" width="10.125" style="245" customWidth="1"/>
    <col min="10" max="11" width="9.125" style="245" customWidth="1"/>
    <col min="12" max="12" width="10.00390625" style="245" customWidth="1"/>
    <col min="13" max="13" width="9.125" style="245" customWidth="1"/>
    <col min="14" max="14" width="9.75390625" style="245" customWidth="1"/>
    <col min="15" max="15" width="9.125" style="245" customWidth="1"/>
    <col min="16" max="16" width="11.00390625" style="245" customWidth="1"/>
    <col min="17" max="16384" width="9.125" style="245" customWidth="1"/>
  </cols>
  <sheetData>
    <row r="1" spans="13:16" ht="18" customHeight="1">
      <c r="M1" s="467" t="s">
        <v>1143</v>
      </c>
      <c r="N1" s="467"/>
      <c r="O1" s="467"/>
      <c r="P1" s="467"/>
    </row>
    <row r="2" spans="13:16" ht="60.75" customHeight="1">
      <c r="M2" s="468" t="s">
        <v>1144</v>
      </c>
      <c r="N2" s="468"/>
      <c r="O2" s="468"/>
      <c r="P2" s="468"/>
    </row>
    <row r="3" spans="15:16" ht="18.75" customHeight="1">
      <c r="O3" s="246"/>
      <c r="P3" s="246"/>
    </row>
    <row r="4" spans="1:16" ht="39.75" customHeight="1">
      <c r="A4" s="469" t="s">
        <v>1145</v>
      </c>
      <c r="B4" s="469"/>
      <c r="C4" s="469"/>
      <c r="D4" s="469"/>
      <c r="E4" s="469"/>
      <c r="F4" s="469"/>
      <c r="G4" s="469"/>
      <c r="H4" s="469"/>
      <c r="I4" s="469"/>
      <c r="J4" s="469"/>
      <c r="K4" s="469"/>
      <c r="L4" s="469"/>
      <c r="M4" s="469"/>
      <c r="N4" s="469"/>
      <c r="O4" s="469"/>
      <c r="P4" s="469"/>
    </row>
    <row r="5" spans="1:16" ht="27" customHeight="1">
      <c r="A5" s="247"/>
      <c r="B5" s="247"/>
      <c r="C5" s="247"/>
      <c r="D5" s="247"/>
      <c r="E5" s="247"/>
      <c r="F5" s="247"/>
      <c r="G5" s="247"/>
      <c r="H5" s="470" t="s">
        <v>1146</v>
      </c>
      <c r="I5" s="471"/>
      <c r="J5" s="471"/>
      <c r="K5" s="471"/>
      <c r="L5" s="471"/>
      <c r="M5" s="471"/>
      <c r="N5" s="471"/>
      <c r="O5" s="471"/>
      <c r="P5" s="471"/>
    </row>
    <row r="6" spans="1:16" ht="32.25" customHeight="1">
      <c r="A6" s="247"/>
      <c r="B6" s="247"/>
      <c r="C6" s="247"/>
      <c r="D6" s="247"/>
      <c r="E6" s="247"/>
      <c r="F6" s="247"/>
      <c r="G6" s="247"/>
      <c r="H6" s="472" t="s">
        <v>1147</v>
      </c>
      <c r="I6" s="468"/>
      <c r="J6" s="468"/>
      <c r="K6" s="468"/>
      <c r="L6" s="468"/>
      <c r="M6" s="468"/>
      <c r="N6" s="468"/>
      <c r="O6" s="468"/>
      <c r="P6" s="468"/>
    </row>
    <row r="7" ht="28.5" customHeight="1">
      <c r="O7" s="245" t="s">
        <v>10</v>
      </c>
    </row>
    <row r="8" spans="1:16" ht="12.75" customHeight="1">
      <c r="A8" s="464" t="s">
        <v>1148</v>
      </c>
      <c r="B8" s="464" t="s">
        <v>1149</v>
      </c>
      <c r="C8" s="464" t="s">
        <v>1150</v>
      </c>
      <c r="D8" s="464" t="s">
        <v>1151</v>
      </c>
      <c r="E8" s="464" t="s">
        <v>1152</v>
      </c>
      <c r="F8" s="464" t="s">
        <v>1153</v>
      </c>
      <c r="G8" s="466"/>
      <c r="H8" s="464" t="s">
        <v>1154</v>
      </c>
      <c r="I8" s="464"/>
      <c r="J8" s="464"/>
      <c r="K8" s="464"/>
      <c r="L8" s="464"/>
      <c r="M8" s="464"/>
      <c r="N8" s="461" t="s">
        <v>1155</v>
      </c>
      <c r="O8" s="461"/>
      <c r="P8" s="461"/>
    </row>
    <row r="9" spans="1:16" ht="26.25" customHeight="1">
      <c r="A9" s="464"/>
      <c r="B9" s="464"/>
      <c r="C9" s="464"/>
      <c r="D9" s="464"/>
      <c r="E9" s="464"/>
      <c r="F9" s="466"/>
      <c r="G9" s="466"/>
      <c r="H9" s="464"/>
      <c r="I9" s="464"/>
      <c r="J9" s="464"/>
      <c r="K9" s="464"/>
      <c r="L9" s="464"/>
      <c r="M9" s="464"/>
      <c r="N9" s="461"/>
      <c r="O9" s="461"/>
      <c r="P9" s="461"/>
    </row>
    <row r="10" spans="1:16" ht="47.25" customHeight="1">
      <c r="A10" s="465"/>
      <c r="B10" s="465"/>
      <c r="C10" s="465"/>
      <c r="D10" s="465"/>
      <c r="E10" s="465"/>
      <c r="F10" s="249" t="s">
        <v>1156</v>
      </c>
      <c r="G10" s="248" t="s">
        <v>1157</v>
      </c>
      <c r="H10" s="249" t="s">
        <v>1158</v>
      </c>
      <c r="I10" s="249" t="s">
        <v>1159</v>
      </c>
      <c r="J10" s="249" t="s">
        <v>37</v>
      </c>
      <c r="K10" s="249" t="s">
        <v>1160</v>
      </c>
      <c r="L10" s="249" t="s">
        <v>1161</v>
      </c>
      <c r="M10" s="249" t="s">
        <v>1162</v>
      </c>
      <c r="N10" s="249" t="s">
        <v>1163</v>
      </c>
      <c r="O10" s="249" t="s">
        <v>37</v>
      </c>
      <c r="P10" s="249" t="s">
        <v>38</v>
      </c>
    </row>
    <row r="11" spans="1:16" ht="15" customHeight="1">
      <c r="A11" s="250">
        <v>1</v>
      </c>
      <c r="B11" s="250">
        <v>2</v>
      </c>
      <c r="C11" s="250">
        <v>3</v>
      </c>
      <c r="D11" s="250">
        <v>4</v>
      </c>
      <c r="E11" s="250">
        <v>5</v>
      </c>
      <c r="F11" s="250">
        <v>7</v>
      </c>
      <c r="G11" s="250">
        <v>8</v>
      </c>
      <c r="H11" s="250">
        <v>9</v>
      </c>
      <c r="I11" s="250">
        <v>10</v>
      </c>
      <c r="J11" s="250">
        <v>11</v>
      </c>
      <c r="K11" s="250">
        <v>12</v>
      </c>
      <c r="L11" s="250">
        <v>13</v>
      </c>
      <c r="M11" s="250">
        <v>14</v>
      </c>
      <c r="N11" s="250">
        <v>15</v>
      </c>
      <c r="O11" s="250">
        <v>16</v>
      </c>
      <c r="P11" s="250">
        <v>17</v>
      </c>
    </row>
    <row r="12" spans="1:16" ht="50.25" customHeight="1">
      <c r="A12" s="250">
        <v>1</v>
      </c>
      <c r="B12" s="251" t="s">
        <v>1164</v>
      </c>
      <c r="C12" s="252" t="s">
        <v>1165</v>
      </c>
      <c r="D12" s="253"/>
      <c r="E12" s="253">
        <v>3327.25</v>
      </c>
      <c r="F12" s="253"/>
      <c r="G12" s="253"/>
      <c r="H12" s="253">
        <v>3327.25</v>
      </c>
      <c r="I12" s="253">
        <v>3327.25</v>
      </c>
      <c r="J12" s="253">
        <v>36.202</v>
      </c>
      <c r="K12" s="253"/>
      <c r="L12" s="253">
        <v>3291.048</v>
      </c>
      <c r="M12" s="253"/>
      <c r="N12" s="253">
        <v>3327.25</v>
      </c>
      <c r="O12" s="253">
        <v>36.202</v>
      </c>
      <c r="P12" s="253">
        <v>3291.048</v>
      </c>
    </row>
    <row r="13" spans="1:16" ht="49.5" customHeight="1">
      <c r="A13" s="250">
        <v>2</v>
      </c>
      <c r="B13" s="251" t="s">
        <v>1172</v>
      </c>
      <c r="C13" s="252" t="s">
        <v>1165</v>
      </c>
      <c r="D13" s="253"/>
      <c r="E13" s="253">
        <v>1448.31</v>
      </c>
      <c r="F13" s="253"/>
      <c r="G13" s="253"/>
      <c r="H13" s="253">
        <v>1448.31</v>
      </c>
      <c r="I13" s="253">
        <v>1448.31</v>
      </c>
      <c r="J13" s="253">
        <v>15.458</v>
      </c>
      <c r="K13" s="253"/>
      <c r="L13" s="253">
        <v>1432.552</v>
      </c>
      <c r="M13" s="253"/>
      <c r="N13" s="253">
        <v>1448.31</v>
      </c>
      <c r="O13" s="253">
        <v>15.458</v>
      </c>
      <c r="P13" s="253">
        <v>1432.552</v>
      </c>
    </row>
    <row r="14" spans="1:16" ht="51" customHeight="1">
      <c r="A14" s="250">
        <v>3</v>
      </c>
      <c r="B14" s="251" t="s">
        <v>1166</v>
      </c>
      <c r="C14" s="252" t="s">
        <v>1165</v>
      </c>
      <c r="D14" s="253"/>
      <c r="E14" s="253">
        <v>3534.05</v>
      </c>
      <c r="F14" s="253"/>
      <c r="G14" s="253"/>
      <c r="H14" s="253">
        <v>3534.05</v>
      </c>
      <c r="I14" s="253">
        <v>3101.4</v>
      </c>
      <c r="J14" s="253">
        <v>33.745</v>
      </c>
      <c r="K14" s="253"/>
      <c r="L14" s="253">
        <v>3067.655</v>
      </c>
      <c r="M14" s="253"/>
      <c r="N14" s="253">
        <v>3101.4</v>
      </c>
      <c r="O14" s="253">
        <v>33.745</v>
      </c>
      <c r="P14" s="253">
        <v>3067.655</v>
      </c>
    </row>
    <row r="15" spans="1:16" ht="120" customHeight="1">
      <c r="A15" s="250">
        <v>4</v>
      </c>
      <c r="B15" s="251" t="s">
        <v>1167</v>
      </c>
      <c r="C15" s="252" t="s">
        <v>1165</v>
      </c>
      <c r="D15" s="253"/>
      <c r="E15" s="253">
        <v>1086.24</v>
      </c>
      <c r="F15" s="253"/>
      <c r="G15" s="253"/>
      <c r="H15" s="253">
        <v>1086.24</v>
      </c>
      <c r="I15" s="253">
        <v>1021.0656</v>
      </c>
      <c r="J15" s="253">
        <v>10.21066</v>
      </c>
      <c r="K15" s="253"/>
      <c r="L15" s="253">
        <v>1010.85494</v>
      </c>
      <c r="M15" s="253"/>
      <c r="N15" s="253">
        <v>1021.0656</v>
      </c>
      <c r="O15" s="253">
        <v>10.21066</v>
      </c>
      <c r="P15" s="253">
        <v>1010.85494</v>
      </c>
    </row>
    <row r="16" spans="1:16" ht="111" customHeight="1">
      <c r="A16" s="250">
        <v>5</v>
      </c>
      <c r="B16" s="251" t="s">
        <v>1168</v>
      </c>
      <c r="C16" s="252" t="s">
        <v>1165</v>
      </c>
      <c r="D16" s="253"/>
      <c r="E16" s="253">
        <v>400</v>
      </c>
      <c r="F16" s="253"/>
      <c r="G16" s="253"/>
      <c r="H16" s="253">
        <v>400</v>
      </c>
      <c r="I16" s="253">
        <v>300</v>
      </c>
      <c r="J16" s="253">
        <v>300</v>
      </c>
      <c r="K16" s="253"/>
      <c r="L16" s="253">
        <v>300</v>
      </c>
      <c r="M16" s="253"/>
      <c r="N16" s="253">
        <v>300</v>
      </c>
      <c r="O16" s="253">
        <v>300</v>
      </c>
      <c r="P16" s="253"/>
    </row>
    <row r="17" spans="1:16" ht="30.75" customHeight="1">
      <c r="A17" s="254"/>
      <c r="B17" s="255" t="s">
        <v>1169</v>
      </c>
      <c r="C17" s="253"/>
      <c r="D17" s="253"/>
      <c r="E17" s="253">
        <f>SUM(E12:E16)</f>
        <v>9795.85</v>
      </c>
      <c r="F17" s="253"/>
      <c r="G17" s="253"/>
      <c r="H17" s="253">
        <f>SUM(H12:H16)</f>
        <v>9795.85</v>
      </c>
      <c r="I17" s="253">
        <f>SUM(I12:I16)</f>
        <v>9198.025599999999</v>
      </c>
      <c r="J17" s="253">
        <f>SUM(J12:J16)</f>
        <v>395.61566</v>
      </c>
      <c r="K17" s="253"/>
      <c r="L17" s="253">
        <f>SUM(L12:L16)</f>
        <v>9102.109939999998</v>
      </c>
      <c r="M17" s="253"/>
      <c r="N17" s="253">
        <f>SUM(N12:N16)</f>
        <v>9198.025599999999</v>
      </c>
      <c r="O17" s="253">
        <f>SUM(O12:O16)</f>
        <v>395.61566</v>
      </c>
      <c r="P17" s="253">
        <f>SUM(P12:P16)</f>
        <v>8802.109939999998</v>
      </c>
    </row>
    <row r="18" spans="1:16" ht="24.75" customHeight="1">
      <c r="A18" s="256"/>
      <c r="B18" s="257"/>
      <c r="C18" s="256"/>
      <c r="D18" s="256"/>
      <c r="E18" s="256"/>
      <c r="F18" s="256"/>
      <c r="G18" s="256"/>
      <c r="H18" s="256"/>
      <c r="I18" s="256"/>
      <c r="J18" s="256"/>
      <c r="K18" s="256"/>
      <c r="L18" s="256"/>
      <c r="M18" s="256"/>
      <c r="N18" s="256"/>
      <c r="O18" s="256"/>
      <c r="P18" s="256"/>
    </row>
    <row r="20" spans="2:16" s="258" customFormat="1" ht="15.75">
      <c r="B20" s="462" t="s">
        <v>1170</v>
      </c>
      <c r="C20" s="462"/>
      <c r="D20" s="462"/>
      <c r="E20" s="462"/>
      <c r="G20" s="462"/>
      <c r="H20" s="462"/>
      <c r="I20" s="462"/>
      <c r="J20" s="462"/>
      <c r="K20" s="462"/>
      <c r="L20" s="462"/>
      <c r="M20" s="462"/>
      <c r="O20" s="462" t="s">
        <v>1171</v>
      </c>
      <c r="P20" s="462"/>
    </row>
    <row r="21" spans="2:16" s="258" customFormat="1" ht="15.75">
      <c r="B21" s="259"/>
      <c r="C21" s="259"/>
      <c r="D21" s="259"/>
      <c r="E21" s="259"/>
      <c r="G21" s="259"/>
      <c r="H21" s="259"/>
      <c r="I21" s="259"/>
      <c r="J21" s="259"/>
      <c r="K21" s="259"/>
      <c r="L21" s="259"/>
      <c r="M21" s="259"/>
      <c r="O21" s="259"/>
      <c r="P21" s="259"/>
    </row>
    <row r="22" spans="2:16" s="258" customFormat="1" ht="15.75">
      <c r="B22" s="259"/>
      <c r="C22" s="259"/>
      <c r="D22" s="259"/>
      <c r="E22" s="259"/>
      <c r="G22" s="259"/>
      <c r="H22" s="259"/>
      <c r="I22" s="259"/>
      <c r="J22" s="259"/>
      <c r="K22" s="259"/>
      <c r="L22" s="259"/>
      <c r="M22" s="259"/>
      <c r="O22" s="259"/>
      <c r="P22" s="259"/>
    </row>
    <row r="23" spans="1:16" s="4" customFormat="1" ht="49.5" customHeight="1">
      <c r="A23" s="463"/>
      <c r="B23" s="463"/>
      <c r="C23" s="463"/>
      <c r="N23" s="448"/>
      <c r="O23" s="448"/>
      <c r="P23" s="448"/>
    </row>
  </sheetData>
  <sheetProtection/>
  <mergeCells count="19">
    <mergeCell ref="E8:E10"/>
    <mergeCell ref="F8:G9"/>
    <mergeCell ref="M1:N1"/>
    <mergeCell ref="O1:P1"/>
    <mergeCell ref="M2:P2"/>
    <mergeCell ref="A4:P4"/>
    <mergeCell ref="H5:P5"/>
    <mergeCell ref="H6:P6"/>
    <mergeCell ref="H8:M9"/>
    <mergeCell ref="N8:P9"/>
    <mergeCell ref="B20:E20"/>
    <mergeCell ref="G20:M20"/>
    <mergeCell ref="O20:P20"/>
    <mergeCell ref="A23:C23"/>
    <mergeCell ref="N23:P23"/>
    <mergeCell ref="A8:A10"/>
    <mergeCell ref="B8:B10"/>
    <mergeCell ref="C8:C10"/>
    <mergeCell ref="D8:D10"/>
  </mergeCells>
  <printOptions/>
  <pageMargins left="0.7086614173228347" right="0.35433070866141736" top="0.22" bottom="0.16" header="0.22"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verhoturova</dc:creator>
  <cp:keywords/>
  <dc:description/>
  <cp:lastModifiedBy>Econ5</cp:lastModifiedBy>
  <cp:lastPrinted>2018-04-18T02:41:43Z</cp:lastPrinted>
  <dcterms:created xsi:type="dcterms:W3CDTF">2007-07-17T01:27:34Z</dcterms:created>
  <dcterms:modified xsi:type="dcterms:W3CDTF">2018-04-18T05:44:04Z</dcterms:modified>
  <cp:category/>
  <cp:version/>
  <cp:contentType/>
  <cp:contentStatus/>
</cp:coreProperties>
</file>