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20" windowWidth="15195" windowHeight="8700" tabRatio="599" activeTab="2"/>
  </bookViews>
  <sheets>
    <sheet name="прил 1" sheetId="1" r:id="rId1"/>
    <sheet name="прил 2" sheetId="2" r:id="rId2"/>
    <sheet name="прил 3" sheetId="3" r:id="rId3"/>
    <sheet name="прил 4" sheetId="4" r:id="rId4"/>
    <sheet name="прил 5" sheetId="5" r:id="rId5"/>
    <sheet name="прил 6" sheetId="6" r:id="rId6"/>
    <sheet name="прил 7" sheetId="7" r:id="rId7"/>
    <sheet name="прил 8" sheetId="8" r:id="rId8"/>
    <sheet name="прил 9" sheetId="9" r:id="rId9"/>
    <sheet name="прил 10" sheetId="10" r:id="rId10"/>
    <sheet name="прил 11" sheetId="11" r:id="rId11"/>
    <sheet name="прил 12 " sheetId="12" r:id="rId12"/>
    <sheet name="прил 13" sheetId="13" r:id="rId13"/>
    <sheet name="прил 14" sheetId="14" r:id="rId14"/>
    <sheet name="прил 15" sheetId="15" r:id="rId15"/>
    <sheet name="прил 16" sheetId="16" r:id="rId16"/>
    <sheet name="прил 17" sheetId="17" r:id="rId17"/>
    <sheet name="прил 18" sheetId="18" r:id="rId18"/>
    <sheet name="прил 19" sheetId="19" r:id="rId19"/>
    <sheet name="прил 21" sheetId="20" r:id="rId20"/>
    <sheet name="прил 22" sheetId="21" r:id="rId21"/>
  </sheets>
  <externalReferences>
    <externalReference r:id="rId24"/>
    <externalReference r:id="rId25"/>
  </externalReferences>
  <definedNames>
    <definedName name="_xlnm.Print_Titles" localSheetId="0">'прил 1'!$8:$9</definedName>
    <definedName name="_xlnm.Print_Titles" localSheetId="1">'прил 2'!$6:$7</definedName>
    <definedName name="_xlnm.Print_Titles" localSheetId="3">'прил 4'!$9:$11</definedName>
    <definedName name="_xlnm.Print_Titles" localSheetId="5">'прил 6'!$9:$9</definedName>
  </definedNames>
  <calcPr fullCalcOnLoad="1"/>
</workbook>
</file>

<file path=xl/comments6.xml><?xml version="1.0" encoding="utf-8"?>
<comments xmlns="http://schemas.openxmlformats.org/spreadsheetml/2006/main">
  <authors>
    <author>User</author>
  </authors>
  <commentList>
    <comment ref="B29" authorId="0">
      <text>
        <r>
          <rPr>
            <b/>
            <sz val="8"/>
            <rFont val="Tahoma"/>
            <family val="0"/>
          </rPr>
          <t>User:</t>
        </r>
        <r>
          <rPr>
            <sz val="8"/>
            <rFont val="Tahoma"/>
            <family val="0"/>
          </rPr>
          <t xml:space="preserve">
</t>
        </r>
      </text>
    </comment>
  </commentList>
</comments>
</file>

<file path=xl/sharedStrings.xml><?xml version="1.0" encoding="utf-8"?>
<sst xmlns="http://schemas.openxmlformats.org/spreadsheetml/2006/main" count="3681" uniqueCount="1011">
  <si>
    <t>Закон края "Об организации приемных семей  для граждан пожилого возраста и инвалидов в Красноярском крае"</t>
  </si>
  <si>
    <t>5057000</t>
  </si>
  <si>
    <t>Ежемесячное  денежное вознаграждение лицам, организовавшим  приемную семью</t>
  </si>
  <si>
    <t>5057001</t>
  </si>
  <si>
    <t xml:space="preserve">Компенсационные выплаты  родителям  и законным представителям детей-инвалидов  родительской платы, фактически взимаемой  за содержание ребенка-инвалида  в  муниципальном  дошкольном  образовательном  учреждении
</t>
  </si>
  <si>
    <t>Закон края "О дополнительных мерах  социальной поддержки граждан, подвергшихся радиоционному воздействию, и членов их семей"</t>
  </si>
  <si>
    <t>5059400</t>
  </si>
  <si>
    <t>Ежегодная денежная выплата  отдельным категориям граждан, подвергшимся радиоционному воздействию</t>
  </si>
  <si>
    <t>5059401</t>
  </si>
  <si>
    <t>Доставка и пересылка ежегодных денежных выплат отдельным категорим граждан,подвергшимся радиационному воздействию и ежемесячных денежных выплат членам семей отдельных категорий граждан,подвергшихся радиационному воздействию</t>
  </si>
  <si>
    <t>5059403</t>
  </si>
  <si>
    <t>Закон края "О дополнительных мерах социальной поддержки беременных женщин в Красноярском крае"</t>
  </si>
  <si>
    <t>5059800</t>
  </si>
  <si>
    <t>Компенсация стоимости  проезда к месту поведения медицинских консультаций,обследования, лечения,дородовой диагностики нарушений развития ребенка,родоразрешения и обратно</t>
  </si>
  <si>
    <t>5059801</t>
  </si>
  <si>
    <t>Доставка и пересылка  компесации стоимости проезда</t>
  </si>
  <si>
    <t>5059802</t>
  </si>
  <si>
    <t>Предоставление единовременной  адресной материальной помощи отдельным  категориям граждан на ремонт печного отопления и электропроводки</t>
  </si>
  <si>
    <t>5227103</t>
  </si>
  <si>
    <t>Субвенции,субсидии</t>
  </si>
  <si>
    <t>доходы</t>
  </si>
  <si>
    <t>Убираем</t>
  </si>
  <si>
    <t>молодые</t>
  </si>
  <si>
    <t>исполн.</t>
  </si>
  <si>
    <t>зон сан</t>
  </si>
  <si>
    <t>свалки</t>
  </si>
  <si>
    <t>Дотации на выравнивание  бюджетной обеспеченности  субъектов Российской Федерации и муниципальных образований</t>
  </si>
  <si>
    <t>1401</t>
  </si>
  <si>
    <t>Прочие межбюджетные  трансферты  общего характера</t>
  </si>
  <si>
    <t>1403</t>
  </si>
  <si>
    <t>Всего:</t>
  </si>
  <si>
    <t xml:space="preserve">                                 Приложение 5</t>
  </si>
  <si>
    <t>Код ведомства</t>
  </si>
  <si>
    <t>Наименование главных распорядителей и наименование показателей бюджетной классификации</t>
  </si>
  <si>
    <t>Целевая статья</t>
  </si>
  <si>
    <t>Вид расходов</t>
  </si>
  <si>
    <t>1</t>
  </si>
  <si>
    <t>3</t>
  </si>
  <si>
    <t>4</t>
  </si>
  <si>
    <t>5</t>
  </si>
  <si>
    <t>6</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</si>
  <si>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</si>
  <si>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0020000</t>
  </si>
  <si>
    <t>Глава муниципального образования</t>
  </si>
  <si>
    <t>0020300</t>
  </si>
  <si>
    <t>Выполнение функций органами местного самоуправления</t>
  </si>
  <si>
    <t>500</t>
  </si>
  <si>
    <t>Центральный аппарат</t>
  </si>
  <si>
    <t>0020400</t>
  </si>
  <si>
    <t>Центральный аппарат иных органов</t>
  </si>
  <si>
    <t>0020460</t>
  </si>
  <si>
    <t>Депутаты представительного органа муниципального образования</t>
  </si>
  <si>
    <t>0021200</t>
  </si>
  <si>
    <t>Глава местной администрации (исполнительно-распорядительного органа муниципального образования)</t>
  </si>
  <si>
    <t>0020800</t>
  </si>
  <si>
    <t xml:space="preserve">Реализация переданных  государственных полномочий </t>
  </si>
  <si>
    <t>9210000</t>
  </si>
  <si>
    <t>Осуществление государственных полномочий  по созданию и обеспечению комиссий по делам несовершеннолетних и защите их прав</t>
  </si>
  <si>
    <t>9210201</t>
  </si>
  <si>
    <t>Предоставление бюджетных кредитов других бюджетам бюджетной системы Российской Федерации  из бюджетов муниципальных районов в валюте Российской Федерации</t>
  </si>
  <si>
    <t>094 01  06  05  02  00  0000  540</t>
  </si>
  <si>
    <t>094 01  06  05  02  05  0000  540</t>
  </si>
  <si>
    <t>Предоставление бюджетных кредитов внутри страны в валюте Российской Федерации</t>
  </si>
  <si>
    <t>094  01  06  05  02  05  0000  640</t>
  </si>
  <si>
    <t>094  01  06  05  00  00  0000  500</t>
  </si>
  <si>
    <t>Возврат бюджетных кредитов, предоставленные внутри страны в валюте Российской Федерации</t>
  </si>
  <si>
    <t>094 01  06  05  00 00  0000  600</t>
  </si>
  <si>
    <t>Наименование  кода группы, подгруппы, статьи, вида источника  финансирования дефицита бюджета ,кода классификации операций сектора  государственного управления, относящихся  к источникам  финансирования дефицитов бюджетов Российской Федерации</t>
  </si>
  <si>
    <t>Всего</t>
  </si>
  <si>
    <t>094 01  06  00  00  00  0000 000</t>
  </si>
  <si>
    <t>Иные  источники внутреннего  финансирования дефицитов  бюджетов</t>
  </si>
  <si>
    <t>ДЦП "Обеспечение жизнедеятельности  образовательных учреждений Назаровского района"</t>
  </si>
  <si>
    <t>01  03  00  00  05  0000  710</t>
  </si>
  <si>
    <t xml:space="preserve"> 01  03  00  00  05  0000  810</t>
  </si>
  <si>
    <t xml:space="preserve"> 01  06  05  01  05  0000  640</t>
  </si>
  <si>
    <t xml:space="preserve"> 01  06  05  01  05  0000  540</t>
  </si>
  <si>
    <t xml:space="preserve"> 01  05  02  01  05  0000  610</t>
  </si>
  <si>
    <t xml:space="preserve"> 01  05  02  01  05  0000  510</t>
  </si>
  <si>
    <t>Возврат бюджетных кредитов, предоставленных  юридическим лицам из бюджетов муниципальных районов в валюте Российской Федерации</t>
  </si>
  <si>
    <t>Код администратора</t>
  </si>
  <si>
    <t>1 14 06025 05 0000 430</t>
  </si>
  <si>
    <t>1 17 01050 05 0000 180</t>
  </si>
  <si>
    <t>Невыясненные поступления , зачисляемые в бюджеты муниципальных районов</t>
  </si>
  <si>
    <t xml:space="preserve">2 07 05000 05 0000 180 </t>
  </si>
  <si>
    <t xml:space="preserve">Прочие безвозмездные поступления в бюджеты муниципальных районов </t>
  </si>
  <si>
    <t>2 02 00000 00 0000 000</t>
  </si>
  <si>
    <t>Безвозмездные поступления от других бюджетов бюджетной системы Российской Федерации*</t>
  </si>
  <si>
    <t>Прочие безвозмездные поступления в бюджеты муниципальных районов от бюджета Фонда социального страхования Российской Федерации</t>
  </si>
  <si>
    <t>* Администрирование поступлений по всем подстатьям и программам соответствующего кода бюджетной классификации доходов осуществляется главным администратором, указанным в группировочном коде бюджетной классификации.</t>
  </si>
  <si>
    <t>Региональные целевые  программы</t>
  </si>
  <si>
    <t>Возмещение части затрат на уплату  процентов по кредитам , полученным гражданами, ведущими личное подсобное хозяйство, в российских кредитных организациях на срок до 2 и до 5 лет</t>
  </si>
  <si>
    <t>5225635</t>
  </si>
  <si>
    <t xml:space="preserve">Доставка субсидий, предоставляемых в качестве помощи для оплаты жилья и коммунальных услуг с учетом их доходов
</t>
  </si>
  <si>
    <t xml:space="preserve">Предоставление субсидий в качестве помощи для оплаты  жилья и коммунальных услуг лицам , проработавшим в тылу  в период с 22 июня 1941г. по 9 мая 1945г. не менее шести месяцев , исключая период работы на временно  оккупированных территориях СССР , либо награжденных орденами или медалями СССР за самоотверженный труд в период Великой Отечественной войны
</t>
  </si>
  <si>
    <t xml:space="preserve">Доставка и пересылка  субсидий , предоставляемых в качестве помощи для оплаты  жилья и коммунальных услуг лицам , проработавшим в тылу в период с 22 июня 1941г. по 9 мая 1945 года не менее шести месяцев , исключая  период работы  на временно  оккупированных территориях СССР  за самоотверженный труд в период Великой Отечественной  войны
</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</si>
  <si>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</si>
  <si>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4520000</t>
  </si>
  <si>
    <t>4529900</t>
  </si>
  <si>
    <t>Субвенции</t>
  </si>
  <si>
    <t>Управление образования администрации Назаровского района</t>
  </si>
  <si>
    <t>Детские дошкольные учреждения</t>
  </si>
  <si>
    <t>4200000</t>
  </si>
  <si>
    <t>4209900</t>
  </si>
  <si>
    <t>Реализация государственных полномочий по обеспечению содержания в муниципальных дошкольных образовательных учреждениях (группах) детей без взимания родительской платы</t>
  </si>
  <si>
    <t>9210213</t>
  </si>
  <si>
    <t>Направление (цель) гарантирования</t>
  </si>
  <si>
    <t>Школы-детские сады, школы начальные, неполные средние и средние</t>
  </si>
  <si>
    <t>4210000</t>
  </si>
  <si>
    <t>4219900</t>
  </si>
  <si>
    <t>Учреждения по внешкольной работе с детьми</t>
  </si>
  <si>
    <t>4230000</t>
  </si>
  <si>
    <t>4239900</t>
  </si>
  <si>
    <t xml:space="preserve">Ежемесячное денежное вознаграждение за классное руководство </t>
  </si>
  <si>
    <t>5200900</t>
  </si>
  <si>
    <t>Ежемесячное денежное вознаграждение за классное руководство за счет средств краевого бюджета</t>
  </si>
  <si>
    <t>5200902</t>
  </si>
  <si>
    <t>9210212</t>
  </si>
  <si>
    <t>Мероприятия по проведению оздоровительной кампании детей</t>
  </si>
  <si>
    <t>4320000</t>
  </si>
  <si>
    <t xml:space="preserve">Оздоровление детей </t>
  </si>
  <si>
    <t>4320200</t>
  </si>
  <si>
    <t>4320203</t>
  </si>
  <si>
    <t>4320204</t>
  </si>
  <si>
    <t>Оздоровление детей  за счет средств местного бюджета</t>
  </si>
  <si>
    <t>4320206</t>
  </si>
  <si>
    <t>4320207</t>
  </si>
  <si>
    <t>4320208</t>
  </si>
  <si>
    <t>Долгосрочная целевая программа "Обеспечение жизнедеятельности  образовательных учреждений Назаровского района" на 2010-2012 г.</t>
  </si>
  <si>
    <t>7950300</t>
  </si>
  <si>
    <t>Реализация государсвенных полномочий по обеспечению питанием детей , обучающихся в муниципальных общеобразовательных учреждениях , без взимания платы</t>
  </si>
  <si>
    <t>9210214</t>
  </si>
  <si>
    <t>Общий объем бюджетных ассигнований на исполнение гарантий по возможным гарантийным случаям, тыс.рублей</t>
  </si>
  <si>
    <t>079</t>
  </si>
  <si>
    <t>147</t>
  </si>
  <si>
    <t>5206000</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</si>
  <si>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 ,без учета расходов на доставку</t>
  </si>
  <si>
    <t>5206001</t>
  </si>
  <si>
    <t>Социальные выплаты</t>
  </si>
  <si>
    <t>005</t>
  </si>
  <si>
    <t>5206002</t>
  </si>
  <si>
    <t>Выравнивание бюджетной обеспеченности</t>
  </si>
  <si>
    <t>5160000</t>
  </si>
  <si>
    <t>Выравнивание бюджетной обеспеченности по законодательству Красноярского края</t>
  </si>
  <si>
    <t>5160100</t>
  </si>
  <si>
    <t xml:space="preserve">                                                                                                                            от   22.12. 2011г. №    20-109</t>
  </si>
  <si>
    <t xml:space="preserve">от  22.12. 2011 г. №  20-109 </t>
  </si>
  <si>
    <t xml:space="preserve">                                                               от  22.12. 2011 г. №  20-109</t>
  </si>
  <si>
    <t xml:space="preserve">                                                                                                                     от    22.12.2011 г.   №   20-109</t>
  </si>
  <si>
    <t xml:space="preserve">                                                                                                                        от   22.12. 2011 г.  №   20-109</t>
  </si>
  <si>
    <t xml:space="preserve">                                                                                                                        от  22.12.2011 г.  №   20-109</t>
  </si>
  <si>
    <t xml:space="preserve">                                                                                                                        от   22.12. 2011 г.  №  20-109</t>
  </si>
  <si>
    <t xml:space="preserve">                                                                                       от  22.12. 2011г.  №    20-109</t>
  </si>
  <si>
    <t xml:space="preserve">                                                                                                                            от   22.12. 2011г.  №  20-109</t>
  </si>
  <si>
    <t xml:space="preserve">                                                                                                                                              от   22.12. 2011 г.   №  20-109</t>
  </si>
  <si>
    <t>от  22.12. 2011 г.   №  20-109</t>
  </si>
  <si>
    <t xml:space="preserve">                                                                                                                                   от   22.12.2011г.   №   20-109</t>
  </si>
  <si>
    <t xml:space="preserve">                                                                                        от   22.12. 2011 г.  №   20-109</t>
  </si>
  <si>
    <t xml:space="preserve">                                                                                        от    22.12. 2011 г.  № 20-109</t>
  </si>
  <si>
    <t xml:space="preserve">                                                                                         от  22.12. 2011 г.  № 20-109 </t>
  </si>
  <si>
    <t xml:space="preserve">                                                                                                             от   22.12. 2011 г.  №  20-109</t>
  </si>
  <si>
    <t xml:space="preserve">                                                                                                                                   от  22.12. 2011г.   №  20-109</t>
  </si>
  <si>
    <t xml:space="preserve">                                                                                         от  22.12. 2011г.  № 20-109 </t>
  </si>
  <si>
    <t xml:space="preserve">                                                                                                                                   от  22.12.2011г.   №  20-109</t>
  </si>
  <si>
    <t xml:space="preserve">                                                                                                                                     от   22.12. 2011 г. № 20-109</t>
  </si>
  <si>
    <t xml:space="preserve">                                                                                                                                     от  22.12. 2011 г. №  20-109</t>
  </si>
  <si>
    <t xml:space="preserve">                                                                                 к решению Назаровского районного Совета депутатов</t>
  </si>
  <si>
    <t xml:space="preserve">                                                                        к решению Назаровского районного Совета депутатов</t>
  </si>
  <si>
    <t xml:space="preserve">                                                                          к решению Назаровского районного Совета депутатов</t>
  </si>
  <si>
    <t xml:space="preserve">                                                                                             к решению Назаровского районного Совета депутатов</t>
  </si>
  <si>
    <t xml:space="preserve">                                                                                     к решению Назаровского  районного Совета депутатов </t>
  </si>
  <si>
    <t xml:space="preserve"> Назаровского  района на 2012 год</t>
  </si>
  <si>
    <t>ДЦП "Улучшение жилищных условий семей и специалистов в Назаровском районе"</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</si>
  <si>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</si>
  <si>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</si>
  <si>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Источники финансирования дефицита</t>
  </si>
  <si>
    <t>Обеспечение  мер социальной поддержки  реабилитированных лиц и лиц , признанных  пострадавшими  от политических репрессий</t>
  </si>
  <si>
    <t>5055530</t>
  </si>
  <si>
    <t>Закон края «О мерах социальной поддержки реабилитированных и лиц, признанных пострадавшими от политических репрессий»</t>
  </si>
  <si>
    <t>5056000</t>
  </si>
  <si>
    <t>Ежемесячная денежная выплата  реабилитированным лицам и лицам, признанным  пострадавшими  от политических репрессий</t>
  </si>
  <si>
    <t>5056005</t>
  </si>
  <si>
    <t>5056011</t>
  </si>
  <si>
    <t>Предоставление субсидий  в качестве помощи  для оплаты жилья  и коммунальных услуг  реабилитированным лицам  и лицам , признанным пострадавшими от политических репрессий, за счет средств краевого бюджета</t>
  </si>
  <si>
    <t>5056012</t>
  </si>
  <si>
    <t xml:space="preserve">Доставка и пересылка  ежемесячных денежных выплат </t>
  </si>
  <si>
    <t>5056026</t>
  </si>
  <si>
    <t>Закон края «О социальной поддержке населения при оплате жилья и коммунальных услуг»</t>
  </si>
  <si>
    <t>5056500</t>
  </si>
  <si>
    <t>Предоставление субсидий для оплаты жилья и коммунальных услуг  ветеранам труда края</t>
  </si>
  <si>
    <t>5056501</t>
  </si>
  <si>
    <t>Предоставление субсидий гражданам на оплату жилья и коммунальных услуг с учетом их доходов</t>
  </si>
  <si>
    <t>5056504</t>
  </si>
  <si>
    <t xml:space="preserve">  в части  возмещения расходов по обслуживанию бойлеров,</t>
  </si>
  <si>
    <t xml:space="preserve">  установленных в учреждениях образования в соответствии</t>
  </si>
  <si>
    <t xml:space="preserve"> с заключенными соглашениями</t>
  </si>
  <si>
    <t xml:space="preserve">  в части  осуществления мониторинга транспортных средств,</t>
  </si>
  <si>
    <t xml:space="preserve"> заключенными соглашениями на 2012 год</t>
  </si>
  <si>
    <t xml:space="preserve">аппаратуры спутниковой навигации ГЛОНАСС в соответствии </t>
  </si>
  <si>
    <t xml:space="preserve"> задействованных в перевозке школьников с использованием </t>
  </si>
  <si>
    <t xml:space="preserve">  в части оплаты электроэнергии учреждений образования</t>
  </si>
  <si>
    <t xml:space="preserve"> в соответствии с заключенными соглашениями</t>
  </si>
  <si>
    <t xml:space="preserve"> в части осуществления подвоза учащихся  к общеобразовательным</t>
  </si>
  <si>
    <t xml:space="preserve"> учреждениям в соответствии с заключенными соглашениями</t>
  </si>
  <si>
    <t xml:space="preserve">                                                                                                                                                    Приложение     22</t>
  </si>
  <si>
    <t xml:space="preserve">                                           Приложение  19</t>
  </si>
  <si>
    <t xml:space="preserve">                      Приложение  18</t>
  </si>
  <si>
    <t xml:space="preserve">                                           Приложение  17</t>
  </si>
  <si>
    <t xml:space="preserve">                                           Приложение 16</t>
  </si>
  <si>
    <t xml:space="preserve">                      Приложение  15</t>
  </si>
  <si>
    <t xml:space="preserve">                     Приложение  14</t>
  </si>
  <si>
    <t>Субсидии бюджетам поселений на частичное финансирование</t>
  </si>
  <si>
    <t>(возмещение) расходов на увеличение фондов оплаты труда депутатов,</t>
  </si>
  <si>
    <t>выборных должностных лиц местного самоуправления,</t>
  </si>
  <si>
    <t>осуществляющих свои полномочия на постоянной основе, лиц,</t>
  </si>
  <si>
    <t>замещающих иные муниципальные должности, и муниципальных</t>
  </si>
  <si>
    <t>служащих городских(сельских) поселений</t>
  </si>
  <si>
    <t xml:space="preserve">  на  2012 год</t>
  </si>
  <si>
    <t>ДЦП "Развитие и поддержка малого и среднего предпринимательства в Назаровском районе" на 2012-2014гг.</t>
  </si>
  <si>
    <t>Наименование показателей</t>
  </si>
  <si>
    <t xml:space="preserve">                                                                                                                    Приложение 3</t>
  </si>
  <si>
    <t>источников внутреннего финансирования</t>
  </si>
  <si>
    <t>Главные администраторы</t>
  </si>
  <si>
    <t>дефицита районного бюджета</t>
  </si>
  <si>
    <t xml:space="preserve">Муниципальные заимствования </t>
  </si>
  <si>
    <t>(привлечение, погашение)</t>
  </si>
  <si>
    <t>Бюджетные кредиты от других бюджетов бюджетной системы Российской Федерации</t>
  </si>
  <si>
    <t>Программа муниципальных внутренних заимстований Назаровского района</t>
  </si>
  <si>
    <t xml:space="preserve">                                           к  решению Назаровского районного  Совета депутатов</t>
  </si>
  <si>
    <t>Главные администраторы доходов районного бюджета</t>
  </si>
  <si>
    <t>№ строки</t>
  </si>
  <si>
    <t>Наименование кода бюджетной классификации</t>
  </si>
  <si>
    <t xml:space="preserve">1 11 05035 05 0000 120 </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</si>
  <si>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</si>
  <si>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</si>
  <si>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</si>
  <si>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Доходы от продажи земельных участков , государственная собственность на которые не разграничена и которые расположены в границах поселений</t>
  </si>
  <si>
    <t>1 16 90050 05 0000 140</t>
  </si>
  <si>
    <t>Прочие поступления от денежных взысканий (штрафов) и иных сумм в возмещение ущерба , зачисляемые в бюджеты муниципальных районов</t>
  </si>
  <si>
    <t>1 17 05050 05 0000 180</t>
  </si>
  <si>
    <t>Прочие неналоговые доходы бюджетов муниципальных районов</t>
  </si>
  <si>
    <t>Управление образования администрации  Назаровского района</t>
  </si>
  <si>
    <t>1 11 02033 05 0000 120</t>
  </si>
  <si>
    <t>Доходы от размещения временно свободных средств  бюджетов  муниципальных  районов</t>
  </si>
  <si>
    <t>1 11 03050 05 0000 120</t>
  </si>
  <si>
    <t>Национальная оборона</t>
  </si>
  <si>
    <t>0200</t>
  </si>
  <si>
    <t>Мобилизационная и вневойсковая подготовка</t>
  </si>
  <si>
    <t>0203</t>
  </si>
  <si>
    <t xml:space="preserve">Фонд компенсаций  </t>
  </si>
  <si>
    <t>Процентные платежи по долговым обязательствам</t>
  </si>
  <si>
    <t>0650000</t>
  </si>
  <si>
    <t>Процентные платежи по муниципальному долгу</t>
  </si>
  <si>
    <t>0650300</t>
  </si>
  <si>
    <t>Проценты, полученные от предоставления бюджетных кредитов внутри страны за счет средств  бюджетов  муниципальных районов</t>
  </si>
  <si>
    <t>1 16 18050 05 0000 140</t>
  </si>
  <si>
    <t>Бюджетные кредиты от других бюджетов бюджетной  системы Российской Федерации</t>
  </si>
  <si>
    <t>094 01  03  00  00  00  0000  000</t>
  </si>
  <si>
    <t>Погашение бюджетных кредитов, полученных от  других бюджетов бюджетной системы Российской  Федерации в валюте Российской Федерации</t>
  </si>
  <si>
    <t>094 01  03  00  00  00  0000  800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</si>
  <si>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</si>
  <si>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094 01  03  00  00  05  0000  810</t>
  </si>
  <si>
    <t>Изменение остатков средств на счетах по учету  средств бюджета</t>
  </si>
  <si>
    <t>094 01  05  00  00  00  0000  000</t>
  </si>
  <si>
    <t>Увеличение остатков средств бюджетов</t>
  </si>
  <si>
    <t>094 01  05  00  00  00  0000  500</t>
  </si>
  <si>
    <t>Увеличение прочих остатков средств бюджетов</t>
  </si>
  <si>
    <t>094 01  05  02  00  00  0000  500</t>
  </si>
  <si>
    <t>Увеличение прочих остатков денежных средств  бюджетов</t>
  </si>
  <si>
    <t>094 01  05  02  01  00  0000  510</t>
  </si>
  <si>
    <t>Увеличение прочих остатков денежных средств  бюджетов муниципальных районов</t>
  </si>
  <si>
    <t>094 01  05  02  01  05  0000  510</t>
  </si>
  <si>
    <t>Уменьшение остатков средств бюджетов</t>
  </si>
  <si>
    <t>094 01  05  00  00  00  0000  600</t>
  </si>
  <si>
    <t>Уменьшение прочих остатков средств бюджетов</t>
  </si>
  <si>
    <t>094 01  05  02  00  00  0000  600</t>
  </si>
  <si>
    <t>Уменьшение прочих остатков денежных средств  бюджетов</t>
  </si>
  <si>
    <t>094 01  05  02  01  00  0000  610</t>
  </si>
  <si>
    <t>Приложение  11</t>
  </si>
  <si>
    <t xml:space="preserve">Субсидии </t>
  </si>
  <si>
    <t>бюджетам поселений на организацию и проведение</t>
  </si>
  <si>
    <t xml:space="preserve">  акарицидных  обработок мест массового отдыха населения</t>
  </si>
  <si>
    <t xml:space="preserve">                                           Приложение  12</t>
  </si>
  <si>
    <t xml:space="preserve">                     Приложение  13</t>
  </si>
  <si>
    <t xml:space="preserve"> бюджетов  поселений  на  2012 год</t>
  </si>
  <si>
    <t xml:space="preserve">на осуществление  части полномочий муниципального района </t>
  </si>
  <si>
    <t>Межбюджетные трансферты бюджетам поселений</t>
  </si>
  <si>
    <t>Уменьшение прочих остатков денежных средств  бюджетов муниципальных районов</t>
  </si>
  <si>
    <t>094 01  05  02  01  05  0000  610</t>
  </si>
  <si>
    <t>Получение кредитов от других бюджетов бюджетной системы в валюте Российской Федерации</t>
  </si>
  <si>
    <t>094 01  03  00  00  00  0000  700</t>
  </si>
  <si>
    <t>Получение кредитов от других бюджетов бюджетной системы в валюте Российской Федерации бюджетом муниципального района</t>
  </si>
  <si>
    <t>094 01  03  00  00  05  0000  710</t>
  </si>
  <si>
    <t>Предоставление бюджетных кредитов юридическим лицам из бюджетов муниципальных районов  в валюте Российской Федерации</t>
  </si>
  <si>
    <t>Субвенции бюджетам на осуществление первичного воинского учета на территориях, где отсутствуют военные комиссары</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</si>
  <si>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</si>
  <si>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 xml:space="preserve">                      Приложение 8</t>
  </si>
  <si>
    <t>2</t>
  </si>
  <si>
    <t>1.1</t>
  </si>
  <si>
    <t>получение</t>
  </si>
  <si>
    <t>погашение</t>
  </si>
  <si>
    <t>1.2</t>
  </si>
  <si>
    <t>Итого муниципальные внутренние заимствования</t>
  </si>
  <si>
    <t>2.2</t>
  </si>
  <si>
    <t>Наименование программы</t>
  </si>
  <si>
    <t>2011-2013гг.</t>
  </si>
  <si>
    <t>Расходы на обеспечение расходных обязательств за счет средств межбюджетных трансфертов</t>
  </si>
  <si>
    <t>Субвенции  бюджетам муниципальных образований  для финансового обеспечения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</si>
  <si>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9210200</t>
  </si>
  <si>
    <t xml:space="preserve">Субсидии бюджетам муниципальных образований для софинансирования расходных обязательств, возникающих при выполнении полномочий органов местного самоуправления  по вопросам местного значения </t>
  </si>
  <si>
    <t>9210100</t>
  </si>
  <si>
    <t xml:space="preserve">Реализация решений, связанных с установлением  предельных индексов изменения размера платы граждан за коммунальные услуги </t>
  </si>
  <si>
    <t>Прочие расходы (ремонт здания с.Глядень)</t>
  </si>
  <si>
    <t>Обеспечение деятельности подведомственных учреждений (районная школа искусств)</t>
  </si>
  <si>
    <t>Проведение мероприятий для детей и молодежи</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</si>
  <si>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</si>
  <si>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</si>
  <si>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5053600</t>
  </si>
  <si>
    <t>ДЦП "Программа реформирования и модернизация жилищно-коммунального хозяйства Назаровского района"</t>
  </si>
  <si>
    <t xml:space="preserve">Программа
</t>
  </si>
  <si>
    <t>муниципальных гарантий</t>
  </si>
  <si>
    <t>МО Вернеададымский сельсовет</t>
  </si>
  <si>
    <t>Приложение 2</t>
  </si>
  <si>
    <t xml:space="preserve">к решению Назаровского районного Совета депутатов                                                                                                                                                                         </t>
  </si>
  <si>
    <t>к решению Назаровского районного Совета депутатов</t>
  </si>
  <si>
    <t>Денежные взыскания (штрафы)  за нарушение бюджетного законодательства ( в части  бюджетов муниципальных районов)</t>
  </si>
  <si>
    <t>2 02 09065 05 0000 151</t>
  </si>
  <si>
    <t>Прочие безвозмездные поступления в бюджеты муниципальных районов от бюджетов поселений</t>
  </si>
  <si>
    <t xml:space="preserve">                                                                                                                     Приложение 4</t>
  </si>
  <si>
    <t xml:space="preserve">                                                                                    к  решению Назаровского районного Совета депутатов</t>
  </si>
  <si>
    <t>Наименование доходов</t>
  </si>
  <si>
    <t>000</t>
  </si>
  <si>
    <t>10000000</t>
  </si>
  <si>
    <t>00</t>
  </si>
  <si>
    <t>0000</t>
  </si>
  <si>
    <t>НАЛОГОВЫЕ И НЕНАЛОГОВЫЕ ДОХОДЫ</t>
  </si>
  <si>
    <t/>
  </si>
  <si>
    <t>182</t>
  </si>
  <si>
    <t>10100000</t>
  </si>
  <si>
    <t>НАЛОГИ НА ПРИБЫЛЬ, ДОХОДЫ</t>
  </si>
  <si>
    <t>10101000</t>
  </si>
  <si>
    <t>110</t>
  </si>
  <si>
    <t>Налог на прибыль организаций</t>
  </si>
  <si>
    <t>10101010</t>
  </si>
  <si>
    <t>Налог на прибыль организаций, зачисляемый в бюджеты бюджетной системы Российской Федерации по соответствующим ставкам</t>
  </si>
  <si>
    <t>10101012</t>
  </si>
  <si>
    <t>02</t>
  </si>
  <si>
    <t xml:space="preserve">Налог на прибыль организаций, зачисляемый в бюджеты субъектов Российской Федерации </t>
  </si>
  <si>
    <t>10102000</t>
  </si>
  <si>
    <t>01</t>
  </si>
  <si>
    <t>Налог на доходы физических лиц</t>
  </si>
  <si>
    <t>10102020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</si>
  <si>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</si>
  <si>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10102021</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</si>
  <si>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</si>
  <si>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10102022</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</si>
  <si>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</si>
  <si>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10102030</t>
  </si>
  <si>
    <t xml:space="preserve"> долгосрочных  целевых  программ </t>
  </si>
  <si>
    <t xml:space="preserve"> подлежащих финансированию за счет средств </t>
  </si>
  <si>
    <t>Налог на доходы физических лиц с доходов, полученных физическими лицами, не являющимися налоговыми резидентами Российской Федерации</t>
  </si>
  <si>
    <t>10102040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</si>
  <si>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 средств</t>
  </si>
  <si>
    <t>10500000</t>
  </si>
  <si>
    <t>НАЛОГИ НА СОВОКУПНЫЙ ДОХОД</t>
  </si>
  <si>
    <t>10502000</t>
  </si>
  <si>
    <t>Единый налог на вмененный доход для отдельных видов деятельности</t>
  </si>
  <si>
    <t>10503000</t>
  </si>
  <si>
    <t>Единый сельскохозяйственный налог</t>
  </si>
  <si>
    <t>10900000</t>
  </si>
  <si>
    <t>ЗАДОЛЖЕННОСТЬ И ПЕРЕРАСЧЕТЫ ПО ОТМЕНЕННЫМ НАЛОГАМ, СБОРАМ И ИНЫМ ОБЯЗАТЕЛЬНЫМ ПЛАТЕЖАМ</t>
  </si>
  <si>
    <t>10907000</t>
  </si>
  <si>
    <t>Прочие налоги и сборы (по отмененным местным налогам и сборам)</t>
  </si>
  <si>
    <t>10907050</t>
  </si>
  <si>
    <t>05</t>
  </si>
  <si>
    <t>Прочие местные налоги и сборы, мобилизуемые на территориях муниципальных районов</t>
  </si>
  <si>
    <t>188</t>
  </si>
  <si>
    <t>11100000</t>
  </si>
  <si>
    <t>ДОХОДЫ ОТ ИСПОЛЬЗОВАНИЯ ИМУЩЕСТВА, НАХОДЯЩЕГОСЯ В ГОСУДАРСТВЕННОЙ И МУНИЦИПАЛЬНОЙ СОБСТВЕННОСТИ</t>
  </si>
  <si>
    <t>11105000</t>
  </si>
  <si>
    <t>120</t>
  </si>
  <si>
    <t>11105010</t>
  </si>
  <si>
    <t>10</t>
  </si>
  <si>
    <t>11105011</t>
  </si>
  <si>
    <t>11105030</t>
  </si>
  <si>
    <t>11105035</t>
  </si>
  <si>
    <t>11200000</t>
  </si>
  <si>
    <t>ПЛАТЕЖИ ПРИ ПОЛЬЗОВАНИИ ПРИРОДНЫМИ РЕСУРСАМИ</t>
  </si>
  <si>
    <t>498</t>
  </si>
  <si>
    <t>048</t>
  </si>
  <si>
    <t>11201000</t>
  </si>
  <si>
    <t>Плата за негативное воздействие на окружающую среду</t>
  </si>
  <si>
    <t>11300000</t>
  </si>
  <si>
    <t>11303000</t>
  </si>
  <si>
    <t>11303050</t>
  </si>
  <si>
    <t>130</t>
  </si>
  <si>
    <t>075</t>
  </si>
  <si>
    <t>11400000</t>
  </si>
  <si>
    <t>ДОХОДЫ ОТ ПРОДАЖИ МАТЕРИАЛЬНЫХ И НЕМАТЕРИАЛЬНЫХ АКТИВОВ</t>
  </si>
  <si>
    <t>11406000</t>
  </si>
  <si>
    <t>430</t>
  </si>
  <si>
    <t>11406010</t>
  </si>
  <si>
    <t xml:space="preserve"> Доходы от продажи земельных  участков , государственная собственность на которые не разграничена </t>
  </si>
  <si>
    <t xml:space="preserve"> Доходы от продажи земельных  участков , государственная собственность на которые не разграничена и которые расположены в границах поселений</t>
  </si>
  <si>
    <t>11402033</t>
  </si>
  <si>
    <t>410</t>
  </si>
  <si>
    <t>11600000</t>
  </si>
  <si>
    <t>ШТРАФЫ, САНКЦИИ, ВОЗМЕЩЕНИЕ УЩЕРБА</t>
  </si>
  <si>
    <t>140</t>
  </si>
  <si>
    <t>11625000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</si>
  <si>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</si>
  <si>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11625030</t>
  </si>
  <si>
    <t>Денежные взыскания ( штрафы) за нарушение законодательства об охране и использовании животного мира</t>
  </si>
  <si>
    <t>076</t>
  </si>
  <si>
    <t>081</t>
  </si>
  <si>
    <t>11625060</t>
  </si>
  <si>
    <t xml:space="preserve">Денежные взыскания (штрафы) за нарушение земельного  законодательства </t>
  </si>
  <si>
    <t>11690000</t>
  </si>
  <si>
    <t>Прочие поступления от денежных взысканий (штрафов) и иных сумм в возмещение ущерба</t>
  </si>
  <si>
    <t>11690050</t>
  </si>
  <si>
    <t>Прочие поступления от денежных взысканий (штрафов) и иных сумм в возмещение ущерба, зачисляемые в бюджеты муниципальных районов</t>
  </si>
  <si>
    <t>069</t>
  </si>
  <si>
    <t>192</t>
  </si>
  <si>
    <t>20000000</t>
  </si>
  <si>
    <t>БЕЗВОЗМЕЗДНЫЕ ПОСТУПЛЕНИЯ</t>
  </si>
  <si>
    <t>20200000</t>
  </si>
  <si>
    <t xml:space="preserve">БЕЗВОЗМЕЗДНЫЕ ПОСТУПЛЕНИЯ ОТ ДРУГИХ БЮДЖЕТОВ БЮДЖЕТНОЙ СИСТЕМЫ РОССИЙСКОЙ ФЕДЕРАЦИИ </t>
  </si>
  <si>
    <t>20201000</t>
  </si>
  <si>
    <t>151</t>
  </si>
  <si>
    <t>Дотации бюджетам субъектов Российской Федерации и муниципальных образований</t>
  </si>
  <si>
    <t>20201001</t>
  </si>
  <si>
    <t>Дотации на выравнивание бюджетной обеспеченности</t>
  </si>
  <si>
    <t>Дотации бюджетам муниципальных районов на выравнивание бюджетной обеспеченности</t>
  </si>
  <si>
    <t>20201003</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</si>
  <si>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</si>
  <si>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</si>
  <si>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20202000</t>
  </si>
  <si>
    <t>Субсидии бюджетам субъектов  Российской Федерации и муниципальных образований  ( межбюджетные субсидии)</t>
  </si>
  <si>
    <t>20204000</t>
  </si>
  <si>
    <t>20202999</t>
  </si>
  <si>
    <t>Прочие субсидии</t>
  </si>
  <si>
    <t>Прочие субсидии бюджетам муниципальных районов</t>
  </si>
  <si>
    <t>20203000</t>
  </si>
  <si>
    <t>Субвенции бюджетам субъектов Российской Федерации и муниципальных образований</t>
  </si>
  <si>
    <t>20203001</t>
  </si>
  <si>
    <t>Субвенции бюджетам на оплату жилищно-коммунальных услуг отдельным категориям граждан</t>
  </si>
  <si>
    <t>Субвенции бюджетам муниципальных районов  на оплату жилищно-коммунальных услуг отдельным категориям граждан</t>
  </si>
  <si>
    <t>20203004</t>
  </si>
  <si>
    <t>Субвенции бюджетам на обеспечение мер социальной поддержки для лиц, награжденных знаком "Почетный донор СССР", "Почетный донор России"</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</si>
  <si>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</si>
  <si>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20203012</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</si>
  <si>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</si>
  <si>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</si>
  <si>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20203015</t>
  </si>
  <si>
    <t>Субвенции бюджетам муниципальных районов на осуществление первичного воинского учета на территориях, где отсутствуют военные комиссариаты</t>
  </si>
  <si>
    <t>20203021</t>
  </si>
  <si>
    <t>Субвенции бюджетам муниципальных образований на ежемесячное денежное вознаграждение за классное руководство</t>
  </si>
  <si>
    <t>Субвенции бюджетам муниципальных районов на ежемесячное денежное вознаграждение за классное руководство</t>
  </si>
  <si>
    <t>20203022</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</si>
  <si>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</si>
  <si>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бюджетам муниципальных районов на предоставление гражданам субсидий на оплату жилого помещения и коммунальных услуг</t>
  </si>
  <si>
    <t>20203024</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</si>
  <si>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</si>
  <si>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t>
  </si>
  <si>
    <t>20203029</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</si>
  <si>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</si>
  <si>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20203055</t>
  </si>
  <si>
    <t>Субвенции бюджетам муниципальных образований на денежные выплаты медицинскому персоналу фельдшерско -акушерских пунктов , врачам, фельдшерам и медицинским сестрам скорой медицинской помощи</t>
  </si>
  <si>
    <t>Иные межбюджетные трансферты</t>
  </si>
  <si>
    <t>20204025</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</si>
  <si>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</si>
  <si>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Межбюджетные трансферты, передаваемые бюджетам муниципальных районов  на комплектование книжных  фондов библиотек муниципальных образований </t>
  </si>
  <si>
    <t>Итого доходов</t>
  </si>
  <si>
    <t>Наименование показателя бюджетной классификации</t>
  </si>
  <si>
    <t>Раздел-подраздел</t>
  </si>
  <si>
    <t>Сумма на год</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</si>
  <si>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</si>
  <si>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</si>
  <si>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</si>
  <si>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</si>
  <si>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</si>
  <si>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</si>
  <si>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</si>
  <si>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0104</t>
  </si>
  <si>
    <t>Обеспечение деятельности финансовых, налоговых и таможенных органов и органов финансового (финансово-бюджетного) надзора</t>
  </si>
  <si>
    <t>0106</t>
  </si>
  <si>
    <t>Резервные фонды</t>
  </si>
  <si>
    <t>Другие общегосударственные вопросы</t>
  </si>
  <si>
    <t>Национальная экономика</t>
  </si>
  <si>
    <t>0400</t>
  </si>
  <si>
    <t>Сельское хозяйство и рыболовство</t>
  </si>
  <si>
    <t>0405</t>
  </si>
  <si>
    <t>Транспорт</t>
  </si>
  <si>
    <t>0408</t>
  </si>
  <si>
    <t>Жилищно-коммунальное хозяйство</t>
  </si>
  <si>
    <t>0500</t>
  </si>
  <si>
    <t>Коммунальное хозяйство</t>
  </si>
  <si>
    <t>0502</t>
  </si>
  <si>
    <t>Другие вопросы в области жилищно-коммунального хозяйства</t>
  </si>
  <si>
    <t>0505</t>
  </si>
  <si>
    <t>Образование</t>
  </si>
  <si>
    <t>0700</t>
  </si>
  <si>
    <t>Дошкольное образование</t>
  </si>
  <si>
    <t>0701</t>
  </si>
  <si>
    <t>Общее образование</t>
  </si>
  <si>
    <t>0702</t>
  </si>
  <si>
    <t>Молодежная политика и оздоровление детей</t>
  </si>
  <si>
    <t>0707</t>
  </si>
  <si>
    <t>Другие вопросы в области образования</t>
  </si>
  <si>
    <t>0709</t>
  </si>
  <si>
    <t>Культура и кинематография</t>
  </si>
  <si>
    <t>0800</t>
  </si>
  <si>
    <t>Культура</t>
  </si>
  <si>
    <t>0801</t>
  </si>
  <si>
    <t>Другие вопросы в области культуры, кинематографии</t>
  </si>
  <si>
    <t>0804</t>
  </si>
  <si>
    <t>Здравоохранение</t>
  </si>
  <si>
    <t>0900</t>
  </si>
  <si>
    <t>Стационарная медицинская помощь</t>
  </si>
  <si>
    <t>0901</t>
  </si>
  <si>
    <t>Амбулаторная помощь</t>
  </si>
  <si>
    <t>0902</t>
  </si>
  <si>
    <t>Другие вопросы в области здравоохранения</t>
  </si>
  <si>
    <t>0909</t>
  </si>
  <si>
    <t>Социальная политика</t>
  </si>
  <si>
    <t>1000</t>
  </si>
  <si>
    <t>Пенсионное обеспечение</t>
  </si>
  <si>
    <t>1001</t>
  </si>
  <si>
    <t>Социальное обслуживание населения</t>
  </si>
  <si>
    <t>1002</t>
  </si>
  <si>
    <t>Социальное обеспечение населения</t>
  </si>
  <si>
    <t>1003</t>
  </si>
  <si>
    <t>Охрана семьи и детства</t>
  </si>
  <si>
    <t>1004</t>
  </si>
  <si>
    <t>Другие вопросы в области социальной политики</t>
  </si>
  <si>
    <t>1006</t>
  </si>
  <si>
    <t>Физическая культура и спорт</t>
  </si>
  <si>
    <t>1100</t>
  </si>
  <si>
    <t>Массовый спорт</t>
  </si>
  <si>
    <t>1102</t>
  </si>
  <si>
    <t>Обслуживание государственного и муниципального  долга</t>
  </si>
  <si>
    <t>1300</t>
  </si>
  <si>
    <t>Обслуживание государственного  внутреннего и муниципального долга</t>
  </si>
  <si>
    <t>1301</t>
  </si>
  <si>
    <t xml:space="preserve">Межбюджетные трансферты  общего  характера  бюджетам субъектов Российской Федерации и муниципальных образований </t>
  </si>
  <si>
    <t>1400</t>
  </si>
  <si>
    <t>на 2012 год</t>
  </si>
  <si>
    <t>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2005 - 2011 годах на срок до 8 лет</t>
  </si>
  <si>
    <t>2670501</t>
  </si>
  <si>
    <t>Долгосрочная целевая программа"Развитие сельского хозяйства и регулирование рынков сельскохозяйственной продукции, сырья и продовольствия  в Красноярском крае на 2010-2012 годы" без учета средств федерального бюджета</t>
  </si>
  <si>
    <t>5225600</t>
  </si>
  <si>
    <t>Выполнение функций казенными  учреждениями</t>
  </si>
  <si>
    <t>Благоустройство</t>
  </si>
  <si>
    <t>0503</t>
  </si>
  <si>
    <t>Мероприятия по сбору и удалению твердых и жидких отходов</t>
  </si>
  <si>
    <t>4000000</t>
  </si>
  <si>
    <t>Сбор и удаление твердых отходов</t>
  </si>
  <si>
    <t>4000100</t>
  </si>
  <si>
    <t>Ликвидация несанкционированных свалок</t>
  </si>
  <si>
    <t>4000101</t>
  </si>
  <si>
    <t>Поддержка деятельности муниципальных молодежных центров за счет краевого бюджета</t>
  </si>
  <si>
    <t>4310101</t>
  </si>
  <si>
    <t>Субсидии бюджетным учреждениям на выполнение муниципального задания</t>
  </si>
  <si>
    <t>015</t>
  </si>
  <si>
    <t>Мероприятия по работе с молодежью за счет местного бюджета</t>
  </si>
  <si>
    <t>4310106</t>
  </si>
  <si>
    <t>4319900</t>
  </si>
  <si>
    <t>4400201</t>
  </si>
  <si>
    <t>Субсидии бюджетным учреждениям  на иные цели</t>
  </si>
  <si>
    <t>016</t>
  </si>
  <si>
    <t>Комплектование книжных фондов библиотек муниципальных образований за счет средств местного бюджета</t>
  </si>
  <si>
    <t>4400202</t>
  </si>
  <si>
    <t>Обеспечение сохранности жилых помещений, закрепленных за детьми-сиротами и детьми, оставшимися без попечения родителей</t>
  </si>
  <si>
    <t>5057715</t>
  </si>
  <si>
    <t>Долгосрочная целевая программа "Улучшение жилищных условий молодых семей и молодых специалистов в Назаровском районе на 2012-2014 годы"</t>
  </si>
  <si>
    <t>7951000</t>
  </si>
  <si>
    <t>Долгосрочная целевая программа "Улучшение жилищных условий  семей и специалистов в Назаровском районе на 2012-2014 годы"</t>
  </si>
  <si>
    <t>7951100</t>
  </si>
  <si>
    <t>Долгосрочная целевая программа "Организация доступной среды для инвалидов в Назаровском районе" на 2011--2013 годы</t>
  </si>
  <si>
    <t>7951200</t>
  </si>
  <si>
    <t>Долгосрочная целевая программа " Обеспечение жильем молодых семей на 2010-2012 годы"в Назаровском районе</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</si>
  <si>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краевого бюджета</t>
  </si>
  <si>
    <t>5053602</t>
  </si>
  <si>
    <t>Спортивные клубы</t>
  </si>
  <si>
    <t>4829900</t>
  </si>
  <si>
    <t>Осуществление гос.полномочий по организации деятельности органов управления системой здравоохранения</t>
  </si>
  <si>
    <t>9210273</t>
  </si>
  <si>
    <t>Выполнение функций казенными учреждениями</t>
  </si>
  <si>
    <t xml:space="preserve"> Краевые выплаты воспитателям, младшим воспитателям и помощникам воспитателей  в краевых государственных и муниципальных  образовательных  учреждениях, реализующих  основную общеобразовательную программу дошкольного образования детей за счет средств краевого  бюджета</t>
  </si>
  <si>
    <t>4367501</t>
  </si>
  <si>
    <t>4367502</t>
  </si>
  <si>
    <t>Ежемесячное денежное вознаграждение за классное руководство за счет средств федерального бюджета</t>
  </si>
  <si>
    <t>5200901</t>
  </si>
  <si>
    <t>Софинансирование мероприятий , предусмотренных краевыми целевыми программами за счет средств местного бюджета</t>
  </si>
  <si>
    <t>9220000</t>
  </si>
  <si>
    <t>010</t>
  </si>
  <si>
    <t>Резерв на оплату коммунальных расходов</t>
  </si>
  <si>
    <t xml:space="preserve">Ежемесячная денежная выплата  пенсионерам </t>
  </si>
  <si>
    <t xml:space="preserve">Осуществление государственных полномочий по организации деятельности органов управления системой социальной защиты населения
</t>
  </si>
  <si>
    <t>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</si>
  <si>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 за исключением имущества бюджетных и автономных учреждений)</t>
  </si>
  <si>
    <t>районного бюджета в 2012 году</t>
  </si>
  <si>
    <t>ДЦП "Улучшение жилищных условий молодых семей и молодых специалистов в Назаровском районе"</t>
  </si>
  <si>
    <t>2012-2014гг.</t>
  </si>
  <si>
    <t>ДЦП "Организация доступной среды для инвалидов в Назаровском районе"</t>
  </si>
  <si>
    <t xml:space="preserve">  районного бюджета в 2012 году</t>
  </si>
  <si>
    <t>районного бюджета на 2012 год</t>
  </si>
  <si>
    <t>краевого бюджета на 2012 год</t>
  </si>
  <si>
    <t>Доходы от сдачи в аренду имущества .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</si>
  <si>
    <t xml:space="preserve">                                                                                                                                                    Приложение     21</t>
  </si>
  <si>
    <t>в том числе</t>
  </si>
  <si>
    <t>улучшение материаль-технической базы</t>
  </si>
  <si>
    <t>установка и приобретение пожарной сигнализации</t>
  </si>
  <si>
    <t>бюджетам поселений на улучшение материально- технической базы,</t>
  </si>
  <si>
    <t xml:space="preserve"> установку  и приобретение пожарной сигнализации в учреждениях культуры</t>
  </si>
  <si>
    <t>Межбюджетные трансферты бюджетам поселений на улучшение материально-технической базы, установку и приобретение пожарной сигнализации в учреждениях культуры</t>
  </si>
  <si>
    <t>5210300</t>
  </si>
  <si>
    <t>5210303</t>
  </si>
  <si>
    <t>Межбюджетные трансферты поселениям</t>
  </si>
  <si>
    <t xml:space="preserve">              Доходы районного бюджета</t>
  </si>
  <si>
    <t xml:space="preserve">                      на  2012 год</t>
  </si>
  <si>
    <t>10102070</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</si>
  <si>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</si>
  <si>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Доходы,  получаемые в виде арендной платы за земельные участи,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</si>
  <si>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11105013</t>
  </si>
  <si>
    <t>11201020</t>
  </si>
  <si>
    <t xml:space="preserve">Плата за выбросы загрязняющих веществ в атмосферный воздух передвижными объектами </t>
  </si>
  <si>
    <t>11201030</t>
  </si>
  <si>
    <t>Плата за выбросы загрязняющих веществ в  водные объекты</t>
  </si>
  <si>
    <t>11201040</t>
  </si>
  <si>
    <t>Плата за размещение отходов производства и потребления</t>
  </si>
  <si>
    <t>ДОХОДЫ ОТ ОКАЗАНИЯ ПЛАТНЫХ УСЛУГ( РАБОТ) И КОМПЕНСАЦИИ ЗАТРАТ ГОСУДАРСТВА</t>
  </si>
  <si>
    <t>11301000</t>
  </si>
  <si>
    <t>Доходы от оказания платных услуг (работ)</t>
  </si>
  <si>
    <t>11301990</t>
  </si>
  <si>
    <t>Прочие доходы от оказания платных услуг  (работ)</t>
  </si>
  <si>
    <t>11301995</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</si>
  <si>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</si>
  <si>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11406013</t>
  </si>
  <si>
    <t>11700000</t>
  </si>
  <si>
    <t>180</t>
  </si>
  <si>
    <t>ПРОЧИЕ НЕНАЛОГОВЫЕ ДОХОДЫ</t>
  </si>
  <si>
    <t>11705000</t>
  </si>
  <si>
    <t xml:space="preserve">Прочие неналоговые доходы </t>
  </si>
  <si>
    <t>11705050</t>
  </si>
  <si>
    <t>20203026</t>
  </si>
  <si>
    <t>Назаровский районный Совет депутатов</t>
  </si>
  <si>
    <t xml:space="preserve">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t>
  </si>
  <si>
    <t>Субвенции бюджетам муниципальных районов на денежные выплаты медицинскому персоналу фельдшерско -акушерских пунктов , врачам, фельдшерам и медицинским сестрам скорой медицинской помощи</t>
  </si>
  <si>
    <t>Осуществление государственных полномочий  по организации и осуществлению деятельности  по опеке и попечительству в отношении несовершеннолетних</t>
  </si>
  <si>
    <t>9210254</t>
  </si>
  <si>
    <t>0700000</t>
  </si>
  <si>
    <t>Резервные фонды местных администраций</t>
  </si>
  <si>
    <t>0700500</t>
  </si>
  <si>
    <t>Прочие расходы</t>
  </si>
  <si>
    <t>013</t>
  </si>
  <si>
    <t>Руководство и управление в сфере установленных функций</t>
  </si>
  <si>
    <t>0010000</t>
  </si>
  <si>
    <t>Выполнение отдельных государственных полномочий  по решению вопросов поддержки сельскохозяйственного производства</t>
  </si>
  <si>
    <t>9210252</t>
  </si>
  <si>
    <t>Автомобильный транспорт</t>
  </si>
  <si>
    <t>3030000</t>
  </si>
  <si>
    <t>Отдельные мероприятия в области автомобильного транспорта</t>
  </si>
  <si>
    <t>3030200</t>
  </si>
  <si>
    <t>Субсидии юридическим лицам</t>
  </si>
  <si>
    <t>006</t>
  </si>
  <si>
    <t>Организационно-воспитательная работа с молодежью</t>
  </si>
  <si>
    <t>4310000</t>
  </si>
  <si>
    <t>4310100</t>
  </si>
  <si>
    <t>Распределение  бюджетных ассигнований по разделам и подразделам  бюджетной классификации расходов бюджетов Российской Федерации  на 2012 год</t>
  </si>
  <si>
    <t>1 11 05013 10 0000 120</t>
  </si>
  <si>
    <t>Доходы,  получаемые в виде арендной платы за земельные участи,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</si>
  <si>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1 13 01995 05 0000 130</t>
  </si>
  <si>
    <t>Прочие доходы от оказания платных услуг  (работ) получателями средств бюджетов муниципальных районов</t>
  </si>
  <si>
    <t>1 14 02052 05 0000 410</t>
  </si>
  <si>
    <t>1 14 02052 05 0000 440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</si>
  <si>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</si>
  <si>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1 14 02053 05 0000 410</t>
  </si>
  <si>
    <t>1 14 02053 05 0000  440</t>
  </si>
  <si>
    <t>1 14 06013 10 0000 430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</si>
  <si>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</si>
  <si>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 xml:space="preserve">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 </t>
  </si>
  <si>
    <t>2 18 05010 05 0000 151</t>
  </si>
  <si>
    <t>2 18 05030 05 0000 180</t>
  </si>
  <si>
    <t>Доходы бюджетов муниципальных районов от возврата иными организациями остатков субсидий прошлых лет</t>
  </si>
  <si>
    <t>2 19 05000 05 0000 151</t>
  </si>
  <si>
    <t xml:space="preserve">                                                                                               к решению Назаровского районного Совета депутатов</t>
  </si>
  <si>
    <t xml:space="preserve"> на 2012 год</t>
  </si>
  <si>
    <t>Дворцы и дома культуры, другие учреждения культуры и средств массовой информации</t>
  </si>
  <si>
    <t>4400000</t>
  </si>
  <si>
    <t>Обеспечение деятельности подведомственных учреждений</t>
  </si>
  <si>
    <t>4409900</t>
  </si>
  <si>
    <t>Выполнение функций бюджетными учреждениями</t>
  </si>
  <si>
    <t>Библиотеки</t>
  </si>
  <si>
    <t>4420000</t>
  </si>
  <si>
    <t>4429900</t>
  </si>
  <si>
    <t>Мероприятия в сфере культуры, кинематографии и средств массовой информации</t>
  </si>
  <si>
    <t>4500000</t>
  </si>
  <si>
    <t>Комплектование книжных фондов библиотек муниципальных образований за счет средств федерального бюджета</t>
  </si>
  <si>
    <t>Иные безвозмездные и безвозвратные перечисления</t>
  </si>
  <si>
    <t>5200000</t>
  </si>
  <si>
    <t>Средства, передаваемые для компенсации дополнительных расходов, возникших в результате решений, принятых органами власти другого уровня</t>
  </si>
  <si>
    <t>5201500</t>
  </si>
  <si>
    <t>5201501</t>
  </si>
  <si>
    <t>Государственная поддержка в сфере культуры, кинематографии и средств массовой информации</t>
  </si>
  <si>
    <t>4508500</t>
  </si>
  <si>
    <t>Целевые программы муниципальных образований</t>
  </si>
  <si>
    <t>7950000</t>
  </si>
  <si>
    <t>7951500</t>
  </si>
  <si>
    <t xml:space="preserve">Мероприятия в области здравоохранения, спорта и физической культуры, туризма </t>
  </si>
  <si>
    <t>5129700</t>
  </si>
  <si>
    <t>Социальная помощь</t>
  </si>
  <si>
    <t>5050000</t>
  </si>
  <si>
    <t>0920300</t>
  </si>
  <si>
    <t>Реализация государственных функций, связанных с общегосударственным управлением</t>
  </si>
  <si>
    <t>0920305</t>
  </si>
  <si>
    <t>0920000</t>
  </si>
  <si>
    <t>Выполнение других обязательств государства</t>
  </si>
  <si>
    <t>865</t>
  </si>
  <si>
    <t>Осуществление государственных полномочий  по обеспечению детей первого и второго года жизни  специальными молочными продуктами детского питания</t>
  </si>
  <si>
    <t>5058300</t>
  </si>
  <si>
    <t>Организация и проведение акарицидных обработок мест массового отдыха населения</t>
  </si>
  <si>
    <t>5205500</t>
  </si>
  <si>
    <t>Денежные выплаты медицинскому персоналу фельдшерско-акушерских пунктов, врачам, фельдшерам и медицинским сестрам  скорой медицинской помощи</t>
  </si>
  <si>
    <t>5201800</t>
  </si>
  <si>
    <t>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федерального бюджета</t>
  </si>
  <si>
    <t>5201801</t>
  </si>
  <si>
    <t>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краевого бюджета</t>
  </si>
  <si>
    <t>5201802</t>
  </si>
  <si>
    <t xml:space="preserve">                                                                                                      к Решению Назаровского  районного Совета депутатов </t>
  </si>
  <si>
    <t>№ п/п</t>
  </si>
  <si>
    <t>-</t>
  </si>
  <si>
    <t xml:space="preserve">Наличие права регрессного требования </t>
  </si>
  <si>
    <t>Муниципальные гарантии  в 2012 году</t>
  </si>
  <si>
    <t>Иные условия предоставления муниципальных гарантий</t>
  </si>
  <si>
    <t>Анализ финансового состояния принципала</t>
  </si>
  <si>
    <t>Категория и (или) наименование принципала</t>
  </si>
  <si>
    <t>Исполнение муниципальных гарантий Назаровского района</t>
  </si>
  <si>
    <t>За счет источников финансирования дефицита районного бюджета</t>
  </si>
  <si>
    <t>2. Общий объем бюджетных ассигнований,, предусмотренных на исполнение муниципальных гарантий Назаровского района по возможным гарантийным случаям в 2012 году</t>
  </si>
  <si>
    <t xml:space="preserve"> 1. Перечень подлежащих предоставлению муниципльных  гарантий Назаровского района в 2012 году                                                                                                       </t>
  </si>
  <si>
    <t>Общий объем гарантий, тыс.рублей</t>
  </si>
  <si>
    <t xml:space="preserve">                                                                                                                                                                           Приложение 1</t>
  </si>
  <si>
    <t xml:space="preserve">                                                                                               к Решению Назаровского районного Совета депутатов</t>
  </si>
  <si>
    <t>№</t>
  </si>
  <si>
    <t xml:space="preserve">ИТОГО </t>
  </si>
  <si>
    <t>МО Верхнеададымский сельсовет</t>
  </si>
  <si>
    <t>МО Гляденский сельсовет</t>
  </si>
  <si>
    <t>МО Дороховский сельсовет</t>
  </si>
  <si>
    <t>МО Краснополянский сельсовет</t>
  </si>
  <si>
    <t>МО Красносопкинский сельсовет</t>
  </si>
  <si>
    <t>МО Павловский сельсовет</t>
  </si>
  <si>
    <t>Период действия</t>
  </si>
  <si>
    <t xml:space="preserve">                        Приложение 9</t>
  </si>
  <si>
    <t>МО Подсосенский сельсовет</t>
  </si>
  <si>
    <t>МО Преображенский сельсовет</t>
  </si>
  <si>
    <t>МО Сахаптинский сельсовет</t>
  </si>
  <si>
    <t>МО Степновский сельсовет</t>
  </si>
  <si>
    <t xml:space="preserve">    Дотация на выравнивание уровня бюджетной обеспеченности</t>
  </si>
  <si>
    <t>Тыс.руб.</t>
  </si>
  <si>
    <t>Тыс.руб</t>
  </si>
  <si>
    <t>Сумма</t>
  </si>
  <si>
    <t>Код бюджетной классификации</t>
  </si>
  <si>
    <t>001</t>
  </si>
  <si>
    <t>094</t>
  </si>
  <si>
    <t>Администрация Назаровского района</t>
  </si>
  <si>
    <t xml:space="preserve">                                 Приложение 7</t>
  </si>
  <si>
    <t>Финансовое управление администрации Назаровского района</t>
  </si>
  <si>
    <t>Код</t>
  </si>
  <si>
    <t>ведомства</t>
  </si>
  <si>
    <t>Код группы, подгруппы, статьи и вида источников</t>
  </si>
  <si>
    <t>Выравнивание бюджетной обеспеченности бюджетов поселений  за счет средств краевого бюджета</t>
  </si>
  <si>
    <t>5160103</t>
  </si>
  <si>
    <t>Фонд финансовой поддержки</t>
  </si>
  <si>
    <t>008</t>
  </si>
  <si>
    <t xml:space="preserve">Выравнивание бюджетной обеспеченности  бюджетов поселений  из районного  фонда финансовой поддержки </t>
  </si>
  <si>
    <t>5160104</t>
  </si>
  <si>
    <t>Дотации</t>
  </si>
  <si>
    <t>5170000</t>
  </si>
  <si>
    <t>Поддержка мер по обеспечению сбалансированности бюджетов</t>
  </si>
  <si>
    <t>5170200</t>
  </si>
  <si>
    <t xml:space="preserve">Прочие дотации </t>
  </si>
  <si>
    <t>007</t>
  </si>
  <si>
    <t>Осуществление первичного воинского учета на территориях, где отсутствуют военные комиссариаты</t>
  </si>
  <si>
    <t>0013600</t>
  </si>
  <si>
    <t>009</t>
  </si>
  <si>
    <t>Межбюджетные трансферты</t>
  </si>
  <si>
    <t>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</si>
  <si>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5210600</t>
  </si>
  <si>
    <t>5210601</t>
  </si>
  <si>
    <t>017</t>
  </si>
  <si>
    <t>5210602</t>
  </si>
  <si>
    <t>5210603</t>
  </si>
  <si>
    <t>Осуществление государственных  полномочий  по составлению  протоколов  об административных  правонарушениях</t>
  </si>
  <si>
    <t>9210271</t>
  </si>
  <si>
    <t xml:space="preserve">Поддержка коммунального хозяйства </t>
  </si>
  <si>
    <t>3510000</t>
  </si>
  <si>
    <t>Компенсация выпадающих доходов организаций жилищно-коммунального комплекса за счет средств местного бюджета</t>
  </si>
  <si>
    <t>3510202</t>
  </si>
  <si>
    <t>Долгосрочная целевая программа"Реформирование и модернизация жилищно-коммунального  хозяйства Назаровского района"на 2011-2013 годы</t>
  </si>
  <si>
    <t>7950100</t>
  </si>
  <si>
    <t>9210102</t>
  </si>
  <si>
    <t>0029900</t>
  </si>
  <si>
    <t>Доплаты к пенсиям, дополнительное пенсионное обеспечение</t>
  </si>
  <si>
    <t>4910000</t>
  </si>
  <si>
    <t>Доплаты к пенсиям государственных служащих субъектов Российской Федерации и муниципальных служащих</t>
  </si>
  <si>
    <t>4910100</t>
  </si>
  <si>
    <t>9210261</t>
  </si>
  <si>
    <t>Закон Российской Федерации от 9 июня 1993 года № 5142-I «О донорстве крови и ее компонентов»</t>
  </si>
  <si>
    <t>5052900</t>
  </si>
  <si>
    <t>Ежегодная денежная выплата гражданам ,награжденным  знаком "Почетный донор России"</t>
  </si>
  <si>
    <t>5052901</t>
  </si>
  <si>
    <t>5053000</t>
  </si>
  <si>
    <t>Ежемесячное пособие на ребенка</t>
  </si>
  <si>
    <t>5053001</t>
  </si>
  <si>
    <t>Доставка и пересылка  ежемесячного пособия на ребенка</t>
  </si>
  <si>
    <t>5053002</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</si>
  <si>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</si>
  <si>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5054500</t>
  </si>
  <si>
    <t>Оплата жилищно-коммунальных услуг отдельным категориям граждан</t>
  </si>
  <si>
    <t>5054600</t>
  </si>
  <si>
    <t>Реализация мер социальной поддержки отдельных категорий граждан</t>
  </si>
  <si>
    <t>5055500</t>
  </si>
  <si>
    <t>Закон края «О защите прав ребенка»</t>
  </si>
  <si>
    <t>5057700</t>
  </si>
  <si>
    <t xml:space="preserve">Мероприятия в области образования </t>
  </si>
  <si>
    <t>4360000</t>
  </si>
  <si>
    <t xml:space="preserve"> Краевые выплаты воспитателям, младшим воспитателям и помощникам воспитателей  в краевых государственных и муниципальных  образовательных  учреждениях, реализующих  основную общеобразовательную программу дошкольного образования детей </t>
  </si>
  <si>
    <t>4367500</t>
  </si>
  <si>
    <t xml:space="preserve"> Краевые выплаты воспитателям, младшим воспитателям и помощникам воспитателей  в краевых государственных и муниципальных  образовательных  учреждениях, реализующих  основную общеобразовательную программу дошкольного образования детей за счет средств местного бюджета</t>
  </si>
  <si>
    <t>Региональные выплаты и ыплаты, обеспечивающие уровень заработной платы работников бюджетной сферы не ниже размера минимальной заработной платы, установленного в Красноярском крае</t>
  </si>
  <si>
    <t>Финансовое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 соответствии с подпунктом 6.1 пункта 1 статьи 29 Закона РФ от10.07.1992г. №3266-1 "Об образовании",пунктом 10 статьи 8 Закона края от 03.12.2004г. №12-2674 "Об образовании"</t>
  </si>
  <si>
    <t>Оплата стоимости  набора продуктов питания  или готовых блюд и их транспортировку в лагерях с дневным пребыванием детей</t>
  </si>
  <si>
    <t>Оплата стоимости путевок  для детей в организации отдыха, оздоровления и занятости детей</t>
  </si>
  <si>
    <t>Софинансирование  мероприятий  на оплату стоимости  набора продуктов питания  или готовых блюд  и их транспортировку в лагерях с дневным пребыванием  детей  за счет средств  местного бюджета</t>
  </si>
  <si>
    <t>Софинансирование на оплату стоимости путевок для детей в организации отдыха,оздоровления  и занятости детей в краевые  и муниципальные загородние лагеря, негосударственные  организации  отдыха,оздоровления  и занятости детей за счет средств местного бюджета</t>
  </si>
  <si>
    <t>Субвенции  бюджетам муниципальных образований  для финансового обеспечения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</si>
  <si>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</si>
  <si>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 xml:space="preserve">Оплата услуг почтовой связи или российских кредитных организаций,связанных с доставкой компенсации части родительской платы за содержание ребенка в образовательных организациях края, и компенсация затрат на обеспечение деятельности специалистов, реализующих переданные государственные полномочия </t>
  </si>
  <si>
    <t>Субсидии на частичное финансирование (возмещение) расходов на увеличение фондов оплаты  труда депутатов, выборных  должностных  лиц местного самоуправления , осуществляющих свои полномочия на постоянной основе, лиц, замещающих иные муниципальные должности, и муниципальных служащих городских (сельских) поселений</t>
  </si>
  <si>
    <t xml:space="preserve">Фонд софинансирования </t>
  </si>
  <si>
    <t>Прочие выплаты по обязательствам государства</t>
  </si>
  <si>
    <t>Субвенции  бюджетам муниципальных образований  для финансового обеспечения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</si>
  <si>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Фонд софинансирования</t>
  </si>
  <si>
    <t>5210604</t>
  </si>
  <si>
    <t xml:space="preserve">Субвенции на реализацию полномочий по содержанию учреждений социального обслуживания населения по Закону края  «О социальном обслуживании населения»
</t>
  </si>
  <si>
    <t>Закон края "О ежемесячном пособии на ребенка"</t>
  </si>
  <si>
    <t xml:space="preserve">Доставка и пересылка  субсидий , предоставляемых  в качестве  помощи  для оплаты жилья и коммунальных услуг  реабилитированным лицам  и лицам , признанным пострадавшими  от политических репрессий, за счет средств краевого бюджета </t>
  </si>
  <si>
    <t>Доставка и пересылка  ежемесячных  денежных выплат  ветеранам  труда края , пенсионерам, родителям и вдовам(вдовцам)  военнослужащих, предусмотренных  Законом  края   " О мерах социальной поддержки ветеранов "</t>
  </si>
  <si>
    <t>Закон края "О предоставлении мер социальной поддержки по оплате жилой площади с отоплением и освещением педогагическим работникам краевых государственных и муниципальных образовательных учреждений в сельской местности, рабочих поселках (поселках городского типа)"</t>
  </si>
  <si>
    <t>5056800</t>
  </si>
  <si>
    <t>Ежемесячное пособие семьям, имеющим  детей, в которых родители (лица их заменяющие)-инвалиды</t>
  </si>
  <si>
    <t>Ежемесячная компенсация  расходов на приобретение единого социального  проездного билета  или оплате проезда по социальной карте (в том числе временной), единой социальной карте Красноярского края (в том числе временной) для проезда детей школьного возраста</t>
  </si>
  <si>
    <t>Доставка и пересылка ежегодного пособия  на ребенка школьного возраста , ежемесячной компенсации расходов по приобретению единого социального  проездного билета или  оплате проезда по  социальной карте (в том числе временной), единой социальной карте Красноярского края (в том числе временной) для проезда детей школьного возраста, ежемесячного пособия  семьям, имеющим детей, в которых родители (лица их заменяющие)- инвалиды, компенсации стоимости  проезда к месту амбулаторного консультирования и обследования, стационарного лечения, санаторно-курортного лечения и обратно, ежемесячной доплаты к пенсии  по случаю потери кормильца</t>
  </si>
  <si>
    <t>Обеспечение бесплатного проезда детей и сопровождающих их лиц до места нахождения детских оздоровительных лагерей и обратно</t>
  </si>
  <si>
    <t>Компенсационные выплаты за приобретенные специальные учебные пособия и литературу  инвалидам, родителям или законным представителям  детей-инвалидов</t>
  </si>
  <si>
    <t xml:space="preserve">Ежемесячная денежная выплата семьям, состоящим  исключительно из неработающих инвалидов с детства,   признанных до 1 января 2010 года имеющими ограничение способности к трудовой деятельности III и II степени, до очередного переосвидетельствования, или I, II группы инвалидности
</t>
  </si>
  <si>
    <t>Ежемесячные денежные выплаты  родителям и законным представителям  детей-инвалидов, осуществляющим  их воспитание и обучение  на дому.</t>
  </si>
  <si>
    <t xml:space="preserve">Оказание других видов социальной помощи за счет средств местного бюджета </t>
  </si>
  <si>
    <t xml:space="preserve">Компенсационные выплаты родителю (законному представителю-опекуну,приемному родителю), совместно проживающему с ребенком в возрасте от 1,5 до 3 лет,которому временно не предоствлено место в дошкольном образовательном  учреждении (при условии постановки ребенка на учет  в муниципальном органе управления образования для определения в дошкольное образовательное учреждение) или предоставлено место в группе кратковременного пребывания дошкольного образовательного учреждения </t>
  </si>
  <si>
    <t>Доставка компенсационной выплаты родителю(законному представителю-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(при условии постановки ребенка на учет в муниципальном  органе управления образования для определения в дошкольное образовательное учреждение) или предоставлено место в группе кратковременного пребывания дошкольного образовательного учреждения</t>
  </si>
  <si>
    <t>Единовременная адресная материальная помощь на ремонт жилого помещения  одиноко проживающим пенсионерам старше 65 лет, одиноко проживающим супружеским парам из числа пенсионеров старше 65 лет</t>
  </si>
  <si>
    <t>Доставка и пересылка единовременной  адресной материальной  помощи на ремонт жилого помещения одиноко проживающим пенсионерам старше 65 лет</t>
  </si>
  <si>
    <t>Предоставление единовременной адресной  материальной помощи на ремонт жилого помещения обратившимся одиноко проживающим неработающим пенсионерам,не достигшим 65- летнего возраста, а также семьям неработающих пенсионеров в составе которых отсутствуют трудоспособные граждане (за исключением одиноко проживающих супружеских пар из числа пенсионеров старше 65 лет)</t>
  </si>
  <si>
    <t>Долгосрочная целевая программа "Организация доступной среды для инвалидов в Назаровском районе" на 2011-2013 годы</t>
  </si>
  <si>
    <t>ДЦП "Развитие и поддержка малого и среднего предпринимательства в Назаровском районе"</t>
  </si>
  <si>
    <t>0412</t>
  </si>
  <si>
    <t>Другие вопросы  в области национальной экономики</t>
  </si>
  <si>
    <t>7951600</t>
  </si>
  <si>
    <t xml:space="preserve">Межбюджетные трансферты бюджетам поселений на осуществление части полномочий муниципального района  в части  возмещения расходов  за обслуживание электрических бойлеров, установленных в учреждениях образования в соответствии с заключенными солашениями  </t>
  </si>
  <si>
    <t xml:space="preserve">Межбюджетные трансферты бюджетам поселений на осуществление части полномочий муниципального района  в части осуществления подвоза учащихся к общеобразовательным учреждениям в соответствии с заключенными соглашениями </t>
  </si>
  <si>
    <t xml:space="preserve">Межбюджетные трансферты бюджетам поселений на осуществление части полномочий муниципального района  в части  оплаты электроэнергии учреждений образования в соотвествии с заключенными соглашениями </t>
  </si>
  <si>
    <t xml:space="preserve">Межбюджетные трансферты бюджетам поселений на осуществление части полномочий муниципального района в части осуществления  мониторинга транспортных средств, задействованных в перевозке школьников с использованием аппаратуры спутниковой навигации ГЛОНАСС в соответствии с заключенными соглашениями </t>
  </si>
  <si>
    <t>Доставка и пересылка субсидий ,предоставляемых в качестве помощи для оплаты жилья и коммунальных услуг отдельным категориям граждан, за исключением ветеранов труда и граждан,приравненных к ним по состоянию на 31 декабря 2004 года, реабилитированных лиц и лиц признанных пострадавшими от политических репрессий, лиц, проработавших в тылу  в период с 22 июня 1941 года по 9 мая 1945 года не менее шести месяцев, исключая период работы  на временно окупированных территориях СССР, либо награжденных орденами или медалями СССР за самоотверженный труд в период Великой Отечественной войны</t>
  </si>
  <si>
    <t>5056505</t>
  </si>
  <si>
    <t>Предоставление субсидий для оплаты жилья и коммунальных услуг родителям погибших военнослужащих</t>
  </si>
  <si>
    <t>5056506</t>
  </si>
  <si>
    <t xml:space="preserve"> Предоставление субсидий  для оплаты жилья и коммунальных услуг лицам , работающим и проживающим в сельской местности</t>
  </si>
  <si>
    <t>5056507</t>
  </si>
  <si>
    <t>Предоставление дополнительных субсидий участникам,инвалидам Великой Отечественной войны и лицам, приравненным к ним</t>
  </si>
  <si>
    <t>5056508</t>
  </si>
  <si>
    <t>Предоставление субсидий членам семей граждан, подвергшихся воздействию радиации вследствие Чернобыльской и других аварий и катастроф для оплаты жилья и коммунальных услуг</t>
  </si>
  <si>
    <t>5056510</t>
  </si>
  <si>
    <t>5056511</t>
  </si>
  <si>
    <t>Предоставление дополнительных мер социальной поддержки  участникам , инвалидам Великой Отечественной войны и лицам приравненным к ним для оплаты жилья  и коммунальных услуг</t>
  </si>
  <si>
    <t>5056512</t>
  </si>
  <si>
    <t>Предоставление дополнительных мер социальной поддержки супругу (супруге) погибших (без вести пропавших) военнослужащих, умерших участников , инвалидов Великой Отечественной войны и лиц, приравненных к ним для оплаты жилья и коммунальных услуг</t>
  </si>
  <si>
    <t>5056513</t>
  </si>
  <si>
    <t>Предоставление  субсидий многодетным семьям для оплаты жилья и коммунальных услуг</t>
  </si>
  <si>
    <t>5056515</t>
  </si>
  <si>
    <t>Закон края «О мерах социальной поддержки ветеранов»</t>
  </si>
  <si>
    <t>5056600</t>
  </si>
  <si>
    <t>Ежемесячная денежная выплата  ветеранам  труда края</t>
  </si>
  <si>
    <t>5056611</t>
  </si>
  <si>
    <t>5056612</t>
  </si>
  <si>
    <t>0111</t>
  </si>
  <si>
    <t>0113</t>
  </si>
  <si>
    <t>Ежемесячная денежная выплата родителям и вдовам  (вдовцам) воннослужащих</t>
  </si>
  <si>
    <t>5056613</t>
  </si>
  <si>
    <t>Ежемесячная  денежная выплата  лицам, проработавшим в тылу в период с 22 июня 1941 года по 9 мая 1945года не менее шести  месяцев,исключая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t>
  </si>
  <si>
    <t>5056618</t>
  </si>
  <si>
    <t>Доставка и пересылка  ежемесячных  денежных выплат ветеранам труда и гражданам , приравненным  к ним по состоянию на 31 декабря 2004года</t>
  </si>
  <si>
    <t>5056619</t>
  </si>
  <si>
    <t xml:space="preserve">Доставка и пересылка ежемесячных денежных  выплат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 либо награжденных орденами или медалями СССР  за самоотверженный  труд в период Великой Отечественной войны </t>
  </si>
  <si>
    <t>5056620</t>
  </si>
  <si>
    <t>5056621</t>
  </si>
  <si>
    <t>Предоставление субсидий в качестве помощи  для оплаты  жилья  и коммунальных услуг ветеранам труда и гражданам , приравненным  к ним по состоянию на 31 декабря 2004г.</t>
  </si>
  <si>
    <t>5056622</t>
  </si>
  <si>
    <t>Муниципальное казенное учреждение "Управление здравоохранения Назаровского района"</t>
  </si>
  <si>
    <t>057</t>
  </si>
  <si>
    <t>2 08 05000 05 0000 180</t>
  </si>
  <si>
    <t>Доставка и пересылка  субсидий , предоставляемых  в качестве помощи  для оплаты жилья и  коммунальных услуг ветеранам труда и гражданам , приравненным к ним по состоянию на 31 декабря 2004г.</t>
  </si>
  <si>
    <t>5056623</t>
  </si>
  <si>
    <t>5056624</t>
  </si>
  <si>
    <t>5056625</t>
  </si>
  <si>
    <t>Ежемесячная денежная выплата ветеранам труда и гражданам , приравненным к ним по состоянию на 31 декабря 2004 года</t>
  </si>
  <si>
    <t>5056627</t>
  </si>
  <si>
    <t>Закон края "О дополнительных мерах социальной поддержки членов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службы(служебных обязанностей)"</t>
  </si>
  <si>
    <t>5056700</t>
  </si>
  <si>
    <t>Ежемесячная денежная выплата</t>
  </si>
  <si>
    <t>5056701</t>
  </si>
  <si>
    <t>Доставка и пересылка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 погибших (умерших) при исполнении  обязанностей  военной службы (служебных  обязанностей)</t>
  </si>
  <si>
    <t>5056702</t>
  </si>
  <si>
    <t>Предоставление денежных выплат на оплату жилой площади с отоплением и освещением педагогическим работникам  образовательных учреждений в сельской местности ,рабочих поселках (поселках городского типа)</t>
  </si>
  <si>
    <t>5056801</t>
  </si>
  <si>
    <t>Доставка и пересылка денежных выплат на оплату жилой площади с отоплением и  освещением педагогическим работникам  образовательных учреждений в сельской местности , рабочих поселках  (поселках городского типа)</t>
  </si>
  <si>
    <t>5056802</t>
  </si>
  <si>
    <t>Закон края «О социальной поддержке семей, имеющих детей, в Красноярском крае»</t>
  </si>
  <si>
    <t>5057800</t>
  </si>
  <si>
    <t>Ежегодное пособие на ребенка  школьного возраста</t>
  </si>
  <si>
    <t>5057805</t>
  </si>
  <si>
    <t>5057806</t>
  </si>
  <si>
    <t>5057808</t>
  </si>
  <si>
    <t>5057809</t>
  </si>
  <si>
    <t>5057810</t>
  </si>
  <si>
    <t>Компенсация стоимости  проезда к месту амбулаторного консультирования и обследования, стационарного лечения, санаторно-курортного лечения  и обратно</t>
  </si>
  <si>
    <t>5057811</t>
  </si>
  <si>
    <t>Закон края «О социальной поддержке инвалидов»</t>
  </si>
  <si>
    <t>5057900</t>
  </si>
  <si>
    <t>5057904</t>
  </si>
  <si>
    <t>5057906</t>
  </si>
  <si>
    <t>Доставка и пересылка  ежемесячных денежных и компенсационных выплат инвалидам, родителям и законным представителям  детей-инвалидов в соответствии с Законом края "О социальной поддержке инвалидов"</t>
  </si>
  <si>
    <t>5057907</t>
  </si>
  <si>
    <t>5057908</t>
  </si>
  <si>
    <t>Компенсация расходов на проезд  инвалидам (в том числе детям-инвалидам) к месту проведения  обследования, медико-социальной экспертизы, реабилитации и обратно</t>
  </si>
  <si>
    <t>5057909</t>
  </si>
  <si>
    <t xml:space="preserve">          поселений  за счет собственных  средств</t>
  </si>
  <si>
    <t>Наименование поселений</t>
  </si>
  <si>
    <t xml:space="preserve">поселений  за счет средств субвенции </t>
  </si>
  <si>
    <t>Субвенции  на осуществление государственных полномочий</t>
  </si>
  <si>
    <t xml:space="preserve">по  первичному воинскому учету на территориях, </t>
  </si>
  <si>
    <t xml:space="preserve">где отсутствуют военные  комиссариаты, в соответствии </t>
  </si>
  <si>
    <t>с Федеральным законом от 28.03.1998  № 53-ФЗ</t>
  </si>
  <si>
    <t>"О воинской обязанности и военной службе"</t>
  </si>
  <si>
    <t>Наименование  поселений</t>
  </si>
  <si>
    <t xml:space="preserve">  Межбюджетные трансферты   бюджетам поселений</t>
  </si>
  <si>
    <t xml:space="preserve">Прочие поступления от использования имущества , находящегося в собственности муниципальных районов (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</si>
  <si>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</si>
  <si>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</si>
  <si>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</si>
  <si>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2 02 09072 05 0000 151</t>
  </si>
  <si>
    <t xml:space="preserve">          Межбюджетные трансферты  бюджетам поселений</t>
  </si>
  <si>
    <t>по созданию  и обеспечению деятельности административных комиссий</t>
  </si>
  <si>
    <t>бюджетам поселений на  осуществление  государственных полномочий</t>
  </si>
  <si>
    <t>Доходы от сдачи в аренду имущества, находящегося в оперативном управлении органов управления муниципальных районов и созданных ими учреждений ( за исключением имущества муниципальных бюджетных и  автономных учреждений)</t>
  </si>
  <si>
    <t>10502010</t>
  </si>
  <si>
    <t>10502020</t>
  </si>
  <si>
    <t>Единый налог на вмененный доход для отдельных видов деятельности (за налоговые периоды, истекшие до 1 января 2011 года)</t>
  </si>
  <si>
    <t>10503010</t>
  </si>
  <si>
    <t>Создание специальных условий  инвалидам  учреждениями  начального  и среднего профессионального образования</t>
  </si>
  <si>
    <t>5057910</t>
  </si>
  <si>
    <t>5057911</t>
  </si>
  <si>
    <t>5058500</t>
  </si>
  <si>
    <t>Закон края «О  выплате социального пособия на погребение и возмещение стоимости услуг по погребению"</t>
  </si>
  <si>
    <t>5059100</t>
  </si>
  <si>
    <t xml:space="preserve"> Социальное пособие на погребение</t>
  </si>
  <si>
    <t>5059101</t>
  </si>
  <si>
    <t>Возмещение специализированным службам по вопросам похоронного дела стоимости услуг по погребению</t>
  </si>
  <si>
    <t>5059102</t>
  </si>
  <si>
    <t>Доставка и пересылка социального пособия на погребение</t>
  </si>
  <si>
    <t>5059103</t>
  </si>
  <si>
    <t>Региональные целевые программы</t>
  </si>
  <si>
    <t>5220000</t>
  </si>
  <si>
    <t>Долгосрочная  целевая программа  "Дети" на 2010-2012 годы</t>
  </si>
  <si>
    <t>5223700</t>
  </si>
  <si>
    <t>5223738</t>
  </si>
  <si>
    <t>5223739</t>
  </si>
  <si>
    <t>Долгосрочная целевая программа ""Старшее поколение" на 2011-2013 годы</t>
  </si>
  <si>
    <t>5226800</t>
  </si>
  <si>
    <t>5226805</t>
  </si>
  <si>
    <t>5226806</t>
  </si>
  <si>
    <t>Долгосрочная целевая программа "Социальная поддержка населения Красноярского края" на 2011-2013 годы</t>
  </si>
  <si>
    <t>5227100</t>
  </si>
  <si>
    <t>Предоставление единовременной  адресной  материальной помощи обратившимся гражданам, находящимся в трудной жизненной ситуации</t>
  </si>
  <si>
    <t>5227101</t>
  </si>
  <si>
    <t>5227102</t>
  </si>
  <si>
    <t>Доставка и пересылка единовременной  адресной материальной  помощи</t>
  </si>
  <si>
    <t>5227104</t>
  </si>
  <si>
    <t>9210202</t>
  </si>
  <si>
    <t>ВСЕГО</t>
  </si>
  <si>
    <t>Ведомственная структура расходов районного бюджета</t>
  </si>
  <si>
    <t xml:space="preserve">                                 Приложение 6</t>
  </si>
  <si>
    <t>Управление социальной защиты населения администрации Назаровского района</t>
  </si>
  <si>
    <t>ДЦП "Обеспечение жильем молодых семей"</t>
  </si>
  <si>
    <t xml:space="preserve">                                           Приложение  10</t>
  </si>
  <si>
    <t xml:space="preserve">Межбюджетные трансферты по обеспечению сбалансированности </t>
  </si>
  <si>
    <t xml:space="preserve">                                                             Перечень</t>
  </si>
  <si>
    <t>2010-2012гг.</t>
  </si>
  <si>
    <t>Возврат бюджетных кредитов, предоставленных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</si>
  <si>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</si>
  <si>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094 01  06  05  02  00  0000  640</t>
  </si>
  <si>
    <t>Предоставление бюджетных кредитов бюджетам бюджетной системы Российской Федерации в валюте Российской Федерации</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</si>
</sst>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0"/>
    <numFmt numFmtId="170" formatCode="#,##0.0;\-#,##0.0;#,##0.0"/>
    <numFmt numFmtId="171" formatCode="#,##0.00;\-#,##0.00;#,##0.00"/>
    <numFmt numFmtId="172" formatCode="#,##0.0;\-#,##0.0;\ "/>
    <numFmt numFmtId="173" formatCode="#,##0.0"/>
    <numFmt numFmtId="174" formatCode="0.000"/>
    <numFmt numFmtId="175" formatCode="?"/>
  </numFmts>
  <fonts count="36">
    <font>
      <sz val="10"/>
      <name val="Arial Cyr"/>
      <family val="0"/>
    </font>
    <font>
      <sz val="8"/>
      <name val="Arial Cyr"/>
      <family val="0"/>
    </font>
    <font>
      <sz val="10"/>
      <name val="Times New Roman"/>
      <family val="1"/>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12"/>
      <name val="Times New Roman"/>
      <family val="1"/>
    </font>
    <font>
      <b/>
      <sz val="12"/>
      <name val="Times New Roman"/>
      <family val="1"/>
    </font>
    <font>
      <b/>
      <sz val="11"/>
      <name val="Times New Roman"/>
      <family val="1"/>
    </font>
    <font>
      <sz val="11"/>
      <name val="Arial Cyr"/>
      <family val="0"/>
    </font>
    <font>
      <sz val="11"/>
      <name val="Times New Roman"/>
      <family val="1"/>
    </font>
    <font>
      <b/>
      <sz val="16"/>
      <name val="Times New Roman"/>
      <family val="1"/>
    </font>
    <font>
      <b/>
      <sz val="13"/>
      <name val="Times New Roman"/>
      <family val="1"/>
    </font>
    <font>
      <sz val="13"/>
      <name val="Arial Cyr"/>
      <family val="0"/>
    </font>
    <font>
      <sz val="10"/>
      <name val="Arial CYR"/>
      <family val="0"/>
    </font>
    <font>
      <sz val="9"/>
      <name val="Arial Cyr"/>
      <family val="0"/>
    </font>
    <font>
      <sz val="10"/>
      <name val="Helv"/>
      <family val="0"/>
    </font>
    <font>
      <sz val="9"/>
      <name val="Times New Roman"/>
      <family val="1"/>
    </font>
    <font>
      <b/>
      <sz val="10"/>
      <name val="Times New Roman"/>
      <family val="1"/>
    </font>
    <font>
      <b/>
      <sz val="9"/>
      <name val="Times New Roman"/>
      <family val="1"/>
    </font>
    <font>
      <b/>
      <sz val="9"/>
      <name val="Arial"/>
      <family val="2"/>
    </font>
    <font>
      <sz val="9"/>
      <name val="ARIAL"/>
      <family val="2"/>
    </font>
    <font>
      <b/>
      <sz val="11"/>
      <name val="ARIAL"/>
      <family val="2"/>
    </font>
    <font>
      <sz val="10"/>
      <color indexed="8"/>
      <name val="ARIAL"/>
      <family val="2"/>
    </font>
    <font>
      <b/>
      <sz val="10"/>
      <color indexed="63"/>
      <name val="Arial"/>
      <family val="0"/>
    </font>
    <font>
      <sz val="10"/>
      <color indexed="63"/>
      <name val="ARIAL"/>
      <family val="2"/>
    </font>
    <font>
      <b/>
      <sz val="12"/>
      <name val="Times New Roman Cyr"/>
      <family val="1"/>
    </font>
    <font>
      <sz val="12"/>
      <name val="Times New Roman Cyr"/>
      <family val="1"/>
    </font>
    <font>
      <sz val="10"/>
      <name val="Times New Roman Cyr"/>
      <family val="1"/>
    </font>
    <font>
      <sz val="9"/>
      <name val="Times New Roman Cyr"/>
      <family val="1"/>
    </font>
    <font>
      <b/>
      <sz val="10"/>
      <name val="Times New Roman Cyr"/>
      <family val="0"/>
    </font>
    <font>
      <b/>
      <sz val="8"/>
      <name val="Tahoma"/>
      <family val="0"/>
    </font>
    <font>
      <sz val="8"/>
      <name val="Tahoma"/>
      <family val="0"/>
    </font>
    <font>
      <b/>
      <sz val="10"/>
      <name val="Arial Cyr"/>
      <family val="0"/>
    </font>
    <font>
      <b/>
      <sz val="8"/>
      <name val="Arial Cyr"/>
      <family val="2"/>
    </font>
  </fonts>
  <fills count="4">
    <fill>
      <patternFill/>
    </fill>
    <fill>
      <patternFill patternType="gray125"/>
    </fill>
    <fill>
      <patternFill patternType="solid">
        <fgColor indexed="9"/>
        <bgColor indexed="64"/>
      </patternFill>
    </fill>
    <fill>
      <patternFill patternType="solid">
        <fgColor indexed="44"/>
        <bgColor indexed="64"/>
      </patternFill>
    </fill>
  </fills>
  <borders count="2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hair"/>
    </border>
    <border>
      <left style="thin"/>
      <right>
        <color indexed="63"/>
      </right>
      <top>
        <color indexed="63"/>
      </top>
      <bottom>
        <color indexed="63"/>
      </bottom>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medium"/>
      <bottom>
        <color indexed="63"/>
      </bottom>
    </border>
    <border>
      <left style="thin"/>
      <right style="medium"/>
      <top style="medium"/>
      <bottom>
        <color indexed="63"/>
      </bottom>
    </border>
    <border>
      <left>
        <color indexed="63"/>
      </left>
      <right>
        <color indexed="63"/>
      </right>
      <top style="thin"/>
      <bottom style="thin"/>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lignment/>
      <protection/>
    </xf>
    <xf numFmtId="0" fontId="25" fillId="0" borderId="0" applyNumberFormat="0" applyFill="0" applyBorder="0" applyAlignment="0" applyProtection="0"/>
    <xf numFmtId="0" fontId="3" fillId="0" borderId="0">
      <alignment horizontal="justify" vertical="top" wrapText="1"/>
      <protection/>
    </xf>
    <xf numFmtId="0" fontId="6"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92">
    <xf numFmtId="0" fontId="0" fillId="0" borderId="0" xfId="0" applyAlignment="1">
      <alignment/>
    </xf>
    <xf numFmtId="0" fontId="2" fillId="0" borderId="0" xfId="0" applyFont="1" applyAlignment="1">
      <alignment/>
    </xf>
    <xf numFmtId="0" fontId="3" fillId="0" borderId="1" xfId="0" applyFont="1" applyBorder="1" applyAlignment="1">
      <alignment/>
    </xf>
    <xf numFmtId="0" fontId="4" fillId="0" borderId="0" xfId="0" applyFont="1" applyAlignment="1">
      <alignment/>
    </xf>
    <xf numFmtId="0" fontId="3" fillId="0" borderId="0" xfId="0" applyFont="1" applyAlignment="1">
      <alignment/>
    </xf>
    <xf numFmtId="164" fontId="3" fillId="0" borderId="1" xfId="0" applyNumberFormat="1" applyFont="1" applyBorder="1" applyAlignment="1">
      <alignment/>
    </xf>
    <xf numFmtId="0" fontId="2" fillId="0" borderId="0" xfId="0" applyFont="1" applyAlignment="1">
      <alignment horizontal="right"/>
    </xf>
    <xf numFmtId="2" fontId="3" fillId="0" borderId="1" xfId="0" applyNumberFormat="1" applyFont="1" applyBorder="1" applyAlignment="1">
      <alignment/>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0" xfId="0" applyBorder="1" applyAlignment="1">
      <alignment/>
    </xf>
    <xf numFmtId="0" fontId="0" fillId="0" borderId="0" xfId="0" applyBorder="1" applyAlignment="1">
      <alignment/>
    </xf>
    <xf numFmtId="0" fontId="4" fillId="0" borderId="0" xfId="0" applyFont="1" applyBorder="1" applyAlignment="1">
      <alignment/>
    </xf>
    <xf numFmtId="0" fontId="3" fillId="0" borderId="0" xfId="0" applyFont="1" applyBorder="1" applyAlignment="1">
      <alignment/>
    </xf>
    <xf numFmtId="0" fontId="2" fillId="0" borderId="0" xfId="0" applyFont="1" applyBorder="1" applyAlignment="1">
      <alignment horizontal="right"/>
    </xf>
    <xf numFmtId="0" fontId="4" fillId="0" borderId="0" xfId="0" applyFont="1" applyBorder="1" applyAlignment="1">
      <alignment horizontal="center"/>
    </xf>
    <xf numFmtId="0" fontId="2" fillId="0" borderId="0" xfId="0" applyFont="1" applyBorder="1" applyAlignment="1">
      <alignment horizontal="center" vertical="center"/>
    </xf>
    <xf numFmtId="0" fontId="2" fillId="0" borderId="0" xfId="0" applyFont="1" applyBorder="1" applyAlignment="1">
      <alignment/>
    </xf>
    <xf numFmtId="0" fontId="7" fillId="0" borderId="0" xfId="0" applyFont="1" applyAlignment="1">
      <alignment horizontal="right"/>
    </xf>
    <xf numFmtId="0" fontId="12" fillId="0" borderId="0" xfId="0" applyFont="1" applyAlignment="1">
      <alignment horizontal="center"/>
    </xf>
    <xf numFmtId="0" fontId="11" fillId="0" borderId="1" xfId="0" applyFont="1" applyBorder="1" applyAlignment="1">
      <alignment horizontal="center" vertical="top" wrapText="1"/>
    </xf>
    <xf numFmtId="0" fontId="7" fillId="0" borderId="1" xfId="0" applyFont="1" applyBorder="1" applyAlignment="1">
      <alignment vertical="top" wrapText="1"/>
    </xf>
    <xf numFmtId="0" fontId="7" fillId="0" borderId="1" xfId="0" applyFont="1" applyBorder="1" applyAlignment="1">
      <alignment horizontal="center" vertical="top" wrapText="1"/>
    </xf>
    <xf numFmtId="0" fontId="7" fillId="0" borderId="3" xfId="0" applyFont="1" applyBorder="1" applyAlignment="1">
      <alignment vertical="top"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0" xfId="0" applyFont="1" applyFill="1" applyAlignment="1">
      <alignment/>
    </xf>
    <xf numFmtId="49" fontId="11" fillId="0" borderId="1" xfId="0" applyNumberFormat="1" applyFont="1" applyFill="1" applyBorder="1" applyAlignment="1">
      <alignment horizontal="left" vertical="top" wrapText="1"/>
    </xf>
    <xf numFmtId="0" fontId="11" fillId="0" borderId="1" xfId="0" applyFont="1" applyFill="1" applyBorder="1" applyAlignment="1">
      <alignment horizontal="left" vertical="top"/>
    </xf>
    <xf numFmtId="0" fontId="11" fillId="0" borderId="1" xfId="0" applyFont="1" applyBorder="1" applyAlignment="1">
      <alignment horizontal="left" vertical="top"/>
    </xf>
    <xf numFmtId="0" fontId="7" fillId="0" borderId="0" xfId="0" applyFont="1" applyFill="1" applyAlignment="1">
      <alignment vertical="top" wrapText="1"/>
    </xf>
    <xf numFmtId="0" fontId="0" fillId="0" borderId="1" xfId="0" applyBorder="1" applyAlignment="1">
      <alignment/>
    </xf>
    <xf numFmtId="0" fontId="3" fillId="0" borderId="0" xfId="0" applyFont="1" applyAlignment="1">
      <alignment horizontal="right"/>
    </xf>
    <xf numFmtId="0" fontId="2" fillId="0" borderId="1" xfId="0" applyFont="1" applyBorder="1" applyAlignment="1">
      <alignment horizontal="center"/>
    </xf>
    <xf numFmtId="0" fontId="11" fillId="0" borderId="1" xfId="0" applyFont="1" applyBorder="1" applyAlignment="1">
      <alignment wrapText="1"/>
    </xf>
    <xf numFmtId="0" fontId="14" fillId="0" borderId="0" xfId="0" applyFont="1" applyAlignment="1">
      <alignment/>
    </xf>
    <xf numFmtId="0" fontId="11" fillId="0" borderId="1" xfId="0" applyFont="1" applyFill="1" applyBorder="1" applyAlignment="1">
      <alignment wrapText="1"/>
    </xf>
    <xf numFmtId="0" fontId="2" fillId="0" borderId="1" xfId="0" applyFont="1" applyFill="1" applyBorder="1" applyAlignment="1">
      <alignment horizontal="center"/>
    </xf>
    <xf numFmtId="0" fontId="0" fillId="0" borderId="0" xfId="0" applyFill="1" applyAlignment="1">
      <alignment/>
    </xf>
    <xf numFmtId="0" fontId="3" fillId="0" borderId="2" xfId="0" applyFont="1" applyBorder="1" applyAlignment="1">
      <alignment horizontal="right" vertical="center" wrapText="1"/>
    </xf>
    <xf numFmtId="0" fontId="2" fillId="0" borderId="0" xfId="0" applyFont="1" applyAlignment="1">
      <alignment/>
    </xf>
    <xf numFmtId="49" fontId="11" fillId="0" borderId="3" xfId="0" applyNumberFormat="1" applyFont="1" applyBorder="1" applyAlignment="1">
      <alignment horizontal="center" wrapText="1"/>
    </xf>
    <xf numFmtId="0" fontId="8" fillId="0" borderId="1" xfId="0" applyFont="1" applyBorder="1" applyAlignment="1">
      <alignment vertical="top" wrapText="1"/>
    </xf>
    <xf numFmtId="49" fontId="0" fillId="0" borderId="1" xfId="0" applyNumberFormat="1" applyBorder="1" applyAlignment="1">
      <alignment horizontal="right"/>
    </xf>
    <xf numFmtId="0" fontId="4" fillId="0" borderId="0" xfId="0" applyFont="1" applyAlignment="1">
      <alignment horizontal="center"/>
    </xf>
    <xf numFmtId="0" fontId="13" fillId="0" borderId="0" xfId="0" applyFont="1" applyAlignment="1">
      <alignment/>
    </xf>
    <xf numFmtId="0" fontId="3" fillId="0" borderId="1" xfId="0" applyFont="1" applyFill="1" applyBorder="1" applyAlignment="1">
      <alignment/>
    </xf>
    <xf numFmtId="0" fontId="3" fillId="0" borderId="1" xfId="0" applyFont="1" applyFill="1" applyBorder="1" applyAlignment="1">
      <alignment wrapText="1"/>
    </xf>
    <xf numFmtId="0" fontId="7" fillId="0" borderId="1" xfId="0" applyFont="1" applyFill="1" applyBorder="1" applyAlignment="1">
      <alignment horizontal="center"/>
    </xf>
    <xf numFmtId="0" fontId="3" fillId="0" borderId="2" xfId="0" applyFont="1" applyFill="1" applyBorder="1" applyAlignment="1">
      <alignment wrapText="1"/>
    </xf>
    <xf numFmtId="0" fontId="15" fillId="0" borderId="0" xfId="0" applyFont="1" applyAlignment="1">
      <alignment/>
    </xf>
    <xf numFmtId="3" fontId="7" fillId="0" borderId="1" xfId="0" applyNumberFormat="1" applyFont="1" applyBorder="1" applyAlignment="1">
      <alignment horizontal="center" vertical="top" wrapText="1"/>
    </xf>
    <xf numFmtId="0" fontId="11" fillId="0" borderId="1" xfId="0" applyFont="1" applyFill="1" applyBorder="1" applyAlignment="1">
      <alignment horizontal="center"/>
    </xf>
    <xf numFmtId="0" fontId="11" fillId="0" borderId="1" xfId="0" applyFont="1" applyBorder="1" applyAlignment="1">
      <alignment horizontal="center"/>
    </xf>
    <xf numFmtId="0" fontId="11" fillId="0" borderId="4" xfId="0" applyFont="1" applyFill="1" applyBorder="1" applyAlignment="1">
      <alignment horizontal="center" vertical="top"/>
    </xf>
    <xf numFmtId="0" fontId="11" fillId="0" borderId="1" xfId="0" applyFont="1" applyFill="1" applyBorder="1" applyAlignment="1">
      <alignment horizontal="center" vertical="top"/>
    </xf>
    <xf numFmtId="49" fontId="11" fillId="2" borderId="1" xfId="0" applyNumberFormat="1" applyFont="1" applyFill="1" applyBorder="1" applyAlignment="1">
      <alignment horizontal="left" vertical="top" wrapText="1"/>
    </xf>
    <xf numFmtId="0" fontId="11" fillId="2" borderId="1" xfId="0" applyFont="1" applyFill="1" applyBorder="1" applyAlignment="1">
      <alignment horizontal="left" vertical="top"/>
    </xf>
    <xf numFmtId="0" fontId="11" fillId="0" borderId="1" xfId="0" applyFont="1" applyFill="1" applyBorder="1" applyAlignment="1">
      <alignment horizontal="left" vertical="top" wrapText="1"/>
    </xf>
    <xf numFmtId="173" fontId="11" fillId="2" borderId="1" xfId="18" applyNumberFormat="1" applyFont="1" applyFill="1" applyBorder="1" applyAlignment="1">
      <alignment horizontal="left" vertical="top" wrapText="1"/>
      <protection/>
    </xf>
    <xf numFmtId="49" fontId="11" fillId="2" borderId="3" xfId="0" applyNumberFormat="1" applyFont="1" applyFill="1" applyBorder="1" applyAlignment="1">
      <alignment horizontal="left" vertical="top" wrapText="1"/>
    </xf>
    <xf numFmtId="0" fontId="11" fillId="2" borderId="3" xfId="0" applyFont="1" applyFill="1" applyBorder="1" applyAlignment="1">
      <alignment horizontal="left" vertical="top"/>
    </xf>
    <xf numFmtId="0" fontId="7" fillId="2" borderId="0" xfId="0" applyFont="1" applyFill="1" applyBorder="1" applyAlignment="1">
      <alignment horizontal="center" vertical="top"/>
    </xf>
    <xf numFmtId="49" fontId="7" fillId="2" borderId="0" xfId="0" applyNumberFormat="1" applyFont="1" applyFill="1" applyBorder="1" applyAlignment="1">
      <alignment horizontal="left" vertical="top" wrapText="1"/>
    </xf>
    <xf numFmtId="0" fontId="16" fillId="0" borderId="0" xfId="0" applyFont="1" applyAlignment="1">
      <alignment/>
    </xf>
    <xf numFmtId="0" fontId="2" fillId="0" borderId="1" xfId="0" applyFont="1" applyBorder="1" applyAlignment="1">
      <alignment wrapText="1"/>
    </xf>
    <xf numFmtId="0" fontId="2" fillId="0" borderId="1" xfId="0" applyFont="1" applyFill="1" applyBorder="1" applyAlignment="1">
      <alignment wrapText="1"/>
    </xf>
    <xf numFmtId="173" fontId="11" fillId="0" borderId="1" xfId="0" applyNumberFormat="1" applyFont="1" applyBorder="1" applyAlignment="1">
      <alignment horizontal="right"/>
    </xf>
    <xf numFmtId="173" fontId="11" fillId="0" borderId="1" xfId="0" applyNumberFormat="1" applyFont="1" applyFill="1" applyBorder="1" applyAlignment="1">
      <alignment horizontal="right"/>
    </xf>
    <xf numFmtId="0" fontId="11" fillId="0" borderId="1" xfId="0" applyFont="1" applyBorder="1" applyAlignment="1">
      <alignment/>
    </xf>
    <xf numFmtId="0" fontId="11" fillId="0" borderId="1" xfId="0" applyFont="1" applyFill="1" applyBorder="1" applyAlignment="1">
      <alignment/>
    </xf>
    <xf numFmtId="0" fontId="3" fillId="0" borderId="5" xfId="0" applyFont="1" applyFill="1" applyBorder="1" applyAlignment="1">
      <alignment horizontal="left"/>
    </xf>
    <xf numFmtId="0" fontId="3" fillId="0" borderId="6" xfId="0" applyFont="1" applyFill="1" applyBorder="1" applyAlignment="1">
      <alignment horizontal="left"/>
    </xf>
    <xf numFmtId="0" fontId="13" fillId="0" borderId="0" xfId="0" applyFont="1" applyAlignment="1">
      <alignment horizontal="center"/>
    </xf>
    <xf numFmtId="0" fontId="18" fillId="0" borderId="0" xfId="20" applyFont="1">
      <alignment horizontal="justify" vertical="top" wrapText="1"/>
      <protection/>
    </xf>
    <xf numFmtId="1" fontId="18" fillId="0" borderId="0" xfId="0" applyNumberFormat="1" applyFont="1" applyAlignment="1">
      <alignment horizontal="right"/>
    </xf>
    <xf numFmtId="0" fontId="11" fillId="0" borderId="0" xfId="20" applyFont="1">
      <alignment horizontal="justify" vertical="top" wrapText="1"/>
      <protection/>
    </xf>
    <xf numFmtId="0" fontId="11" fillId="0" borderId="0" xfId="20" applyFont="1">
      <alignment horizontal="justify" vertical="top" wrapText="1"/>
      <protection/>
    </xf>
    <xf numFmtId="0" fontId="11" fillId="0" borderId="0" xfId="20" applyFont="1" applyAlignment="1">
      <alignment horizontal="center" vertical="top" wrapText="1"/>
      <protection/>
    </xf>
    <xf numFmtId="0" fontId="11" fillId="0" borderId="0" xfId="20" applyFont="1" applyBorder="1" applyAlignment="1">
      <alignment horizontal="justify" vertical="center" wrapText="1"/>
      <protection/>
    </xf>
    <xf numFmtId="0" fontId="11" fillId="0" borderId="1" xfId="20" applyFont="1" applyBorder="1" applyAlignment="1">
      <alignment horizontal="left" vertical="center" wrapText="1"/>
      <protection/>
    </xf>
    <xf numFmtId="0" fontId="11" fillId="0" borderId="7" xfId="20" applyFont="1" applyBorder="1" applyAlignment="1">
      <alignment horizontal="left" vertical="top" wrapText="1"/>
      <protection/>
    </xf>
    <xf numFmtId="0" fontId="11" fillId="0" borderId="7" xfId="20" applyFont="1" applyBorder="1" applyAlignment="1">
      <alignment horizontal="right" vertical="center" wrapText="1"/>
      <protection/>
    </xf>
    <xf numFmtId="0" fontId="11" fillId="0" borderId="1" xfId="20" applyFont="1" applyBorder="1" applyAlignment="1">
      <alignment horizontal="center" vertical="center" wrapText="1"/>
      <protection/>
    </xf>
    <xf numFmtId="0" fontId="3" fillId="0" borderId="0" xfId="20">
      <alignment horizontal="justify" vertical="top" wrapText="1"/>
      <protection/>
    </xf>
    <xf numFmtId="0" fontId="7" fillId="0" borderId="0" xfId="0" applyFont="1" applyFill="1" applyAlignment="1">
      <alignment/>
    </xf>
    <xf numFmtId="0" fontId="16" fillId="0" borderId="0" xfId="0" applyFont="1" applyAlignment="1">
      <alignment horizontal="right"/>
    </xf>
    <xf numFmtId="0" fontId="0" fillId="0" borderId="0" xfId="0" applyAlignment="1">
      <alignment horizontal="right"/>
    </xf>
    <xf numFmtId="0" fontId="11" fillId="0" borderId="1" xfId="0" applyFont="1" applyFill="1" applyBorder="1" applyAlignment="1">
      <alignment horizontal="justify" vertical="center"/>
    </xf>
    <xf numFmtId="0" fontId="11" fillId="0" borderId="1" xfId="0" applyFont="1" applyFill="1" applyBorder="1" applyAlignment="1">
      <alignment horizontal="justify" vertical="center" wrapText="1"/>
    </xf>
    <xf numFmtId="0" fontId="11" fillId="2" borderId="1" xfId="0" applyFont="1" applyFill="1" applyBorder="1" applyAlignment="1">
      <alignment horizontal="justify" vertical="center"/>
    </xf>
    <xf numFmtId="0" fontId="11" fillId="2" borderId="1" xfId="18" applyNumberFormat="1" applyFont="1" applyFill="1" applyBorder="1" applyAlignment="1">
      <alignment vertical="top" wrapText="1"/>
      <protection/>
    </xf>
    <xf numFmtId="0" fontId="11" fillId="2" borderId="3" xfId="0" applyFont="1" applyFill="1" applyBorder="1" applyAlignment="1">
      <alignment horizontal="justify" vertical="center"/>
    </xf>
    <xf numFmtId="0" fontId="2" fillId="0" borderId="0" xfId="0" applyFont="1" applyAlignment="1">
      <alignment horizontal="left"/>
    </xf>
    <xf numFmtId="0" fontId="0" fillId="0" borderId="0" xfId="0" applyAlignment="1">
      <alignment/>
    </xf>
    <xf numFmtId="0" fontId="19" fillId="0" borderId="0" xfId="0" applyFont="1" applyAlignment="1">
      <alignment/>
    </xf>
    <xf numFmtId="0" fontId="20" fillId="0" borderId="1" xfId="0" applyFont="1" applyBorder="1" applyAlignment="1">
      <alignment/>
    </xf>
    <xf numFmtId="169" fontId="20" fillId="0" borderId="1" xfId="0" applyNumberFormat="1" applyFont="1" applyBorder="1" applyAlignment="1">
      <alignment/>
    </xf>
    <xf numFmtId="169" fontId="21" fillId="0" borderId="0" xfId="0" applyNumberFormat="1" applyFont="1" applyAlignment="1">
      <alignment/>
    </xf>
    <xf numFmtId="0" fontId="20" fillId="2" borderId="1" xfId="0" applyFont="1" applyFill="1" applyBorder="1" applyAlignment="1">
      <alignment/>
    </xf>
    <xf numFmtId="49" fontId="20" fillId="2" borderId="1" xfId="0" applyNumberFormat="1" applyFont="1" applyFill="1" applyBorder="1" applyAlignment="1">
      <alignment vertical="top"/>
    </xf>
    <xf numFmtId="49" fontId="19" fillId="2" borderId="1" xfId="0" applyNumberFormat="1" applyFont="1" applyFill="1" applyBorder="1" applyAlignment="1">
      <alignment vertical="top"/>
    </xf>
    <xf numFmtId="0" fontId="8" fillId="2" borderId="1" xfId="0" applyFont="1" applyFill="1" applyBorder="1" applyAlignment="1">
      <alignment vertical="top" wrapText="1"/>
    </xf>
    <xf numFmtId="49" fontId="8" fillId="2" borderId="1" xfId="0" applyNumberFormat="1" applyFont="1" applyFill="1" applyBorder="1" applyAlignment="1">
      <alignment vertical="top"/>
    </xf>
    <xf numFmtId="170" fontId="8" fillId="2" borderId="1" xfId="0" applyNumberFormat="1" applyFont="1" applyFill="1" applyBorder="1" applyAlignment="1">
      <alignment vertical="top"/>
    </xf>
    <xf numFmtId="169" fontId="21" fillId="0" borderId="0" xfId="0" applyNumberFormat="1" applyFont="1" applyAlignment="1">
      <alignment vertical="top"/>
    </xf>
    <xf numFmtId="0" fontId="9" fillId="2" borderId="1" xfId="0" applyFont="1" applyFill="1" applyBorder="1" applyAlignment="1">
      <alignment vertical="top" wrapText="1"/>
    </xf>
    <xf numFmtId="170" fontId="20" fillId="2" borderId="1" xfId="0" applyNumberFormat="1" applyFont="1" applyFill="1" applyBorder="1" applyAlignment="1">
      <alignment vertical="top"/>
    </xf>
    <xf numFmtId="0" fontId="20" fillId="2" borderId="1" xfId="0" applyFont="1" applyFill="1" applyBorder="1" applyAlignment="1">
      <alignment vertical="top" wrapText="1"/>
    </xf>
    <xf numFmtId="49" fontId="18" fillId="2" borderId="1" xfId="0" applyNumberFormat="1" applyFont="1" applyFill="1" applyBorder="1" applyAlignment="1">
      <alignment vertical="top"/>
    </xf>
    <xf numFmtId="0" fontId="18" fillId="2" borderId="1" xfId="0" applyFont="1" applyFill="1" applyBorder="1" applyAlignment="1">
      <alignment vertical="top" wrapText="1"/>
    </xf>
    <xf numFmtId="170" fontId="18" fillId="2" borderId="1" xfId="0" applyNumberFormat="1" applyFont="1" applyFill="1" applyBorder="1" applyAlignment="1">
      <alignment vertical="top"/>
    </xf>
    <xf numFmtId="169" fontId="22" fillId="0" borderId="0" xfId="0" applyNumberFormat="1" applyFont="1" applyAlignment="1">
      <alignment vertical="top"/>
    </xf>
    <xf numFmtId="49" fontId="9" fillId="2" borderId="1" xfId="0" applyNumberFormat="1" applyFont="1" applyFill="1" applyBorder="1" applyAlignment="1">
      <alignment vertical="top"/>
    </xf>
    <xf numFmtId="170" fontId="9" fillId="2" borderId="1" xfId="0" applyNumberFormat="1" applyFont="1" applyFill="1" applyBorder="1" applyAlignment="1">
      <alignment vertical="top"/>
    </xf>
    <xf numFmtId="170" fontId="20" fillId="0" borderId="1" xfId="0" applyNumberFormat="1" applyFont="1" applyFill="1" applyBorder="1" applyAlignment="1">
      <alignment vertical="top"/>
    </xf>
    <xf numFmtId="170" fontId="18" fillId="0" borderId="1" xfId="0" applyNumberFormat="1" applyFont="1" applyFill="1" applyBorder="1" applyAlignment="1">
      <alignment vertical="top"/>
    </xf>
    <xf numFmtId="170" fontId="9" fillId="0" borderId="1" xfId="0" applyNumberFormat="1" applyFont="1" applyFill="1" applyBorder="1" applyAlignment="1">
      <alignment vertical="top"/>
    </xf>
    <xf numFmtId="169" fontId="23" fillId="0" borderId="0" xfId="0" applyNumberFormat="1" applyFont="1" applyAlignment="1">
      <alignment vertical="top"/>
    </xf>
    <xf numFmtId="0" fontId="10" fillId="0" borderId="0" xfId="0" applyFont="1" applyAlignment="1">
      <alignment/>
    </xf>
    <xf numFmtId="49" fontId="11" fillId="2" borderId="1" xfId="0" applyNumberFormat="1" applyFont="1" applyFill="1" applyBorder="1" applyAlignment="1">
      <alignment vertical="top"/>
    </xf>
    <xf numFmtId="0" fontId="2" fillId="2" borderId="1" xfId="0" applyFont="1" applyFill="1" applyBorder="1" applyAlignment="1">
      <alignment/>
    </xf>
    <xf numFmtId="0" fontId="7" fillId="2" borderId="1" xfId="0" applyFont="1" applyFill="1" applyBorder="1" applyAlignment="1">
      <alignment/>
    </xf>
    <xf numFmtId="0" fontId="8" fillId="2" borderId="1" xfId="0" applyFont="1" applyFill="1" applyBorder="1" applyAlignment="1">
      <alignment/>
    </xf>
    <xf numFmtId="170" fontId="8" fillId="2" borderId="1" xfId="0" applyNumberFormat="1" applyFont="1" applyFill="1" applyBorder="1" applyAlignment="1">
      <alignment/>
    </xf>
    <xf numFmtId="0" fontId="20" fillId="0" borderId="0" xfId="0" applyFont="1" applyAlignment="1">
      <alignment/>
    </xf>
    <xf numFmtId="169" fontId="20" fillId="0" borderId="0" xfId="0" applyNumberFormat="1" applyFont="1" applyAlignment="1">
      <alignment/>
    </xf>
    <xf numFmtId="0" fontId="24" fillId="0" borderId="0" xfId="19" applyFont="1" applyAlignment="1">
      <alignment horizontal="left" vertical="top" wrapText="1"/>
    </xf>
    <xf numFmtId="0" fontId="24" fillId="0" borderId="0" xfId="19" applyFont="1" applyAlignment="1">
      <alignment horizontal="left" vertical="top"/>
    </xf>
    <xf numFmtId="164" fontId="0" fillId="0" borderId="0" xfId="0" applyNumberFormat="1" applyAlignment="1">
      <alignment/>
    </xf>
    <xf numFmtId="0" fontId="11" fillId="0" borderId="0" xfId="0" applyFont="1" applyAlignment="1">
      <alignment horizontal="right"/>
    </xf>
    <xf numFmtId="0" fontId="28" fillId="0" borderId="0" xfId="0" applyFont="1" applyFill="1" applyAlignment="1">
      <alignment/>
    </xf>
    <xf numFmtId="49" fontId="29" fillId="0" borderId="2" xfId="0" applyNumberFormat="1" applyFont="1" applyFill="1" applyBorder="1" applyAlignment="1">
      <alignment horizontal="center" vertical="center" wrapText="1"/>
    </xf>
    <xf numFmtId="0" fontId="19" fillId="0" borderId="1" xfId="0" applyFont="1" applyBorder="1" applyAlignment="1">
      <alignment vertical="top" wrapText="1"/>
    </xf>
    <xf numFmtId="49" fontId="19" fillId="0" borderId="1" xfId="0" applyNumberFormat="1" applyFont="1" applyBorder="1" applyAlignment="1">
      <alignment horizontal="center" vertical="top"/>
    </xf>
    <xf numFmtId="0" fontId="2" fillId="0" borderId="1" xfId="0" applyFont="1" applyBorder="1" applyAlignment="1">
      <alignment vertical="top" wrapText="1"/>
    </xf>
    <xf numFmtId="49" fontId="2" fillId="0" borderId="1" xfId="0" applyNumberFormat="1" applyFont="1" applyBorder="1" applyAlignment="1">
      <alignment horizontal="center"/>
    </xf>
    <xf numFmtId="49" fontId="2" fillId="0" borderId="1" xfId="0" applyNumberFormat="1" applyFont="1" applyBorder="1" applyAlignment="1">
      <alignment horizontal="center" vertical="top"/>
    </xf>
    <xf numFmtId="0" fontId="19" fillId="0" borderId="5" xfId="0" applyFont="1" applyBorder="1" applyAlignment="1">
      <alignment vertical="top" wrapText="1"/>
    </xf>
    <xf numFmtId="0" fontId="2" fillId="0" borderId="5" xfId="0" applyFont="1" applyBorder="1" applyAlignment="1">
      <alignment vertical="top" wrapText="1"/>
    </xf>
    <xf numFmtId="0" fontId="19" fillId="0" borderId="1" xfId="0" applyFont="1" applyBorder="1" applyAlignment="1">
      <alignment/>
    </xf>
    <xf numFmtId="0" fontId="2" fillId="0" borderId="1" xfId="0" applyFont="1" applyBorder="1" applyAlignment="1">
      <alignment/>
    </xf>
    <xf numFmtId="0" fontId="19" fillId="0" borderId="1" xfId="0" applyFont="1" applyFill="1" applyBorder="1" applyAlignment="1">
      <alignment vertical="top" wrapText="1"/>
    </xf>
    <xf numFmtId="0" fontId="28" fillId="0" borderId="0" xfId="0" applyFont="1" applyFill="1" applyAlignment="1">
      <alignment horizontal="right" vertical="center"/>
    </xf>
    <xf numFmtId="173" fontId="28" fillId="0" borderId="0" xfId="0" applyNumberFormat="1" applyFont="1" applyFill="1" applyAlignment="1">
      <alignment horizontal="right" vertical="center" wrapText="1"/>
    </xf>
    <xf numFmtId="49" fontId="19" fillId="3" borderId="1" xfId="0" applyNumberFormat="1" applyFont="1" applyFill="1" applyBorder="1" applyAlignment="1">
      <alignment/>
    </xf>
    <xf numFmtId="172" fontId="19" fillId="3" borderId="1" xfId="0" applyNumberFormat="1" applyFont="1" applyFill="1" applyBorder="1" applyAlignment="1">
      <alignment/>
    </xf>
    <xf numFmtId="0" fontId="8" fillId="3" borderId="1" xfId="0" applyFont="1" applyFill="1" applyBorder="1" applyAlignment="1">
      <alignment/>
    </xf>
    <xf numFmtId="172" fontId="8" fillId="3" borderId="1" xfId="0" applyNumberFormat="1" applyFont="1" applyFill="1" applyBorder="1" applyAlignment="1">
      <alignment/>
    </xf>
    <xf numFmtId="0" fontId="29" fillId="0" borderId="1" xfId="0" applyNumberFormat="1" applyFont="1" applyFill="1" applyBorder="1" applyAlignment="1">
      <alignment horizontal="center" vertical="center" wrapText="1"/>
    </xf>
    <xf numFmtId="49" fontId="29" fillId="0" borderId="1" xfId="0" applyNumberFormat="1" applyFont="1" applyFill="1" applyBorder="1" applyAlignment="1">
      <alignment horizontal="center" vertical="center" wrapText="1"/>
    </xf>
    <xf numFmtId="173" fontId="29" fillId="0" borderId="1" xfId="0" applyNumberFormat="1" applyFont="1" applyFill="1" applyBorder="1" applyAlignment="1">
      <alignment horizontal="center" vertical="center" wrapText="1"/>
    </xf>
    <xf numFmtId="3" fontId="2" fillId="0" borderId="1" xfId="0" applyNumberFormat="1" applyFont="1" applyBorder="1" applyAlignment="1">
      <alignment/>
    </xf>
    <xf numFmtId="173" fontId="2" fillId="0" borderId="1" xfId="0" applyNumberFormat="1" applyFont="1" applyBorder="1" applyAlignment="1">
      <alignment/>
    </xf>
    <xf numFmtId="0" fontId="19" fillId="0" borderId="1" xfId="0" applyNumberFormat="1" applyFont="1" applyFill="1" applyBorder="1" applyAlignment="1">
      <alignment vertical="top" wrapText="1"/>
    </xf>
    <xf numFmtId="0" fontId="2" fillId="0" borderId="1" xfId="0" applyNumberFormat="1" applyFont="1" applyFill="1" applyBorder="1" applyAlignment="1">
      <alignment vertical="top" wrapText="1"/>
    </xf>
    <xf numFmtId="49" fontId="29" fillId="0" borderId="1" xfId="0" applyNumberFormat="1" applyFont="1" applyFill="1" applyBorder="1" applyAlignment="1">
      <alignment horizontal="center" vertical="center"/>
    </xf>
    <xf numFmtId="0" fontId="8" fillId="3" borderId="1" xfId="0" applyFont="1" applyFill="1" applyBorder="1" applyAlignment="1">
      <alignment vertical="top"/>
    </xf>
    <xf numFmtId="49" fontId="30"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right" vertical="center" textRotation="90" wrapText="1"/>
    </xf>
    <xf numFmtId="49" fontId="31" fillId="3" borderId="1" xfId="0" applyNumberFormat="1" applyFont="1" applyFill="1" applyBorder="1" applyAlignment="1">
      <alignment horizontal="center" vertical="center"/>
    </xf>
    <xf numFmtId="49" fontId="31" fillId="3" borderId="1" xfId="0" applyNumberFormat="1" applyFont="1" applyFill="1" applyBorder="1" applyAlignment="1">
      <alignment horizontal="left" vertical="center"/>
    </xf>
    <xf numFmtId="164" fontId="31" fillId="3" borderId="1" xfId="0" applyNumberFormat="1" applyFont="1" applyFill="1" applyBorder="1" applyAlignment="1">
      <alignment horizontal="right" vertical="center"/>
    </xf>
    <xf numFmtId="0" fontId="19" fillId="3" borderId="1" xfId="0" applyFont="1" applyFill="1" applyBorder="1" applyAlignment="1">
      <alignment wrapText="1"/>
    </xf>
    <xf numFmtId="172" fontId="0" fillId="0" borderId="0" xfId="0" applyNumberFormat="1" applyAlignment="1">
      <alignment/>
    </xf>
    <xf numFmtId="175" fontId="2" fillId="0" borderId="1" xfId="0" applyNumberFormat="1" applyFont="1" applyFill="1" applyBorder="1" applyAlignment="1">
      <alignment horizontal="left" wrapText="1"/>
    </xf>
    <xf numFmtId="49" fontId="2" fillId="0" borderId="1" xfId="0" applyNumberFormat="1" applyFont="1" applyFill="1" applyBorder="1" applyAlignment="1">
      <alignment horizontal="center" wrapText="1"/>
    </xf>
    <xf numFmtId="49" fontId="2" fillId="0" borderId="1" xfId="0" applyNumberFormat="1" applyFont="1" applyFill="1" applyBorder="1" applyAlignment="1">
      <alignment horizontal="left" wrapText="1"/>
    </xf>
    <xf numFmtId="49" fontId="2" fillId="0" borderId="8" xfId="0" applyNumberFormat="1" applyFont="1" applyFill="1" applyBorder="1" applyAlignment="1">
      <alignment horizontal="left" wrapText="1"/>
    </xf>
    <xf numFmtId="49" fontId="2" fillId="0" borderId="8" xfId="0" applyNumberFormat="1" applyFont="1" applyFill="1" applyBorder="1" applyAlignment="1">
      <alignment horizontal="center" wrapText="1"/>
    </xf>
    <xf numFmtId="49" fontId="18" fillId="0" borderId="1" xfId="0" applyNumberFormat="1" applyFont="1" applyFill="1" applyBorder="1" applyAlignment="1">
      <alignment horizontal="center" wrapText="1"/>
    </xf>
    <xf numFmtId="49" fontId="2" fillId="2" borderId="1" xfId="0" applyNumberFormat="1" applyFont="1" applyFill="1" applyBorder="1" applyAlignment="1">
      <alignment wrapText="1"/>
    </xf>
    <xf numFmtId="49" fontId="19" fillId="3" borderId="1" xfId="0" applyNumberFormat="1" applyFont="1" applyFill="1" applyBorder="1" applyAlignment="1">
      <alignment horizontal="center"/>
    </xf>
    <xf numFmtId="49" fontId="2" fillId="0" borderId="9" xfId="0" applyNumberFormat="1" applyFont="1" applyFill="1" applyBorder="1" applyAlignment="1">
      <alignment horizontal="left"/>
    </xf>
    <xf numFmtId="0" fontId="2" fillId="2" borderId="10" xfId="0" applyFont="1" applyFill="1" applyBorder="1" applyAlignment="1">
      <alignment wrapText="1"/>
    </xf>
    <xf numFmtId="0" fontId="2" fillId="0" borderId="10" xfId="0" applyFont="1" applyBorder="1" applyAlignment="1">
      <alignment wrapText="1"/>
    </xf>
    <xf numFmtId="0" fontId="2" fillId="0" borderId="1" xfId="0" applyNumberFormat="1" applyFont="1" applyFill="1" applyBorder="1" applyAlignment="1">
      <alignment wrapText="1"/>
    </xf>
    <xf numFmtId="172" fontId="2" fillId="2" borderId="1" xfId="0" applyNumberFormat="1" applyFont="1" applyFill="1" applyBorder="1" applyAlignment="1">
      <alignment/>
    </xf>
    <xf numFmtId="164" fontId="2" fillId="2" borderId="1" xfId="0" applyNumberFormat="1" applyFont="1" applyFill="1" applyBorder="1" applyAlignment="1">
      <alignment/>
    </xf>
    <xf numFmtId="173" fontId="2" fillId="2" borderId="1" xfId="0" applyNumberFormat="1" applyFont="1" applyFill="1" applyBorder="1" applyAlignment="1">
      <alignment/>
    </xf>
    <xf numFmtId="49" fontId="2" fillId="0" borderId="0" xfId="0" applyNumberFormat="1" applyFont="1" applyFill="1" applyBorder="1" applyAlignment="1">
      <alignment horizontal="center"/>
    </xf>
    <xf numFmtId="164" fontId="2" fillId="2" borderId="1" xfId="0" applyNumberFormat="1" applyFont="1" applyFill="1" applyBorder="1" applyAlignment="1">
      <alignment horizontal="right" wrapText="1"/>
    </xf>
    <xf numFmtId="0" fontId="8" fillId="3" borderId="1" xfId="0" applyFont="1" applyFill="1" applyBorder="1" applyAlignment="1">
      <alignment horizontal="center"/>
    </xf>
    <xf numFmtId="0" fontId="2" fillId="0" borderId="11" xfId="0" applyFont="1" applyFill="1" applyBorder="1" applyAlignment="1">
      <alignment wrapText="1"/>
    </xf>
    <xf numFmtId="0" fontId="3" fillId="0" borderId="5" xfId="0" applyFont="1" applyFill="1" applyBorder="1" applyAlignment="1">
      <alignment/>
    </xf>
    <xf numFmtId="164" fontId="3" fillId="0" borderId="1" xfId="0" applyNumberFormat="1" applyFont="1" applyFill="1" applyBorder="1" applyAlignment="1">
      <alignment/>
    </xf>
    <xf numFmtId="164" fontId="3" fillId="2" borderId="1" xfId="0" applyNumberFormat="1" applyFont="1" applyFill="1" applyBorder="1" applyAlignment="1">
      <alignment/>
    </xf>
    <xf numFmtId="173" fontId="19" fillId="0" borderId="1" xfId="0" applyNumberFormat="1" applyFont="1" applyBorder="1" applyAlignment="1">
      <alignment horizontal="right"/>
    </xf>
    <xf numFmtId="173" fontId="2" fillId="0" borderId="1" xfId="0" applyNumberFormat="1" applyFont="1" applyBorder="1" applyAlignment="1">
      <alignment horizontal="right"/>
    </xf>
    <xf numFmtId="173" fontId="0" fillId="0" borderId="0" xfId="0" applyNumberFormat="1" applyAlignment="1">
      <alignment/>
    </xf>
    <xf numFmtId="173" fontId="19" fillId="0" borderId="1" xfId="0" applyNumberFormat="1" applyFont="1" applyBorder="1" applyAlignment="1">
      <alignment/>
    </xf>
    <xf numFmtId="164" fontId="3" fillId="0" borderId="1" xfId="0" applyNumberFormat="1" applyFont="1" applyBorder="1" applyAlignment="1">
      <alignment horizontal="right" vertical="center"/>
    </xf>
    <xf numFmtId="0" fontId="7" fillId="0" borderId="2"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top" wrapText="1"/>
    </xf>
    <xf numFmtId="0" fontId="11" fillId="2" borderId="1" xfId="0" applyFont="1" applyFill="1" applyBorder="1" applyAlignment="1">
      <alignment vertical="top" wrapText="1"/>
    </xf>
    <xf numFmtId="0" fontId="11" fillId="0" borderId="1" xfId="0" applyFont="1" applyFill="1" applyBorder="1" applyAlignment="1">
      <alignment horizontal="justify" vertical="center"/>
    </xf>
    <xf numFmtId="0" fontId="11" fillId="2" borderId="1" xfId="0" applyFont="1" applyFill="1" applyBorder="1" applyAlignment="1">
      <alignment vertical="top"/>
    </xf>
    <xf numFmtId="0" fontId="7" fillId="0" borderId="0" xfId="0" applyFont="1" applyFill="1" applyAlignment="1">
      <alignment wrapText="1"/>
    </xf>
    <xf numFmtId="0" fontId="20" fillId="0" borderId="1" xfId="0" applyNumberFormat="1" applyFont="1" applyBorder="1" applyAlignment="1" applyProtection="1">
      <alignment vertical="top" wrapText="1"/>
      <protection locked="0"/>
    </xf>
    <xf numFmtId="49" fontId="20" fillId="2" borderId="1" xfId="0" applyNumberFormat="1" applyFont="1" applyFill="1" applyBorder="1" applyAlignment="1">
      <alignment vertical="top"/>
    </xf>
    <xf numFmtId="49" fontId="18" fillId="2" borderId="1" xfId="0" applyNumberFormat="1" applyFont="1" applyFill="1" applyBorder="1" applyAlignment="1">
      <alignment vertical="top"/>
    </xf>
    <xf numFmtId="170" fontId="18" fillId="2" borderId="1" xfId="0" applyNumberFormat="1" applyFont="1" applyFill="1" applyBorder="1" applyAlignment="1">
      <alignment vertical="top"/>
    </xf>
    <xf numFmtId="0" fontId="34" fillId="0" borderId="0" xfId="0" applyFont="1" applyAlignment="1">
      <alignment/>
    </xf>
    <xf numFmtId="170" fontId="20" fillId="2" borderId="1" xfId="0" applyNumberFormat="1" applyFont="1" applyFill="1" applyBorder="1" applyAlignment="1">
      <alignment vertical="top"/>
    </xf>
    <xf numFmtId="0" fontId="26" fillId="0" borderId="0" xfId="19" applyFont="1" applyAlignment="1" applyProtection="1">
      <alignment horizontal="left" vertical="top"/>
      <protection locked="0"/>
    </xf>
    <xf numFmtId="0" fontId="3" fillId="0" borderId="2" xfId="0" applyFont="1" applyBorder="1" applyAlignment="1">
      <alignment/>
    </xf>
    <xf numFmtId="0" fontId="2" fillId="0" borderId="12" xfId="0" applyFont="1" applyBorder="1" applyAlignment="1">
      <alignment wrapText="1"/>
    </xf>
    <xf numFmtId="49" fontId="2" fillId="0" borderId="2" xfId="0" applyNumberFormat="1" applyFont="1" applyBorder="1" applyAlignment="1">
      <alignment horizontal="center"/>
    </xf>
    <xf numFmtId="0" fontId="2" fillId="0" borderId="13" xfId="0" applyFont="1" applyBorder="1" applyAlignment="1">
      <alignment wrapText="1"/>
    </xf>
    <xf numFmtId="0" fontId="2" fillId="0" borderId="1" xfId="20" applyFont="1" applyBorder="1" applyAlignment="1">
      <alignment horizontal="center" vertical="center" wrapText="1"/>
      <protection/>
    </xf>
    <xf numFmtId="0" fontId="11" fillId="0" borderId="1" xfId="20" applyFont="1" applyBorder="1" applyAlignment="1">
      <alignment horizontal="center" vertical="top" wrapText="1"/>
      <protection/>
    </xf>
    <xf numFmtId="0" fontId="11" fillId="0" borderId="1" xfId="20" applyFont="1" applyBorder="1" applyAlignment="1">
      <alignment horizontal="center" vertical="center" wrapText="1"/>
      <protection/>
    </xf>
    <xf numFmtId="173" fontId="2" fillId="2" borderId="1" xfId="0" applyNumberFormat="1" applyFont="1" applyFill="1" applyBorder="1" applyAlignment="1">
      <alignment horizontal="right" wrapText="1"/>
    </xf>
    <xf numFmtId="173" fontId="2" fillId="2" borderId="8" xfId="0" applyNumberFormat="1" applyFont="1" applyFill="1" applyBorder="1" applyAlignment="1">
      <alignment horizontal="right" wrapText="1"/>
    </xf>
    <xf numFmtId="49" fontId="2" fillId="0" borderId="11" xfId="0" applyNumberFormat="1" applyFont="1" applyFill="1" applyBorder="1" applyAlignment="1">
      <alignment horizontal="left" wrapText="1"/>
    </xf>
    <xf numFmtId="49" fontId="2" fillId="0" borderId="11" xfId="0" applyNumberFormat="1" applyFont="1" applyFill="1" applyBorder="1" applyAlignment="1">
      <alignment horizontal="center" wrapText="1"/>
    </xf>
    <xf numFmtId="173" fontId="2" fillId="2" borderId="11" xfId="0" applyNumberFormat="1" applyFont="1" applyFill="1" applyBorder="1" applyAlignment="1">
      <alignment horizontal="right" wrapText="1"/>
    </xf>
    <xf numFmtId="164" fontId="18" fillId="2" borderId="1" xfId="0" applyNumberFormat="1" applyFont="1" applyFill="1" applyBorder="1" applyAlignment="1">
      <alignment horizontal="right" wrapText="1"/>
    </xf>
    <xf numFmtId="49" fontId="2" fillId="0" borderId="3" xfId="0" applyNumberFormat="1" applyFont="1" applyBorder="1" applyAlignment="1">
      <alignment horizontal="center"/>
    </xf>
    <xf numFmtId="172" fontId="2" fillId="2" borderId="3" xfId="0" applyNumberFormat="1" applyFont="1" applyFill="1" applyBorder="1" applyAlignment="1">
      <alignment/>
    </xf>
    <xf numFmtId="172" fontId="2" fillId="2" borderId="2" xfId="0" applyNumberFormat="1" applyFont="1" applyFill="1" applyBorder="1" applyAlignment="1">
      <alignment/>
    </xf>
    <xf numFmtId="0" fontId="2" fillId="0" borderId="1" xfId="0" applyFont="1" applyBorder="1" applyAlignment="1">
      <alignment/>
    </xf>
    <xf numFmtId="173" fontId="2" fillId="0" borderId="0" xfId="0" applyNumberFormat="1" applyFont="1" applyFill="1" applyBorder="1" applyAlignment="1">
      <alignment/>
    </xf>
    <xf numFmtId="0" fontId="2" fillId="0" borderId="2" xfId="0" applyFont="1" applyFill="1" applyBorder="1" applyAlignment="1">
      <alignment wrapText="1"/>
    </xf>
    <xf numFmtId="0" fontId="11" fillId="2" borderId="11" xfId="0" applyFont="1" applyFill="1" applyBorder="1" applyAlignment="1">
      <alignment horizontal="left" vertical="top" wrapText="1"/>
    </xf>
    <xf numFmtId="0" fontId="0" fillId="0" borderId="6" xfId="0" applyBorder="1" applyAlignment="1">
      <alignment vertical="top"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0" xfId="0" applyFont="1" applyAlignment="1">
      <alignment horizontal="right"/>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8" fillId="0" borderId="0" xfId="0" applyFont="1" applyAlignment="1">
      <alignment horizontal="center"/>
    </xf>
    <xf numFmtId="0" fontId="0" fillId="0" borderId="0" xfId="0" applyAlignment="1">
      <alignment horizontal="left"/>
    </xf>
    <xf numFmtId="0" fontId="4" fillId="0" borderId="0" xfId="0" applyFont="1" applyFill="1" applyAlignment="1">
      <alignment horizontal="center"/>
    </xf>
    <xf numFmtId="0" fontId="7" fillId="0" borderId="14" xfId="0" applyFont="1" applyFill="1" applyBorder="1" applyAlignment="1">
      <alignment horizontal="left" wrapText="1"/>
    </xf>
    <xf numFmtId="0" fontId="7" fillId="0" borderId="15" xfId="0" applyFont="1" applyFill="1" applyBorder="1" applyAlignment="1">
      <alignment horizontal="left" wrapText="1"/>
    </xf>
    <xf numFmtId="49" fontId="11" fillId="2" borderId="5" xfId="0" applyNumberFormat="1" applyFont="1" applyFill="1" applyBorder="1" applyAlignment="1">
      <alignment horizontal="left" vertical="top" wrapText="1"/>
    </xf>
    <xf numFmtId="0" fontId="0" fillId="0" borderId="16" xfId="0" applyBorder="1" applyAlignment="1">
      <alignment vertical="top" wrapText="1"/>
    </xf>
    <xf numFmtId="0" fontId="11" fillId="2" borderId="17" xfId="0" applyFont="1" applyFill="1" applyBorder="1" applyAlignment="1">
      <alignment horizontal="left" vertical="top" wrapText="1"/>
    </xf>
    <xf numFmtId="0" fontId="11" fillId="2" borderId="18" xfId="0" applyFont="1" applyFill="1" applyBorder="1" applyAlignment="1">
      <alignment horizontal="left" wrapText="1"/>
    </xf>
    <xf numFmtId="0" fontId="11" fillId="2" borderId="19" xfId="0" applyFont="1" applyFill="1" applyBorder="1" applyAlignment="1">
      <alignment horizontal="left" wrapText="1"/>
    </xf>
    <xf numFmtId="0" fontId="0" fillId="2" borderId="16" xfId="0" applyFill="1" applyBorder="1" applyAlignment="1">
      <alignment/>
    </xf>
    <xf numFmtId="0" fontId="0" fillId="2" borderId="6" xfId="0" applyFill="1" applyBorder="1" applyAlignment="1">
      <alignment/>
    </xf>
    <xf numFmtId="0" fontId="7" fillId="2" borderId="0" xfId="0" applyFont="1" applyFill="1" applyBorder="1" applyAlignment="1">
      <alignment horizontal="left" vertical="top" wrapText="1"/>
    </xf>
    <xf numFmtId="0" fontId="0" fillId="0" borderId="20" xfId="0" applyBorder="1" applyAlignment="1">
      <alignment horizontal="center" vertical="center"/>
    </xf>
    <xf numFmtId="0" fontId="0" fillId="0" borderId="21" xfId="0" applyBorder="1" applyAlignment="1">
      <alignment horizontal="center" vertical="center"/>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19" fillId="0" borderId="0" xfId="0" applyFont="1" applyAlignment="1">
      <alignment horizontal="center"/>
    </xf>
    <xf numFmtId="0" fontId="2" fillId="2" borderId="20"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18" fillId="2" borderId="2"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3" xfId="0" applyFont="1" applyFill="1" applyBorder="1" applyAlignment="1">
      <alignment horizontal="center" vertical="center"/>
    </xf>
    <xf numFmtId="169" fontId="18" fillId="2" borderId="2" xfId="0" applyNumberFormat="1" applyFont="1" applyFill="1" applyBorder="1" applyAlignment="1">
      <alignment horizontal="center" vertical="center" wrapText="1"/>
    </xf>
    <xf numFmtId="169" fontId="18" fillId="2" borderId="11" xfId="0" applyNumberFormat="1" applyFont="1" applyFill="1" applyBorder="1" applyAlignment="1">
      <alignment horizontal="center" vertical="center" wrapText="1"/>
    </xf>
    <xf numFmtId="169" fontId="18" fillId="2" borderId="3" xfId="0" applyNumberFormat="1" applyFont="1" applyFill="1" applyBorder="1" applyAlignment="1">
      <alignment horizontal="center" vertical="center" wrapText="1"/>
    </xf>
    <xf numFmtId="0" fontId="27" fillId="0" borderId="0" xfId="0" applyFont="1" applyFill="1" applyAlignment="1">
      <alignment horizontal="center" vertical="center" wrapText="1"/>
    </xf>
    <xf numFmtId="0" fontId="2" fillId="0" borderId="0" xfId="0" applyFont="1" applyAlignment="1">
      <alignment horizontal="center"/>
    </xf>
    <xf numFmtId="0" fontId="27" fillId="0" borderId="0" xfId="0" applyFont="1" applyFill="1" applyAlignment="1">
      <alignment horizontal="center"/>
    </xf>
    <xf numFmtId="0" fontId="19" fillId="0" borderId="0" xfId="0" applyFont="1" applyFill="1" applyAlignment="1">
      <alignment horizontal="left"/>
    </xf>
    <xf numFmtId="0" fontId="13" fillId="0" borderId="0" xfId="0" applyFont="1" applyAlignment="1">
      <alignment horizontal="center"/>
    </xf>
    <xf numFmtId="0" fontId="13" fillId="0" borderId="0" xfId="0" applyFont="1" applyAlignment="1">
      <alignment/>
    </xf>
    <xf numFmtId="0" fontId="0" fillId="0" borderId="1" xfId="0" applyBorder="1" applyAlignment="1">
      <alignment horizontal="center" vertical="center"/>
    </xf>
    <xf numFmtId="0" fontId="4" fillId="0" borderId="0" xfId="0" applyFont="1" applyAlignment="1">
      <alignment horizontal="center"/>
    </xf>
    <xf numFmtId="0" fontId="13" fillId="0" borderId="0" xfId="0" applyFont="1" applyAlignment="1">
      <alignment horizontal="center" wrapText="1"/>
    </xf>
    <xf numFmtId="0" fontId="2" fillId="0" borderId="1" xfId="0" applyFont="1" applyBorder="1" applyAlignment="1">
      <alignment horizontal="center"/>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0" fillId="0" borderId="2" xfId="0" applyBorder="1" applyAlignment="1">
      <alignment horizontal="center"/>
    </xf>
    <xf numFmtId="0" fontId="0" fillId="0" borderId="3" xfId="0" applyBorder="1" applyAlignment="1">
      <alignment horizontal="center"/>
    </xf>
    <xf numFmtId="0" fontId="9" fillId="0" borderId="0" xfId="20" applyFont="1" applyAlignment="1">
      <alignment horizontal="center" vertical="top" wrapText="1"/>
      <protection/>
    </xf>
    <xf numFmtId="0" fontId="11" fillId="0" borderId="0" xfId="20" applyFont="1" applyBorder="1" applyAlignment="1">
      <alignment horizontal="justify" vertical="center" wrapText="1"/>
      <protection/>
    </xf>
    <xf numFmtId="0" fontId="18" fillId="0" borderId="0" xfId="0" applyFont="1" applyAlignment="1">
      <alignment horizontal="right" wrapText="1"/>
    </xf>
    <xf numFmtId="0" fontId="11" fillId="0" borderId="2" xfId="20" applyFont="1" applyBorder="1" applyAlignment="1">
      <alignment horizontal="center" vertical="center" wrapText="1"/>
      <protection/>
    </xf>
    <xf numFmtId="0" fontId="11" fillId="0" borderId="3" xfId="20" applyFont="1" applyBorder="1" applyAlignment="1">
      <alignment horizontal="center" vertical="center" wrapText="1"/>
      <protection/>
    </xf>
    <xf numFmtId="0" fontId="11" fillId="0" borderId="1" xfId="20" applyFont="1" applyBorder="1" applyAlignment="1">
      <alignment horizontal="center" vertical="center" wrapText="1"/>
      <protection/>
    </xf>
    <xf numFmtId="0" fontId="11" fillId="0" borderId="1" xfId="20" applyFont="1" applyBorder="1" applyAlignment="1">
      <alignment horizontal="center" vertical="top" wrapText="1"/>
      <protection/>
    </xf>
    <xf numFmtId="0" fontId="11" fillId="0" borderId="1" xfId="20" applyFont="1" applyBorder="1" applyAlignment="1">
      <alignment horizontal="left" vertical="top" wrapText="1"/>
      <protection/>
    </xf>
    <xf numFmtId="0" fontId="11" fillId="0" borderId="5" xfId="20" applyFont="1" applyBorder="1" applyAlignment="1">
      <alignment horizontal="center" vertical="center" wrapText="1"/>
      <protection/>
    </xf>
    <xf numFmtId="0" fontId="11" fillId="0" borderId="16" xfId="20" applyFont="1" applyBorder="1" applyAlignment="1">
      <alignment horizontal="center" vertical="center" wrapText="1"/>
      <protection/>
    </xf>
    <xf numFmtId="0" fontId="11" fillId="0" borderId="6" xfId="20" applyFont="1" applyBorder="1" applyAlignment="1">
      <alignment horizontal="center" vertical="center" wrapText="1"/>
      <protection/>
    </xf>
  </cellXfs>
  <cellStyles count="11">
    <cellStyle name="Normal" xfId="0"/>
    <cellStyle name="Hyperlink" xfId="15"/>
    <cellStyle name="Currency" xfId="16"/>
    <cellStyle name="Currency [0]" xfId="17"/>
    <cellStyle name="Обычный_Дума" xfId="18"/>
    <cellStyle name="Обычный_Лист1" xfId="19"/>
    <cellStyle name="Обычный_приложение_Программа госзаимствований 2003"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39\&#1092;&#1080;&#1085;&#1091;&#1087;&#1088;&#1072;&#1074;&#1083;\[205]\&#1051;&#1077;&#1085;&#1072;\&#1091;&#1090;&#1086;&#1095;&#1085;&#1077;&#1085;&#1080;&#1077;%20&#1086;&#1082;&#1090;&#1103;&#1073;&#1088;&#1100;%202011%20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end\&#1054;&#1083;&#1103;%20&#1060;&#1077;&#1086;&#1082;&#1090;&#1080;&#1089;&#1090;&#1086;&#1074;&#1072;\&#1057;&#1086;&#1074;&#1077;&#1090;%20&#1076;&#1077;&#1087;&#1091;&#1090;&#1072;&#1090;&#1086;&#1074;\&#1073;&#1102;&#1076;&#1078;&#1077;&#1090;%202012\&#1074;&#1077;&#1076;&#1086;&#1084;&#1089;&#1090;&#1074;&#1077;&#1085;&#1085;&#1072;&#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п"/>
      <sheetName val="вед."/>
    </sheetNames>
    <sheetDataSet>
      <sheetData sheetId="1">
        <row r="302">
          <cell r="F302">
            <v>803.4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п."/>
      <sheetName val="вед."/>
    </sheetNames>
    <sheetDataSet>
      <sheetData sheetId="1">
        <row r="300">
          <cell r="F300">
            <v>50969.9</v>
          </cell>
        </row>
        <row r="307">
          <cell r="F307">
            <v>11319.5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0"/>
  </sheetPr>
  <dimension ref="A1:D31"/>
  <sheetViews>
    <sheetView workbookViewId="0" topLeftCell="A1">
      <selection activeCell="B11" sqref="B11"/>
    </sheetView>
  </sheetViews>
  <sheetFormatPr defaultColWidth="9.00390625" defaultRowHeight="12.75"/>
  <cols>
    <col min="1" max="1" width="4.75390625" style="0" customWidth="1"/>
    <col min="2" max="2" width="51.125" style="0" customWidth="1"/>
    <col min="3" max="3" width="26.75390625" style="0" customWidth="1"/>
    <col min="4" max="4" width="13.75390625" style="0" customWidth="1"/>
  </cols>
  <sheetData>
    <row r="1" spans="2:4" ht="12.75">
      <c r="B1" s="230" t="s">
        <v>741</v>
      </c>
      <c r="C1" s="230"/>
      <c r="D1" s="230"/>
    </row>
    <row r="2" spans="2:4" ht="12.75">
      <c r="B2" s="230" t="s">
        <v>728</v>
      </c>
      <c r="C2" s="230"/>
      <c r="D2" s="230"/>
    </row>
    <row r="3" spans="2:4" ht="12.75">
      <c r="B3" s="230" t="s">
        <v>144</v>
      </c>
      <c r="C3" s="230"/>
      <c r="D3" s="230"/>
    </row>
    <row r="4" ht="12.75">
      <c r="B4" s="1"/>
    </row>
    <row r="5" spans="1:4" ht="15.75">
      <c r="A5" s="234" t="s">
        <v>174</v>
      </c>
      <c r="B5" s="234"/>
      <c r="C5" s="234"/>
      <c r="D5" s="234"/>
    </row>
    <row r="6" spans="1:4" ht="15.75">
      <c r="A6" s="234" t="s">
        <v>600</v>
      </c>
      <c r="B6" s="234"/>
      <c r="C6" s="234"/>
      <c r="D6" s="234"/>
    </row>
    <row r="7" spans="2:4" ht="18.75">
      <c r="B7" s="32"/>
      <c r="D7" s="6" t="s">
        <v>758</v>
      </c>
    </row>
    <row r="8" spans="1:4" ht="12.75">
      <c r="A8" s="231" t="s">
        <v>229</v>
      </c>
      <c r="B8" s="231" t="s">
        <v>67</v>
      </c>
      <c r="C8" s="233" t="s">
        <v>767</v>
      </c>
      <c r="D8" s="233" t="s">
        <v>760</v>
      </c>
    </row>
    <row r="9" spans="1:4" ht="57" customHeight="1">
      <c r="A9" s="232"/>
      <c r="B9" s="232"/>
      <c r="C9" s="233"/>
      <c r="D9" s="233"/>
    </row>
    <row r="10" spans="1:4" ht="26.25">
      <c r="A10" s="33">
        <v>1</v>
      </c>
      <c r="B10" s="65" t="s">
        <v>255</v>
      </c>
      <c r="C10" s="33" t="s">
        <v>256</v>
      </c>
      <c r="D10" s="67">
        <f>D11+D13</f>
        <v>0</v>
      </c>
    </row>
    <row r="11" spans="1:4" s="38" customFormat="1" ht="26.25">
      <c r="A11" s="33">
        <f aca="true" t="shared" si="0" ref="A11:A30">A10+1</f>
        <v>2</v>
      </c>
      <c r="B11" s="66" t="s">
        <v>288</v>
      </c>
      <c r="C11" s="37" t="s">
        <v>289</v>
      </c>
      <c r="D11" s="68">
        <v>20000</v>
      </c>
    </row>
    <row r="12" spans="1:4" s="38" customFormat="1" ht="39">
      <c r="A12" s="33">
        <f t="shared" si="0"/>
        <v>3</v>
      </c>
      <c r="B12" s="66" t="s">
        <v>290</v>
      </c>
      <c r="C12" s="37" t="s">
        <v>291</v>
      </c>
      <c r="D12" s="68">
        <v>20000</v>
      </c>
    </row>
    <row r="13" spans="1:4" ht="39">
      <c r="A13" s="33">
        <f t="shared" si="0"/>
        <v>4</v>
      </c>
      <c r="B13" s="65" t="s">
        <v>257</v>
      </c>
      <c r="C13" s="33" t="s">
        <v>258</v>
      </c>
      <c r="D13" s="67">
        <f>D14</f>
        <v>-20000</v>
      </c>
    </row>
    <row r="14" spans="1:4" ht="42" customHeight="1">
      <c r="A14" s="33">
        <f t="shared" si="0"/>
        <v>5</v>
      </c>
      <c r="B14" s="65" t="s">
        <v>259</v>
      </c>
      <c r="C14" s="33" t="s">
        <v>260</v>
      </c>
      <c r="D14" s="67">
        <v>-20000</v>
      </c>
    </row>
    <row r="15" spans="1:4" ht="26.25">
      <c r="A15" s="33">
        <f t="shared" si="0"/>
        <v>6</v>
      </c>
      <c r="B15" s="65" t="s">
        <v>261</v>
      </c>
      <c r="C15" s="33" t="s">
        <v>262</v>
      </c>
      <c r="D15" s="67">
        <f>D16+D20</f>
        <v>2500</v>
      </c>
    </row>
    <row r="16" spans="1:4" ht="15">
      <c r="A16" s="33">
        <f t="shared" si="0"/>
        <v>7</v>
      </c>
      <c r="B16" s="65" t="s">
        <v>263</v>
      </c>
      <c r="C16" s="33" t="s">
        <v>264</v>
      </c>
      <c r="D16" s="67">
        <f>D17</f>
        <v>-620839.5</v>
      </c>
    </row>
    <row r="17" spans="1:4" ht="15">
      <c r="A17" s="33">
        <f t="shared" si="0"/>
        <v>8</v>
      </c>
      <c r="B17" s="65" t="s">
        <v>265</v>
      </c>
      <c r="C17" s="33" t="s">
        <v>266</v>
      </c>
      <c r="D17" s="67">
        <f>D18</f>
        <v>-620839.5</v>
      </c>
    </row>
    <row r="18" spans="1:4" ht="15">
      <c r="A18" s="33">
        <f t="shared" si="0"/>
        <v>9</v>
      </c>
      <c r="B18" s="65" t="s">
        <v>267</v>
      </c>
      <c r="C18" s="33" t="s">
        <v>268</v>
      </c>
      <c r="D18" s="67">
        <f>D19</f>
        <v>-620839.5</v>
      </c>
    </row>
    <row r="19" spans="1:4" ht="26.25">
      <c r="A19" s="33">
        <f t="shared" si="0"/>
        <v>10</v>
      </c>
      <c r="B19" s="65" t="s">
        <v>269</v>
      </c>
      <c r="C19" s="33" t="s">
        <v>270</v>
      </c>
      <c r="D19" s="67">
        <v>-620839.5</v>
      </c>
    </row>
    <row r="20" spans="1:4" ht="15">
      <c r="A20" s="33">
        <f t="shared" si="0"/>
        <v>11</v>
      </c>
      <c r="B20" s="65" t="s">
        <v>271</v>
      </c>
      <c r="C20" s="33" t="s">
        <v>272</v>
      </c>
      <c r="D20" s="67">
        <f>D21</f>
        <v>623339.5</v>
      </c>
    </row>
    <row r="21" spans="1:4" ht="15">
      <c r="A21" s="33">
        <f t="shared" si="0"/>
        <v>12</v>
      </c>
      <c r="B21" s="65" t="s">
        <v>273</v>
      </c>
      <c r="C21" s="33" t="s">
        <v>274</v>
      </c>
      <c r="D21" s="67">
        <f>D22</f>
        <v>623339.5</v>
      </c>
    </row>
    <row r="22" spans="1:4" ht="15">
      <c r="A22" s="33">
        <f t="shared" si="0"/>
        <v>13</v>
      </c>
      <c r="B22" s="65" t="s">
        <v>275</v>
      </c>
      <c r="C22" s="33" t="s">
        <v>276</v>
      </c>
      <c r="D22" s="67">
        <f>D23</f>
        <v>623339.5</v>
      </c>
    </row>
    <row r="23" spans="1:4" ht="26.25">
      <c r="A23" s="33">
        <f t="shared" si="0"/>
        <v>14</v>
      </c>
      <c r="B23" s="65" t="s">
        <v>286</v>
      </c>
      <c r="C23" s="33" t="s">
        <v>287</v>
      </c>
      <c r="D23" s="67">
        <v>623339.5</v>
      </c>
    </row>
    <row r="24" spans="1:4" ht="26.25">
      <c r="A24" s="33">
        <f t="shared" si="0"/>
        <v>15</v>
      </c>
      <c r="B24" s="65" t="s">
        <v>70</v>
      </c>
      <c r="C24" s="33" t="s">
        <v>69</v>
      </c>
      <c r="D24" s="67">
        <f>D25+D28</f>
        <v>0</v>
      </c>
    </row>
    <row r="25" spans="1:4" ht="25.5">
      <c r="A25" s="33">
        <f t="shared" si="0"/>
        <v>16</v>
      </c>
      <c r="B25" s="65" t="s">
        <v>65</v>
      </c>
      <c r="C25" s="33" t="s">
        <v>66</v>
      </c>
      <c r="D25" s="152">
        <v>10000</v>
      </c>
    </row>
    <row r="26" spans="1:4" ht="38.25">
      <c r="A26" s="33">
        <f t="shared" si="0"/>
        <v>17</v>
      </c>
      <c r="B26" s="65" t="s">
        <v>1007</v>
      </c>
      <c r="C26" s="33" t="s">
        <v>1009</v>
      </c>
      <c r="D26" s="152">
        <v>10000</v>
      </c>
    </row>
    <row r="27" spans="1:4" ht="51">
      <c r="A27" s="33">
        <f t="shared" si="0"/>
        <v>18</v>
      </c>
      <c r="B27" s="65" t="s">
        <v>1008</v>
      </c>
      <c r="C27" s="33" t="s">
        <v>63</v>
      </c>
      <c r="D27" s="152">
        <v>10000</v>
      </c>
    </row>
    <row r="28" spans="1:4" ht="25.5">
      <c r="A28" s="33">
        <f t="shared" si="0"/>
        <v>19</v>
      </c>
      <c r="B28" s="65" t="s">
        <v>62</v>
      </c>
      <c r="C28" s="33" t="s">
        <v>64</v>
      </c>
      <c r="D28" s="152">
        <v>-10000</v>
      </c>
    </row>
    <row r="29" spans="1:4" ht="38.25">
      <c r="A29" s="33">
        <f t="shared" si="0"/>
        <v>20</v>
      </c>
      <c r="B29" s="65" t="s">
        <v>1010</v>
      </c>
      <c r="C29" s="33" t="s">
        <v>60</v>
      </c>
      <c r="D29" s="152">
        <v>-10000</v>
      </c>
    </row>
    <row r="30" spans="1:4" ht="38.25">
      <c r="A30" s="33">
        <f t="shared" si="0"/>
        <v>21</v>
      </c>
      <c r="B30" s="65" t="s">
        <v>59</v>
      </c>
      <c r="C30" s="33" t="s">
        <v>61</v>
      </c>
      <c r="D30" s="152">
        <v>-10000</v>
      </c>
    </row>
    <row r="31" spans="1:4" ht="12.75">
      <c r="A31" s="228" t="s">
        <v>68</v>
      </c>
      <c r="B31" s="229"/>
      <c r="C31" s="141"/>
      <c r="D31" s="153">
        <f>D10+D15+D24</f>
        <v>2500</v>
      </c>
    </row>
  </sheetData>
  <mergeCells count="10">
    <mergeCell ref="A31:B31"/>
    <mergeCell ref="B1:D1"/>
    <mergeCell ref="B2:D2"/>
    <mergeCell ref="B3:D3"/>
    <mergeCell ref="B8:B9"/>
    <mergeCell ref="C8:C9"/>
    <mergeCell ref="D8:D9"/>
    <mergeCell ref="A5:D5"/>
    <mergeCell ref="A6:D6"/>
    <mergeCell ref="A8:A9"/>
  </mergeCells>
  <printOptions/>
  <pageMargins left="0.7874015748031497" right="0.3937007874015748" top="0.3937007874015748" bottom="0.3937007874015748" header="0.5118110236220472" footer="0.5118110236220472"/>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tabColor indexed="46"/>
  </sheetPr>
  <dimension ref="A1:D25"/>
  <sheetViews>
    <sheetView workbookViewId="0" topLeftCell="A1">
      <selection activeCell="A4" sqref="A4"/>
    </sheetView>
  </sheetViews>
  <sheetFormatPr defaultColWidth="9.00390625" defaultRowHeight="12.75"/>
  <cols>
    <col min="1" max="1" width="4.875" style="0" customWidth="1"/>
    <col min="2" max="2" width="59.125" style="0" customWidth="1"/>
    <col min="3" max="3" width="21.375" style="0" customWidth="1"/>
  </cols>
  <sheetData>
    <row r="1" spans="1:3" ht="12.75">
      <c r="A1" s="230" t="s">
        <v>1003</v>
      </c>
      <c r="B1" s="230"/>
      <c r="C1" s="230"/>
    </row>
    <row r="2" spans="1:3" ht="12.75">
      <c r="A2" s="230" t="s">
        <v>685</v>
      </c>
      <c r="B2" s="230"/>
      <c r="C2" s="230"/>
    </row>
    <row r="3" spans="1:4" ht="12.75">
      <c r="A3" s="268" t="s">
        <v>153</v>
      </c>
      <c r="B3" s="268"/>
      <c r="C3" s="268"/>
      <c r="D3" s="40"/>
    </row>
    <row r="4" spans="2:3" ht="12.75">
      <c r="B4" s="1"/>
      <c r="C4" s="1"/>
    </row>
    <row r="5" spans="1:4" ht="16.5">
      <c r="A5" s="271" t="s">
        <v>948</v>
      </c>
      <c r="B5" s="271"/>
      <c r="C5" s="271"/>
      <c r="D5" s="45"/>
    </row>
    <row r="6" spans="1:4" ht="16.5">
      <c r="A6" s="271" t="s">
        <v>949</v>
      </c>
      <c r="B6" s="271"/>
      <c r="C6" s="271"/>
      <c r="D6" s="45"/>
    </row>
    <row r="7" spans="1:4" ht="16.5">
      <c r="A7" s="271" t="s">
        <v>950</v>
      </c>
      <c r="B7" s="271"/>
      <c r="C7" s="271"/>
      <c r="D7" s="45"/>
    </row>
    <row r="8" spans="1:4" ht="16.5">
      <c r="A8" s="271" t="s">
        <v>951</v>
      </c>
      <c r="B8" s="271"/>
      <c r="C8" s="271"/>
      <c r="D8" s="45"/>
    </row>
    <row r="9" spans="1:4" ht="16.5">
      <c r="A9" s="271" t="s">
        <v>952</v>
      </c>
      <c r="B9" s="271"/>
      <c r="C9" s="271"/>
      <c r="D9" s="45"/>
    </row>
    <row r="10" spans="1:4" ht="16.5">
      <c r="A10" s="271" t="s">
        <v>545</v>
      </c>
      <c r="B10" s="271"/>
      <c r="C10" s="271"/>
      <c r="D10" s="45"/>
    </row>
    <row r="11" spans="2:4" ht="16.5">
      <c r="B11" s="271"/>
      <c r="C11" s="271"/>
      <c r="D11" s="271"/>
    </row>
    <row r="12" spans="2:3" ht="12.75">
      <c r="B12" s="1"/>
      <c r="C12" s="6" t="s">
        <v>758</v>
      </c>
    </row>
    <row r="13" spans="1:3" ht="12.75">
      <c r="A13" s="273" t="s">
        <v>743</v>
      </c>
      <c r="B13" s="233" t="s">
        <v>946</v>
      </c>
      <c r="C13" s="233" t="s">
        <v>474</v>
      </c>
    </row>
    <row r="14" spans="1:3" ht="12.75">
      <c r="A14" s="273"/>
      <c r="B14" s="233"/>
      <c r="C14" s="233"/>
    </row>
    <row r="15" spans="1:3" ht="18.75">
      <c r="A15" s="2">
        <v>1</v>
      </c>
      <c r="B15" s="2" t="s">
        <v>745</v>
      </c>
      <c r="C15" s="39">
        <v>79.5</v>
      </c>
    </row>
    <row r="16" spans="1:3" ht="18.75">
      <c r="A16" s="2">
        <f>A15+1</f>
        <v>2</v>
      </c>
      <c r="B16" s="2" t="s">
        <v>746</v>
      </c>
      <c r="C16" s="39">
        <v>227</v>
      </c>
    </row>
    <row r="17" spans="1:3" ht="18.75">
      <c r="A17" s="2">
        <f aca="true" t="shared" si="0" ref="A17:A24">A16+1</f>
        <v>3</v>
      </c>
      <c r="B17" s="2" t="s">
        <v>747</v>
      </c>
      <c r="C17" s="39">
        <v>227</v>
      </c>
    </row>
    <row r="18" spans="1:3" ht="18.75">
      <c r="A18" s="2">
        <f t="shared" si="0"/>
        <v>4</v>
      </c>
      <c r="B18" s="2" t="s">
        <v>748</v>
      </c>
      <c r="C18" s="39">
        <v>227</v>
      </c>
    </row>
    <row r="19" spans="1:3" ht="18.75">
      <c r="A19" s="2">
        <f t="shared" si="0"/>
        <v>5</v>
      </c>
      <c r="B19" s="2" t="s">
        <v>749</v>
      </c>
      <c r="C19" s="39">
        <v>227</v>
      </c>
    </row>
    <row r="20" spans="1:3" ht="18.75">
      <c r="A20" s="2">
        <f t="shared" si="0"/>
        <v>6</v>
      </c>
      <c r="B20" s="2" t="s">
        <v>750</v>
      </c>
      <c r="C20" s="39">
        <v>90.8</v>
      </c>
    </row>
    <row r="21" spans="1:3" ht="18.75">
      <c r="A21" s="2">
        <f t="shared" si="0"/>
        <v>7</v>
      </c>
      <c r="B21" s="2" t="s">
        <v>753</v>
      </c>
      <c r="C21" s="39">
        <v>90.8</v>
      </c>
    </row>
    <row r="22" spans="1:3" ht="18.75">
      <c r="A22" s="2">
        <f t="shared" si="0"/>
        <v>8</v>
      </c>
      <c r="B22" s="2" t="s">
        <v>754</v>
      </c>
      <c r="C22" s="39">
        <v>227</v>
      </c>
    </row>
    <row r="23" spans="1:3" ht="18.75">
      <c r="A23" s="2">
        <f t="shared" si="0"/>
        <v>9</v>
      </c>
      <c r="B23" s="2" t="s">
        <v>755</v>
      </c>
      <c r="C23" s="39">
        <v>79.5</v>
      </c>
    </row>
    <row r="24" spans="1:3" ht="18.75">
      <c r="A24" s="2">
        <f t="shared" si="0"/>
        <v>10</v>
      </c>
      <c r="B24" s="2" t="s">
        <v>756</v>
      </c>
      <c r="C24" s="39">
        <v>227</v>
      </c>
    </row>
    <row r="25" spans="1:3" ht="18.75">
      <c r="A25" s="2"/>
      <c r="B25" s="2" t="s">
        <v>744</v>
      </c>
      <c r="C25" s="46">
        <f>C16+C17+C18+C19+C20+C23+C24+C22+C15+C21</f>
        <v>1702.6</v>
      </c>
    </row>
  </sheetData>
  <mergeCells count="13">
    <mergeCell ref="B11:D11"/>
    <mergeCell ref="A13:A14"/>
    <mergeCell ref="B13:B14"/>
    <mergeCell ref="C13:C14"/>
    <mergeCell ref="A10:C10"/>
    <mergeCell ref="A6:C6"/>
    <mergeCell ref="A7:C7"/>
    <mergeCell ref="A1:C1"/>
    <mergeCell ref="A2:C2"/>
    <mergeCell ref="A3:C3"/>
    <mergeCell ref="A5:C5"/>
    <mergeCell ref="A8:C8"/>
    <mergeCell ref="A9:C9"/>
  </mergeCells>
  <printOptions/>
  <pageMargins left="1.1811023622047245" right="0.3937007874015748" top="0.3937007874015748" bottom="0.3937007874015748"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61"/>
  </sheetPr>
  <dimension ref="A1:D25"/>
  <sheetViews>
    <sheetView workbookViewId="0" topLeftCell="A1">
      <selection activeCell="A4" sqref="A4"/>
    </sheetView>
  </sheetViews>
  <sheetFormatPr defaultColWidth="9.00390625" defaultRowHeight="12.75"/>
  <cols>
    <col min="1" max="1" width="5.00390625" style="0" customWidth="1"/>
    <col min="2" max="2" width="65.75390625" style="0" customWidth="1"/>
    <col min="3" max="3" width="12.75390625" style="0" customWidth="1"/>
  </cols>
  <sheetData>
    <row r="1" spans="1:4" ht="12.75">
      <c r="A1" s="230" t="s">
        <v>277</v>
      </c>
      <c r="B1" s="230"/>
      <c r="C1" s="230"/>
      <c r="D1" s="40"/>
    </row>
    <row r="2" spans="1:4" ht="12.75">
      <c r="A2" s="230" t="s">
        <v>323</v>
      </c>
      <c r="B2" s="230"/>
      <c r="C2" s="230"/>
      <c r="D2" s="40"/>
    </row>
    <row r="3" spans="1:4" ht="12.75">
      <c r="A3" s="230" t="s">
        <v>154</v>
      </c>
      <c r="B3" s="230"/>
      <c r="C3" s="230"/>
      <c r="D3" s="40"/>
    </row>
    <row r="4" spans="1:4" ht="12.75">
      <c r="A4" s="40"/>
      <c r="B4" s="40"/>
      <c r="C4" s="40"/>
      <c r="D4" s="40"/>
    </row>
    <row r="5" spans="2:3" ht="12.75">
      <c r="B5" s="1"/>
      <c r="C5" s="1"/>
    </row>
    <row r="6" spans="1:4" ht="16.5">
      <c r="A6" s="271" t="s">
        <v>98</v>
      </c>
      <c r="B6" s="271"/>
      <c r="C6" s="271"/>
      <c r="D6" s="45"/>
    </row>
    <row r="7" spans="1:4" ht="16.5">
      <c r="A7" s="271" t="s">
        <v>962</v>
      </c>
      <c r="B7" s="271"/>
      <c r="C7" s="271"/>
      <c r="D7" s="45"/>
    </row>
    <row r="8" spans="1:4" ht="16.5">
      <c r="A8" s="271" t="s">
        <v>961</v>
      </c>
      <c r="B8" s="271"/>
      <c r="C8" s="271"/>
      <c r="D8" s="45"/>
    </row>
    <row r="9" spans="1:4" ht="16.5">
      <c r="A9" s="271" t="s">
        <v>545</v>
      </c>
      <c r="B9" s="271"/>
      <c r="C9" s="271"/>
      <c r="D9" s="45"/>
    </row>
    <row r="10" spans="1:3" ht="16.5">
      <c r="A10" s="271"/>
      <c r="B10" s="271"/>
      <c r="C10" s="271"/>
    </row>
    <row r="11" spans="1:3" ht="16.5">
      <c r="A11" s="35"/>
      <c r="B11" s="73"/>
      <c r="C11" s="73"/>
    </row>
    <row r="12" spans="2:3" ht="12.75">
      <c r="B12" s="1"/>
      <c r="C12" s="6" t="s">
        <v>758</v>
      </c>
    </row>
    <row r="13" spans="1:3" ht="12.75">
      <c r="A13" s="273" t="s">
        <v>743</v>
      </c>
      <c r="B13" s="233" t="s">
        <v>946</v>
      </c>
      <c r="C13" s="233" t="s">
        <v>474</v>
      </c>
    </row>
    <row r="14" spans="1:3" ht="12.75">
      <c r="A14" s="273"/>
      <c r="B14" s="233"/>
      <c r="C14" s="233"/>
    </row>
    <row r="15" spans="1:3" ht="18.75">
      <c r="A15" s="2">
        <v>1</v>
      </c>
      <c r="B15" s="2" t="s">
        <v>320</v>
      </c>
      <c r="C15" s="5">
        <v>2</v>
      </c>
    </row>
    <row r="16" spans="1:3" ht="18.75">
      <c r="A16" s="2">
        <f>A15+1</f>
        <v>2</v>
      </c>
      <c r="B16" s="2" t="s">
        <v>746</v>
      </c>
      <c r="C16" s="5">
        <v>4.2</v>
      </c>
    </row>
    <row r="17" spans="1:3" ht="18.75">
      <c r="A17" s="2">
        <f aca="true" t="shared" si="0" ref="A17:A24">A16+1</f>
        <v>3</v>
      </c>
      <c r="B17" s="2" t="s">
        <v>747</v>
      </c>
      <c r="C17" s="5">
        <v>3.3</v>
      </c>
    </row>
    <row r="18" spans="1:3" ht="18.75">
      <c r="A18" s="2">
        <f t="shared" si="0"/>
        <v>4</v>
      </c>
      <c r="B18" s="2" t="s">
        <v>748</v>
      </c>
      <c r="C18" s="5">
        <v>4.538</v>
      </c>
    </row>
    <row r="19" spans="1:3" ht="18.75">
      <c r="A19" s="2">
        <f t="shared" si="0"/>
        <v>5</v>
      </c>
      <c r="B19" s="2" t="s">
        <v>749</v>
      </c>
      <c r="C19" s="5">
        <v>4.8</v>
      </c>
    </row>
    <row r="20" spans="1:3" ht="18.75">
      <c r="A20" s="2">
        <f t="shared" si="0"/>
        <v>6</v>
      </c>
      <c r="B20" s="2" t="s">
        <v>750</v>
      </c>
      <c r="C20" s="5">
        <v>2.5</v>
      </c>
    </row>
    <row r="21" spans="1:3" ht="18.75">
      <c r="A21" s="2">
        <f t="shared" si="0"/>
        <v>7</v>
      </c>
      <c r="B21" s="2" t="s">
        <v>753</v>
      </c>
      <c r="C21" s="5">
        <v>2.742</v>
      </c>
    </row>
    <row r="22" spans="1:3" ht="18.75">
      <c r="A22" s="2">
        <f t="shared" si="0"/>
        <v>8</v>
      </c>
      <c r="B22" s="2" t="s">
        <v>754</v>
      </c>
      <c r="C22" s="5">
        <v>4.031</v>
      </c>
    </row>
    <row r="23" spans="1:3" ht="18.75">
      <c r="A23" s="2">
        <f t="shared" si="0"/>
        <v>9</v>
      </c>
      <c r="B23" s="2" t="s">
        <v>755</v>
      </c>
      <c r="C23" s="5">
        <v>2.53</v>
      </c>
    </row>
    <row r="24" spans="1:3" ht="18.75">
      <c r="A24" s="2">
        <f t="shared" si="0"/>
        <v>10</v>
      </c>
      <c r="B24" s="2" t="s">
        <v>756</v>
      </c>
      <c r="C24" s="5">
        <v>8</v>
      </c>
    </row>
    <row r="25" spans="1:3" ht="18.75">
      <c r="A25" s="2"/>
      <c r="B25" s="2" t="s">
        <v>744</v>
      </c>
      <c r="C25" s="5">
        <f>C16+C17+C18+C19+C20+C23+C24+C22+C21+C15</f>
        <v>38.641</v>
      </c>
    </row>
  </sheetData>
  <mergeCells count="11">
    <mergeCell ref="A6:C6"/>
    <mergeCell ref="A7:C7"/>
    <mergeCell ref="A1:C1"/>
    <mergeCell ref="A2:C2"/>
    <mergeCell ref="A3:C3"/>
    <mergeCell ref="A8:C8"/>
    <mergeCell ref="A9:C9"/>
    <mergeCell ref="A10:C10"/>
    <mergeCell ref="A13:A14"/>
    <mergeCell ref="B13:B14"/>
    <mergeCell ref="C13:C14"/>
  </mergeCells>
  <printOptions/>
  <pageMargins left="1.1811023622047245" right="0.3937007874015748" top="0.3937007874015748"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11"/>
  </sheetPr>
  <dimension ref="A1:D19"/>
  <sheetViews>
    <sheetView workbookViewId="0" topLeftCell="A1">
      <selection activeCell="A4" sqref="A4"/>
    </sheetView>
  </sheetViews>
  <sheetFormatPr defaultColWidth="9.00390625" defaultRowHeight="12.75"/>
  <cols>
    <col min="1" max="1" width="4.875" style="0" customWidth="1"/>
    <col min="2" max="2" width="59.125" style="0" customWidth="1"/>
    <col min="3" max="3" width="21.375" style="0" customWidth="1"/>
  </cols>
  <sheetData>
    <row r="1" spans="1:3" ht="12.75">
      <c r="A1" s="230" t="s">
        <v>281</v>
      </c>
      <c r="B1" s="230"/>
      <c r="C1" s="230"/>
    </row>
    <row r="2" spans="1:3" ht="12.75">
      <c r="A2" s="230" t="s">
        <v>742</v>
      </c>
      <c r="B2" s="230"/>
      <c r="C2" s="230"/>
    </row>
    <row r="3" spans="1:3" ht="12.75">
      <c r="A3" s="230" t="s">
        <v>155</v>
      </c>
      <c r="B3" s="230"/>
      <c r="C3" s="230"/>
    </row>
    <row r="5" spans="2:3" ht="12.75">
      <c r="B5" s="1"/>
      <c r="C5" s="1"/>
    </row>
    <row r="6" spans="1:4" ht="16.5">
      <c r="A6" s="271" t="s">
        <v>278</v>
      </c>
      <c r="B6" s="271"/>
      <c r="C6" s="271"/>
      <c r="D6" s="45"/>
    </row>
    <row r="7" spans="1:4" ht="16.5">
      <c r="A7" s="271" t="s">
        <v>279</v>
      </c>
      <c r="B7" s="271"/>
      <c r="C7" s="271"/>
      <c r="D7" s="45"/>
    </row>
    <row r="8" spans="1:4" ht="16.5">
      <c r="A8" s="271" t="s">
        <v>280</v>
      </c>
      <c r="B8" s="271"/>
      <c r="C8" s="271"/>
      <c r="D8" s="45"/>
    </row>
    <row r="9" spans="1:4" ht="16.5">
      <c r="A9" s="271" t="s">
        <v>545</v>
      </c>
      <c r="B9" s="271"/>
      <c r="C9" s="271"/>
      <c r="D9" s="45"/>
    </row>
    <row r="10" spans="1:4" ht="16.5">
      <c r="A10" s="271"/>
      <c r="B10" s="271"/>
      <c r="C10" s="271"/>
      <c r="D10" s="45"/>
    </row>
    <row r="11" spans="1:4" ht="16.5" customHeight="1">
      <c r="A11" s="94"/>
      <c r="B11" s="94"/>
      <c r="C11" s="94"/>
      <c r="D11" s="94"/>
    </row>
    <row r="12" spans="2:3" ht="12.75">
      <c r="B12" s="1"/>
      <c r="C12" s="6" t="s">
        <v>758</v>
      </c>
    </row>
    <row r="13" spans="1:3" ht="12.75">
      <c r="A13" s="273" t="s">
        <v>743</v>
      </c>
      <c r="B13" s="233" t="s">
        <v>946</v>
      </c>
      <c r="C13" s="233" t="s">
        <v>474</v>
      </c>
    </row>
    <row r="14" spans="1:3" ht="12.75">
      <c r="A14" s="273"/>
      <c r="B14" s="233"/>
      <c r="C14" s="233"/>
    </row>
    <row r="15" spans="1:3" ht="18.75">
      <c r="A15" s="2">
        <v>1</v>
      </c>
      <c r="B15" s="2" t="s">
        <v>746</v>
      </c>
      <c r="C15" s="39">
        <v>22.7</v>
      </c>
    </row>
    <row r="16" spans="1:3" ht="18.75">
      <c r="A16" s="2">
        <f>A15+1</f>
        <v>2</v>
      </c>
      <c r="B16" s="2" t="s">
        <v>747</v>
      </c>
      <c r="C16" s="39">
        <v>22.7</v>
      </c>
    </row>
    <row r="17" spans="1:3" ht="18.75">
      <c r="A17" s="2">
        <f>A16+1</f>
        <v>3</v>
      </c>
      <c r="B17" s="2" t="s">
        <v>754</v>
      </c>
      <c r="C17" s="39">
        <v>45.3</v>
      </c>
    </row>
    <row r="18" spans="1:3" ht="18.75">
      <c r="A18" s="2">
        <f>A17+1</f>
        <v>4</v>
      </c>
      <c r="B18" s="2" t="s">
        <v>756</v>
      </c>
      <c r="C18" s="39">
        <v>45.3</v>
      </c>
    </row>
    <row r="19" spans="1:3" ht="18.75">
      <c r="A19" s="2"/>
      <c r="B19" s="2" t="s">
        <v>744</v>
      </c>
      <c r="C19" s="46">
        <f>C15+C16+C17+C18</f>
        <v>136</v>
      </c>
    </row>
  </sheetData>
  <mergeCells count="11">
    <mergeCell ref="A8:C8"/>
    <mergeCell ref="A9:C9"/>
    <mergeCell ref="A10:C10"/>
    <mergeCell ref="A13:A14"/>
    <mergeCell ref="B13:B14"/>
    <mergeCell ref="C13:C14"/>
    <mergeCell ref="A6:C6"/>
    <mergeCell ref="A7:C7"/>
    <mergeCell ref="A1:C1"/>
    <mergeCell ref="A2:C2"/>
    <mergeCell ref="A3:C3"/>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46"/>
  </sheetPr>
  <dimension ref="A1:C26"/>
  <sheetViews>
    <sheetView workbookViewId="0" topLeftCell="A1">
      <selection activeCell="A4" sqref="A4"/>
    </sheetView>
  </sheetViews>
  <sheetFormatPr defaultColWidth="9.00390625" defaultRowHeight="12.75"/>
  <cols>
    <col min="1" max="1" width="4.625" style="0" customWidth="1"/>
    <col min="2" max="2" width="52.75390625" style="0" customWidth="1"/>
    <col min="3" max="3" width="23.125" style="0" customWidth="1"/>
  </cols>
  <sheetData>
    <row r="1" spans="1:3" ht="12.75">
      <c r="A1" s="230" t="s">
        <v>282</v>
      </c>
      <c r="B1" s="230"/>
      <c r="C1" s="230"/>
    </row>
    <row r="2" spans="1:3" ht="12.75">
      <c r="A2" s="230" t="s">
        <v>167</v>
      </c>
      <c r="B2" s="230"/>
      <c r="C2" s="230"/>
    </row>
    <row r="3" spans="1:3" ht="12.75">
      <c r="A3" s="230" t="s">
        <v>156</v>
      </c>
      <c r="B3" s="230"/>
      <c r="C3" s="230"/>
    </row>
    <row r="4" spans="2:3" ht="12.75">
      <c r="B4" s="1"/>
      <c r="C4" s="1"/>
    </row>
    <row r="5" spans="1:3" ht="16.5">
      <c r="A5" s="271" t="s">
        <v>210</v>
      </c>
      <c r="B5" s="271"/>
      <c r="C5" s="271"/>
    </row>
    <row r="6" spans="1:3" ht="16.5">
      <c r="A6" s="271" t="s">
        <v>211</v>
      </c>
      <c r="B6" s="271"/>
      <c r="C6" s="271"/>
    </row>
    <row r="7" spans="1:3" ht="16.5">
      <c r="A7" s="271" t="s">
        <v>212</v>
      </c>
      <c r="B7" s="271"/>
      <c r="C7" s="271"/>
    </row>
    <row r="8" spans="1:3" ht="16.5">
      <c r="A8" s="271" t="s">
        <v>213</v>
      </c>
      <c r="B8" s="271"/>
      <c r="C8" s="271"/>
    </row>
    <row r="9" spans="1:3" ht="16.5">
      <c r="A9" s="271" t="s">
        <v>214</v>
      </c>
      <c r="B9" s="271"/>
      <c r="C9" s="271"/>
    </row>
    <row r="10" spans="1:3" ht="16.5">
      <c r="A10" s="271" t="s">
        <v>215</v>
      </c>
      <c r="B10" s="271"/>
      <c r="C10" s="271"/>
    </row>
    <row r="11" spans="1:3" ht="16.5">
      <c r="A11" s="271" t="s">
        <v>216</v>
      </c>
      <c r="B11" s="271"/>
      <c r="C11" s="271"/>
    </row>
    <row r="12" spans="1:3" ht="18.75">
      <c r="A12" s="274"/>
      <c r="B12" s="274"/>
      <c r="C12" s="274"/>
    </row>
    <row r="13" spans="2:3" ht="12.75">
      <c r="B13" s="1"/>
      <c r="C13" s="6" t="s">
        <v>758</v>
      </c>
    </row>
    <row r="14" spans="1:3" ht="12.75">
      <c r="A14" s="273" t="s">
        <v>743</v>
      </c>
      <c r="B14" s="233" t="s">
        <v>953</v>
      </c>
      <c r="C14" s="233" t="s">
        <v>474</v>
      </c>
    </row>
    <row r="15" spans="1:3" ht="12.75">
      <c r="A15" s="273"/>
      <c r="B15" s="233"/>
      <c r="C15" s="233"/>
    </row>
    <row r="16" spans="1:3" ht="18.75">
      <c r="A16" s="2">
        <v>1</v>
      </c>
      <c r="B16" s="2" t="s">
        <v>745</v>
      </c>
      <c r="C16" s="5">
        <v>123.5</v>
      </c>
    </row>
    <row r="17" spans="1:3" ht="18.75">
      <c r="A17" s="2">
        <f>A16+1</f>
        <v>2</v>
      </c>
      <c r="B17" s="2" t="s">
        <v>746</v>
      </c>
      <c r="C17" s="5">
        <v>125.4</v>
      </c>
    </row>
    <row r="18" spans="1:3" ht="18.75">
      <c r="A18" s="2">
        <f aca="true" t="shared" si="0" ref="A18:A25">A17+1</f>
        <v>3</v>
      </c>
      <c r="B18" s="2" t="s">
        <v>747</v>
      </c>
      <c r="C18" s="5">
        <v>125.4</v>
      </c>
    </row>
    <row r="19" spans="1:3" ht="18.75">
      <c r="A19" s="2">
        <f t="shared" si="0"/>
        <v>4</v>
      </c>
      <c r="B19" s="2" t="s">
        <v>748</v>
      </c>
      <c r="C19" s="5">
        <v>125.4</v>
      </c>
    </row>
    <row r="20" spans="1:3" ht="18.75">
      <c r="A20" s="2">
        <f t="shared" si="0"/>
        <v>5</v>
      </c>
      <c r="B20" s="2" t="s">
        <v>749</v>
      </c>
      <c r="C20" s="5">
        <v>125.4</v>
      </c>
    </row>
    <row r="21" spans="1:3" ht="18.75">
      <c r="A21" s="2">
        <f t="shared" si="0"/>
        <v>6</v>
      </c>
      <c r="B21" s="2" t="s">
        <v>750</v>
      </c>
      <c r="C21" s="5">
        <v>125.4</v>
      </c>
    </row>
    <row r="22" spans="1:3" ht="18.75">
      <c r="A22" s="2">
        <f t="shared" si="0"/>
        <v>7</v>
      </c>
      <c r="B22" s="2" t="s">
        <v>753</v>
      </c>
      <c r="C22" s="5">
        <v>125.4</v>
      </c>
    </row>
    <row r="23" spans="1:3" ht="18.75">
      <c r="A23" s="2">
        <f t="shared" si="0"/>
        <v>8</v>
      </c>
      <c r="B23" s="2" t="s">
        <v>754</v>
      </c>
      <c r="C23" s="5">
        <v>125.4</v>
      </c>
    </row>
    <row r="24" spans="1:3" ht="18.75">
      <c r="A24" s="2">
        <f t="shared" si="0"/>
        <v>9</v>
      </c>
      <c r="B24" s="2" t="s">
        <v>755</v>
      </c>
      <c r="C24" s="5">
        <v>125.4</v>
      </c>
    </row>
    <row r="25" spans="1:3" ht="18.75">
      <c r="A25" s="2">
        <f t="shared" si="0"/>
        <v>10</v>
      </c>
      <c r="B25" s="2" t="s">
        <v>756</v>
      </c>
      <c r="C25" s="5">
        <v>170.8</v>
      </c>
    </row>
    <row r="26" spans="1:3" ht="18.75">
      <c r="A26" s="2"/>
      <c r="B26" s="2" t="s">
        <v>744</v>
      </c>
      <c r="C26" s="5">
        <f>C16+C21+C24+C19+C20+C18+C22+C23+C25+C17</f>
        <v>1297.5</v>
      </c>
    </row>
  </sheetData>
  <mergeCells count="14">
    <mergeCell ref="A12:C12"/>
    <mergeCell ref="A14:A15"/>
    <mergeCell ref="B14:B15"/>
    <mergeCell ref="C14:C15"/>
    <mergeCell ref="A1:C1"/>
    <mergeCell ref="A2:C2"/>
    <mergeCell ref="A3:C3"/>
    <mergeCell ref="A11:C11"/>
    <mergeCell ref="A5:C5"/>
    <mergeCell ref="A6:C6"/>
    <mergeCell ref="A7:C7"/>
    <mergeCell ref="A8:C8"/>
    <mergeCell ref="A9:C9"/>
    <mergeCell ref="A10:C10"/>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14"/>
  </sheetPr>
  <dimension ref="A1:C20"/>
  <sheetViews>
    <sheetView workbookViewId="0" topLeftCell="A1">
      <selection activeCell="A4" sqref="A4"/>
    </sheetView>
  </sheetViews>
  <sheetFormatPr defaultColWidth="9.00390625" defaultRowHeight="12.75"/>
  <cols>
    <col min="1" max="1" width="4.625" style="0" customWidth="1"/>
    <col min="2" max="2" width="52.75390625" style="0" customWidth="1"/>
    <col min="3" max="3" width="23.125" style="0" customWidth="1"/>
  </cols>
  <sheetData>
    <row r="1" spans="1:3" ht="12.75">
      <c r="A1" s="230" t="s">
        <v>209</v>
      </c>
      <c r="B1" s="230"/>
      <c r="C1" s="230"/>
    </row>
    <row r="2" spans="1:3" ht="12.75">
      <c r="A2" s="230" t="s">
        <v>167</v>
      </c>
      <c r="B2" s="230"/>
      <c r="C2" s="230"/>
    </row>
    <row r="3" spans="1:3" ht="12.75">
      <c r="A3" s="230" t="s">
        <v>157</v>
      </c>
      <c r="B3" s="230"/>
      <c r="C3" s="230"/>
    </row>
    <row r="4" spans="2:3" ht="12.75">
      <c r="B4" s="1"/>
      <c r="C4" s="1"/>
    </row>
    <row r="5" spans="1:3" ht="16.5">
      <c r="A5" s="45" t="s">
        <v>1004</v>
      </c>
      <c r="B5" s="45"/>
      <c r="C5" s="45"/>
    </row>
    <row r="6" spans="1:3" ht="16.5">
      <c r="A6" s="271" t="s">
        <v>283</v>
      </c>
      <c r="B6" s="271"/>
      <c r="C6" s="271"/>
    </row>
    <row r="7" spans="1:3" ht="18.75">
      <c r="A7" s="274"/>
      <c r="B7" s="274"/>
      <c r="C7" s="274"/>
    </row>
    <row r="8" spans="2:3" ht="12.75">
      <c r="B8" s="1"/>
      <c r="C8" s="6" t="s">
        <v>758</v>
      </c>
    </row>
    <row r="9" spans="1:3" ht="12.75">
      <c r="A9" s="273" t="s">
        <v>743</v>
      </c>
      <c r="B9" s="233" t="s">
        <v>953</v>
      </c>
      <c r="C9" s="233" t="s">
        <v>474</v>
      </c>
    </row>
    <row r="10" spans="1:3" ht="12.75">
      <c r="A10" s="273"/>
      <c r="B10" s="233"/>
      <c r="C10" s="233"/>
    </row>
    <row r="11" spans="1:3" ht="18.75">
      <c r="A11" s="2">
        <v>1</v>
      </c>
      <c r="B11" s="2" t="s">
        <v>745</v>
      </c>
      <c r="C11" s="5">
        <v>76.2</v>
      </c>
    </row>
    <row r="12" spans="1:3" ht="18.75">
      <c r="A12" s="2">
        <v>2</v>
      </c>
      <c r="B12" s="2" t="s">
        <v>747</v>
      </c>
      <c r="C12" s="5">
        <v>318.2</v>
      </c>
    </row>
    <row r="13" spans="1:3" ht="18.75">
      <c r="A13" s="2">
        <v>3</v>
      </c>
      <c r="B13" s="2" t="s">
        <v>748</v>
      </c>
      <c r="C13" s="5">
        <v>1923.9</v>
      </c>
    </row>
    <row r="14" spans="1:3" ht="18.75">
      <c r="A14" s="2">
        <v>4</v>
      </c>
      <c r="B14" s="2" t="s">
        <v>749</v>
      </c>
      <c r="C14" s="5">
        <v>1586.1</v>
      </c>
    </row>
    <row r="15" spans="1:3" ht="18.75">
      <c r="A15" s="2">
        <v>5</v>
      </c>
      <c r="B15" s="2" t="s">
        <v>750</v>
      </c>
      <c r="C15" s="5">
        <v>1973.5</v>
      </c>
    </row>
    <row r="16" spans="1:3" ht="18.75">
      <c r="A16" s="2">
        <v>6</v>
      </c>
      <c r="B16" s="2" t="s">
        <v>753</v>
      </c>
      <c r="C16" s="5">
        <v>750.2</v>
      </c>
    </row>
    <row r="17" spans="1:3" ht="18.75">
      <c r="A17" s="2">
        <v>7</v>
      </c>
      <c r="B17" s="2" t="s">
        <v>754</v>
      </c>
      <c r="C17" s="5">
        <v>1982</v>
      </c>
    </row>
    <row r="18" spans="1:3" ht="18.75">
      <c r="A18" s="2">
        <v>8</v>
      </c>
      <c r="B18" s="2" t="s">
        <v>755</v>
      </c>
      <c r="C18" s="5">
        <v>1856.9</v>
      </c>
    </row>
    <row r="19" spans="1:3" ht="18.75">
      <c r="A19" s="2">
        <v>9</v>
      </c>
      <c r="B19" s="2" t="s">
        <v>756</v>
      </c>
      <c r="C19" s="5">
        <v>852.5</v>
      </c>
    </row>
    <row r="20" spans="1:3" ht="18.75">
      <c r="A20" s="2"/>
      <c r="B20" s="2" t="s">
        <v>744</v>
      </c>
      <c r="C20" s="5">
        <f>C11+C15+C18+C13+C14+C12+C16+C17+C19</f>
        <v>11319.5</v>
      </c>
    </row>
  </sheetData>
  <mergeCells count="8">
    <mergeCell ref="A9:A10"/>
    <mergeCell ref="B9:B10"/>
    <mergeCell ref="C9:C10"/>
    <mergeCell ref="A7:C7"/>
    <mergeCell ref="A1:C1"/>
    <mergeCell ref="A2:C2"/>
    <mergeCell ref="A3:C3"/>
    <mergeCell ref="A6:C6"/>
  </mergeCells>
  <printOptions/>
  <pageMargins left="1.1811023622047245" right="0.3937007874015748" top="0.3937007874015748"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13"/>
  </sheetPr>
  <dimension ref="A1:C21"/>
  <sheetViews>
    <sheetView workbookViewId="0" topLeftCell="A1">
      <selection activeCell="A9" sqref="A9:C9"/>
    </sheetView>
  </sheetViews>
  <sheetFormatPr defaultColWidth="9.00390625" defaultRowHeight="12.75"/>
  <cols>
    <col min="1" max="1" width="6.125" style="0" customWidth="1"/>
    <col min="2" max="2" width="52.75390625" style="0" customWidth="1"/>
    <col min="3" max="3" width="23.125" style="0" customWidth="1"/>
  </cols>
  <sheetData>
    <row r="1" spans="1:3" ht="12.75">
      <c r="A1" s="230" t="s">
        <v>208</v>
      </c>
      <c r="B1" s="230"/>
      <c r="C1" s="230"/>
    </row>
    <row r="2" spans="1:3" ht="12.75">
      <c r="A2" s="230" t="s">
        <v>167</v>
      </c>
      <c r="B2" s="230"/>
      <c r="C2" s="230"/>
    </row>
    <row r="3" spans="1:3" ht="12.75">
      <c r="A3" s="230" t="s">
        <v>158</v>
      </c>
      <c r="B3" s="230"/>
      <c r="C3" s="230"/>
    </row>
    <row r="4" spans="2:3" ht="12.75">
      <c r="B4" s="1"/>
      <c r="C4" s="1"/>
    </row>
    <row r="5" spans="1:3" ht="16.5">
      <c r="A5" s="271" t="s">
        <v>960</v>
      </c>
      <c r="B5" s="271"/>
      <c r="C5" s="271"/>
    </row>
    <row r="6" spans="1:3" ht="16.5">
      <c r="A6" s="271" t="s">
        <v>284</v>
      </c>
      <c r="B6" s="271"/>
      <c r="C6" s="271"/>
    </row>
    <row r="7" spans="1:3" ht="16.5">
      <c r="A7" s="271" t="s">
        <v>201</v>
      </c>
      <c r="B7" s="271"/>
      <c r="C7" s="271"/>
    </row>
    <row r="8" spans="1:3" ht="16.5">
      <c r="A8" s="271" t="s">
        <v>202</v>
      </c>
      <c r="B8" s="271"/>
      <c r="C8" s="271"/>
    </row>
    <row r="9" spans="1:3" ht="16.5">
      <c r="A9" s="271" t="s">
        <v>545</v>
      </c>
      <c r="B9" s="271"/>
      <c r="C9" s="271"/>
    </row>
    <row r="10" spans="2:3" ht="12.75">
      <c r="B10" s="1"/>
      <c r="C10" s="6" t="s">
        <v>758</v>
      </c>
    </row>
    <row r="11" spans="1:3" ht="12.75">
      <c r="A11" s="273" t="s">
        <v>743</v>
      </c>
      <c r="B11" s="233" t="s">
        <v>946</v>
      </c>
      <c r="C11" s="233" t="s">
        <v>474</v>
      </c>
    </row>
    <row r="12" spans="1:3" ht="12.75">
      <c r="A12" s="273"/>
      <c r="B12" s="233"/>
      <c r="C12" s="233"/>
    </row>
    <row r="13" spans="1:3" ht="18.75">
      <c r="A13" s="2">
        <v>1</v>
      </c>
      <c r="B13" s="2" t="s">
        <v>745</v>
      </c>
      <c r="C13" s="5">
        <v>1427.9</v>
      </c>
    </row>
    <row r="14" spans="1:3" ht="18.75">
      <c r="A14" s="2">
        <f>A13+1</f>
        <v>2</v>
      </c>
      <c r="B14" s="2" t="s">
        <v>746</v>
      </c>
      <c r="C14" s="5">
        <f>2831.7</f>
        <v>2831.7</v>
      </c>
    </row>
    <row r="15" spans="1:3" ht="18.75">
      <c r="A15" s="2">
        <f aca="true" t="shared" si="0" ref="A15:A20">A14+1</f>
        <v>3</v>
      </c>
      <c r="B15" s="2" t="s">
        <v>747</v>
      </c>
      <c r="C15" s="5">
        <v>1036.9</v>
      </c>
    </row>
    <row r="16" spans="1:3" ht="18.75">
      <c r="A16" s="2">
        <f t="shared" si="0"/>
        <v>4</v>
      </c>
      <c r="B16" s="2" t="s">
        <v>748</v>
      </c>
      <c r="C16" s="5">
        <v>1883.8</v>
      </c>
    </row>
    <row r="17" spans="1:3" ht="18.75">
      <c r="A17" s="2">
        <f t="shared" si="0"/>
        <v>5</v>
      </c>
      <c r="B17" s="2" t="s">
        <v>749</v>
      </c>
      <c r="C17" s="5">
        <v>3626.6</v>
      </c>
    </row>
    <row r="18" spans="1:3" ht="18.75">
      <c r="A18" s="2">
        <f t="shared" si="0"/>
        <v>6</v>
      </c>
      <c r="B18" s="2" t="s">
        <v>750</v>
      </c>
      <c r="C18" s="5">
        <v>1406.9</v>
      </c>
    </row>
    <row r="19" spans="1:3" ht="18.75">
      <c r="A19" s="2">
        <f t="shared" si="0"/>
        <v>7</v>
      </c>
      <c r="B19" s="2" t="s">
        <v>755</v>
      </c>
      <c r="C19" s="5">
        <v>1466.8</v>
      </c>
    </row>
    <row r="20" spans="1:3" ht="18.75">
      <c r="A20" s="2">
        <f t="shared" si="0"/>
        <v>8</v>
      </c>
      <c r="B20" s="2" t="s">
        <v>756</v>
      </c>
      <c r="C20" s="5">
        <f>5065.4-68.2</f>
        <v>4997.2</v>
      </c>
    </row>
    <row r="21" spans="1:3" ht="18.75">
      <c r="A21" s="2"/>
      <c r="B21" s="2" t="s">
        <v>744</v>
      </c>
      <c r="C21" s="186">
        <f>C14+C15+C16+C17+C18+C19+C20+C13</f>
        <v>18677.8</v>
      </c>
    </row>
  </sheetData>
  <mergeCells count="11">
    <mergeCell ref="A11:A12"/>
    <mergeCell ref="B11:B12"/>
    <mergeCell ref="C11:C12"/>
    <mergeCell ref="A5:C5"/>
    <mergeCell ref="A6:C6"/>
    <mergeCell ref="A9:C9"/>
    <mergeCell ref="A7:C7"/>
    <mergeCell ref="A8:C8"/>
    <mergeCell ref="A1:C1"/>
    <mergeCell ref="A2:C2"/>
    <mergeCell ref="A3:C3"/>
  </mergeCells>
  <printOptions/>
  <pageMargins left="1.1811023622047245" right="0.3937007874015748" top="0.3937007874015748" bottom="0.98425196850393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indexed="35"/>
  </sheetPr>
  <dimension ref="A1:D21"/>
  <sheetViews>
    <sheetView workbookViewId="0" topLeftCell="A1">
      <selection activeCell="A4" sqref="A4"/>
    </sheetView>
  </sheetViews>
  <sheetFormatPr defaultColWidth="9.00390625" defaultRowHeight="12.75"/>
  <cols>
    <col min="1" max="1" width="6.125" style="0" customWidth="1"/>
    <col min="2" max="2" width="62.625" style="0" customWidth="1"/>
    <col min="3" max="3" width="16.25390625" style="0" customWidth="1"/>
  </cols>
  <sheetData>
    <row r="1" spans="1:4" ht="12.75">
      <c r="A1" s="230" t="s">
        <v>207</v>
      </c>
      <c r="B1" s="230"/>
      <c r="C1" s="230"/>
      <c r="D1" s="40"/>
    </row>
    <row r="2" spans="1:4" ht="12.75">
      <c r="A2" s="230" t="s">
        <v>168</v>
      </c>
      <c r="B2" s="230"/>
      <c r="C2" s="230"/>
      <c r="D2" s="40"/>
    </row>
    <row r="3" spans="1:4" ht="12.75">
      <c r="A3" s="230" t="s">
        <v>159</v>
      </c>
      <c r="B3" s="230"/>
      <c r="C3" s="230"/>
      <c r="D3" s="40"/>
    </row>
    <row r="4" spans="2:3" ht="12.75">
      <c r="B4" s="1"/>
      <c r="C4" s="1"/>
    </row>
    <row r="5" spans="1:3" ht="16.5">
      <c r="A5" s="271" t="s">
        <v>954</v>
      </c>
      <c r="B5" s="271"/>
      <c r="C5" s="271"/>
    </row>
    <row r="6" spans="1:3" ht="16.5">
      <c r="A6" s="271" t="s">
        <v>284</v>
      </c>
      <c r="B6" s="271"/>
      <c r="C6" s="271"/>
    </row>
    <row r="7" spans="1:3" ht="16.5">
      <c r="A7" s="271" t="s">
        <v>199</v>
      </c>
      <c r="B7" s="271"/>
      <c r="C7" s="271"/>
    </row>
    <row r="8" spans="1:3" ht="16.5">
      <c r="A8" s="271" t="s">
        <v>200</v>
      </c>
      <c r="B8" s="271"/>
      <c r="C8" s="271"/>
    </row>
    <row r="9" spans="1:3" ht="16.5">
      <c r="A9" s="271" t="s">
        <v>545</v>
      </c>
      <c r="B9" s="271"/>
      <c r="C9" s="271"/>
    </row>
    <row r="10" spans="1:3" ht="16.5">
      <c r="A10" s="35"/>
      <c r="B10" s="271"/>
      <c r="C10" s="271"/>
    </row>
    <row r="11" spans="2:3" ht="12.75">
      <c r="B11" s="1"/>
      <c r="C11" s="6" t="s">
        <v>759</v>
      </c>
    </row>
    <row r="12" spans="1:3" ht="12.75">
      <c r="A12" s="273" t="s">
        <v>743</v>
      </c>
      <c r="B12" s="233" t="s">
        <v>946</v>
      </c>
      <c r="C12" s="233" t="s">
        <v>474</v>
      </c>
    </row>
    <row r="13" spans="1:3" ht="12.75">
      <c r="A13" s="273"/>
      <c r="B13" s="233"/>
      <c r="C13" s="233"/>
    </row>
    <row r="14" spans="1:3" ht="18.75">
      <c r="A14" s="2">
        <v>1</v>
      </c>
      <c r="B14" s="2" t="s">
        <v>746</v>
      </c>
      <c r="C14" s="5">
        <v>404.5</v>
      </c>
    </row>
    <row r="15" spans="1:3" ht="18.75">
      <c r="A15" s="2">
        <f aca="true" t="shared" si="0" ref="A15:A20">A14+1</f>
        <v>2</v>
      </c>
      <c r="B15" s="2" t="s">
        <v>747</v>
      </c>
      <c r="C15" s="5">
        <v>2873.3</v>
      </c>
    </row>
    <row r="16" spans="1:3" ht="18.75">
      <c r="A16" s="2">
        <f t="shared" si="0"/>
        <v>3</v>
      </c>
      <c r="B16" s="2" t="s">
        <v>748</v>
      </c>
      <c r="C16" s="5">
        <v>550.4</v>
      </c>
    </row>
    <row r="17" spans="1:3" ht="18.75">
      <c r="A17" s="2">
        <f t="shared" si="0"/>
        <v>4</v>
      </c>
      <c r="B17" s="2" t="s">
        <v>749</v>
      </c>
      <c r="C17" s="5">
        <v>962.4</v>
      </c>
    </row>
    <row r="18" spans="1:3" ht="18.75">
      <c r="A18" s="2">
        <f t="shared" si="0"/>
        <v>5</v>
      </c>
      <c r="B18" s="2" t="s">
        <v>750</v>
      </c>
      <c r="C18" s="5">
        <v>545</v>
      </c>
    </row>
    <row r="19" spans="1:3" ht="18.75">
      <c r="A19" s="2">
        <f t="shared" si="0"/>
        <v>6</v>
      </c>
      <c r="B19" s="2" t="s">
        <v>755</v>
      </c>
      <c r="C19" s="5">
        <v>516.7</v>
      </c>
    </row>
    <row r="20" spans="1:3" ht="18.75">
      <c r="A20" s="2">
        <f t="shared" si="0"/>
        <v>7</v>
      </c>
      <c r="B20" s="2" t="s">
        <v>756</v>
      </c>
      <c r="C20" s="5">
        <v>1436.7</v>
      </c>
    </row>
    <row r="21" spans="1:3" ht="18.75">
      <c r="A21" s="2"/>
      <c r="B21" s="2" t="s">
        <v>744</v>
      </c>
      <c r="C21" s="5">
        <f>C14+C15+C16+C17+C18+C19+C20</f>
        <v>7289</v>
      </c>
    </row>
  </sheetData>
  <mergeCells count="12">
    <mergeCell ref="A12:A13"/>
    <mergeCell ref="B12:B13"/>
    <mergeCell ref="C12:C13"/>
    <mergeCell ref="B10:C10"/>
    <mergeCell ref="A9:C9"/>
    <mergeCell ref="A5:C5"/>
    <mergeCell ref="A1:C1"/>
    <mergeCell ref="A2:C2"/>
    <mergeCell ref="A3:C3"/>
    <mergeCell ref="A8:C8"/>
    <mergeCell ref="A6:C6"/>
    <mergeCell ref="A7:C7"/>
  </mergeCells>
  <printOptions/>
  <pageMargins left="1.1811023622047245" right="0.3937007874015748" top="0.3937007874015748" bottom="0.98425196850393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30"/>
  </sheetPr>
  <dimension ref="A1:D24"/>
  <sheetViews>
    <sheetView workbookViewId="0" topLeftCell="A1">
      <selection activeCell="A4" sqref="A4"/>
    </sheetView>
  </sheetViews>
  <sheetFormatPr defaultColWidth="9.00390625" defaultRowHeight="12.75"/>
  <cols>
    <col min="1" max="1" width="4.875" style="0" customWidth="1"/>
    <col min="2" max="2" width="59.125" style="0" customWidth="1"/>
    <col min="3" max="3" width="21.375" style="0" customWidth="1"/>
  </cols>
  <sheetData>
    <row r="1" spans="1:3" ht="12.75">
      <c r="A1" s="230" t="s">
        <v>206</v>
      </c>
      <c r="B1" s="230"/>
      <c r="C1" s="230"/>
    </row>
    <row r="2" spans="1:3" ht="12.75">
      <c r="A2" s="230" t="s">
        <v>685</v>
      </c>
      <c r="B2" s="230"/>
      <c r="C2" s="230"/>
    </row>
    <row r="3" spans="1:3" ht="12.75">
      <c r="A3" s="230" t="s">
        <v>160</v>
      </c>
      <c r="B3" s="230"/>
      <c r="C3" s="230"/>
    </row>
    <row r="5" spans="2:3" ht="12.75">
      <c r="B5" s="1"/>
      <c r="C5" s="1"/>
    </row>
    <row r="6" spans="1:4" ht="16.5">
      <c r="A6" s="271" t="s">
        <v>285</v>
      </c>
      <c r="B6" s="271"/>
      <c r="C6" s="271"/>
      <c r="D6" s="45"/>
    </row>
    <row r="7" spans="1:4" ht="16.5">
      <c r="A7" s="271" t="s">
        <v>284</v>
      </c>
      <c r="B7" s="271"/>
      <c r="C7" s="271"/>
      <c r="D7" s="45"/>
    </row>
    <row r="8" spans="1:4" ht="16.5">
      <c r="A8" s="271" t="s">
        <v>195</v>
      </c>
      <c r="B8" s="271"/>
      <c r="C8" s="271"/>
      <c r="D8" s="45"/>
    </row>
    <row r="9" spans="1:4" ht="16.5">
      <c r="A9" s="271" t="s">
        <v>198</v>
      </c>
      <c r="B9" s="271"/>
      <c r="C9" s="271"/>
      <c r="D9" s="45"/>
    </row>
    <row r="10" spans="1:4" ht="16.5">
      <c r="A10" s="271" t="s">
        <v>197</v>
      </c>
      <c r="B10" s="271"/>
      <c r="C10" s="271"/>
      <c r="D10" s="45"/>
    </row>
    <row r="11" spans="1:4" ht="16.5">
      <c r="A11" s="271" t="s">
        <v>196</v>
      </c>
      <c r="B11" s="271"/>
      <c r="C11" s="271"/>
      <c r="D11" s="45"/>
    </row>
    <row r="12" spans="1:4" ht="16.5">
      <c r="A12" s="271"/>
      <c r="B12" s="271"/>
      <c r="C12" s="271"/>
      <c r="D12" s="45"/>
    </row>
    <row r="13" spans="2:3" ht="12.75">
      <c r="B13" s="1"/>
      <c r="C13" s="6" t="s">
        <v>758</v>
      </c>
    </row>
    <row r="14" spans="1:3" ht="12.75">
      <c r="A14" s="273" t="s">
        <v>743</v>
      </c>
      <c r="B14" s="233" t="s">
        <v>946</v>
      </c>
      <c r="C14" s="233" t="s">
        <v>474</v>
      </c>
    </row>
    <row r="15" spans="1:3" ht="12.75">
      <c r="A15" s="273"/>
      <c r="B15" s="233"/>
      <c r="C15" s="233"/>
    </row>
    <row r="16" spans="1:3" ht="18.75">
      <c r="A16" s="2">
        <v>1</v>
      </c>
      <c r="B16" s="2" t="s">
        <v>745</v>
      </c>
      <c r="C16" s="39">
        <v>68.1</v>
      </c>
    </row>
    <row r="17" spans="1:3" ht="18.75">
      <c r="A17" s="2">
        <f>A16+1</f>
        <v>2</v>
      </c>
      <c r="B17" s="2" t="s">
        <v>746</v>
      </c>
      <c r="C17" s="39">
        <v>136.3</v>
      </c>
    </row>
    <row r="18" spans="1:3" ht="18.75">
      <c r="A18" s="2">
        <f aca="true" t="shared" si="0" ref="A18:A23">A17+1</f>
        <v>3</v>
      </c>
      <c r="B18" s="2" t="s">
        <v>747</v>
      </c>
      <c r="C18" s="39">
        <v>68.1</v>
      </c>
    </row>
    <row r="19" spans="1:3" ht="18.75">
      <c r="A19" s="2">
        <f t="shared" si="0"/>
        <v>4</v>
      </c>
      <c r="B19" s="2" t="s">
        <v>748</v>
      </c>
      <c r="C19" s="39">
        <f>102.2</f>
        <v>102.2</v>
      </c>
    </row>
    <row r="20" spans="1:3" ht="18.75">
      <c r="A20" s="2">
        <f t="shared" si="0"/>
        <v>5</v>
      </c>
      <c r="B20" s="2" t="s">
        <v>749</v>
      </c>
      <c r="C20" s="39">
        <v>170.4</v>
      </c>
    </row>
    <row r="21" spans="1:3" ht="18.75">
      <c r="A21" s="2">
        <f t="shared" si="0"/>
        <v>6</v>
      </c>
      <c r="B21" s="2" t="s">
        <v>750</v>
      </c>
      <c r="C21" s="39">
        <v>68.1</v>
      </c>
    </row>
    <row r="22" spans="1:3" ht="18.75">
      <c r="A22" s="2">
        <v>7</v>
      </c>
      <c r="B22" s="2" t="s">
        <v>755</v>
      </c>
      <c r="C22" s="39">
        <v>102.2</v>
      </c>
    </row>
    <row r="23" spans="1:3" ht="18.75">
      <c r="A23" s="2">
        <f t="shared" si="0"/>
        <v>8</v>
      </c>
      <c r="B23" s="2" t="s">
        <v>756</v>
      </c>
      <c r="C23" s="39">
        <v>272.6</v>
      </c>
    </row>
    <row r="24" spans="1:3" ht="18.75">
      <c r="A24" s="2"/>
      <c r="B24" s="2" t="s">
        <v>744</v>
      </c>
      <c r="C24" s="185">
        <f>C16+C17+C18+C19+C20+C21+C22+C23</f>
        <v>988.0000000000001</v>
      </c>
    </row>
  </sheetData>
  <mergeCells count="13">
    <mergeCell ref="A7:C7"/>
    <mergeCell ref="A8:C8"/>
    <mergeCell ref="A6:C6"/>
    <mergeCell ref="A1:C1"/>
    <mergeCell ref="A2:C2"/>
    <mergeCell ref="A3:C3"/>
    <mergeCell ref="A14:A15"/>
    <mergeCell ref="B14:B15"/>
    <mergeCell ref="C14:C15"/>
    <mergeCell ref="A9:C9"/>
    <mergeCell ref="A10:C10"/>
    <mergeCell ref="A11:C11"/>
    <mergeCell ref="A12:C12"/>
  </mergeCell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indexed="10"/>
  </sheetPr>
  <dimension ref="A1:C17"/>
  <sheetViews>
    <sheetView workbookViewId="0" topLeftCell="A1">
      <selection activeCell="A6" sqref="A6:C6"/>
    </sheetView>
  </sheetViews>
  <sheetFormatPr defaultColWidth="9.00390625" defaultRowHeight="12.75"/>
  <cols>
    <col min="1" max="1" width="6.125" style="0" customWidth="1"/>
    <col min="2" max="2" width="52.75390625" style="0" customWidth="1"/>
    <col min="3" max="3" width="23.125" style="0" customWidth="1"/>
  </cols>
  <sheetData>
    <row r="1" spans="1:3" ht="12.75">
      <c r="A1" s="230" t="s">
        <v>205</v>
      </c>
      <c r="B1" s="230"/>
      <c r="C1" s="230"/>
    </row>
    <row r="2" spans="1:3" ht="12.75">
      <c r="A2" s="230" t="s">
        <v>167</v>
      </c>
      <c r="B2" s="230"/>
      <c r="C2" s="230"/>
    </row>
    <row r="3" spans="1:3" ht="12.75">
      <c r="A3" s="230" t="s">
        <v>161</v>
      </c>
      <c r="B3" s="230"/>
      <c r="C3" s="230"/>
    </row>
    <row r="4" spans="2:3" ht="12.75">
      <c r="B4" s="1"/>
      <c r="C4" s="1"/>
    </row>
    <row r="5" spans="1:3" ht="16.5">
      <c r="A5" s="271" t="s">
        <v>960</v>
      </c>
      <c r="B5" s="271"/>
      <c r="C5" s="271"/>
    </row>
    <row r="6" spans="1:3" ht="16.5">
      <c r="A6" s="271" t="s">
        <v>284</v>
      </c>
      <c r="B6" s="271"/>
      <c r="C6" s="271"/>
    </row>
    <row r="7" spans="1:3" ht="16.5">
      <c r="A7" s="271" t="s">
        <v>192</v>
      </c>
      <c r="B7" s="271"/>
      <c r="C7" s="271"/>
    </row>
    <row r="8" spans="1:3" ht="15.75" customHeight="1">
      <c r="A8" s="275" t="s">
        <v>193</v>
      </c>
      <c r="B8" s="275"/>
      <c r="C8" s="275"/>
    </row>
    <row r="9" spans="1:3" ht="15" customHeight="1">
      <c r="A9" s="275" t="s">
        <v>194</v>
      </c>
      <c r="B9" s="275"/>
      <c r="C9" s="275"/>
    </row>
    <row r="10" spans="1:3" ht="14.25" customHeight="1">
      <c r="A10" s="275" t="s">
        <v>545</v>
      </c>
      <c r="B10" s="275"/>
      <c r="C10" s="275"/>
    </row>
    <row r="11" spans="1:3" ht="16.5">
      <c r="A11" s="271"/>
      <c r="B11" s="271"/>
      <c r="C11" s="271"/>
    </row>
    <row r="12" spans="2:3" ht="12.75">
      <c r="B12" s="1"/>
      <c r="C12" s="6" t="s">
        <v>758</v>
      </c>
    </row>
    <row r="13" spans="1:3" ht="12.75">
      <c r="A13" s="273" t="s">
        <v>743</v>
      </c>
      <c r="B13" s="233" t="s">
        <v>946</v>
      </c>
      <c r="C13" s="233" t="s">
        <v>474</v>
      </c>
    </row>
    <row r="14" spans="1:3" ht="12.75">
      <c r="A14" s="273"/>
      <c r="B14" s="233"/>
      <c r="C14" s="233"/>
    </row>
    <row r="15" spans="1:3" ht="18.75">
      <c r="A15" s="2">
        <v>1</v>
      </c>
      <c r="B15" s="2" t="s">
        <v>749</v>
      </c>
      <c r="C15" s="5">
        <v>128</v>
      </c>
    </row>
    <row r="16" spans="1:3" ht="18.75">
      <c r="A16" s="2">
        <v>2</v>
      </c>
      <c r="B16" s="2" t="s">
        <v>750</v>
      </c>
      <c r="C16" s="5">
        <v>36</v>
      </c>
    </row>
    <row r="17" spans="1:3" ht="18.75">
      <c r="A17" s="2"/>
      <c r="B17" s="2" t="s">
        <v>744</v>
      </c>
      <c r="C17" s="186">
        <f>C15+C16</f>
        <v>164</v>
      </c>
    </row>
  </sheetData>
  <mergeCells count="13">
    <mergeCell ref="A1:C1"/>
    <mergeCell ref="A2:C2"/>
    <mergeCell ref="A3:C3"/>
    <mergeCell ref="A5:C5"/>
    <mergeCell ref="A13:A14"/>
    <mergeCell ref="B13:B14"/>
    <mergeCell ref="C13:C14"/>
    <mergeCell ref="A9:C9"/>
    <mergeCell ref="A10:C10"/>
    <mergeCell ref="A6:C6"/>
    <mergeCell ref="A7:C7"/>
    <mergeCell ref="A8:C8"/>
    <mergeCell ref="A11:C11"/>
  </mergeCell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indexed="47"/>
  </sheetPr>
  <dimension ref="A1:F19"/>
  <sheetViews>
    <sheetView workbookViewId="0" topLeftCell="A1">
      <selection activeCell="A4" sqref="A4"/>
    </sheetView>
  </sheetViews>
  <sheetFormatPr defaultColWidth="9.00390625" defaultRowHeight="12.75"/>
  <cols>
    <col min="1" max="1" width="4.875" style="0" customWidth="1"/>
    <col min="2" max="2" width="41.00390625" style="0" customWidth="1"/>
    <col min="3" max="3" width="12.875" style="0" customWidth="1"/>
    <col min="4" max="4" width="16.375" style="0" customWidth="1"/>
    <col min="5" max="5" width="16.00390625" style="0" customWidth="1"/>
  </cols>
  <sheetData>
    <row r="1" spans="1:5" ht="12.75">
      <c r="A1" s="230" t="s">
        <v>204</v>
      </c>
      <c r="B1" s="230"/>
      <c r="C1" s="230"/>
      <c r="D1" s="230"/>
      <c r="E1" s="230"/>
    </row>
    <row r="2" spans="1:5" ht="12.75">
      <c r="A2" s="230" t="s">
        <v>685</v>
      </c>
      <c r="B2" s="230"/>
      <c r="C2" s="230"/>
      <c r="D2" s="230"/>
      <c r="E2" s="230"/>
    </row>
    <row r="3" spans="1:5" ht="12.75">
      <c r="A3" s="230" t="s">
        <v>162</v>
      </c>
      <c r="B3" s="230"/>
      <c r="C3" s="230"/>
      <c r="D3" s="230"/>
      <c r="E3" s="230"/>
    </row>
    <row r="5" spans="2:5" ht="12.75">
      <c r="B5" s="1"/>
      <c r="C5" s="1"/>
      <c r="D5" s="1"/>
      <c r="E5" s="1"/>
    </row>
    <row r="6" spans="1:6" ht="16.5">
      <c r="A6" s="271" t="s">
        <v>785</v>
      </c>
      <c r="B6" s="271"/>
      <c r="C6" s="271"/>
      <c r="D6" s="271"/>
      <c r="E6" s="271"/>
      <c r="F6" s="45"/>
    </row>
    <row r="7" spans="1:6" ht="16.5">
      <c r="A7" s="271" t="s">
        <v>612</v>
      </c>
      <c r="B7" s="271"/>
      <c r="C7" s="271"/>
      <c r="D7" s="271"/>
      <c r="E7" s="271"/>
      <c r="F7" s="45"/>
    </row>
    <row r="8" spans="1:6" ht="16.5">
      <c r="A8" s="271" t="s">
        <v>613</v>
      </c>
      <c r="B8" s="271"/>
      <c r="C8" s="271"/>
      <c r="D8" s="271"/>
      <c r="E8" s="271"/>
      <c r="F8" s="45"/>
    </row>
    <row r="9" spans="1:6" ht="16.5">
      <c r="A9" s="271" t="s">
        <v>686</v>
      </c>
      <c r="B9" s="271"/>
      <c r="C9" s="271"/>
      <c r="D9" s="271"/>
      <c r="E9" s="271"/>
      <c r="F9" s="45"/>
    </row>
    <row r="10" spans="1:6" ht="16.5">
      <c r="A10" s="271"/>
      <c r="B10" s="271"/>
      <c r="C10" s="271"/>
      <c r="D10" s="271"/>
      <c r="E10" s="271"/>
      <c r="F10" s="45"/>
    </row>
    <row r="11" spans="2:5" ht="12.75">
      <c r="B11" s="1"/>
      <c r="C11" s="1"/>
      <c r="D11" s="1"/>
      <c r="E11" s="6" t="s">
        <v>758</v>
      </c>
    </row>
    <row r="12" spans="2:5" ht="12.75">
      <c r="B12" s="1"/>
      <c r="C12" s="1"/>
      <c r="D12" s="1"/>
      <c r="E12" s="6"/>
    </row>
    <row r="13" spans="1:5" ht="12.75">
      <c r="A13" s="273" t="s">
        <v>743</v>
      </c>
      <c r="B13" s="233" t="s">
        <v>946</v>
      </c>
      <c r="C13" s="233" t="s">
        <v>68</v>
      </c>
      <c r="D13" s="276" t="s">
        <v>609</v>
      </c>
      <c r="E13" s="276"/>
    </row>
    <row r="14" spans="1:5" ht="12.75">
      <c r="A14" s="273"/>
      <c r="B14" s="233"/>
      <c r="C14" s="233"/>
      <c r="D14" s="231" t="s">
        <v>610</v>
      </c>
      <c r="E14" s="231" t="s">
        <v>611</v>
      </c>
    </row>
    <row r="15" spans="1:5" ht="39.75" customHeight="1">
      <c r="A15" s="273"/>
      <c r="B15" s="233"/>
      <c r="C15" s="233"/>
      <c r="D15" s="232"/>
      <c r="E15" s="232"/>
    </row>
    <row r="16" spans="1:5" ht="18.75">
      <c r="A16" s="2">
        <v>1</v>
      </c>
      <c r="B16" s="2" t="s">
        <v>746</v>
      </c>
      <c r="C16" s="207">
        <f>D16+E16</f>
        <v>600</v>
      </c>
      <c r="D16" s="207">
        <v>300</v>
      </c>
      <c r="E16" s="39">
        <v>300</v>
      </c>
    </row>
    <row r="17" spans="1:5" ht="18.75">
      <c r="A17" s="2">
        <v>2</v>
      </c>
      <c r="B17" s="2" t="s">
        <v>748</v>
      </c>
      <c r="C17" s="207">
        <f>D17+E17</f>
        <v>300</v>
      </c>
      <c r="D17" s="207">
        <v>300</v>
      </c>
      <c r="E17" s="39"/>
    </row>
    <row r="18" spans="1:5" ht="18.75">
      <c r="A18" s="2">
        <v>3</v>
      </c>
      <c r="B18" s="2" t="s">
        <v>750</v>
      </c>
      <c r="C18" s="207">
        <f>D18+E18</f>
        <v>530</v>
      </c>
      <c r="D18" s="207">
        <v>530</v>
      </c>
      <c r="E18" s="39"/>
    </row>
    <row r="19" spans="1:5" ht="18.75">
      <c r="A19" s="2"/>
      <c r="B19" s="2" t="s">
        <v>744</v>
      </c>
      <c r="C19" s="2">
        <f>C16+C17+C18</f>
        <v>1430</v>
      </c>
      <c r="D19" s="2">
        <f>D16+D17+D18</f>
        <v>1130</v>
      </c>
      <c r="E19" s="2">
        <f>E16+E17+E18</f>
        <v>300</v>
      </c>
    </row>
  </sheetData>
  <mergeCells count="14">
    <mergeCell ref="A7:E7"/>
    <mergeCell ref="A8:E8"/>
    <mergeCell ref="A1:E1"/>
    <mergeCell ref="A2:E2"/>
    <mergeCell ref="A3:E3"/>
    <mergeCell ref="A6:E6"/>
    <mergeCell ref="D13:E13"/>
    <mergeCell ref="A9:E9"/>
    <mergeCell ref="A10:E10"/>
    <mergeCell ref="E14:E15"/>
    <mergeCell ref="D14:D15"/>
    <mergeCell ref="C13:C15"/>
    <mergeCell ref="B13:B15"/>
    <mergeCell ref="A13:A15"/>
  </mergeCells>
  <printOptions/>
  <pageMargins left="0.7874015748031497" right="0.3937007874015748"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sheetPr>
  <dimension ref="A1:Y52"/>
  <sheetViews>
    <sheetView workbookViewId="0" topLeftCell="B1">
      <selection activeCell="D10" sqref="D10"/>
    </sheetView>
  </sheetViews>
  <sheetFormatPr defaultColWidth="9.00390625" defaultRowHeight="12.75"/>
  <cols>
    <col min="1" max="1" width="8.00390625" style="26" customWidth="1"/>
    <col min="2" max="2" width="6.125" style="26" customWidth="1"/>
    <col min="3" max="3" width="22.625" style="26" customWidth="1"/>
    <col min="4" max="4" width="124.375" style="30" customWidth="1"/>
    <col min="5" max="16384" width="9.125" style="26" customWidth="1"/>
  </cols>
  <sheetData>
    <row r="1" spans="3:10" ht="15.75">
      <c r="C1" s="85"/>
      <c r="D1" s="130" t="s">
        <v>321</v>
      </c>
      <c r="E1" s="64"/>
      <c r="F1" s="64"/>
      <c r="G1" s="64"/>
      <c r="H1" s="64"/>
      <c r="I1" s="64"/>
      <c r="J1" s="64"/>
    </row>
    <row r="2" spans="3:10" ht="15.75">
      <c r="C2" s="86" t="s">
        <v>322</v>
      </c>
      <c r="D2" s="130" t="s">
        <v>323</v>
      </c>
      <c r="E2" s="87"/>
      <c r="F2" s="87"/>
      <c r="G2" s="87"/>
      <c r="H2" s="87"/>
      <c r="I2" s="87"/>
      <c r="J2" s="87"/>
    </row>
    <row r="3" spans="4:10" ht="15.75">
      <c r="D3" s="130" t="s">
        <v>145</v>
      </c>
      <c r="E3" s="64"/>
      <c r="F3" s="64"/>
      <c r="G3" s="64"/>
      <c r="H3" s="64"/>
      <c r="I3" s="64"/>
      <c r="J3" s="64"/>
    </row>
    <row r="4" spans="4:10" ht="15.75">
      <c r="D4" s="235"/>
      <c r="E4" s="235"/>
      <c r="F4" s="235"/>
      <c r="G4" s="235"/>
      <c r="H4" s="235"/>
      <c r="I4" s="235"/>
      <c r="J4" s="235"/>
    </row>
    <row r="5" spans="1:4" ht="18.75">
      <c r="A5" s="236" t="s">
        <v>228</v>
      </c>
      <c r="B5" s="236"/>
      <c r="C5" s="236"/>
      <c r="D5" s="236"/>
    </row>
    <row r="6" spans="1:4" ht="48">
      <c r="A6" s="192" t="s">
        <v>229</v>
      </c>
      <c r="B6" s="193" t="s">
        <v>79</v>
      </c>
      <c r="C6" s="194" t="s">
        <v>761</v>
      </c>
      <c r="D6" s="194" t="s">
        <v>230</v>
      </c>
    </row>
    <row r="7" spans="1:4" ht="16.5" customHeight="1" thickBot="1">
      <c r="A7" s="192"/>
      <c r="B7" s="192">
        <v>1</v>
      </c>
      <c r="C7" s="192">
        <v>2</v>
      </c>
      <c r="D7" s="195">
        <v>3</v>
      </c>
    </row>
    <row r="8" spans="1:4" ht="15.75">
      <c r="A8" s="54">
        <v>1</v>
      </c>
      <c r="B8" s="237" t="s">
        <v>764</v>
      </c>
      <c r="C8" s="237"/>
      <c r="D8" s="238"/>
    </row>
    <row r="9" spans="1:4" ht="45" customHeight="1">
      <c r="A9" s="55">
        <f aca="true" t="shared" si="0" ref="A9:A24">A8+1</f>
        <v>2</v>
      </c>
      <c r="B9" s="27" t="s">
        <v>568</v>
      </c>
      <c r="C9" s="58" t="s">
        <v>669</v>
      </c>
      <c r="D9" s="196" t="s">
        <v>670</v>
      </c>
    </row>
    <row r="10" spans="1:4" ht="33" customHeight="1">
      <c r="A10" s="55">
        <f t="shared" si="0"/>
        <v>3</v>
      </c>
      <c r="B10" s="27" t="s">
        <v>568</v>
      </c>
      <c r="C10" s="28" t="s">
        <v>231</v>
      </c>
      <c r="D10" s="197" t="s">
        <v>963</v>
      </c>
    </row>
    <row r="11" spans="1:4" ht="30" customHeight="1">
      <c r="A11" s="55">
        <f t="shared" si="0"/>
        <v>4</v>
      </c>
      <c r="B11" s="27" t="s">
        <v>568</v>
      </c>
      <c r="C11" s="28" t="s">
        <v>232</v>
      </c>
      <c r="D11" s="89" t="s">
        <v>233</v>
      </c>
    </row>
    <row r="12" spans="1:4" ht="45" customHeight="1">
      <c r="A12" s="55">
        <f t="shared" si="0"/>
        <v>5</v>
      </c>
      <c r="B12" s="27" t="s">
        <v>568</v>
      </c>
      <c r="C12" s="28" t="s">
        <v>234</v>
      </c>
      <c r="D12" s="88" t="s">
        <v>955</v>
      </c>
    </row>
    <row r="13" spans="1:4" ht="24" customHeight="1">
      <c r="A13" s="55">
        <f t="shared" si="0"/>
        <v>6</v>
      </c>
      <c r="B13" s="27" t="s">
        <v>568</v>
      </c>
      <c r="C13" s="29" t="s">
        <v>671</v>
      </c>
      <c r="D13" s="196" t="s">
        <v>672</v>
      </c>
    </row>
    <row r="14" spans="1:4" ht="46.5" customHeight="1">
      <c r="A14" s="55">
        <f t="shared" si="0"/>
        <v>7</v>
      </c>
      <c r="B14" s="27" t="s">
        <v>568</v>
      </c>
      <c r="C14" s="28" t="s">
        <v>673</v>
      </c>
      <c r="D14" s="88" t="s">
        <v>172</v>
      </c>
    </row>
    <row r="15" spans="1:4" ht="47.25" customHeight="1">
      <c r="A15" s="55">
        <f t="shared" si="0"/>
        <v>8</v>
      </c>
      <c r="B15" s="27" t="s">
        <v>568</v>
      </c>
      <c r="C15" s="28" t="s">
        <v>674</v>
      </c>
      <c r="D15" s="88" t="s">
        <v>675</v>
      </c>
    </row>
    <row r="16" spans="1:4" ht="46.5" customHeight="1">
      <c r="A16" s="55">
        <f t="shared" si="0"/>
        <v>9</v>
      </c>
      <c r="B16" s="27" t="s">
        <v>568</v>
      </c>
      <c r="C16" s="57" t="s">
        <v>676</v>
      </c>
      <c r="D16" s="90" t="s">
        <v>173</v>
      </c>
    </row>
    <row r="17" spans="1:4" ht="46.5" customHeight="1">
      <c r="A17" s="55">
        <f t="shared" si="0"/>
        <v>10</v>
      </c>
      <c r="B17" s="27" t="s">
        <v>568</v>
      </c>
      <c r="C17" s="57" t="s">
        <v>677</v>
      </c>
      <c r="D17" s="90" t="s">
        <v>956</v>
      </c>
    </row>
    <row r="18" spans="1:4" ht="27.75" customHeight="1">
      <c r="A18" s="55">
        <f t="shared" si="0"/>
        <v>11</v>
      </c>
      <c r="B18" s="27" t="s">
        <v>568</v>
      </c>
      <c r="C18" s="57" t="s">
        <v>678</v>
      </c>
      <c r="D18" s="90" t="s">
        <v>235</v>
      </c>
    </row>
    <row r="19" spans="1:4" ht="28.5" customHeight="1">
      <c r="A19" s="55">
        <f t="shared" si="0"/>
        <v>12</v>
      </c>
      <c r="B19" s="27" t="s">
        <v>568</v>
      </c>
      <c r="C19" s="57" t="s">
        <v>80</v>
      </c>
      <c r="D19" s="90" t="s">
        <v>679</v>
      </c>
    </row>
    <row r="20" spans="1:4" ht="31.5" customHeight="1">
      <c r="A20" s="55">
        <f t="shared" si="0"/>
        <v>13</v>
      </c>
      <c r="B20" s="27" t="s">
        <v>568</v>
      </c>
      <c r="C20" s="28" t="s">
        <v>236</v>
      </c>
      <c r="D20" s="88" t="s">
        <v>237</v>
      </c>
    </row>
    <row r="21" spans="1:4" ht="20.25" customHeight="1">
      <c r="A21" s="55">
        <f t="shared" si="0"/>
        <v>14</v>
      </c>
      <c r="B21" s="27" t="s">
        <v>568</v>
      </c>
      <c r="C21" s="28" t="s">
        <v>81</v>
      </c>
      <c r="D21" s="88" t="s">
        <v>82</v>
      </c>
    </row>
    <row r="22" spans="1:4" ht="20.25" customHeight="1">
      <c r="A22" s="55">
        <f t="shared" si="0"/>
        <v>15</v>
      </c>
      <c r="B22" s="27" t="s">
        <v>568</v>
      </c>
      <c r="C22" s="28" t="s">
        <v>238</v>
      </c>
      <c r="D22" s="88" t="s">
        <v>239</v>
      </c>
    </row>
    <row r="23" spans="1:4" ht="20.25" customHeight="1">
      <c r="A23" s="55">
        <f t="shared" si="0"/>
        <v>16</v>
      </c>
      <c r="B23" s="27" t="s">
        <v>568</v>
      </c>
      <c r="C23" s="59" t="s">
        <v>83</v>
      </c>
      <c r="D23" s="91" t="s">
        <v>84</v>
      </c>
    </row>
    <row r="24" spans="1:4" ht="29.25" customHeight="1">
      <c r="A24" s="55">
        <f t="shared" si="0"/>
        <v>17</v>
      </c>
      <c r="B24" s="239" t="s">
        <v>907</v>
      </c>
      <c r="C24" s="240"/>
      <c r="D24" s="227"/>
    </row>
    <row r="25" spans="1:4" ht="29.25" customHeight="1">
      <c r="A25" s="55">
        <f aca="true" t="shared" si="1" ref="A25:A51">A24+1</f>
        <v>18</v>
      </c>
      <c r="B25" s="60" t="s">
        <v>908</v>
      </c>
      <c r="C25" s="57" t="s">
        <v>81</v>
      </c>
      <c r="D25" s="90" t="s">
        <v>82</v>
      </c>
    </row>
    <row r="26" spans="1:4" ht="29.25" customHeight="1">
      <c r="A26" s="55">
        <f t="shared" si="1"/>
        <v>19</v>
      </c>
      <c r="B26" s="60" t="s">
        <v>908</v>
      </c>
      <c r="C26" s="28" t="s">
        <v>238</v>
      </c>
      <c r="D26" s="88" t="s">
        <v>239</v>
      </c>
    </row>
    <row r="27" spans="1:4" ht="29.25" customHeight="1">
      <c r="A27" s="55">
        <f t="shared" si="1"/>
        <v>20</v>
      </c>
      <c r="B27" s="60" t="s">
        <v>908</v>
      </c>
      <c r="C27" s="59" t="s">
        <v>83</v>
      </c>
      <c r="D27" s="91" t="s">
        <v>84</v>
      </c>
    </row>
    <row r="28" spans="1:4" ht="21.75" customHeight="1">
      <c r="A28" s="55">
        <f t="shared" si="1"/>
        <v>21</v>
      </c>
      <c r="B28" s="226" t="s">
        <v>240</v>
      </c>
      <c r="C28" s="226"/>
      <c r="D28" s="241"/>
    </row>
    <row r="29" spans="1:4" ht="15.75">
      <c r="A29" s="55">
        <f t="shared" si="1"/>
        <v>22</v>
      </c>
      <c r="B29" s="56" t="s">
        <v>132</v>
      </c>
      <c r="C29" s="29" t="s">
        <v>671</v>
      </c>
      <c r="D29" s="196" t="s">
        <v>672</v>
      </c>
    </row>
    <row r="30" spans="1:4" ht="18.75" customHeight="1">
      <c r="A30" s="55">
        <f t="shared" si="1"/>
        <v>23</v>
      </c>
      <c r="B30" s="56" t="s">
        <v>132</v>
      </c>
      <c r="C30" s="57" t="s">
        <v>81</v>
      </c>
      <c r="D30" s="90" t="s">
        <v>82</v>
      </c>
    </row>
    <row r="31" spans="1:4" ht="22.5" customHeight="1">
      <c r="A31" s="55">
        <f t="shared" si="1"/>
        <v>24</v>
      </c>
      <c r="B31" s="56" t="s">
        <v>132</v>
      </c>
      <c r="C31" s="28" t="s">
        <v>238</v>
      </c>
      <c r="D31" s="88" t="s">
        <v>239</v>
      </c>
    </row>
    <row r="32" spans="1:4" ht="19.5" customHeight="1">
      <c r="A32" s="55">
        <f t="shared" si="1"/>
        <v>25</v>
      </c>
      <c r="B32" s="56" t="s">
        <v>132</v>
      </c>
      <c r="C32" s="59" t="s">
        <v>83</v>
      </c>
      <c r="D32" s="91" t="s">
        <v>84</v>
      </c>
    </row>
    <row r="33" spans="1:4" ht="23.25" customHeight="1" thickBot="1">
      <c r="A33" s="55">
        <f t="shared" si="1"/>
        <v>26</v>
      </c>
      <c r="B33" s="242" t="s">
        <v>766</v>
      </c>
      <c r="C33" s="242"/>
      <c r="D33" s="243"/>
    </row>
    <row r="34" spans="1:4" ht="15.75">
      <c r="A34" s="55">
        <f t="shared" si="1"/>
        <v>27</v>
      </c>
      <c r="B34" s="60" t="s">
        <v>763</v>
      </c>
      <c r="C34" s="61" t="s">
        <v>241</v>
      </c>
      <c r="D34" s="92" t="s">
        <v>242</v>
      </c>
    </row>
    <row r="35" spans="1:4" ht="26.25" customHeight="1">
      <c r="A35" s="55">
        <f t="shared" si="1"/>
        <v>28</v>
      </c>
      <c r="B35" s="27" t="s">
        <v>763</v>
      </c>
      <c r="C35" s="28" t="s">
        <v>243</v>
      </c>
      <c r="D35" s="88" t="s">
        <v>253</v>
      </c>
    </row>
    <row r="36" spans="1:4" ht="21" customHeight="1">
      <c r="A36" s="55">
        <f t="shared" si="1"/>
        <v>29</v>
      </c>
      <c r="B36" s="27" t="s">
        <v>763</v>
      </c>
      <c r="C36" s="28" t="s">
        <v>254</v>
      </c>
      <c r="D36" s="88" t="s">
        <v>324</v>
      </c>
    </row>
    <row r="37" spans="1:4" ht="22.5" customHeight="1">
      <c r="A37" s="55">
        <f t="shared" si="1"/>
        <v>30</v>
      </c>
      <c r="B37" s="27" t="s">
        <v>763</v>
      </c>
      <c r="C37" s="28" t="s">
        <v>81</v>
      </c>
      <c r="D37" s="88" t="s">
        <v>82</v>
      </c>
    </row>
    <row r="38" spans="1:4" ht="23.25" customHeight="1">
      <c r="A38" s="55">
        <f t="shared" si="1"/>
        <v>31</v>
      </c>
      <c r="B38" s="27" t="s">
        <v>763</v>
      </c>
      <c r="C38" s="28" t="s">
        <v>238</v>
      </c>
      <c r="D38" s="88" t="s">
        <v>239</v>
      </c>
    </row>
    <row r="39" spans="1:4" ht="25.5" customHeight="1">
      <c r="A39" s="55">
        <f t="shared" si="1"/>
        <v>32</v>
      </c>
      <c r="B39" s="27" t="s">
        <v>763</v>
      </c>
      <c r="C39" s="57" t="s">
        <v>85</v>
      </c>
      <c r="D39" s="88" t="s">
        <v>86</v>
      </c>
    </row>
    <row r="40" spans="1:4" ht="15.75">
      <c r="A40" s="55">
        <f t="shared" si="1"/>
        <v>33</v>
      </c>
      <c r="B40" s="27" t="s">
        <v>763</v>
      </c>
      <c r="C40" s="57" t="s">
        <v>325</v>
      </c>
      <c r="D40" s="88" t="s">
        <v>326</v>
      </c>
    </row>
    <row r="41" spans="1:4" ht="30">
      <c r="A41" s="55">
        <f t="shared" si="1"/>
        <v>34</v>
      </c>
      <c r="B41" s="27" t="s">
        <v>763</v>
      </c>
      <c r="C41" s="198" t="s">
        <v>959</v>
      </c>
      <c r="D41" s="88" t="s">
        <v>87</v>
      </c>
    </row>
    <row r="42" spans="1:4" ht="15.75">
      <c r="A42" s="55">
        <f t="shared" si="1"/>
        <v>35</v>
      </c>
      <c r="B42" s="27" t="s">
        <v>763</v>
      </c>
      <c r="C42" s="59" t="s">
        <v>83</v>
      </c>
      <c r="D42" s="91" t="s">
        <v>84</v>
      </c>
    </row>
    <row r="43" spans="1:25" ht="44.25" customHeight="1">
      <c r="A43" s="55">
        <f t="shared" si="1"/>
        <v>36</v>
      </c>
      <c r="B43" s="27" t="s">
        <v>763</v>
      </c>
      <c r="C43" s="59" t="s">
        <v>909</v>
      </c>
      <c r="D43" s="34" t="s">
        <v>680</v>
      </c>
      <c r="E43" s="199"/>
      <c r="F43" s="199"/>
      <c r="G43" s="199"/>
      <c r="H43" s="199"/>
      <c r="I43" s="199"/>
      <c r="J43" s="199"/>
      <c r="K43" s="199"/>
      <c r="L43" s="199"/>
      <c r="M43" s="199"/>
      <c r="N43" s="199"/>
      <c r="O43" s="199"/>
      <c r="P43" s="199"/>
      <c r="Q43" s="199"/>
      <c r="R43" s="199"/>
      <c r="S43" s="199"/>
      <c r="T43" s="199"/>
      <c r="U43" s="199"/>
      <c r="V43" s="199"/>
      <c r="W43" s="199"/>
      <c r="X43" s="199"/>
      <c r="Y43" s="199"/>
    </row>
    <row r="44" spans="1:4" ht="30">
      <c r="A44" s="55">
        <f t="shared" si="1"/>
        <v>37</v>
      </c>
      <c r="B44" s="27" t="s">
        <v>763</v>
      </c>
      <c r="C44" s="198" t="s">
        <v>681</v>
      </c>
      <c r="D44" s="88" t="s">
        <v>957</v>
      </c>
    </row>
    <row r="45" spans="1:4" ht="15.75">
      <c r="A45" s="55">
        <f t="shared" si="1"/>
        <v>38</v>
      </c>
      <c r="B45" s="27" t="s">
        <v>763</v>
      </c>
      <c r="C45" s="198" t="s">
        <v>682</v>
      </c>
      <c r="D45" s="88" t="s">
        <v>683</v>
      </c>
    </row>
    <row r="46" spans="1:4" ht="30">
      <c r="A46" s="55">
        <f t="shared" si="1"/>
        <v>39</v>
      </c>
      <c r="B46" s="27" t="s">
        <v>763</v>
      </c>
      <c r="C46" s="59" t="s">
        <v>684</v>
      </c>
      <c r="D46" s="91" t="s">
        <v>958</v>
      </c>
    </row>
    <row r="47" spans="1:4" ht="21" customHeight="1">
      <c r="A47" s="55">
        <f t="shared" si="1"/>
        <v>40</v>
      </c>
      <c r="B47" s="239" t="s">
        <v>1001</v>
      </c>
      <c r="C47" s="244"/>
      <c r="D47" s="245"/>
    </row>
    <row r="48" spans="1:4" ht="15.75">
      <c r="A48" s="55">
        <f t="shared" si="1"/>
        <v>41</v>
      </c>
      <c r="B48" s="56" t="s">
        <v>133</v>
      </c>
      <c r="C48" s="29" t="s">
        <v>671</v>
      </c>
      <c r="D48" s="196" t="s">
        <v>672</v>
      </c>
    </row>
    <row r="49" spans="1:4" ht="15.75">
      <c r="A49" s="55">
        <f t="shared" si="1"/>
        <v>42</v>
      </c>
      <c r="B49" s="56" t="s">
        <v>133</v>
      </c>
      <c r="C49" s="57" t="s">
        <v>81</v>
      </c>
      <c r="D49" s="90" t="s">
        <v>82</v>
      </c>
    </row>
    <row r="50" spans="1:4" ht="15.75">
      <c r="A50" s="55">
        <f t="shared" si="1"/>
        <v>43</v>
      </c>
      <c r="B50" s="56" t="s">
        <v>133</v>
      </c>
      <c r="C50" s="57" t="s">
        <v>238</v>
      </c>
      <c r="D50" s="90" t="s">
        <v>239</v>
      </c>
    </row>
    <row r="51" spans="1:4" ht="15.75">
      <c r="A51" s="55">
        <f t="shared" si="1"/>
        <v>44</v>
      </c>
      <c r="B51" s="56" t="s">
        <v>133</v>
      </c>
      <c r="C51" s="59" t="s">
        <v>83</v>
      </c>
      <c r="D51" s="91" t="s">
        <v>84</v>
      </c>
    </row>
    <row r="52" spans="1:4" ht="55.5" customHeight="1">
      <c r="A52" s="62"/>
      <c r="B52" s="63"/>
      <c r="C52" s="246" t="s">
        <v>88</v>
      </c>
      <c r="D52" s="246"/>
    </row>
  </sheetData>
  <mergeCells count="8">
    <mergeCell ref="B28:D28"/>
    <mergeCell ref="B33:D33"/>
    <mergeCell ref="B47:D47"/>
    <mergeCell ref="C52:D52"/>
    <mergeCell ref="D4:J4"/>
    <mergeCell ref="A5:D5"/>
    <mergeCell ref="B8:D8"/>
    <mergeCell ref="B24:D24"/>
  </mergeCells>
  <printOptions/>
  <pageMargins left="0.7874015748031497" right="0.3937007874015748" top="0.3937007874015748" bottom="0.3937007874015748" header="0.5118110236220472" footer="0.5118110236220472"/>
  <pageSetup horizontalDpi="600" verticalDpi="600" orientation="landscape" paperSize="9" scale="84" r:id="rId1"/>
</worksheet>
</file>

<file path=xl/worksheets/sheet20.xml><?xml version="1.0" encoding="utf-8"?>
<worksheet xmlns="http://schemas.openxmlformats.org/spreadsheetml/2006/main" xmlns:r="http://schemas.openxmlformats.org/officeDocument/2006/relationships">
  <sheetPr>
    <tabColor indexed="52"/>
  </sheetPr>
  <dimension ref="A1:G17"/>
  <sheetViews>
    <sheetView workbookViewId="0" topLeftCell="A1">
      <selection activeCell="A6" sqref="A6:C6"/>
    </sheetView>
  </sheetViews>
  <sheetFormatPr defaultColWidth="9.00390625" defaultRowHeight="12.75"/>
  <cols>
    <col min="1" max="1" width="5.125" style="10" customWidth="1"/>
    <col min="2" max="2" width="55.25390625" style="10" customWidth="1"/>
    <col min="3" max="3" width="26.625" style="10" customWidth="1"/>
    <col min="4" max="4" width="14.75390625" style="10" customWidth="1"/>
    <col min="5" max="5" width="13.75390625" style="10" customWidth="1"/>
    <col min="6" max="6" width="12.00390625" style="10" customWidth="1"/>
    <col min="7" max="16384" width="9.125" style="10" customWidth="1"/>
  </cols>
  <sheetData>
    <row r="1" spans="1:7" ht="12.75">
      <c r="A1" s="230" t="s">
        <v>608</v>
      </c>
      <c r="B1" s="230"/>
      <c r="C1" s="230"/>
      <c r="D1" s="17"/>
      <c r="E1" s="17"/>
      <c r="F1" s="17"/>
      <c r="G1" s="11"/>
    </row>
    <row r="2" spans="1:7" ht="12.75">
      <c r="A2" s="230" t="s">
        <v>169</v>
      </c>
      <c r="B2" s="230"/>
      <c r="C2" s="230"/>
      <c r="D2" s="17"/>
      <c r="E2" s="17"/>
      <c r="F2" s="17"/>
      <c r="G2" s="11"/>
    </row>
    <row r="3" spans="1:7" ht="18.75">
      <c r="A3" s="230" t="s">
        <v>163</v>
      </c>
      <c r="B3" s="230"/>
      <c r="C3" s="230"/>
      <c r="D3" s="12"/>
      <c r="E3" s="12"/>
      <c r="F3" s="12"/>
      <c r="G3" s="11"/>
    </row>
    <row r="4" spans="2:7" ht="20.25">
      <c r="B4" s="19"/>
      <c r="C4"/>
      <c r="D4" s="12"/>
      <c r="E4" s="12"/>
      <c r="F4" s="13"/>
      <c r="G4" s="11"/>
    </row>
    <row r="5" spans="1:7" ht="18.75">
      <c r="A5" s="271" t="s">
        <v>226</v>
      </c>
      <c r="B5" s="271"/>
      <c r="C5" s="271"/>
      <c r="D5" s="15"/>
      <c r="E5" s="15"/>
      <c r="F5" s="15"/>
      <c r="G5" s="11"/>
    </row>
    <row r="6" spans="1:7" ht="18.75">
      <c r="A6" s="271" t="s">
        <v>545</v>
      </c>
      <c r="B6" s="271"/>
      <c r="C6" s="271"/>
      <c r="D6" s="15"/>
      <c r="E6" s="15"/>
      <c r="F6" s="15"/>
      <c r="G6" s="11"/>
    </row>
    <row r="7" spans="2:7" ht="12.75">
      <c r="B7" s="6"/>
      <c r="C7" s="6" t="s">
        <v>759</v>
      </c>
      <c r="D7" s="17"/>
      <c r="E7" s="17"/>
      <c r="F7" s="14"/>
      <c r="G7" s="11"/>
    </row>
    <row r="8" spans="1:7" ht="15.75">
      <c r="A8" s="279" t="s">
        <v>743</v>
      </c>
      <c r="B8" s="24" t="s">
        <v>223</v>
      </c>
      <c r="C8" s="277" t="s">
        <v>760</v>
      </c>
      <c r="D8" s="16"/>
      <c r="E8" s="16"/>
      <c r="F8" s="16"/>
      <c r="G8" s="11"/>
    </row>
    <row r="9" spans="1:7" ht="15.75">
      <c r="A9" s="280"/>
      <c r="B9" s="25" t="s">
        <v>224</v>
      </c>
      <c r="C9" s="278"/>
      <c r="D9" s="16"/>
      <c r="E9" s="16"/>
      <c r="F9" s="16"/>
      <c r="G9" s="11"/>
    </row>
    <row r="10" spans="1:7" ht="31.5">
      <c r="A10" s="31">
        <v>1</v>
      </c>
      <c r="B10" s="23" t="s">
        <v>225</v>
      </c>
      <c r="C10" s="22">
        <v>0</v>
      </c>
      <c r="D10" s="13"/>
      <c r="E10" s="13"/>
      <c r="F10" s="13"/>
      <c r="G10" s="11"/>
    </row>
    <row r="11" spans="1:7" ht="18.75">
      <c r="A11" s="43" t="s">
        <v>297</v>
      </c>
      <c r="B11" s="23" t="s">
        <v>298</v>
      </c>
      <c r="C11" s="51">
        <v>20000</v>
      </c>
      <c r="D11" s="13"/>
      <c r="E11" s="13"/>
      <c r="F11" s="13"/>
      <c r="G11" s="11"/>
    </row>
    <row r="12" spans="1:7" ht="18.75">
      <c r="A12" s="43" t="s">
        <v>300</v>
      </c>
      <c r="B12" s="23" t="s">
        <v>299</v>
      </c>
      <c r="C12" s="51">
        <v>-20000</v>
      </c>
      <c r="D12" s="13"/>
      <c r="E12" s="13"/>
      <c r="F12" s="13"/>
      <c r="G12" s="11"/>
    </row>
    <row r="13" spans="1:7" ht="18.75">
      <c r="A13" s="43" t="s">
        <v>296</v>
      </c>
      <c r="B13" s="21" t="s">
        <v>301</v>
      </c>
      <c r="C13" s="22">
        <v>0</v>
      </c>
      <c r="D13" s="13"/>
      <c r="E13" s="13"/>
      <c r="F13" s="13"/>
      <c r="G13" s="11"/>
    </row>
    <row r="14" spans="1:7" ht="18.75">
      <c r="A14" s="43" t="s">
        <v>302</v>
      </c>
      <c r="B14" s="23" t="s">
        <v>298</v>
      </c>
      <c r="C14" s="51">
        <v>20000</v>
      </c>
      <c r="D14" s="13"/>
      <c r="E14" s="13"/>
      <c r="F14" s="13"/>
      <c r="G14" s="11"/>
    </row>
    <row r="15" spans="1:7" ht="18.75">
      <c r="A15" s="43" t="s">
        <v>302</v>
      </c>
      <c r="B15" s="23" t="s">
        <v>299</v>
      </c>
      <c r="C15" s="51">
        <v>-20000</v>
      </c>
      <c r="D15" s="13"/>
      <c r="E15" s="13"/>
      <c r="F15" s="13"/>
      <c r="G15" s="11"/>
    </row>
    <row r="16" spans="2:7" ht="18.75">
      <c r="B16" s="13"/>
      <c r="C16" s="13"/>
      <c r="D16" s="13"/>
      <c r="E16" s="13"/>
      <c r="F16" s="13"/>
      <c r="G16" s="11"/>
    </row>
    <row r="17" spans="1:3" ht="18.75">
      <c r="A17" s="50"/>
      <c r="B17" s="4"/>
      <c r="C17" s="4"/>
    </row>
  </sheetData>
  <mergeCells count="7">
    <mergeCell ref="A6:C6"/>
    <mergeCell ref="C8:C9"/>
    <mergeCell ref="A8:A9"/>
    <mergeCell ref="A1:C1"/>
    <mergeCell ref="A2:C2"/>
    <mergeCell ref="A3:C3"/>
    <mergeCell ref="A5:C5"/>
  </mergeCells>
  <printOptions/>
  <pageMargins left="1.1811023622047245" right="0.3937007874015748" top="0.3937007874015748" bottom="0.984251968503937"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indexed="42"/>
  </sheetPr>
  <dimension ref="A1:G49"/>
  <sheetViews>
    <sheetView workbookViewId="0" topLeftCell="A1">
      <selection activeCell="G9" sqref="G9"/>
    </sheetView>
  </sheetViews>
  <sheetFormatPr defaultColWidth="14.75390625" defaultRowHeight="31.5" customHeight="1"/>
  <cols>
    <col min="1" max="1" width="3.875" style="84" customWidth="1"/>
    <col min="2" max="2" width="21.375" style="84" customWidth="1"/>
    <col min="3" max="3" width="14.00390625" style="84" customWidth="1"/>
    <col min="4" max="4" width="12.125" style="84" customWidth="1"/>
    <col min="5" max="5" width="12.625" style="84" customWidth="1"/>
    <col min="6" max="6" width="13.625" style="84" customWidth="1"/>
    <col min="7" max="7" width="13.875" style="84" customWidth="1"/>
    <col min="8" max="16384" width="14.75390625" style="84" customWidth="1"/>
  </cols>
  <sheetData>
    <row r="1" spans="1:7" s="74" customFormat="1" ht="12.75">
      <c r="A1" s="230" t="s">
        <v>203</v>
      </c>
      <c r="B1" s="230"/>
      <c r="C1" s="230"/>
      <c r="D1" s="230"/>
      <c r="E1" s="230"/>
      <c r="F1" s="230"/>
      <c r="G1" s="230"/>
    </row>
    <row r="2" spans="1:7" s="74" customFormat="1" ht="12.75">
      <c r="A2" s="230" t="s">
        <v>169</v>
      </c>
      <c r="B2" s="230"/>
      <c r="C2" s="230"/>
      <c r="D2" s="230"/>
      <c r="E2" s="230"/>
      <c r="F2" s="230"/>
      <c r="G2" s="230"/>
    </row>
    <row r="3" spans="1:7" s="74" customFormat="1" ht="12.75">
      <c r="A3" s="230" t="s">
        <v>164</v>
      </c>
      <c r="B3" s="230"/>
      <c r="C3" s="230"/>
      <c r="D3" s="230"/>
      <c r="E3" s="230"/>
      <c r="F3" s="230"/>
      <c r="G3" s="230"/>
    </row>
    <row r="4" spans="5:7" s="74" customFormat="1" ht="12">
      <c r="E4" s="283"/>
      <c r="F4" s="283"/>
      <c r="G4" s="283"/>
    </row>
    <row r="5" s="74" customFormat="1" ht="12">
      <c r="G5" s="75"/>
    </row>
    <row r="6" spans="1:7" s="77" customFormat="1" ht="15">
      <c r="A6" s="281" t="s">
        <v>318</v>
      </c>
      <c r="B6" s="281"/>
      <c r="C6" s="281"/>
      <c r="D6" s="281"/>
      <c r="E6" s="281"/>
      <c r="F6" s="281"/>
      <c r="G6" s="281"/>
    </row>
    <row r="7" spans="1:7" s="77" customFormat="1" ht="15">
      <c r="A7" s="281" t="s">
        <v>319</v>
      </c>
      <c r="B7" s="281"/>
      <c r="C7" s="281"/>
      <c r="D7" s="281"/>
      <c r="E7" s="281"/>
      <c r="F7" s="281"/>
      <c r="G7" s="281"/>
    </row>
    <row r="8" spans="1:7" s="77" customFormat="1" ht="15">
      <c r="A8" s="281" t="s">
        <v>170</v>
      </c>
      <c r="B8" s="281"/>
      <c r="C8" s="281"/>
      <c r="D8" s="281"/>
      <c r="E8" s="281"/>
      <c r="F8" s="281"/>
      <c r="G8" s="281"/>
    </row>
    <row r="9" spans="1:7" s="77" customFormat="1" ht="15">
      <c r="A9" s="78"/>
      <c r="B9" s="78"/>
      <c r="C9" s="78"/>
      <c r="D9" s="78"/>
      <c r="E9" s="78"/>
      <c r="F9" s="78"/>
      <c r="G9" s="78"/>
    </row>
    <row r="10" spans="1:7" s="76" customFormat="1" ht="27.75" customHeight="1">
      <c r="A10" s="282" t="s">
        <v>739</v>
      </c>
      <c r="B10" s="282"/>
      <c r="C10" s="282"/>
      <c r="D10" s="282"/>
      <c r="E10" s="282"/>
      <c r="F10" s="282"/>
      <c r="G10" s="282"/>
    </row>
    <row r="11" spans="1:7" s="76" customFormat="1" ht="15">
      <c r="A11" s="81"/>
      <c r="B11" s="81"/>
      <c r="C11" s="81"/>
      <c r="D11" s="81"/>
      <c r="E11" s="81"/>
      <c r="F11" s="81"/>
      <c r="G11" s="82"/>
    </row>
    <row r="12" spans="1:7" s="76" customFormat="1" ht="60">
      <c r="A12" s="83" t="s">
        <v>729</v>
      </c>
      <c r="B12" s="83" t="s">
        <v>105</v>
      </c>
      <c r="C12" s="83" t="s">
        <v>735</v>
      </c>
      <c r="D12" s="83" t="s">
        <v>740</v>
      </c>
      <c r="E12" s="83" t="s">
        <v>731</v>
      </c>
      <c r="F12" s="83" t="s">
        <v>734</v>
      </c>
      <c r="G12" s="211" t="s">
        <v>733</v>
      </c>
    </row>
    <row r="13" spans="1:7" s="76" customFormat="1" ht="15">
      <c r="A13" s="83">
        <v>1</v>
      </c>
      <c r="B13" s="83">
        <v>2</v>
      </c>
      <c r="C13" s="83">
        <v>3</v>
      </c>
      <c r="D13" s="83">
        <v>4</v>
      </c>
      <c r="E13" s="83">
        <v>5</v>
      </c>
      <c r="F13" s="83">
        <v>6</v>
      </c>
      <c r="G13" s="211">
        <v>7</v>
      </c>
    </row>
    <row r="14" spans="1:7" s="76" customFormat="1" ht="30">
      <c r="A14" s="83">
        <v>1</v>
      </c>
      <c r="B14" s="80" t="s">
        <v>732</v>
      </c>
      <c r="C14" s="83" t="s">
        <v>730</v>
      </c>
      <c r="D14" s="83">
        <v>0</v>
      </c>
      <c r="E14" s="83" t="s">
        <v>730</v>
      </c>
      <c r="F14" s="83" t="s">
        <v>730</v>
      </c>
      <c r="G14" s="83" t="s">
        <v>730</v>
      </c>
    </row>
    <row r="15" s="76" customFormat="1" ht="15"/>
    <row r="16" s="76" customFormat="1" ht="15"/>
    <row r="17" spans="1:7" s="76" customFormat="1" ht="28.5" customHeight="1">
      <c r="A17" s="282" t="s">
        <v>738</v>
      </c>
      <c r="B17" s="282"/>
      <c r="C17" s="282"/>
      <c r="D17" s="282"/>
      <c r="E17" s="282"/>
      <c r="F17" s="282"/>
      <c r="G17" s="282"/>
    </row>
    <row r="18" spans="1:7" s="76" customFormat="1" ht="15">
      <c r="A18" s="79"/>
      <c r="B18" s="79"/>
      <c r="C18" s="79"/>
      <c r="D18" s="79"/>
      <c r="E18" s="79"/>
      <c r="F18" s="79"/>
      <c r="G18" s="79"/>
    </row>
    <row r="19" spans="1:7" s="76" customFormat="1" ht="15">
      <c r="A19" s="284" t="s">
        <v>729</v>
      </c>
      <c r="B19" s="286" t="s">
        <v>736</v>
      </c>
      <c r="C19" s="286"/>
      <c r="D19" s="286"/>
      <c r="E19" s="286"/>
      <c r="F19" s="287" t="s">
        <v>131</v>
      </c>
      <c r="G19" s="287"/>
    </row>
    <row r="20" spans="1:7" s="76" customFormat="1" ht="68.25" customHeight="1">
      <c r="A20" s="285"/>
      <c r="B20" s="286"/>
      <c r="C20" s="286"/>
      <c r="D20" s="286"/>
      <c r="E20" s="286"/>
      <c r="F20" s="287"/>
      <c r="G20" s="287"/>
    </row>
    <row r="21" spans="1:7" s="76" customFormat="1" ht="15">
      <c r="A21" s="213">
        <v>1</v>
      </c>
      <c r="B21" s="289">
        <v>2</v>
      </c>
      <c r="C21" s="290"/>
      <c r="D21" s="290"/>
      <c r="E21" s="291"/>
      <c r="F21" s="289">
        <v>3</v>
      </c>
      <c r="G21" s="291"/>
    </row>
    <row r="22" spans="1:7" s="76" customFormat="1" ht="15">
      <c r="A22" s="212">
        <v>1</v>
      </c>
      <c r="B22" s="288" t="s">
        <v>737</v>
      </c>
      <c r="C22" s="288"/>
      <c r="D22" s="288"/>
      <c r="E22" s="288"/>
      <c r="F22" s="287">
        <v>0</v>
      </c>
      <c r="G22" s="287"/>
    </row>
    <row r="23" s="76" customFormat="1" ht="31.5" customHeight="1"/>
    <row r="24" s="76" customFormat="1" ht="31.5" customHeight="1"/>
    <row r="25" s="76" customFormat="1" ht="31.5" customHeight="1"/>
    <row r="26" s="76" customFormat="1" ht="31.5" customHeight="1"/>
    <row r="27" s="76" customFormat="1" ht="31.5" customHeight="1"/>
    <row r="28" s="76" customFormat="1" ht="31.5" customHeight="1"/>
    <row r="29" s="76" customFormat="1" ht="31.5" customHeight="1"/>
    <row r="30" s="76" customFormat="1" ht="31.5" customHeight="1"/>
    <row r="31" s="76" customFormat="1" ht="31.5" customHeight="1"/>
    <row r="32" s="76" customFormat="1" ht="31.5" customHeight="1"/>
    <row r="33" s="76" customFormat="1" ht="31.5" customHeight="1"/>
    <row r="34" s="76" customFormat="1" ht="31.5" customHeight="1"/>
    <row r="35" s="76" customFormat="1" ht="31.5" customHeight="1"/>
    <row r="36" s="76" customFormat="1" ht="31.5" customHeight="1"/>
    <row r="37" s="76" customFormat="1" ht="31.5" customHeight="1"/>
    <row r="38" s="76" customFormat="1" ht="31.5" customHeight="1"/>
    <row r="39" s="76" customFormat="1" ht="31.5" customHeight="1"/>
    <row r="40" s="76" customFormat="1" ht="31.5" customHeight="1"/>
    <row r="41" s="76" customFormat="1" ht="31.5" customHeight="1"/>
    <row r="42" s="76" customFormat="1" ht="31.5" customHeight="1"/>
    <row r="43" spans="1:7" ht="31.5" customHeight="1">
      <c r="A43" s="76"/>
      <c r="B43" s="76"/>
      <c r="C43" s="76"/>
      <c r="D43" s="76"/>
      <c r="E43" s="76"/>
      <c r="F43" s="76"/>
      <c r="G43" s="76"/>
    </row>
    <row r="44" spans="1:7" ht="31.5" customHeight="1">
      <c r="A44" s="76"/>
      <c r="B44" s="76"/>
      <c r="C44" s="76"/>
      <c r="D44" s="76"/>
      <c r="E44" s="76"/>
      <c r="F44" s="76"/>
      <c r="G44" s="76"/>
    </row>
    <row r="45" spans="1:7" ht="31.5" customHeight="1">
      <c r="A45" s="76"/>
      <c r="B45" s="76"/>
      <c r="C45" s="76"/>
      <c r="D45" s="76"/>
      <c r="E45" s="76"/>
      <c r="F45" s="76"/>
      <c r="G45" s="76"/>
    </row>
    <row r="46" spans="1:7" ht="31.5" customHeight="1">
      <c r="A46" s="76"/>
      <c r="B46" s="76"/>
      <c r="C46" s="76"/>
      <c r="D46" s="76"/>
      <c r="E46" s="76"/>
      <c r="F46" s="76"/>
      <c r="G46" s="76"/>
    </row>
    <row r="47" spans="1:7" ht="31.5" customHeight="1">
      <c r="A47" s="76"/>
      <c r="B47" s="76"/>
      <c r="C47" s="76"/>
      <c r="D47" s="76"/>
      <c r="E47" s="76"/>
      <c r="F47" s="76"/>
      <c r="G47" s="76"/>
    </row>
    <row r="48" spans="1:7" ht="31.5" customHeight="1">
      <c r="A48" s="76"/>
      <c r="B48" s="76"/>
      <c r="C48" s="76"/>
      <c r="D48" s="76"/>
      <c r="E48" s="76"/>
      <c r="F48" s="76"/>
      <c r="G48" s="76"/>
    </row>
    <row r="49" spans="1:7" ht="31.5" customHeight="1">
      <c r="A49" s="76"/>
      <c r="B49" s="76"/>
      <c r="C49" s="76"/>
      <c r="D49" s="76"/>
      <c r="E49" s="76"/>
      <c r="F49" s="76"/>
      <c r="G49" s="76"/>
    </row>
  </sheetData>
  <mergeCells count="16">
    <mergeCell ref="B22:E22"/>
    <mergeCell ref="F22:G22"/>
    <mergeCell ref="B21:E21"/>
    <mergeCell ref="F21:G21"/>
    <mergeCell ref="A17:G17"/>
    <mergeCell ref="A19:A20"/>
    <mergeCell ref="B19:E20"/>
    <mergeCell ref="F19:G20"/>
    <mergeCell ref="A8:G8"/>
    <mergeCell ref="A10:G10"/>
    <mergeCell ref="A1:G1"/>
    <mergeCell ref="A2:G2"/>
    <mergeCell ref="A3:G3"/>
    <mergeCell ref="E4:G4"/>
    <mergeCell ref="A6:G6"/>
    <mergeCell ref="A7:G7"/>
  </mergeCells>
  <printOptions/>
  <pageMargins left="0.7874015748031497"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7"/>
  </sheetPr>
  <dimension ref="A1:I17"/>
  <sheetViews>
    <sheetView tabSelected="1" workbookViewId="0" topLeftCell="A1">
      <selection activeCell="B13" sqref="B13"/>
    </sheetView>
  </sheetViews>
  <sheetFormatPr defaultColWidth="9.00390625" defaultRowHeight="12.75"/>
  <cols>
    <col min="1" max="1" width="4.25390625" style="0" customWidth="1"/>
    <col min="2" max="2" width="12.875" style="0" customWidth="1"/>
    <col min="3" max="3" width="25.875" style="0" customWidth="1"/>
    <col min="4" max="4" width="44.125" style="0" customWidth="1"/>
  </cols>
  <sheetData>
    <row r="1" spans="1:9" ht="15.75" customHeight="1">
      <c r="A1" s="230" t="s">
        <v>219</v>
      </c>
      <c r="B1" s="230"/>
      <c r="C1" s="230"/>
      <c r="D1" s="230"/>
      <c r="E1" s="40"/>
      <c r="F1" s="40"/>
      <c r="G1" s="40"/>
      <c r="H1" s="40"/>
      <c r="I1" s="40"/>
    </row>
    <row r="2" spans="1:9" ht="15.75" customHeight="1">
      <c r="A2" s="230" t="s">
        <v>227</v>
      </c>
      <c r="B2" s="230"/>
      <c r="C2" s="230"/>
      <c r="D2" s="230"/>
      <c r="E2" s="40"/>
      <c r="F2" s="40"/>
      <c r="G2" s="40"/>
      <c r="H2" s="40"/>
      <c r="I2" s="40"/>
    </row>
    <row r="3" spans="1:9" ht="15.75" customHeight="1">
      <c r="A3" s="230" t="s">
        <v>146</v>
      </c>
      <c r="B3" s="230"/>
      <c r="C3" s="230"/>
      <c r="D3" s="230"/>
      <c r="E3" s="40"/>
      <c r="F3" s="40"/>
      <c r="G3" s="40"/>
      <c r="H3" s="40"/>
      <c r="I3" s="40"/>
    </row>
    <row r="4" ht="12.75">
      <c r="B4" s="6"/>
    </row>
    <row r="5" spans="2:4" ht="15.75">
      <c r="B5" s="234" t="s">
        <v>221</v>
      </c>
      <c r="C5" s="234"/>
      <c r="D5" s="234"/>
    </row>
    <row r="6" spans="2:4" ht="15.75">
      <c r="B6" s="234" t="s">
        <v>220</v>
      </c>
      <c r="C6" s="234"/>
      <c r="D6" s="234"/>
    </row>
    <row r="7" spans="2:4" ht="15.75">
      <c r="B7" s="234" t="s">
        <v>222</v>
      </c>
      <c r="C7" s="234"/>
      <c r="D7" s="234"/>
    </row>
    <row r="8" ht="15.75">
      <c r="B8" s="18"/>
    </row>
    <row r="9" spans="1:4" ht="12.75">
      <c r="A9" s="247" t="s">
        <v>743</v>
      </c>
      <c r="B9" s="8" t="s">
        <v>767</v>
      </c>
      <c r="C9" s="249" t="s">
        <v>769</v>
      </c>
      <c r="D9" s="250" t="s">
        <v>218</v>
      </c>
    </row>
    <row r="10" spans="1:4" ht="41.25" customHeight="1">
      <c r="A10" s="248"/>
      <c r="B10" s="9" t="s">
        <v>768</v>
      </c>
      <c r="C10" s="249"/>
      <c r="D10" s="250"/>
    </row>
    <row r="11" spans="1:4" ht="34.5" customHeight="1">
      <c r="A11" s="69">
        <v>1</v>
      </c>
      <c r="B11" s="41" t="s">
        <v>763</v>
      </c>
      <c r="C11" s="20"/>
      <c r="D11" s="42" t="s">
        <v>766</v>
      </c>
    </row>
    <row r="12" spans="1:4" ht="48" customHeight="1">
      <c r="A12" s="69">
        <v>2</v>
      </c>
      <c r="B12" s="41" t="s">
        <v>763</v>
      </c>
      <c r="C12" s="52" t="s">
        <v>72</v>
      </c>
      <c r="D12" s="36" t="s">
        <v>290</v>
      </c>
    </row>
    <row r="13" spans="1:4" ht="64.5" customHeight="1">
      <c r="A13" s="69">
        <v>3</v>
      </c>
      <c r="B13" s="41" t="s">
        <v>763</v>
      </c>
      <c r="C13" s="53" t="s">
        <v>73</v>
      </c>
      <c r="D13" s="34" t="s">
        <v>259</v>
      </c>
    </row>
    <row r="14" spans="1:4" ht="30">
      <c r="A14" s="69">
        <v>4</v>
      </c>
      <c r="B14" s="41" t="s">
        <v>763</v>
      </c>
      <c r="C14" s="53" t="s">
        <v>77</v>
      </c>
      <c r="D14" s="34" t="s">
        <v>269</v>
      </c>
    </row>
    <row r="15" spans="1:4" ht="30">
      <c r="A15" s="69">
        <v>5</v>
      </c>
      <c r="B15" s="41" t="s">
        <v>763</v>
      </c>
      <c r="C15" s="53" t="s">
        <v>76</v>
      </c>
      <c r="D15" s="34" t="s">
        <v>286</v>
      </c>
    </row>
    <row r="16" spans="1:4" ht="60">
      <c r="A16" s="70">
        <v>6</v>
      </c>
      <c r="B16" s="41" t="s">
        <v>763</v>
      </c>
      <c r="C16" s="53" t="s">
        <v>74</v>
      </c>
      <c r="D16" s="34" t="s">
        <v>78</v>
      </c>
    </row>
    <row r="17" spans="1:4" ht="60">
      <c r="A17" s="70">
        <v>7</v>
      </c>
      <c r="B17" s="41" t="s">
        <v>763</v>
      </c>
      <c r="C17" s="52" t="s">
        <v>75</v>
      </c>
      <c r="D17" s="36" t="s">
        <v>292</v>
      </c>
    </row>
  </sheetData>
  <mergeCells count="9">
    <mergeCell ref="B6:D6"/>
    <mergeCell ref="B7:D7"/>
    <mergeCell ref="A9:A10"/>
    <mergeCell ref="C9:C10"/>
    <mergeCell ref="D9:D10"/>
    <mergeCell ref="B5:D5"/>
    <mergeCell ref="A1:D1"/>
    <mergeCell ref="A2:D2"/>
    <mergeCell ref="A3:D3"/>
  </mergeCells>
  <printOptions/>
  <pageMargins left="0.7874015748031497" right="0.3937007874015748" top="0.3937007874015748"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5"/>
  </sheetPr>
  <dimension ref="A1:R110"/>
  <sheetViews>
    <sheetView workbookViewId="0" topLeftCell="A1">
      <selection activeCell="F16" sqref="F16"/>
    </sheetView>
  </sheetViews>
  <sheetFormatPr defaultColWidth="9.00390625" defaultRowHeight="12.75"/>
  <cols>
    <col min="1" max="1" width="4.75390625" style="0" customWidth="1"/>
    <col min="2" max="2" width="10.00390625" style="0" customWidth="1"/>
    <col min="3" max="3" width="2.625" style="0" customWidth="1"/>
    <col min="4" max="4" width="6.25390625" style="0" customWidth="1"/>
    <col min="5" max="5" width="4.25390625" style="0" customWidth="1"/>
    <col min="6" max="6" width="65.25390625" style="0" customWidth="1"/>
    <col min="7" max="7" width="5.25390625" style="0" hidden="1" customWidth="1"/>
    <col min="8" max="8" width="11.00390625" style="0" hidden="1" customWidth="1"/>
    <col min="9" max="9" width="4.375" style="0" hidden="1" customWidth="1"/>
    <col min="10" max="10" width="6.125" style="0" hidden="1" customWidth="1"/>
    <col min="11" max="11" width="5.25390625" style="0" hidden="1" customWidth="1"/>
    <col min="12" max="12" width="15.75390625" style="0" customWidth="1"/>
    <col min="13" max="16" width="10.75390625" style="0" hidden="1" customWidth="1"/>
    <col min="17" max="28" width="18.125" style="0" customWidth="1"/>
  </cols>
  <sheetData>
    <row r="1" spans="6:12" ht="12.75">
      <c r="F1" s="230" t="s">
        <v>327</v>
      </c>
      <c r="G1" s="230"/>
      <c r="H1" s="230"/>
      <c r="I1" s="230"/>
      <c r="J1" s="230"/>
      <c r="K1" s="230"/>
      <c r="L1" s="230"/>
    </row>
    <row r="2" spans="6:12" ht="12.75">
      <c r="F2" s="230" t="s">
        <v>328</v>
      </c>
      <c r="G2" s="230"/>
      <c r="H2" s="230"/>
      <c r="I2" s="230"/>
      <c r="J2" s="230"/>
      <c r="K2" s="230"/>
      <c r="L2" s="230"/>
    </row>
    <row r="3" spans="1:12" ht="12.75">
      <c r="A3" s="1"/>
      <c r="B3" s="1"/>
      <c r="C3" s="1"/>
      <c r="D3" s="1"/>
      <c r="E3" s="1"/>
      <c r="F3" s="230" t="s">
        <v>147</v>
      </c>
      <c r="G3" s="230"/>
      <c r="H3" s="230"/>
      <c r="I3" s="230"/>
      <c r="J3" s="230"/>
      <c r="K3" s="230"/>
      <c r="L3" s="230"/>
    </row>
    <row r="4" spans="1:12" ht="12.75">
      <c r="A4" s="1"/>
      <c r="B4" s="1"/>
      <c r="C4" s="1"/>
      <c r="D4" s="1"/>
      <c r="E4" s="1"/>
      <c r="F4" s="93"/>
      <c r="G4" s="93"/>
      <c r="H4" s="93"/>
      <c r="I4" s="93"/>
      <c r="J4" s="93"/>
      <c r="K4" s="93"/>
      <c r="L4" s="93"/>
    </row>
    <row r="5" spans="1:18" ht="15.75">
      <c r="A5" s="234" t="s">
        <v>618</v>
      </c>
      <c r="B5" s="234"/>
      <c r="C5" s="234"/>
      <c r="D5" s="234"/>
      <c r="E5" s="234"/>
      <c r="F5" s="234"/>
      <c r="G5" s="234"/>
      <c r="H5" s="234"/>
      <c r="I5" s="234"/>
      <c r="J5" s="234"/>
      <c r="K5" s="234"/>
      <c r="L5" s="234"/>
      <c r="R5" s="94"/>
    </row>
    <row r="6" spans="1:12" ht="12.75">
      <c r="A6" s="251" t="s">
        <v>619</v>
      </c>
      <c r="B6" s="251"/>
      <c r="C6" s="251"/>
      <c r="D6" s="251"/>
      <c r="E6" s="251"/>
      <c r="F6" s="251"/>
      <c r="G6" s="251"/>
      <c r="H6" s="251"/>
      <c r="I6" s="251"/>
      <c r="J6" s="251"/>
      <c r="K6" s="251"/>
      <c r="L6" s="251"/>
    </row>
    <row r="7" spans="1:12" ht="12.75">
      <c r="A7" s="1"/>
      <c r="B7" s="1"/>
      <c r="C7" s="1"/>
      <c r="D7" s="1"/>
      <c r="E7" s="1"/>
      <c r="F7" s="95"/>
      <c r="G7" s="1"/>
      <c r="H7" s="1"/>
      <c r="I7" s="1"/>
      <c r="J7" s="1"/>
      <c r="K7" s="1"/>
      <c r="L7" s="6" t="s">
        <v>758</v>
      </c>
    </row>
    <row r="8" spans="1:16" ht="12.75" hidden="1">
      <c r="A8" s="96"/>
      <c r="B8" s="96"/>
      <c r="C8" s="96"/>
      <c r="D8" s="96"/>
      <c r="E8" s="96"/>
      <c r="F8" s="96"/>
      <c r="G8" s="96"/>
      <c r="H8" s="96"/>
      <c r="I8" s="96"/>
      <c r="J8" s="96"/>
      <c r="K8" s="96"/>
      <c r="L8" s="97">
        <v>368015840</v>
      </c>
      <c r="M8" s="98">
        <v>87257549</v>
      </c>
      <c r="N8" s="98">
        <v>107437640</v>
      </c>
      <c r="O8" s="98">
        <v>71233650</v>
      </c>
      <c r="P8" s="98">
        <v>102087001</v>
      </c>
    </row>
    <row r="9" spans="1:16" ht="12.75" customHeight="1">
      <c r="A9" s="252" t="s">
        <v>761</v>
      </c>
      <c r="B9" s="253"/>
      <c r="C9" s="253"/>
      <c r="D9" s="253"/>
      <c r="E9" s="254"/>
      <c r="F9" s="261" t="s">
        <v>329</v>
      </c>
      <c r="G9" s="99"/>
      <c r="H9" s="99"/>
      <c r="I9" s="99"/>
      <c r="J9" s="99"/>
      <c r="K9" s="99"/>
      <c r="L9" s="264" t="s">
        <v>474</v>
      </c>
      <c r="M9" s="98"/>
      <c r="N9" s="98"/>
      <c r="O9" s="98"/>
      <c r="P9" s="98"/>
    </row>
    <row r="10" spans="1:16" ht="12.75">
      <c r="A10" s="255"/>
      <c r="B10" s="256"/>
      <c r="C10" s="256"/>
      <c r="D10" s="256"/>
      <c r="E10" s="257"/>
      <c r="F10" s="262"/>
      <c r="G10" s="99"/>
      <c r="H10" s="99"/>
      <c r="I10" s="99"/>
      <c r="J10" s="99"/>
      <c r="K10" s="99"/>
      <c r="L10" s="265"/>
      <c r="M10" s="98"/>
      <c r="N10" s="98"/>
      <c r="O10" s="98"/>
      <c r="P10" s="98"/>
    </row>
    <row r="11" spans="1:16" ht="12.75">
      <c r="A11" s="258"/>
      <c r="B11" s="259"/>
      <c r="C11" s="259"/>
      <c r="D11" s="259"/>
      <c r="E11" s="260"/>
      <c r="F11" s="263"/>
      <c r="G11" s="99"/>
      <c r="H11" s="99"/>
      <c r="I11" s="99"/>
      <c r="J11" s="99"/>
      <c r="K11" s="99"/>
      <c r="L11" s="266"/>
      <c r="M11" s="98"/>
      <c r="N11" s="98"/>
      <c r="O11" s="98"/>
      <c r="P11" s="98"/>
    </row>
    <row r="12" spans="1:16" ht="19.5" customHeight="1">
      <c r="A12" s="100" t="s">
        <v>330</v>
      </c>
      <c r="B12" s="100" t="s">
        <v>331</v>
      </c>
      <c r="C12" s="101" t="s">
        <v>332</v>
      </c>
      <c r="D12" s="100" t="s">
        <v>333</v>
      </c>
      <c r="E12" s="100" t="s">
        <v>330</v>
      </c>
      <c r="F12" s="102" t="s">
        <v>334</v>
      </c>
      <c r="G12" s="103" t="s">
        <v>335</v>
      </c>
      <c r="H12" s="103" t="s">
        <v>331</v>
      </c>
      <c r="I12" s="103" t="s">
        <v>335</v>
      </c>
      <c r="J12" s="103" t="s">
        <v>335</v>
      </c>
      <c r="K12" s="103" t="s">
        <v>335</v>
      </c>
      <c r="L12" s="104">
        <f>L13+L24+L33+L39+L44+L48+L52+L65</f>
        <v>209843.4</v>
      </c>
      <c r="M12" s="105">
        <v>7939739</v>
      </c>
      <c r="N12" s="105">
        <v>8802950</v>
      </c>
      <c r="O12" s="105">
        <v>13097030</v>
      </c>
      <c r="P12" s="105">
        <v>13653881</v>
      </c>
    </row>
    <row r="13" spans="1:16" ht="14.25">
      <c r="A13" s="100" t="s">
        <v>336</v>
      </c>
      <c r="B13" s="100" t="s">
        <v>337</v>
      </c>
      <c r="C13" s="100" t="s">
        <v>332</v>
      </c>
      <c r="D13" s="100" t="s">
        <v>333</v>
      </c>
      <c r="E13" s="100" t="s">
        <v>330</v>
      </c>
      <c r="F13" s="106" t="s">
        <v>338</v>
      </c>
      <c r="G13" s="100" t="s">
        <v>335</v>
      </c>
      <c r="H13" s="100" t="s">
        <v>337</v>
      </c>
      <c r="I13" s="100" t="s">
        <v>335</v>
      </c>
      <c r="J13" s="100" t="s">
        <v>335</v>
      </c>
      <c r="K13" s="100" t="s">
        <v>335</v>
      </c>
      <c r="L13" s="107">
        <f>L14+L17</f>
        <v>193192.4</v>
      </c>
      <c r="M13" s="105">
        <v>6524739</v>
      </c>
      <c r="N13" s="105">
        <v>6314400</v>
      </c>
      <c r="O13" s="105">
        <v>10662030</v>
      </c>
      <c r="P13" s="105">
        <v>10660531</v>
      </c>
    </row>
    <row r="14" spans="1:16" ht="12.75">
      <c r="A14" s="100" t="s">
        <v>336</v>
      </c>
      <c r="B14" s="100" t="s">
        <v>339</v>
      </c>
      <c r="C14" s="100" t="s">
        <v>332</v>
      </c>
      <c r="D14" s="100" t="s">
        <v>333</v>
      </c>
      <c r="E14" s="100" t="s">
        <v>340</v>
      </c>
      <c r="F14" s="108" t="s">
        <v>341</v>
      </c>
      <c r="G14" s="100" t="s">
        <v>335</v>
      </c>
      <c r="H14" s="100" t="s">
        <v>339</v>
      </c>
      <c r="I14" s="100" t="s">
        <v>335</v>
      </c>
      <c r="J14" s="100" t="s">
        <v>335</v>
      </c>
      <c r="K14" s="100" t="s">
        <v>335</v>
      </c>
      <c r="L14" s="107">
        <f>L15</f>
        <v>212</v>
      </c>
      <c r="M14" s="105">
        <v>76000</v>
      </c>
      <c r="N14" s="105">
        <v>105000</v>
      </c>
      <c r="O14" s="105">
        <v>105000</v>
      </c>
      <c r="P14" s="105">
        <v>105000</v>
      </c>
    </row>
    <row r="15" spans="1:16" ht="24.75" customHeight="1">
      <c r="A15" s="100" t="s">
        <v>336</v>
      </c>
      <c r="B15" s="100" t="s">
        <v>342</v>
      </c>
      <c r="C15" s="100" t="s">
        <v>332</v>
      </c>
      <c r="D15" s="100" t="s">
        <v>333</v>
      </c>
      <c r="E15" s="100" t="s">
        <v>340</v>
      </c>
      <c r="F15" s="108" t="s">
        <v>343</v>
      </c>
      <c r="G15" s="100" t="s">
        <v>335</v>
      </c>
      <c r="H15" s="100" t="s">
        <v>342</v>
      </c>
      <c r="I15" s="100" t="s">
        <v>335</v>
      </c>
      <c r="J15" s="100" t="s">
        <v>335</v>
      </c>
      <c r="K15" s="100" t="s">
        <v>335</v>
      </c>
      <c r="L15" s="107">
        <f>L16</f>
        <v>212</v>
      </c>
      <c r="M15" s="105">
        <v>76000</v>
      </c>
      <c r="N15" s="105">
        <v>105000</v>
      </c>
      <c r="O15" s="105">
        <v>105000</v>
      </c>
      <c r="P15" s="105">
        <v>105000</v>
      </c>
    </row>
    <row r="16" spans="1:16" ht="24">
      <c r="A16" s="109" t="s">
        <v>336</v>
      </c>
      <c r="B16" s="109" t="s">
        <v>344</v>
      </c>
      <c r="C16" s="109" t="s">
        <v>345</v>
      </c>
      <c r="D16" s="109" t="s">
        <v>333</v>
      </c>
      <c r="E16" s="109" t="s">
        <v>340</v>
      </c>
      <c r="F16" s="110" t="s">
        <v>346</v>
      </c>
      <c r="G16" s="109" t="s">
        <v>336</v>
      </c>
      <c r="H16" s="109" t="s">
        <v>344</v>
      </c>
      <c r="I16" s="109" t="s">
        <v>345</v>
      </c>
      <c r="J16" s="109" t="s">
        <v>333</v>
      </c>
      <c r="K16" s="109" t="s">
        <v>340</v>
      </c>
      <c r="L16" s="111">
        <v>212</v>
      </c>
      <c r="M16" s="112">
        <v>76000</v>
      </c>
      <c r="N16" s="112">
        <v>105000</v>
      </c>
      <c r="O16" s="112">
        <v>105000</v>
      </c>
      <c r="P16" s="112">
        <v>105000</v>
      </c>
    </row>
    <row r="17" spans="1:16" ht="12.75">
      <c r="A17" s="100" t="s">
        <v>336</v>
      </c>
      <c r="B17" s="100" t="s">
        <v>347</v>
      </c>
      <c r="C17" s="100" t="s">
        <v>348</v>
      </c>
      <c r="D17" s="100" t="s">
        <v>333</v>
      </c>
      <c r="E17" s="100" t="s">
        <v>340</v>
      </c>
      <c r="F17" s="108" t="s">
        <v>349</v>
      </c>
      <c r="G17" s="100" t="s">
        <v>335</v>
      </c>
      <c r="H17" s="100" t="s">
        <v>347</v>
      </c>
      <c r="I17" s="100" t="s">
        <v>335</v>
      </c>
      <c r="J17" s="100" t="s">
        <v>335</v>
      </c>
      <c r="K17" s="100" t="s">
        <v>335</v>
      </c>
      <c r="L17" s="107">
        <f>L18+L21+L22+L23</f>
        <v>192980.4</v>
      </c>
      <c r="M17" s="105">
        <v>6448739</v>
      </c>
      <c r="N17" s="105">
        <v>6209400</v>
      </c>
      <c r="O17" s="105">
        <v>10557030</v>
      </c>
      <c r="P17" s="105">
        <v>10555531</v>
      </c>
    </row>
    <row r="18" spans="1:16" ht="27.75" customHeight="1">
      <c r="A18" s="100" t="s">
        <v>336</v>
      </c>
      <c r="B18" s="100" t="s">
        <v>350</v>
      </c>
      <c r="C18" s="100" t="s">
        <v>348</v>
      </c>
      <c r="D18" s="100" t="s">
        <v>333</v>
      </c>
      <c r="E18" s="100" t="s">
        <v>340</v>
      </c>
      <c r="F18" s="108" t="s">
        <v>351</v>
      </c>
      <c r="G18" s="100" t="s">
        <v>335</v>
      </c>
      <c r="H18" s="100" t="s">
        <v>350</v>
      </c>
      <c r="I18" s="100" t="s">
        <v>335</v>
      </c>
      <c r="J18" s="100" t="s">
        <v>335</v>
      </c>
      <c r="K18" s="100" t="s">
        <v>335</v>
      </c>
      <c r="L18" s="107">
        <f>L19+L20</f>
        <v>192950.4</v>
      </c>
      <c r="M18" s="105">
        <v>6448239</v>
      </c>
      <c r="N18" s="105">
        <v>6207900</v>
      </c>
      <c r="O18" s="105">
        <v>10555530</v>
      </c>
      <c r="P18" s="105">
        <v>10555031</v>
      </c>
    </row>
    <row r="19" spans="1:16" ht="63" customHeight="1">
      <c r="A19" s="100" t="s">
        <v>336</v>
      </c>
      <c r="B19" s="100" t="s">
        <v>352</v>
      </c>
      <c r="C19" s="100" t="s">
        <v>348</v>
      </c>
      <c r="D19" s="100" t="s">
        <v>333</v>
      </c>
      <c r="E19" s="100" t="s">
        <v>340</v>
      </c>
      <c r="F19" s="108" t="s">
        <v>353</v>
      </c>
      <c r="G19" s="100" t="s">
        <v>335</v>
      </c>
      <c r="H19" s="100" t="s">
        <v>352</v>
      </c>
      <c r="I19" s="100" t="s">
        <v>335</v>
      </c>
      <c r="J19" s="100" t="s">
        <v>335</v>
      </c>
      <c r="K19" s="100" t="s">
        <v>335</v>
      </c>
      <c r="L19" s="107">
        <v>192948.4</v>
      </c>
      <c r="M19" s="105">
        <v>6446239</v>
      </c>
      <c r="N19" s="105">
        <v>6200400</v>
      </c>
      <c r="O19" s="105">
        <v>10545030</v>
      </c>
      <c r="P19" s="105">
        <v>10545031</v>
      </c>
    </row>
    <row r="20" spans="1:16" ht="60.75" customHeight="1">
      <c r="A20" s="100" t="s">
        <v>336</v>
      </c>
      <c r="B20" s="100" t="s">
        <v>354</v>
      </c>
      <c r="C20" s="100" t="s">
        <v>348</v>
      </c>
      <c r="D20" s="100" t="s">
        <v>333</v>
      </c>
      <c r="E20" s="100" t="s">
        <v>340</v>
      </c>
      <c r="F20" s="108" t="s">
        <v>355</v>
      </c>
      <c r="G20" s="100" t="s">
        <v>335</v>
      </c>
      <c r="H20" s="100" t="s">
        <v>354</v>
      </c>
      <c r="I20" s="100" t="s">
        <v>335</v>
      </c>
      <c r="J20" s="100" t="s">
        <v>335</v>
      </c>
      <c r="K20" s="100" t="s">
        <v>335</v>
      </c>
      <c r="L20" s="107">
        <v>2</v>
      </c>
      <c r="M20" s="105">
        <v>2000</v>
      </c>
      <c r="N20" s="105">
        <v>7500</v>
      </c>
      <c r="O20" s="105">
        <v>10500</v>
      </c>
      <c r="P20" s="105">
        <v>10000</v>
      </c>
    </row>
    <row r="21" spans="1:16" ht="25.5" customHeight="1">
      <c r="A21" s="100" t="s">
        <v>336</v>
      </c>
      <c r="B21" s="100" t="s">
        <v>356</v>
      </c>
      <c r="C21" s="100" t="s">
        <v>348</v>
      </c>
      <c r="D21" s="100" t="s">
        <v>333</v>
      </c>
      <c r="E21" s="100" t="s">
        <v>340</v>
      </c>
      <c r="F21" s="108" t="s">
        <v>359</v>
      </c>
      <c r="G21" s="100"/>
      <c r="H21" s="100"/>
      <c r="I21" s="100"/>
      <c r="J21" s="100"/>
      <c r="K21" s="100"/>
      <c r="L21" s="107">
        <v>1</v>
      </c>
      <c r="M21" s="105"/>
      <c r="N21" s="105"/>
      <c r="O21" s="105"/>
      <c r="P21" s="105"/>
    </row>
    <row r="22" spans="1:16" ht="62.25" customHeight="1">
      <c r="A22" s="100" t="s">
        <v>336</v>
      </c>
      <c r="B22" s="100" t="s">
        <v>360</v>
      </c>
      <c r="C22" s="100" t="s">
        <v>348</v>
      </c>
      <c r="D22" s="100" t="s">
        <v>333</v>
      </c>
      <c r="E22" s="100" t="s">
        <v>340</v>
      </c>
      <c r="F22" s="108" t="s">
        <v>361</v>
      </c>
      <c r="G22" s="100"/>
      <c r="H22" s="100"/>
      <c r="I22" s="100"/>
      <c r="J22" s="100"/>
      <c r="K22" s="100"/>
      <c r="L22" s="107">
        <v>4</v>
      </c>
      <c r="M22" s="105"/>
      <c r="N22" s="105"/>
      <c r="O22" s="105"/>
      <c r="P22" s="105"/>
    </row>
    <row r="23" spans="1:16" ht="42.75" customHeight="1">
      <c r="A23" s="100" t="s">
        <v>336</v>
      </c>
      <c r="B23" s="100" t="s">
        <v>620</v>
      </c>
      <c r="C23" s="100" t="s">
        <v>348</v>
      </c>
      <c r="D23" s="100" t="s">
        <v>333</v>
      </c>
      <c r="E23" s="100" t="s">
        <v>340</v>
      </c>
      <c r="F23" s="200" t="s">
        <v>621</v>
      </c>
      <c r="G23" s="100"/>
      <c r="H23" s="100"/>
      <c r="I23" s="100"/>
      <c r="J23" s="100"/>
      <c r="K23" s="100"/>
      <c r="L23" s="107">
        <v>25</v>
      </c>
      <c r="M23" s="105"/>
      <c r="N23" s="105"/>
      <c r="O23" s="105"/>
      <c r="P23" s="105"/>
    </row>
    <row r="24" spans="1:16" ht="14.25">
      <c r="A24" s="100" t="s">
        <v>330</v>
      </c>
      <c r="B24" s="100" t="s">
        <v>362</v>
      </c>
      <c r="C24" s="100" t="s">
        <v>332</v>
      </c>
      <c r="D24" s="100" t="s">
        <v>333</v>
      </c>
      <c r="E24" s="100" t="s">
        <v>330</v>
      </c>
      <c r="F24" s="106" t="s">
        <v>363</v>
      </c>
      <c r="G24" s="113" t="s">
        <v>335</v>
      </c>
      <c r="H24" s="113" t="s">
        <v>362</v>
      </c>
      <c r="I24" s="113" t="s">
        <v>335</v>
      </c>
      <c r="J24" s="113" t="s">
        <v>335</v>
      </c>
      <c r="K24" s="113" t="s">
        <v>335</v>
      </c>
      <c r="L24" s="114">
        <f>L25+L28</f>
        <v>2508</v>
      </c>
      <c r="M24" s="105">
        <v>300000</v>
      </c>
      <c r="N24" s="105">
        <v>500000</v>
      </c>
      <c r="O24" s="105">
        <v>500000</v>
      </c>
      <c r="P24" s="105">
        <v>500000</v>
      </c>
    </row>
    <row r="25" spans="1:16" ht="16.5" customHeight="1">
      <c r="A25" s="100" t="s">
        <v>336</v>
      </c>
      <c r="B25" s="100" t="s">
        <v>364</v>
      </c>
      <c r="C25" s="100" t="s">
        <v>345</v>
      </c>
      <c r="D25" s="100" t="s">
        <v>333</v>
      </c>
      <c r="E25" s="100" t="s">
        <v>340</v>
      </c>
      <c r="F25" s="108" t="s">
        <v>365</v>
      </c>
      <c r="G25" s="100" t="s">
        <v>335</v>
      </c>
      <c r="H25" s="100" t="s">
        <v>364</v>
      </c>
      <c r="I25" s="100" t="s">
        <v>335</v>
      </c>
      <c r="J25" s="100" t="s">
        <v>335</v>
      </c>
      <c r="K25" s="100" t="s">
        <v>335</v>
      </c>
      <c r="L25" s="107">
        <f>L26+L27</f>
        <v>2300</v>
      </c>
      <c r="M25" s="105">
        <v>300000</v>
      </c>
      <c r="N25" s="105">
        <v>500000</v>
      </c>
      <c r="O25" s="105">
        <v>500000</v>
      </c>
      <c r="P25" s="105">
        <v>500000</v>
      </c>
    </row>
    <row r="26" spans="1:16" ht="16.5" customHeight="1">
      <c r="A26" s="109" t="s">
        <v>336</v>
      </c>
      <c r="B26" s="109" t="s">
        <v>964</v>
      </c>
      <c r="C26" s="109" t="s">
        <v>345</v>
      </c>
      <c r="D26" s="109" t="s">
        <v>333</v>
      </c>
      <c r="E26" s="109" t="s">
        <v>340</v>
      </c>
      <c r="F26" s="110" t="s">
        <v>365</v>
      </c>
      <c r="G26" s="109"/>
      <c r="H26" s="109"/>
      <c r="I26" s="109"/>
      <c r="J26" s="109"/>
      <c r="K26" s="109"/>
      <c r="L26" s="111">
        <v>2215</v>
      </c>
      <c r="M26" s="105"/>
      <c r="N26" s="105"/>
      <c r="O26" s="105"/>
      <c r="P26" s="105"/>
    </row>
    <row r="27" spans="1:16" ht="25.5" customHeight="1">
      <c r="A27" s="109" t="s">
        <v>336</v>
      </c>
      <c r="B27" s="109" t="s">
        <v>965</v>
      </c>
      <c r="C27" s="109" t="s">
        <v>345</v>
      </c>
      <c r="D27" s="109" t="s">
        <v>333</v>
      </c>
      <c r="E27" s="109" t="s">
        <v>340</v>
      </c>
      <c r="F27" s="110" t="s">
        <v>966</v>
      </c>
      <c r="G27" s="109"/>
      <c r="H27" s="109"/>
      <c r="I27" s="109"/>
      <c r="J27" s="109"/>
      <c r="K27" s="109"/>
      <c r="L27" s="111">
        <v>85</v>
      </c>
      <c r="M27" s="105"/>
      <c r="N27" s="105"/>
      <c r="O27" s="105"/>
      <c r="P27" s="105"/>
    </row>
    <row r="28" spans="1:16" ht="16.5" customHeight="1">
      <c r="A28" s="100" t="s">
        <v>336</v>
      </c>
      <c r="B28" s="100" t="s">
        <v>366</v>
      </c>
      <c r="C28" s="100" t="s">
        <v>348</v>
      </c>
      <c r="D28" s="100" t="s">
        <v>333</v>
      </c>
      <c r="E28" s="100" t="s">
        <v>340</v>
      </c>
      <c r="F28" s="108" t="s">
        <v>367</v>
      </c>
      <c r="G28" s="100"/>
      <c r="H28" s="100"/>
      <c r="I28" s="100"/>
      <c r="J28" s="100"/>
      <c r="K28" s="100"/>
      <c r="L28" s="107">
        <f>L32</f>
        <v>208</v>
      </c>
      <c r="M28" s="105"/>
      <c r="N28" s="105"/>
      <c r="O28" s="105"/>
      <c r="P28" s="105"/>
    </row>
    <row r="29" spans="1:16" ht="42.75" hidden="1">
      <c r="A29" s="100" t="s">
        <v>336</v>
      </c>
      <c r="B29" s="100" t="s">
        <v>368</v>
      </c>
      <c r="C29" s="100" t="s">
        <v>332</v>
      </c>
      <c r="D29" s="100" t="s">
        <v>333</v>
      </c>
      <c r="E29" s="100" t="s">
        <v>330</v>
      </c>
      <c r="F29" s="106" t="s">
        <v>369</v>
      </c>
      <c r="G29" s="100" t="s">
        <v>335</v>
      </c>
      <c r="H29" s="100" t="s">
        <v>368</v>
      </c>
      <c r="I29" s="100" t="s">
        <v>335</v>
      </c>
      <c r="J29" s="100" t="s">
        <v>335</v>
      </c>
      <c r="K29" s="100" t="s">
        <v>335</v>
      </c>
      <c r="L29" s="107">
        <f>L30</f>
        <v>0</v>
      </c>
      <c r="M29" s="105">
        <v>0</v>
      </c>
      <c r="N29" s="105">
        <v>10000</v>
      </c>
      <c r="O29" s="105">
        <v>20000</v>
      </c>
      <c r="P29" s="105">
        <v>20000</v>
      </c>
    </row>
    <row r="30" spans="1:16" ht="12.75" hidden="1">
      <c r="A30" s="100" t="s">
        <v>336</v>
      </c>
      <c r="B30" s="100" t="s">
        <v>370</v>
      </c>
      <c r="C30" s="100" t="s">
        <v>332</v>
      </c>
      <c r="D30" s="100" t="s">
        <v>333</v>
      </c>
      <c r="E30" s="100" t="s">
        <v>340</v>
      </c>
      <c r="F30" s="108" t="s">
        <v>371</v>
      </c>
      <c r="G30" s="100" t="s">
        <v>335</v>
      </c>
      <c r="H30" s="100" t="s">
        <v>370</v>
      </c>
      <c r="I30" s="100" t="s">
        <v>335</v>
      </c>
      <c r="J30" s="100" t="s">
        <v>335</v>
      </c>
      <c r="K30" s="100" t="s">
        <v>335</v>
      </c>
      <c r="L30" s="107">
        <f>L31</f>
        <v>0</v>
      </c>
      <c r="M30" s="105">
        <v>0</v>
      </c>
      <c r="N30" s="105">
        <v>10000</v>
      </c>
      <c r="O30" s="105">
        <v>20000</v>
      </c>
      <c r="P30" s="105">
        <v>20000</v>
      </c>
    </row>
    <row r="31" spans="1:16" ht="24" hidden="1">
      <c r="A31" s="100" t="s">
        <v>336</v>
      </c>
      <c r="B31" s="100" t="s">
        <v>372</v>
      </c>
      <c r="C31" s="100" t="s">
        <v>373</v>
      </c>
      <c r="D31" s="100" t="s">
        <v>333</v>
      </c>
      <c r="E31" s="100" t="s">
        <v>340</v>
      </c>
      <c r="F31" s="108" t="s">
        <v>374</v>
      </c>
      <c r="G31" s="100"/>
      <c r="H31" s="100"/>
      <c r="I31" s="100"/>
      <c r="J31" s="100"/>
      <c r="K31" s="100"/>
      <c r="L31" s="107"/>
      <c r="M31" s="112"/>
      <c r="N31" s="112"/>
      <c r="O31" s="112"/>
      <c r="P31" s="112"/>
    </row>
    <row r="32" spans="1:16" ht="12.75">
      <c r="A32" s="109" t="s">
        <v>336</v>
      </c>
      <c r="B32" s="109" t="s">
        <v>967</v>
      </c>
      <c r="C32" s="109" t="s">
        <v>348</v>
      </c>
      <c r="D32" s="109" t="s">
        <v>333</v>
      </c>
      <c r="E32" s="109" t="s">
        <v>340</v>
      </c>
      <c r="F32" s="110" t="s">
        <v>367</v>
      </c>
      <c r="G32" s="109"/>
      <c r="H32" s="109"/>
      <c r="I32" s="109"/>
      <c r="J32" s="109"/>
      <c r="K32" s="109"/>
      <c r="L32" s="111">
        <v>208</v>
      </c>
      <c r="M32" s="112"/>
      <c r="N32" s="112"/>
      <c r="O32" s="112"/>
      <c r="P32" s="112"/>
    </row>
    <row r="33" spans="1:16" ht="27" customHeight="1">
      <c r="A33" s="100" t="s">
        <v>330</v>
      </c>
      <c r="B33" s="100" t="s">
        <v>376</v>
      </c>
      <c r="C33" s="100" t="s">
        <v>332</v>
      </c>
      <c r="D33" s="100" t="s">
        <v>333</v>
      </c>
      <c r="E33" s="100" t="s">
        <v>330</v>
      </c>
      <c r="F33" s="108" t="s">
        <v>377</v>
      </c>
      <c r="G33" s="100" t="s">
        <v>335</v>
      </c>
      <c r="H33" s="100" t="s">
        <v>376</v>
      </c>
      <c r="I33" s="100" t="s">
        <v>335</v>
      </c>
      <c r="J33" s="100" t="s">
        <v>335</v>
      </c>
      <c r="K33" s="100" t="s">
        <v>335</v>
      </c>
      <c r="L33" s="107">
        <f>L34</f>
        <v>9423</v>
      </c>
      <c r="M33" s="105">
        <v>105000</v>
      </c>
      <c r="N33" s="105">
        <v>1230250</v>
      </c>
      <c r="O33" s="105">
        <v>1130250</v>
      </c>
      <c r="P33" s="105">
        <v>1489500</v>
      </c>
    </row>
    <row r="34" spans="1:16" ht="60" customHeight="1">
      <c r="A34" s="100" t="s">
        <v>568</v>
      </c>
      <c r="B34" s="201" t="s">
        <v>378</v>
      </c>
      <c r="C34" s="100" t="s">
        <v>332</v>
      </c>
      <c r="D34" s="100" t="s">
        <v>333</v>
      </c>
      <c r="E34" s="100" t="s">
        <v>379</v>
      </c>
      <c r="F34" s="108" t="s">
        <v>598</v>
      </c>
      <c r="G34" s="100"/>
      <c r="H34" s="100"/>
      <c r="I34" s="100"/>
      <c r="J34" s="100"/>
      <c r="K34" s="100"/>
      <c r="L34" s="107">
        <v>9423</v>
      </c>
      <c r="M34" s="105"/>
      <c r="N34" s="105"/>
      <c r="O34" s="105"/>
      <c r="P34" s="105"/>
    </row>
    <row r="35" spans="1:16" ht="39.75" customHeight="1">
      <c r="A35" s="100" t="s">
        <v>568</v>
      </c>
      <c r="B35" s="201" t="s">
        <v>380</v>
      </c>
      <c r="C35" s="100" t="s">
        <v>332</v>
      </c>
      <c r="D35" s="100" t="s">
        <v>333</v>
      </c>
      <c r="E35" s="100" t="s">
        <v>379</v>
      </c>
      <c r="F35" s="108" t="s">
        <v>622</v>
      </c>
      <c r="G35" s="100"/>
      <c r="H35" s="100"/>
      <c r="I35" s="100"/>
      <c r="J35" s="100"/>
      <c r="K35" s="100"/>
      <c r="L35" s="107">
        <f>L36</f>
        <v>8713</v>
      </c>
      <c r="M35" s="105"/>
      <c r="N35" s="105"/>
      <c r="O35" s="105"/>
      <c r="P35" s="105"/>
    </row>
    <row r="36" spans="1:16" ht="52.5" customHeight="1">
      <c r="A36" s="109" t="s">
        <v>568</v>
      </c>
      <c r="B36" s="202" t="s">
        <v>623</v>
      </c>
      <c r="C36" s="109" t="s">
        <v>381</v>
      </c>
      <c r="D36" s="109" t="s">
        <v>333</v>
      </c>
      <c r="E36" s="109" t="s">
        <v>379</v>
      </c>
      <c r="F36" s="110" t="s">
        <v>670</v>
      </c>
      <c r="G36" s="109" t="s">
        <v>335</v>
      </c>
      <c r="H36" s="109" t="s">
        <v>382</v>
      </c>
      <c r="I36" s="109" t="s">
        <v>335</v>
      </c>
      <c r="J36" s="109" t="s">
        <v>335</v>
      </c>
      <c r="K36" s="109" t="s">
        <v>335</v>
      </c>
      <c r="L36" s="111">
        <f>8050+663</f>
        <v>8713</v>
      </c>
      <c r="M36" s="105">
        <v>0</v>
      </c>
      <c r="N36" s="105">
        <v>1100000</v>
      </c>
      <c r="O36" s="105">
        <v>1000000</v>
      </c>
      <c r="P36" s="105">
        <v>1336000</v>
      </c>
    </row>
    <row r="37" spans="1:16" ht="49.5" customHeight="1">
      <c r="A37" s="100" t="s">
        <v>568</v>
      </c>
      <c r="B37" s="201" t="s">
        <v>383</v>
      </c>
      <c r="C37" s="100" t="s">
        <v>332</v>
      </c>
      <c r="D37" s="100" t="s">
        <v>333</v>
      </c>
      <c r="E37" s="100" t="s">
        <v>379</v>
      </c>
      <c r="F37" s="108" t="s">
        <v>599</v>
      </c>
      <c r="G37" s="100"/>
      <c r="H37" s="100"/>
      <c r="I37" s="100"/>
      <c r="J37" s="100"/>
      <c r="K37" s="100"/>
      <c r="L37" s="115">
        <f>L38</f>
        <v>710</v>
      </c>
      <c r="M37" s="105"/>
      <c r="N37" s="105"/>
      <c r="O37" s="105"/>
      <c r="P37" s="105"/>
    </row>
    <row r="38" spans="1:16" ht="39.75" customHeight="1">
      <c r="A38" s="109" t="s">
        <v>568</v>
      </c>
      <c r="B38" s="202" t="s">
        <v>384</v>
      </c>
      <c r="C38" s="109" t="s">
        <v>373</v>
      </c>
      <c r="D38" s="109" t="s">
        <v>333</v>
      </c>
      <c r="E38" s="109" t="s">
        <v>379</v>
      </c>
      <c r="F38" s="110" t="s">
        <v>607</v>
      </c>
      <c r="G38" s="109" t="s">
        <v>335</v>
      </c>
      <c r="H38" s="109" t="s">
        <v>384</v>
      </c>
      <c r="I38" s="109" t="s">
        <v>335</v>
      </c>
      <c r="J38" s="109" t="s">
        <v>335</v>
      </c>
      <c r="K38" s="109" t="s">
        <v>335</v>
      </c>
      <c r="L38" s="116">
        <v>710</v>
      </c>
      <c r="M38" s="105">
        <v>100000</v>
      </c>
      <c r="N38" s="105">
        <v>122250</v>
      </c>
      <c r="O38" s="105">
        <v>122250</v>
      </c>
      <c r="P38" s="105">
        <v>144500</v>
      </c>
    </row>
    <row r="39" spans="1:16" ht="28.5">
      <c r="A39" s="100" t="s">
        <v>330</v>
      </c>
      <c r="B39" s="100" t="s">
        <v>385</v>
      </c>
      <c r="C39" s="100" t="s">
        <v>332</v>
      </c>
      <c r="D39" s="100" t="s">
        <v>333</v>
      </c>
      <c r="E39" s="100" t="s">
        <v>330</v>
      </c>
      <c r="F39" s="106" t="s">
        <v>386</v>
      </c>
      <c r="G39" s="113" t="s">
        <v>387</v>
      </c>
      <c r="H39" s="113" t="s">
        <v>385</v>
      </c>
      <c r="I39" s="113" t="s">
        <v>335</v>
      </c>
      <c r="J39" s="113" t="s">
        <v>335</v>
      </c>
      <c r="K39" s="113" t="s">
        <v>335</v>
      </c>
      <c r="L39" s="117">
        <f>L40</f>
        <v>1378</v>
      </c>
      <c r="M39" s="105">
        <v>100000</v>
      </c>
      <c r="N39" s="105">
        <v>200000</v>
      </c>
      <c r="O39" s="105">
        <v>150000</v>
      </c>
      <c r="P39" s="105">
        <v>170000</v>
      </c>
    </row>
    <row r="40" spans="1:16" ht="12.75">
      <c r="A40" s="109" t="s">
        <v>388</v>
      </c>
      <c r="B40" s="109" t="s">
        <v>389</v>
      </c>
      <c r="C40" s="109" t="s">
        <v>348</v>
      </c>
      <c r="D40" s="109" t="s">
        <v>333</v>
      </c>
      <c r="E40" s="109" t="s">
        <v>379</v>
      </c>
      <c r="F40" s="110" t="s">
        <v>390</v>
      </c>
      <c r="G40" s="109" t="s">
        <v>387</v>
      </c>
      <c r="H40" s="109" t="s">
        <v>389</v>
      </c>
      <c r="I40" s="109" t="s">
        <v>348</v>
      </c>
      <c r="J40" s="109" t="s">
        <v>333</v>
      </c>
      <c r="K40" s="109" t="s">
        <v>379</v>
      </c>
      <c r="L40" s="116">
        <f>L41+L42+L43</f>
        <v>1378</v>
      </c>
      <c r="M40" s="112">
        <v>100000</v>
      </c>
      <c r="N40" s="112">
        <v>200000</v>
      </c>
      <c r="O40" s="112">
        <v>150000</v>
      </c>
      <c r="P40" s="112">
        <v>170000</v>
      </c>
    </row>
    <row r="41" spans="1:16" ht="27" customHeight="1">
      <c r="A41" s="109" t="s">
        <v>388</v>
      </c>
      <c r="B41" s="109" t="s">
        <v>624</v>
      </c>
      <c r="C41" s="109" t="s">
        <v>348</v>
      </c>
      <c r="D41" s="109" t="s">
        <v>333</v>
      </c>
      <c r="E41" s="109" t="s">
        <v>379</v>
      </c>
      <c r="F41" s="110" t="s">
        <v>625</v>
      </c>
      <c r="G41" s="109"/>
      <c r="H41" s="109"/>
      <c r="I41" s="109"/>
      <c r="J41" s="109"/>
      <c r="K41" s="109"/>
      <c r="L41" s="203">
        <v>135</v>
      </c>
      <c r="M41" s="112"/>
      <c r="N41" s="112"/>
      <c r="O41" s="112"/>
      <c r="P41" s="112"/>
    </row>
    <row r="42" spans="1:16" ht="13.5" customHeight="1">
      <c r="A42" s="109" t="s">
        <v>388</v>
      </c>
      <c r="B42" s="109" t="s">
        <v>626</v>
      </c>
      <c r="C42" s="109" t="s">
        <v>348</v>
      </c>
      <c r="D42" s="109" t="s">
        <v>333</v>
      </c>
      <c r="E42" s="109" t="s">
        <v>379</v>
      </c>
      <c r="F42" s="110" t="s">
        <v>627</v>
      </c>
      <c r="G42" s="109"/>
      <c r="H42" s="109"/>
      <c r="I42" s="109"/>
      <c r="J42" s="109"/>
      <c r="K42" s="109"/>
      <c r="L42" s="203">
        <v>573</v>
      </c>
      <c r="M42" s="112"/>
      <c r="N42" s="112"/>
      <c r="O42" s="112"/>
      <c r="P42" s="112"/>
    </row>
    <row r="43" spans="1:16" ht="12.75">
      <c r="A43" s="109" t="s">
        <v>388</v>
      </c>
      <c r="B43" s="109" t="s">
        <v>628</v>
      </c>
      <c r="C43" s="109" t="s">
        <v>348</v>
      </c>
      <c r="D43" s="109" t="s">
        <v>333</v>
      </c>
      <c r="E43" s="109" t="s">
        <v>379</v>
      </c>
      <c r="F43" s="110" t="s">
        <v>629</v>
      </c>
      <c r="G43" s="109"/>
      <c r="H43" s="109"/>
      <c r="I43" s="109"/>
      <c r="J43" s="109"/>
      <c r="K43" s="109"/>
      <c r="L43" s="203">
        <v>670</v>
      </c>
      <c r="M43" s="112"/>
      <c r="N43" s="112"/>
      <c r="O43" s="112"/>
      <c r="P43" s="112"/>
    </row>
    <row r="44" spans="1:16" ht="28.5">
      <c r="A44" s="100" t="s">
        <v>330</v>
      </c>
      <c r="B44" s="100" t="s">
        <v>391</v>
      </c>
      <c r="C44" s="100" t="s">
        <v>332</v>
      </c>
      <c r="D44" s="100" t="s">
        <v>333</v>
      </c>
      <c r="E44" s="100" t="s">
        <v>330</v>
      </c>
      <c r="F44" s="106" t="s">
        <v>630</v>
      </c>
      <c r="G44" s="113" t="s">
        <v>330</v>
      </c>
      <c r="H44" s="113" t="s">
        <v>391</v>
      </c>
      <c r="I44" s="113" t="s">
        <v>335</v>
      </c>
      <c r="J44" s="113" t="s">
        <v>335</v>
      </c>
      <c r="K44" s="113" t="s">
        <v>335</v>
      </c>
      <c r="L44" s="117">
        <f>L45</f>
        <v>1403</v>
      </c>
      <c r="M44" s="105">
        <v>100000</v>
      </c>
      <c r="N44" s="105">
        <v>400000</v>
      </c>
      <c r="O44" s="105">
        <v>450000</v>
      </c>
      <c r="P44" s="105">
        <v>625000</v>
      </c>
    </row>
    <row r="45" spans="1:18" ht="16.5" customHeight="1">
      <c r="A45" s="100" t="s">
        <v>330</v>
      </c>
      <c r="B45" s="100" t="s">
        <v>631</v>
      </c>
      <c r="C45" s="100" t="s">
        <v>332</v>
      </c>
      <c r="D45" s="100" t="s">
        <v>333</v>
      </c>
      <c r="E45" s="100" t="s">
        <v>330</v>
      </c>
      <c r="F45" s="108" t="s">
        <v>632</v>
      </c>
      <c r="G45" s="100" t="s">
        <v>330</v>
      </c>
      <c r="H45" s="100" t="s">
        <v>392</v>
      </c>
      <c r="I45" s="100" t="s">
        <v>335</v>
      </c>
      <c r="J45" s="100" t="s">
        <v>335</v>
      </c>
      <c r="K45" s="100" t="s">
        <v>335</v>
      </c>
      <c r="L45" s="115">
        <f>L47</f>
        <v>1403</v>
      </c>
      <c r="M45" s="105">
        <v>100000</v>
      </c>
      <c r="N45" s="105">
        <v>400000</v>
      </c>
      <c r="O45" s="105">
        <v>450000</v>
      </c>
      <c r="P45" s="105">
        <v>625000</v>
      </c>
      <c r="R45" s="204"/>
    </row>
    <row r="46" spans="1:16" ht="18" customHeight="1">
      <c r="A46" s="109" t="s">
        <v>132</v>
      </c>
      <c r="B46" s="109" t="s">
        <v>633</v>
      </c>
      <c r="C46" s="109" t="s">
        <v>332</v>
      </c>
      <c r="D46" s="109" t="s">
        <v>333</v>
      </c>
      <c r="E46" s="109" t="s">
        <v>394</v>
      </c>
      <c r="F46" s="110" t="s">
        <v>634</v>
      </c>
      <c r="G46" s="100"/>
      <c r="H46" s="100"/>
      <c r="I46" s="100"/>
      <c r="J46" s="100"/>
      <c r="K46" s="100"/>
      <c r="L46" s="115">
        <f>L47</f>
        <v>1403</v>
      </c>
      <c r="M46" s="105"/>
      <c r="N46" s="105"/>
      <c r="O46" s="105"/>
      <c r="P46" s="105"/>
    </row>
    <row r="47" spans="1:16" ht="27.75" customHeight="1">
      <c r="A47" s="109" t="s">
        <v>132</v>
      </c>
      <c r="B47" s="109" t="s">
        <v>635</v>
      </c>
      <c r="C47" s="109" t="s">
        <v>373</v>
      </c>
      <c r="D47" s="109" t="s">
        <v>333</v>
      </c>
      <c r="E47" s="109" t="s">
        <v>394</v>
      </c>
      <c r="F47" s="110" t="s">
        <v>672</v>
      </c>
      <c r="G47" s="109" t="s">
        <v>395</v>
      </c>
      <c r="H47" s="109" t="s">
        <v>393</v>
      </c>
      <c r="I47" s="109" t="s">
        <v>373</v>
      </c>
      <c r="J47" s="109" t="s">
        <v>333</v>
      </c>
      <c r="K47" s="109" t="s">
        <v>394</v>
      </c>
      <c r="L47" s="116">
        <v>1403</v>
      </c>
      <c r="M47" s="112">
        <v>100000</v>
      </c>
      <c r="N47" s="112">
        <v>365000</v>
      </c>
      <c r="O47" s="112">
        <v>415000</v>
      </c>
      <c r="P47" s="112">
        <v>587000</v>
      </c>
    </row>
    <row r="48" spans="1:16" ht="30.75" customHeight="1">
      <c r="A48" s="100" t="s">
        <v>330</v>
      </c>
      <c r="B48" s="100" t="s">
        <v>396</v>
      </c>
      <c r="C48" s="100" t="s">
        <v>332</v>
      </c>
      <c r="D48" s="100" t="s">
        <v>333</v>
      </c>
      <c r="E48" s="100" t="s">
        <v>330</v>
      </c>
      <c r="F48" s="106" t="s">
        <v>397</v>
      </c>
      <c r="G48" s="100" t="s">
        <v>335</v>
      </c>
      <c r="H48" s="100" t="s">
        <v>396</v>
      </c>
      <c r="I48" s="100" t="s">
        <v>335</v>
      </c>
      <c r="J48" s="100" t="s">
        <v>335</v>
      </c>
      <c r="K48" s="100" t="s">
        <v>335</v>
      </c>
      <c r="L48" s="117">
        <f>L50</f>
        <v>30</v>
      </c>
      <c r="M48" s="105">
        <v>748000</v>
      </c>
      <c r="N48" s="105">
        <v>0</v>
      </c>
      <c r="O48" s="105">
        <v>0</v>
      </c>
      <c r="P48" s="105">
        <v>0</v>
      </c>
    </row>
    <row r="49" spans="1:16" ht="36.75" customHeight="1">
      <c r="A49" s="100" t="s">
        <v>568</v>
      </c>
      <c r="B49" s="100" t="s">
        <v>398</v>
      </c>
      <c r="C49" s="100" t="s">
        <v>332</v>
      </c>
      <c r="D49" s="100" t="s">
        <v>333</v>
      </c>
      <c r="E49" s="100" t="s">
        <v>399</v>
      </c>
      <c r="F49" s="108" t="s">
        <v>636</v>
      </c>
      <c r="G49" s="100"/>
      <c r="H49" s="100"/>
      <c r="I49" s="100"/>
      <c r="J49" s="100"/>
      <c r="K49" s="100"/>
      <c r="L49" s="115">
        <f>L50</f>
        <v>30</v>
      </c>
      <c r="M49" s="105"/>
      <c r="N49" s="105"/>
      <c r="O49" s="105"/>
      <c r="P49" s="105"/>
    </row>
    <row r="50" spans="1:16" ht="24" customHeight="1">
      <c r="A50" s="100" t="s">
        <v>568</v>
      </c>
      <c r="B50" s="100" t="s">
        <v>400</v>
      </c>
      <c r="C50" s="100" t="s">
        <v>332</v>
      </c>
      <c r="D50" s="100" t="s">
        <v>333</v>
      </c>
      <c r="E50" s="100" t="s">
        <v>399</v>
      </c>
      <c r="F50" s="108" t="s">
        <v>401</v>
      </c>
      <c r="G50" s="100"/>
      <c r="H50" s="100"/>
      <c r="I50" s="100"/>
      <c r="J50" s="100"/>
      <c r="K50" s="100"/>
      <c r="L50" s="115">
        <f>L51</f>
        <v>30</v>
      </c>
      <c r="M50" s="105"/>
      <c r="N50" s="105"/>
      <c r="O50" s="105"/>
      <c r="P50" s="105"/>
    </row>
    <row r="51" spans="1:16" ht="25.5" customHeight="1">
      <c r="A51" s="109" t="s">
        <v>568</v>
      </c>
      <c r="B51" s="109" t="s">
        <v>637</v>
      </c>
      <c r="C51" s="109" t="s">
        <v>381</v>
      </c>
      <c r="D51" s="109" t="s">
        <v>333</v>
      </c>
      <c r="E51" s="109" t="s">
        <v>399</v>
      </c>
      <c r="F51" s="110" t="s">
        <v>402</v>
      </c>
      <c r="G51" s="109" t="s">
        <v>762</v>
      </c>
      <c r="H51" s="109" t="s">
        <v>403</v>
      </c>
      <c r="I51" s="109" t="s">
        <v>373</v>
      </c>
      <c r="J51" s="109" t="s">
        <v>333</v>
      </c>
      <c r="K51" s="109" t="s">
        <v>404</v>
      </c>
      <c r="L51" s="116">
        <v>30</v>
      </c>
      <c r="M51" s="112">
        <v>748000</v>
      </c>
      <c r="N51" s="112">
        <v>0</v>
      </c>
      <c r="O51" s="112">
        <v>0</v>
      </c>
      <c r="P51" s="112">
        <v>0</v>
      </c>
    </row>
    <row r="52" spans="1:16" s="119" customFormat="1" ht="15">
      <c r="A52" s="100" t="s">
        <v>330</v>
      </c>
      <c r="B52" s="100" t="s">
        <v>405</v>
      </c>
      <c r="C52" s="100" t="s">
        <v>332</v>
      </c>
      <c r="D52" s="100" t="s">
        <v>333</v>
      </c>
      <c r="E52" s="100" t="s">
        <v>330</v>
      </c>
      <c r="F52" s="106" t="s">
        <v>406</v>
      </c>
      <c r="G52" s="113" t="s">
        <v>335</v>
      </c>
      <c r="H52" s="113" t="s">
        <v>405</v>
      </c>
      <c r="I52" s="113" t="s">
        <v>335</v>
      </c>
      <c r="J52" s="113" t="s">
        <v>335</v>
      </c>
      <c r="K52" s="113" t="s">
        <v>335</v>
      </c>
      <c r="L52" s="114">
        <f>L53+L58</f>
        <v>1695</v>
      </c>
      <c r="M52" s="118">
        <v>59000</v>
      </c>
      <c r="N52" s="118">
        <v>126300</v>
      </c>
      <c r="O52" s="118">
        <v>154750</v>
      </c>
      <c r="P52" s="118">
        <v>159850</v>
      </c>
    </row>
    <row r="53" spans="1:16" s="119" customFormat="1" ht="61.5" customHeight="1">
      <c r="A53" s="100" t="s">
        <v>330</v>
      </c>
      <c r="B53" s="100" t="s">
        <v>408</v>
      </c>
      <c r="C53" s="100" t="s">
        <v>332</v>
      </c>
      <c r="D53" s="100" t="s">
        <v>333</v>
      </c>
      <c r="E53" s="100" t="s">
        <v>407</v>
      </c>
      <c r="F53" s="108" t="s">
        <v>409</v>
      </c>
      <c r="G53" s="100"/>
      <c r="H53" s="100"/>
      <c r="I53" s="100"/>
      <c r="J53" s="100"/>
      <c r="K53" s="100"/>
      <c r="L53" s="107">
        <f>L54+L56</f>
        <v>1295</v>
      </c>
      <c r="M53" s="118"/>
      <c r="N53" s="118"/>
      <c r="O53" s="118"/>
      <c r="P53" s="118"/>
    </row>
    <row r="54" spans="1:16" s="119" customFormat="1" ht="24">
      <c r="A54" s="201" t="s">
        <v>330</v>
      </c>
      <c r="B54" s="100" t="s">
        <v>410</v>
      </c>
      <c r="C54" s="100" t="s">
        <v>348</v>
      </c>
      <c r="D54" s="100" t="s">
        <v>333</v>
      </c>
      <c r="E54" s="100" t="s">
        <v>407</v>
      </c>
      <c r="F54" s="108" t="s">
        <v>411</v>
      </c>
      <c r="G54" s="113"/>
      <c r="H54" s="113"/>
      <c r="I54" s="113"/>
      <c r="J54" s="113"/>
      <c r="K54" s="113"/>
      <c r="L54" s="114">
        <f>L55</f>
        <v>1260</v>
      </c>
      <c r="M54" s="118"/>
      <c r="N54" s="118"/>
      <c r="O54" s="118"/>
      <c r="P54" s="118"/>
    </row>
    <row r="55" spans="1:16" s="119" customFormat="1" ht="24">
      <c r="A55" s="202" t="s">
        <v>412</v>
      </c>
      <c r="B55" s="109" t="s">
        <v>410</v>
      </c>
      <c r="C55" s="109" t="s">
        <v>348</v>
      </c>
      <c r="D55" s="109" t="s">
        <v>333</v>
      </c>
      <c r="E55" s="109" t="s">
        <v>407</v>
      </c>
      <c r="F55" s="110" t="s">
        <v>411</v>
      </c>
      <c r="G55" s="120"/>
      <c r="H55" s="120"/>
      <c r="I55" s="120"/>
      <c r="J55" s="120"/>
      <c r="K55" s="120"/>
      <c r="L55" s="111">
        <v>1260</v>
      </c>
      <c r="M55" s="118"/>
      <c r="N55" s="118"/>
      <c r="O55" s="118"/>
      <c r="P55" s="118"/>
    </row>
    <row r="56" spans="1:16" s="119" customFormat="1" ht="18.75" customHeight="1">
      <c r="A56" s="201" t="s">
        <v>330</v>
      </c>
      <c r="B56" s="100" t="s">
        <v>414</v>
      </c>
      <c r="C56" s="100" t="s">
        <v>348</v>
      </c>
      <c r="D56" s="100" t="s">
        <v>333</v>
      </c>
      <c r="E56" s="100" t="s">
        <v>407</v>
      </c>
      <c r="F56" s="108" t="s">
        <v>415</v>
      </c>
      <c r="G56" s="113"/>
      <c r="H56" s="113"/>
      <c r="I56" s="113"/>
      <c r="J56" s="113"/>
      <c r="K56" s="113"/>
      <c r="L56" s="205">
        <f>L57</f>
        <v>35</v>
      </c>
      <c r="M56" s="118"/>
      <c r="N56" s="118"/>
      <c r="O56" s="118"/>
      <c r="P56" s="118"/>
    </row>
    <row r="57" spans="1:16" s="119" customFormat="1" ht="18.75" customHeight="1">
      <c r="A57" s="202" t="s">
        <v>413</v>
      </c>
      <c r="B57" s="109" t="s">
        <v>414</v>
      </c>
      <c r="C57" s="109" t="s">
        <v>348</v>
      </c>
      <c r="D57" s="109" t="s">
        <v>333</v>
      </c>
      <c r="E57" s="109" t="s">
        <v>407</v>
      </c>
      <c r="F57" s="110" t="s">
        <v>415</v>
      </c>
      <c r="G57" s="113"/>
      <c r="H57" s="113"/>
      <c r="I57" s="113"/>
      <c r="J57" s="113"/>
      <c r="K57" s="113"/>
      <c r="L57" s="203">
        <v>35</v>
      </c>
      <c r="M57" s="118"/>
      <c r="N57" s="118"/>
      <c r="O57" s="118"/>
      <c r="P57" s="118"/>
    </row>
    <row r="58" spans="1:16" ht="25.5" customHeight="1">
      <c r="A58" s="100" t="s">
        <v>330</v>
      </c>
      <c r="B58" s="100" t="s">
        <v>416</v>
      </c>
      <c r="C58" s="100" t="s">
        <v>332</v>
      </c>
      <c r="D58" s="100" t="s">
        <v>333</v>
      </c>
      <c r="E58" s="100" t="s">
        <v>407</v>
      </c>
      <c r="F58" s="108" t="s">
        <v>417</v>
      </c>
      <c r="G58" s="100"/>
      <c r="H58" s="100"/>
      <c r="I58" s="100"/>
      <c r="J58" s="100"/>
      <c r="K58" s="100"/>
      <c r="L58" s="107">
        <f>L59</f>
        <v>400</v>
      </c>
      <c r="M58" s="105"/>
      <c r="N58" s="105"/>
      <c r="O58" s="105"/>
      <c r="P58" s="105"/>
    </row>
    <row r="59" spans="1:16" ht="24">
      <c r="A59" s="100" t="s">
        <v>330</v>
      </c>
      <c r="B59" s="100" t="s">
        <v>418</v>
      </c>
      <c r="C59" s="100" t="s">
        <v>373</v>
      </c>
      <c r="D59" s="100" t="s">
        <v>333</v>
      </c>
      <c r="E59" s="100" t="s">
        <v>407</v>
      </c>
      <c r="F59" s="108" t="s">
        <v>419</v>
      </c>
      <c r="G59" s="100" t="s">
        <v>335</v>
      </c>
      <c r="H59" s="100" t="s">
        <v>418</v>
      </c>
      <c r="I59" s="100" t="s">
        <v>335</v>
      </c>
      <c r="J59" s="100" t="s">
        <v>335</v>
      </c>
      <c r="K59" s="100" t="s">
        <v>335</v>
      </c>
      <c r="L59" s="107">
        <f>L60+L61+L62+L63+L64</f>
        <v>400</v>
      </c>
      <c r="M59" s="105">
        <v>4000</v>
      </c>
      <c r="N59" s="105">
        <v>43000</v>
      </c>
      <c r="O59" s="105">
        <v>47450</v>
      </c>
      <c r="P59" s="105">
        <v>47450</v>
      </c>
    </row>
    <row r="60" spans="1:16" ht="30" customHeight="1">
      <c r="A60" s="109" t="s">
        <v>762</v>
      </c>
      <c r="B60" s="109" t="s">
        <v>418</v>
      </c>
      <c r="C60" s="109" t="s">
        <v>373</v>
      </c>
      <c r="D60" s="109" t="s">
        <v>333</v>
      </c>
      <c r="E60" s="109" t="s">
        <v>407</v>
      </c>
      <c r="F60" s="110" t="s">
        <v>419</v>
      </c>
      <c r="G60" s="109" t="s">
        <v>379</v>
      </c>
      <c r="H60" s="109" t="s">
        <v>418</v>
      </c>
      <c r="I60" s="109" t="s">
        <v>373</v>
      </c>
      <c r="J60" s="109" t="s">
        <v>333</v>
      </c>
      <c r="K60" s="109" t="s">
        <v>407</v>
      </c>
      <c r="L60" s="111">
        <v>10</v>
      </c>
      <c r="M60" s="112">
        <v>4000</v>
      </c>
      <c r="N60" s="112">
        <v>43000</v>
      </c>
      <c r="O60" s="112">
        <v>47450</v>
      </c>
      <c r="P60" s="112">
        <v>47450</v>
      </c>
    </row>
    <row r="61" spans="1:16" ht="26.25" customHeight="1">
      <c r="A61" s="109" t="s">
        <v>420</v>
      </c>
      <c r="B61" s="109" t="s">
        <v>418</v>
      </c>
      <c r="C61" s="109" t="s">
        <v>373</v>
      </c>
      <c r="D61" s="109" t="s">
        <v>333</v>
      </c>
      <c r="E61" s="109" t="s">
        <v>407</v>
      </c>
      <c r="F61" s="110" t="s">
        <v>419</v>
      </c>
      <c r="G61" s="109"/>
      <c r="H61" s="109"/>
      <c r="I61" s="109"/>
      <c r="J61" s="109"/>
      <c r="K61" s="109"/>
      <c r="L61" s="111">
        <v>5</v>
      </c>
      <c r="M61" s="112"/>
      <c r="N61" s="112"/>
      <c r="O61" s="112"/>
      <c r="P61" s="112"/>
    </row>
    <row r="62" spans="1:16" ht="26.25" customHeight="1">
      <c r="A62" s="109" t="s">
        <v>413</v>
      </c>
      <c r="B62" s="109" t="s">
        <v>418</v>
      </c>
      <c r="C62" s="109" t="s">
        <v>373</v>
      </c>
      <c r="D62" s="109" t="s">
        <v>333</v>
      </c>
      <c r="E62" s="109" t="s">
        <v>407</v>
      </c>
      <c r="F62" s="110" t="s">
        <v>419</v>
      </c>
      <c r="G62" s="109"/>
      <c r="H62" s="109"/>
      <c r="I62" s="109"/>
      <c r="J62" s="109"/>
      <c r="K62" s="109"/>
      <c r="L62" s="111">
        <v>18</v>
      </c>
      <c r="M62" s="112"/>
      <c r="N62" s="112"/>
      <c r="O62" s="112"/>
      <c r="P62" s="112"/>
    </row>
    <row r="63" spans="1:16" ht="26.25" customHeight="1">
      <c r="A63" s="109" t="s">
        <v>375</v>
      </c>
      <c r="B63" s="109" t="s">
        <v>418</v>
      </c>
      <c r="C63" s="109" t="s">
        <v>373</v>
      </c>
      <c r="D63" s="109" t="s">
        <v>333</v>
      </c>
      <c r="E63" s="109" t="s">
        <v>407</v>
      </c>
      <c r="F63" s="110" t="s">
        <v>419</v>
      </c>
      <c r="G63" s="109"/>
      <c r="H63" s="109"/>
      <c r="I63" s="109"/>
      <c r="J63" s="109"/>
      <c r="K63" s="109"/>
      <c r="L63" s="111">
        <v>217</v>
      </c>
      <c r="M63" s="112"/>
      <c r="N63" s="112"/>
      <c r="O63" s="112"/>
      <c r="P63" s="112"/>
    </row>
    <row r="64" spans="1:16" ht="26.25" customHeight="1">
      <c r="A64" s="109" t="s">
        <v>421</v>
      </c>
      <c r="B64" s="109" t="s">
        <v>418</v>
      </c>
      <c r="C64" s="109" t="s">
        <v>373</v>
      </c>
      <c r="D64" s="109" t="s">
        <v>333</v>
      </c>
      <c r="E64" s="109" t="s">
        <v>407</v>
      </c>
      <c r="F64" s="110" t="s">
        <v>419</v>
      </c>
      <c r="G64" s="109"/>
      <c r="H64" s="109"/>
      <c r="I64" s="109"/>
      <c r="J64" s="109"/>
      <c r="K64" s="109"/>
      <c r="L64" s="111">
        <v>150</v>
      </c>
      <c r="M64" s="112"/>
      <c r="N64" s="112"/>
      <c r="O64" s="112"/>
      <c r="P64" s="112"/>
    </row>
    <row r="65" spans="1:16" ht="18.75" customHeight="1">
      <c r="A65" s="100" t="s">
        <v>330</v>
      </c>
      <c r="B65" s="100" t="s">
        <v>638</v>
      </c>
      <c r="C65" s="100" t="s">
        <v>332</v>
      </c>
      <c r="D65" s="100" t="s">
        <v>333</v>
      </c>
      <c r="E65" s="100" t="s">
        <v>639</v>
      </c>
      <c r="F65" s="108" t="s">
        <v>640</v>
      </c>
      <c r="G65" s="100"/>
      <c r="H65" s="100"/>
      <c r="I65" s="100"/>
      <c r="J65" s="100"/>
      <c r="K65" s="100"/>
      <c r="L65" s="107">
        <f>L67</f>
        <v>214</v>
      </c>
      <c r="M65" s="112"/>
      <c r="N65" s="112"/>
      <c r="O65" s="112"/>
      <c r="P65" s="112"/>
    </row>
    <row r="66" spans="1:16" ht="18.75" customHeight="1">
      <c r="A66" s="109" t="s">
        <v>763</v>
      </c>
      <c r="B66" s="109" t="s">
        <v>641</v>
      </c>
      <c r="C66" s="109" t="s">
        <v>332</v>
      </c>
      <c r="D66" s="109" t="s">
        <v>333</v>
      </c>
      <c r="E66" s="109" t="s">
        <v>639</v>
      </c>
      <c r="F66" s="108" t="s">
        <v>642</v>
      </c>
      <c r="G66" s="100"/>
      <c r="H66" s="100"/>
      <c r="I66" s="100"/>
      <c r="J66" s="100"/>
      <c r="K66" s="100"/>
      <c r="L66" s="107">
        <f>L67</f>
        <v>214</v>
      </c>
      <c r="M66" s="112"/>
      <c r="N66" s="112"/>
      <c r="O66" s="112"/>
      <c r="P66" s="112"/>
    </row>
    <row r="67" spans="1:16" ht="17.25" customHeight="1">
      <c r="A67" s="109" t="s">
        <v>763</v>
      </c>
      <c r="B67" s="109" t="s">
        <v>643</v>
      </c>
      <c r="C67" s="109" t="s">
        <v>373</v>
      </c>
      <c r="D67" s="109" t="s">
        <v>333</v>
      </c>
      <c r="E67" s="109" t="s">
        <v>639</v>
      </c>
      <c r="F67" s="110" t="s">
        <v>239</v>
      </c>
      <c r="G67" s="109"/>
      <c r="H67" s="109"/>
      <c r="I67" s="109"/>
      <c r="J67" s="109"/>
      <c r="K67" s="109"/>
      <c r="L67" s="111">
        <v>214</v>
      </c>
      <c r="M67" s="112"/>
      <c r="N67" s="112"/>
      <c r="O67" s="112"/>
      <c r="P67" s="112"/>
    </row>
    <row r="68" spans="1:16" ht="15.75">
      <c r="A68" s="100" t="s">
        <v>330</v>
      </c>
      <c r="B68" s="100" t="s">
        <v>422</v>
      </c>
      <c r="C68" s="100" t="s">
        <v>332</v>
      </c>
      <c r="D68" s="100" t="s">
        <v>333</v>
      </c>
      <c r="E68" s="100" t="s">
        <v>330</v>
      </c>
      <c r="F68" s="102" t="s">
        <v>423</v>
      </c>
      <c r="G68" s="100" t="s">
        <v>335</v>
      </c>
      <c r="H68" s="100" t="s">
        <v>422</v>
      </c>
      <c r="I68" s="100" t="s">
        <v>335</v>
      </c>
      <c r="J68" s="100" t="s">
        <v>335</v>
      </c>
      <c r="K68" s="100" t="s">
        <v>335</v>
      </c>
      <c r="L68" s="104">
        <f>L69</f>
        <v>380996.1</v>
      </c>
      <c r="M68" s="105">
        <v>37963000</v>
      </c>
      <c r="N68" s="105">
        <v>42144000</v>
      </c>
      <c r="O68" s="105">
        <v>18126000</v>
      </c>
      <c r="P68" s="105">
        <v>8143400</v>
      </c>
    </row>
    <row r="69" spans="1:16" ht="24">
      <c r="A69" s="100" t="s">
        <v>330</v>
      </c>
      <c r="B69" s="100" t="s">
        <v>424</v>
      </c>
      <c r="C69" s="100" t="s">
        <v>332</v>
      </c>
      <c r="D69" s="100" t="s">
        <v>333</v>
      </c>
      <c r="E69" s="100" t="s">
        <v>330</v>
      </c>
      <c r="F69" s="108" t="s">
        <v>425</v>
      </c>
      <c r="G69" s="100" t="s">
        <v>335</v>
      </c>
      <c r="H69" s="100" t="s">
        <v>424</v>
      </c>
      <c r="I69" s="100" t="s">
        <v>335</v>
      </c>
      <c r="J69" s="100" t="s">
        <v>335</v>
      </c>
      <c r="K69" s="100" t="s">
        <v>335</v>
      </c>
      <c r="L69" s="107">
        <f>L70+L75+L78+L99</f>
        <v>380996.1</v>
      </c>
      <c r="M69" s="105">
        <v>37963000</v>
      </c>
      <c r="N69" s="105">
        <v>42144000</v>
      </c>
      <c r="O69" s="105">
        <v>18126000</v>
      </c>
      <c r="P69" s="105">
        <v>8143400</v>
      </c>
    </row>
    <row r="70" spans="1:16" ht="28.5">
      <c r="A70" s="100" t="s">
        <v>763</v>
      </c>
      <c r="B70" s="100" t="s">
        <v>426</v>
      </c>
      <c r="C70" s="100" t="s">
        <v>332</v>
      </c>
      <c r="D70" s="100" t="s">
        <v>333</v>
      </c>
      <c r="E70" s="100" t="s">
        <v>427</v>
      </c>
      <c r="F70" s="106" t="s">
        <v>428</v>
      </c>
      <c r="G70" s="113" t="s">
        <v>335</v>
      </c>
      <c r="H70" s="113" t="s">
        <v>426</v>
      </c>
      <c r="I70" s="113" t="s">
        <v>335</v>
      </c>
      <c r="J70" s="113" t="s">
        <v>335</v>
      </c>
      <c r="K70" s="113" t="s">
        <v>335</v>
      </c>
      <c r="L70" s="114">
        <f>L71+L73</f>
        <v>74550.1</v>
      </c>
      <c r="M70" s="105">
        <v>37963000</v>
      </c>
      <c r="N70" s="105">
        <v>42144000</v>
      </c>
      <c r="O70" s="105">
        <v>18126000</v>
      </c>
      <c r="P70" s="105">
        <v>8143400</v>
      </c>
    </row>
    <row r="71" spans="1:16" ht="18" customHeight="1">
      <c r="A71" s="100" t="s">
        <v>763</v>
      </c>
      <c r="B71" s="100" t="s">
        <v>429</v>
      </c>
      <c r="C71" s="100" t="s">
        <v>332</v>
      </c>
      <c r="D71" s="100" t="s">
        <v>333</v>
      </c>
      <c r="E71" s="100" t="s">
        <v>427</v>
      </c>
      <c r="F71" s="108" t="s">
        <v>430</v>
      </c>
      <c r="G71" s="100"/>
      <c r="H71" s="100"/>
      <c r="I71" s="100"/>
      <c r="J71" s="100"/>
      <c r="K71" s="100"/>
      <c r="L71" s="107">
        <f>L72</f>
        <v>46082.7</v>
      </c>
      <c r="M71" s="105"/>
      <c r="N71" s="105"/>
      <c r="O71" s="105"/>
      <c r="P71" s="105"/>
    </row>
    <row r="72" spans="1:16" ht="24">
      <c r="A72" s="109" t="s">
        <v>763</v>
      </c>
      <c r="B72" s="109" t="s">
        <v>429</v>
      </c>
      <c r="C72" s="109" t="s">
        <v>373</v>
      </c>
      <c r="D72" s="109" t="s">
        <v>333</v>
      </c>
      <c r="E72" s="109" t="s">
        <v>427</v>
      </c>
      <c r="F72" s="110" t="s">
        <v>431</v>
      </c>
      <c r="G72" s="109" t="s">
        <v>335</v>
      </c>
      <c r="H72" s="109" t="s">
        <v>429</v>
      </c>
      <c r="I72" s="109" t="s">
        <v>335</v>
      </c>
      <c r="J72" s="109" t="s">
        <v>335</v>
      </c>
      <c r="K72" s="109" t="s">
        <v>335</v>
      </c>
      <c r="L72" s="111">
        <v>46082.7</v>
      </c>
      <c r="M72" s="105">
        <v>37963000</v>
      </c>
      <c r="N72" s="105">
        <v>42144000</v>
      </c>
      <c r="O72" s="105">
        <v>18126000</v>
      </c>
      <c r="P72" s="105">
        <v>8143400</v>
      </c>
    </row>
    <row r="73" spans="1:16" ht="25.5" customHeight="1">
      <c r="A73" s="100" t="s">
        <v>763</v>
      </c>
      <c r="B73" s="100" t="s">
        <v>432</v>
      </c>
      <c r="C73" s="100" t="s">
        <v>332</v>
      </c>
      <c r="D73" s="100" t="s">
        <v>333</v>
      </c>
      <c r="E73" s="100" t="s">
        <v>427</v>
      </c>
      <c r="F73" s="108" t="s">
        <v>433</v>
      </c>
      <c r="G73" s="100"/>
      <c r="H73" s="100"/>
      <c r="I73" s="100"/>
      <c r="J73" s="100"/>
      <c r="K73" s="100"/>
      <c r="L73" s="107">
        <f>L74</f>
        <v>28467.4</v>
      </c>
      <c r="M73" s="105"/>
      <c r="N73" s="105"/>
      <c r="O73" s="105"/>
      <c r="P73" s="105"/>
    </row>
    <row r="74" spans="1:16" ht="24">
      <c r="A74" s="109" t="s">
        <v>763</v>
      </c>
      <c r="B74" s="109" t="s">
        <v>432</v>
      </c>
      <c r="C74" s="109" t="s">
        <v>373</v>
      </c>
      <c r="D74" s="109" t="s">
        <v>333</v>
      </c>
      <c r="E74" s="109" t="s">
        <v>427</v>
      </c>
      <c r="F74" s="110" t="s">
        <v>434</v>
      </c>
      <c r="G74" s="109"/>
      <c r="H74" s="109"/>
      <c r="I74" s="109"/>
      <c r="J74" s="109"/>
      <c r="K74" s="109"/>
      <c r="L74" s="111">
        <v>28467.4</v>
      </c>
      <c r="M74" s="105"/>
      <c r="N74" s="105"/>
      <c r="O74" s="105"/>
      <c r="P74" s="105"/>
    </row>
    <row r="75" spans="1:16" ht="31.5" customHeight="1">
      <c r="A75" s="100" t="s">
        <v>763</v>
      </c>
      <c r="B75" s="100" t="s">
        <v>435</v>
      </c>
      <c r="C75" s="100" t="s">
        <v>332</v>
      </c>
      <c r="D75" s="100" t="s">
        <v>333</v>
      </c>
      <c r="E75" s="100" t="s">
        <v>427</v>
      </c>
      <c r="F75" s="106" t="s">
        <v>436</v>
      </c>
      <c r="G75" s="113" t="s">
        <v>335</v>
      </c>
      <c r="H75" s="113" t="s">
        <v>437</v>
      </c>
      <c r="I75" s="113" t="s">
        <v>335</v>
      </c>
      <c r="J75" s="113" t="s">
        <v>335</v>
      </c>
      <c r="K75" s="113" t="s">
        <v>335</v>
      </c>
      <c r="L75" s="117">
        <f>L76</f>
        <v>9747.300000000001</v>
      </c>
      <c r="M75" s="105">
        <v>0</v>
      </c>
      <c r="N75" s="105">
        <v>2644080</v>
      </c>
      <c r="O75" s="105">
        <v>1983570</v>
      </c>
      <c r="P75" s="105">
        <v>1074700</v>
      </c>
    </row>
    <row r="76" spans="1:16" ht="15" customHeight="1">
      <c r="A76" s="100" t="s">
        <v>763</v>
      </c>
      <c r="B76" s="100" t="s">
        <v>438</v>
      </c>
      <c r="C76" s="100" t="s">
        <v>332</v>
      </c>
      <c r="D76" s="100" t="s">
        <v>333</v>
      </c>
      <c r="E76" s="100" t="s">
        <v>427</v>
      </c>
      <c r="F76" s="108" t="s">
        <v>439</v>
      </c>
      <c r="G76" s="100"/>
      <c r="H76" s="100"/>
      <c r="I76" s="100"/>
      <c r="J76" s="100"/>
      <c r="K76" s="100"/>
      <c r="L76" s="115">
        <f>L77</f>
        <v>9747.300000000001</v>
      </c>
      <c r="M76" s="105"/>
      <c r="N76" s="105"/>
      <c r="O76" s="105"/>
      <c r="P76" s="105"/>
    </row>
    <row r="77" spans="1:16" ht="15" customHeight="1">
      <c r="A77" s="109" t="s">
        <v>763</v>
      </c>
      <c r="B77" s="109" t="s">
        <v>438</v>
      </c>
      <c r="C77" s="109" t="s">
        <v>373</v>
      </c>
      <c r="D77" s="109" t="s">
        <v>333</v>
      </c>
      <c r="E77" s="109" t="s">
        <v>427</v>
      </c>
      <c r="F77" s="110" t="s">
        <v>440</v>
      </c>
      <c r="G77" s="100"/>
      <c r="H77" s="100"/>
      <c r="I77" s="100"/>
      <c r="J77" s="100"/>
      <c r="K77" s="100"/>
      <c r="L77" s="116">
        <f>8352.2+1395.1</f>
        <v>9747.300000000001</v>
      </c>
      <c r="M77" s="105"/>
      <c r="N77" s="105"/>
      <c r="O77" s="105"/>
      <c r="P77" s="105"/>
    </row>
    <row r="78" spans="1:16" ht="28.5">
      <c r="A78" s="100" t="s">
        <v>763</v>
      </c>
      <c r="B78" s="100" t="s">
        <v>441</v>
      </c>
      <c r="C78" s="100" t="s">
        <v>332</v>
      </c>
      <c r="D78" s="100" t="s">
        <v>333</v>
      </c>
      <c r="E78" s="100" t="s">
        <v>427</v>
      </c>
      <c r="F78" s="106" t="s">
        <v>442</v>
      </c>
      <c r="G78" s="100" t="s">
        <v>335</v>
      </c>
      <c r="H78" s="100" t="s">
        <v>435</v>
      </c>
      <c r="I78" s="100" t="s">
        <v>335</v>
      </c>
      <c r="J78" s="100" t="s">
        <v>335</v>
      </c>
      <c r="K78" s="100" t="s">
        <v>335</v>
      </c>
      <c r="L78" s="114">
        <f>L79+L81+L83+L85+L87+L89+L91+L93+L95+L97</f>
        <v>296480.89999999997</v>
      </c>
      <c r="M78" s="105"/>
      <c r="N78" s="105"/>
      <c r="O78" s="105"/>
      <c r="P78" s="105"/>
    </row>
    <row r="79" spans="1:16" ht="24">
      <c r="A79" s="100" t="s">
        <v>763</v>
      </c>
      <c r="B79" s="100" t="s">
        <v>443</v>
      </c>
      <c r="C79" s="100" t="s">
        <v>332</v>
      </c>
      <c r="D79" s="100" t="s">
        <v>333</v>
      </c>
      <c r="E79" s="100" t="s">
        <v>427</v>
      </c>
      <c r="F79" s="108" t="s">
        <v>444</v>
      </c>
      <c r="G79" s="100"/>
      <c r="H79" s="100"/>
      <c r="I79" s="100"/>
      <c r="J79" s="100"/>
      <c r="K79" s="100"/>
      <c r="L79" s="115">
        <f>L80</f>
        <v>10179.6</v>
      </c>
      <c r="M79" s="105"/>
      <c r="N79" s="105"/>
      <c r="O79" s="105"/>
      <c r="P79" s="105"/>
    </row>
    <row r="80" spans="1:16" ht="24">
      <c r="A80" s="109" t="s">
        <v>763</v>
      </c>
      <c r="B80" s="109" t="s">
        <v>443</v>
      </c>
      <c r="C80" s="109" t="s">
        <v>373</v>
      </c>
      <c r="D80" s="109" t="s">
        <v>333</v>
      </c>
      <c r="E80" s="109" t="s">
        <v>427</v>
      </c>
      <c r="F80" s="110" t="s">
        <v>445</v>
      </c>
      <c r="G80" s="109"/>
      <c r="H80" s="109"/>
      <c r="I80" s="109"/>
      <c r="J80" s="109"/>
      <c r="K80" s="109"/>
      <c r="L80" s="116">
        <v>10179.6</v>
      </c>
      <c r="M80" s="105"/>
      <c r="N80" s="105"/>
      <c r="O80" s="105"/>
      <c r="P80" s="105"/>
    </row>
    <row r="81" spans="1:16" ht="24">
      <c r="A81" s="100" t="s">
        <v>763</v>
      </c>
      <c r="B81" s="100" t="s">
        <v>446</v>
      </c>
      <c r="C81" s="100" t="s">
        <v>332</v>
      </c>
      <c r="D81" s="100" t="s">
        <v>333</v>
      </c>
      <c r="E81" s="100" t="s">
        <v>427</v>
      </c>
      <c r="F81" s="108" t="s">
        <v>447</v>
      </c>
      <c r="G81" s="109"/>
      <c r="H81" s="109"/>
      <c r="I81" s="109"/>
      <c r="J81" s="109"/>
      <c r="K81" s="109"/>
      <c r="L81" s="115">
        <f>L82</f>
        <v>96.4</v>
      </c>
      <c r="M81" s="105"/>
      <c r="N81" s="105"/>
      <c r="O81" s="105"/>
      <c r="P81" s="105"/>
    </row>
    <row r="82" spans="1:16" ht="36">
      <c r="A82" s="109" t="s">
        <v>763</v>
      </c>
      <c r="B82" s="109" t="s">
        <v>446</v>
      </c>
      <c r="C82" s="109" t="s">
        <v>373</v>
      </c>
      <c r="D82" s="109" t="s">
        <v>333</v>
      </c>
      <c r="E82" s="109" t="s">
        <v>427</v>
      </c>
      <c r="F82" s="110" t="s">
        <v>448</v>
      </c>
      <c r="G82" s="109"/>
      <c r="H82" s="109"/>
      <c r="I82" s="109"/>
      <c r="J82" s="109"/>
      <c r="K82" s="109"/>
      <c r="L82" s="116">
        <v>96.4</v>
      </c>
      <c r="M82" s="105"/>
      <c r="N82" s="105"/>
      <c r="O82" s="105"/>
      <c r="P82" s="105"/>
    </row>
    <row r="83" spans="1:16" ht="36">
      <c r="A83" s="100" t="s">
        <v>763</v>
      </c>
      <c r="B83" s="100" t="s">
        <v>449</v>
      </c>
      <c r="C83" s="100" t="s">
        <v>332</v>
      </c>
      <c r="D83" s="100" t="s">
        <v>333</v>
      </c>
      <c r="E83" s="100" t="s">
        <v>427</v>
      </c>
      <c r="F83" s="108" t="s">
        <v>450</v>
      </c>
      <c r="G83" s="100"/>
      <c r="H83" s="100"/>
      <c r="I83" s="100"/>
      <c r="J83" s="100"/>
      <c r="K83" s="100"/>
      <c r="L83" s="115">
        <f>L84</f>
        <v>9</v>
      </c>
      <c r="M83" s="105"/>
      <c r="N83" s="105"/>
      <c r="O83" s="105"/>
      <c r="P83" s="105"/>
    </row>
    <row r="84" spans="1:16" ht="36">
      <c r="A84" s="109" t="s">
        <v>763</v>
      </c>
      <c r="B84" s="109" t="s">
        <v>449</v>
      </c>
      <c r="C84" s="109" t="s">
        <v>373</v>
      </c>
      <c r="D84" s="109" t="s">
        <v>333</v>
      </c>
      <c r="E84" s="109" t="s">
        <v>427</v>
      </c>
      <c r="F84" s="110" t="s">
        <v>451</v>
      </c>
      <c r="G84" s="109"/>
      <c r="H84" s="109"/>
      <c r="I84" s="109"/>
      <c r="J84" s="109"/>
      <c r="K84" s="109"/>
      <c r="L84" s="116">
        <v>9</v>
      </c>
      <c r="M84" s="105"/>
      <c r="N84" s="105"/>
      <c r="O84" s="105"/>
      <c r="P84" s="105"/>
    </row>
    <row r="85" spans="1:16" ht="24">
      <c r="A85" s="100" t="s">
        <v>763</v>
      </c>
      <c r="B85" s="100" t="s">
        <v>452</v>
      </c>
      <c r="C85" s="100" t="s">
        <v>332</v>
      </c>
      <c r="D85" s="100" t="s">
        <v>333</v>
      </c>
      <c r="E85" s="100" t="s">
        <v>427</v>
      </c>
      <c r="F85" s="108" t="s">
        <v>293</v>
      </c>
      <c r="G85" s="100"/>
      <c r="H85" s="100"/>
      <c r="I85" s="100"/>
      <c r="J85" s="100"/>
      <c r="K85" s="100"/>
      <c r="L85" s="115">
        <f>L86</f>
        <v>1702.6</v>
      </c>
      <c r="M85" s="105"/>
      <c r="N85" s="105"/>
      <c r="O85" s="105"/>
      <c r="P85" s="105"/>
    </row>
    <row r="86" spans="1:16" ht="24">
      <c r="A86" s="109" t="s">
        <v>763</v>
      </c>
      <c r="B86" s="109" t="s">
        <v>452</v>
      </c>
      <c r="C86" s="109" t="s">
        <v>373</v>
      </c>
      <c r="D86" s="109" t="s">
        <v>333</v>
      </c>
      <c r="E86" s="109" t="s">
        <v>427</v>
      </c>
      <c r="F86" s="110" t="s">
        <v>453</v>
      </c>
      <c r="G86" s="109"/>
      <c r="H86" s="109"/>
      <c r="I86" s="109"/>
      <c r="J86" s="109"/>
      <c r="K86" s="109"/>
      <c r="L86" s="116">
        <v>1702.6</v>
      </c>
      <c r="M86" s="105"/>
      <c r="N86" s="105"/>
      <c r="O86" s="105"/>
      <c r="P86" s="105"/>
    </row>
    <row r="87" spans="1:16" ht="24.75" customHeight="1">
      <c r="A87" s="100" t="s">
        <v>763</v>
      </c>
      <c r="B87" s="100" t="s">
        <v>454</v>
      </c>
      <c r="C87" s="100" t="s">
        <v>332</v>
      </c>
      <c r="D87" s="100" t="s">
        <v>333</v>
      </c>
      <c r="E87" s="100" t="s">
        <v>427</v>
      </c>
      <c r="F87" s="108" t="s">
        <v>455</v>
      </c>
      <c r="G87" s="109"/>
      <c r="H87" s="109"/>
      <c r="I87" s="109"/>
      <c r="J87" s="109"/>
      <c r="K87" s="109"/>
      <c r="L87" s="115">
        <f>L88</f>
        <v>275.1</v>
      </c>
      <c r="M87" s="105"/>
      <c r="N87" s="105"/>
      <c r="O87" s="105"/>
      <c r="P87" s="105"/>
    </row>
    <row r="88" spans="1:16" ht="24">
      <c r="A88" s="109" t="s">
        <v>763</v>
      </c>
      <c r="B88" s="109" t="s">
        <v>454</v>
      </c>
      <c r="C88" s="109" t="s">
        <v>373</v>
      </c>
      <c r="D88" s="109" t="s">
        <v>333</v>
      </c>
      <c r="E88" s="109" t="s">
        <v>427</v>
      </c>
      <c r="F88" s="110" t="s">
        <v>456</v>
      </c>
      <c r="G88" s="109"/>
      <c r="H88" s="109"/>
      <c r="I88" s="109"/>
      <c r="J88" s="109"/>
      <c r="K88" s="109"/>
      <c r="L88" s="116">
        <v>275.1</v>
      </c>
      <c r="M88" s="105"/>
      <c r="N88" s="105"/>
      <c r="O88" s="105"/>
      <c r="P88" s="105"/>
    </row>
    <row r="89" spans="1:16" ht="24.75" customHeight="1">
      <c r="A89" s="100" t="s">
        <v>763</v>
      </c>
      <c r="B89" s="100" t="s">
        <v>457</v>
      </c>
      <c r="C89" s="100" t="s">
        <v>332</v>
      </c>
      <c r="D89" s="100" t="s">
        <v>333</v>
      </c>
      <c r="E89" s="100" t="s">
        <v>427</v>
      </c>
      <c r="F89" s="108" t="s">
        <v>458</v>
      </c>
      <c r="G89" s="109"/>
      <c r="H89" s="109"/>
      <c r="I89" s="109"/>
      <c r="J89" s="109"/>
      <c r="K89" s="109"/>
      <c r="L89" s="115">
        <f>L90</f>
        <v>6633.4</v>
      </c>
      <c r="M89" s="105"/>
      <c r="N89" s="105"/>
      <c r="O89" s="105"/>
      <c r="P89" s="105"/>
    </row>
    <row r="90" spans="1:16" ht="28.5" customHeight="1">
      <c r="A90" s="109" t="s">
        <v>763</v>
      </c>
      <c r="B90" s="109" t="s">
        <v>457</v>
      </c>
      <c r="C90" s="109" t="s">
        <v>373</v>
      </c>
      <c r="D90" s="109" t="s">
        <v>333</v>
      </c>
      <c r="E90" s="109" t="s">
        <v>427</v>
      </c>
      <c r="F90" s="110" t="s">
        <v>459</v>
      </c>
      <c r="G90" s="109"/>
      <c r="H90" s="109"/>
      <c r="I90" s="109"/>
      <c r="J90" s="109"/>
      <c r="K90" s="109"/>
      <c r="L90" s="116">
        <v>6633.4</v>
      </c>
      <c r="M90" s="105"/>
      <c r="N90" s="105"/>
      <c r="O90" s="105"/>
      <c r="P90" s="105"/>
    </row>
    <row r="91" spans="1:16" ht="24">
      <c r="A91" s="100" t="s">
        <v>763</v>
      </c>
      <c r="B91" s="100" t="s">
        <v>460</v>
      </c>
      <c r="C91" s="100" t="s">
        <v>332</v>
      </c>
      <c r="D91" s="100" t="s">
        <v>333</v>
      </c>
      <c r="E91" s="100" t="s">
        <v>427</v>
      </c>
      <c r="F91" s="108" t="s">
        <v>461</v>
      </c>
      <c r="G91" s="100"/>
      <c r="H91" s="100"/>
      <c r="I91" s="100"/>
      <c r="J91" s="100"/>
      <c r="K91" s="100"/>
      <c r="L91" s="107">
        <f>L92</f>
        <v>271336.89999999997</v>
      </c>
      <c r="M91" s="105"/>
      <c r="N91" s="105"/>
      <c r="O91" s="105"/>
      <c r="P91" s="105"/>
    </row>
    <row r="92" spans="1:16" ht="24">
      <c r="A92" s="109" t="s">
        <v>763</v>
      </c>
      <c r="B92" s="109" t="s">
        <v>460</v>
      </c>
      <c r="C92" s="109" t="s">
        <v>373</v>
      </c>
      <c r="D92" s="109" t="s">
        <v>333</v>
      </c>
      <c r="E92" s="109" t="s">
        <v>427</v>
      </c>
      <c r="F92" s="110" t="s">
        <v>462</v>
      </c>
      <c r="G92" s="109"/>
      <c r="H92" s="109"/>
      <c r="I92" s="109"/>
      <c r="J92" s="109"/>
      <c r="K92" s="109"/>
      <c r="L92" s="111">
        <f>267621.1+3715.8</f>
        <v>271336.89999999997</v>
      </c>
      <c r="M92" s="105"/>
      <c r="N92" s="105"/>
      <c r="O92" s="105"/>
      <c r="P92" s="105"/>
    </row>
    <row r="93" spans="1:16" ht="48">
      <c r="A93" s="100" t="s">
        <v>763</v>
      </c>
      <c r="B93" s="100" t="s">
        <v>644</v>
      </c>
      <c r="C93" s="100" t="s">
        <v>332</v>
      </c>
      <c r="D93" s="100" t="s">
        <v>333</v>
      </c>
      <c r="E93" s="100" t="s">
        <v>427</v>
      </c>
      <c r="F93" s="108" t="s">
        <v>646</v>
      </c>
      <c r="G93" s="100"/>
      <c r="H93" s="100"/>
      <c r="I93" s="100"/>
      <c r="J93" s="100"/>
      <c r="K93" s="100"/>
      <c r="L93" s="107">
        <f>L94</f>
        <v>1988.4</v>
      </c>
      <c r="M93" s="105"/>
      <c r="N93" s="105"/>
      <c r="O93" s="105"/>
      <c r="P93" s="105"/>
    </row>
    <row r="94" spans="1:16" ht="48">
      <c r="A94" s="109" t="s">
        <v>763</v>
      </c>
      <c r="B94" s="109" t="s">
        <v>644</v>
      </c>
      <c r="C94" s="109" t="s">
        <v>373</v>
      </c>
      <c r="D94" s="109" t="s">
        <v>333</v>
      </c>
      <c r="E94" s="109" t="s">
        <v>427</v>
      </c>
      <c r="F94" s="110" t="s">
        <v>646</v>
      </c>
      <c r="G94" s="109"/>
      <c r="H94" s="109"/>
      <c r="I94" s="109"/>
      <c r="J94" s="109"/>
      <c r="K94" s="109"/>
      <c r="L94" s="111">
        <v>1988.4</v>
      </c>
      <c r="M94" s="105"/>
      <c r="N94" s="105"/>
      <c r="O94" s="105"/>
      <c r="P94" s="105"/>
    </row>
    <row r="95" spans="1:16" ht="52.5" customHeight="1">
      <c r="A95" s="100" t="s">
        <v>763</v>
      </c>
      <c r="B95" s="100" t="s">
        <v>463</v>
      </c>
      <c r="C95" s="100" t="s">
        <v>332</v>
      </c>
      <c r="D95" s="100" t="s">
        <v>333</v>
      </c>
      <c r="E95" s="100" t="s">
        <v>427</v>
      </c>
      <c r="F95" s="108" t="s">
        <v>464</v>
      </c>
      <c r="G95" s="100"/>
      <c r="H95" s="100"/>
      <c r="I95" s="100"/>
      <c r="J95" s="100"/>
      <c r="K95" s="100"/>
      <c r="L95" s="115">
        <f>L96</f>
        <v>841.4</v>
      </c>
      <c r="M95" s="105"/>
      <c r="N95" s="105"/>
      <c r="O95" s="105"/>
      <c r="P95" s="105"/>
    </row>
    <row r="96" spans="1:16" ht="39.75" customHeight="1">
      <c r="A96" s="109" t="s">
        <v>763</v>
      </c>
      <c r="B96" s="109" t="s">
        <v>463</v>
      </c>
      <c r="C96" s="109" t="s">
        <v>373</v>
      </c>
      <c r="D96" s="109" t="s">
        <v>333</v>
      </c>
      <c r="E96" s="109" t="s">
        <v>427</v>
      </c>
      <c r="F96" s="110" t="s">
        <v>294</v>
      </c>
      <c r="G96" s="109"/>
      <c r="H96" s="109"/>
      <c r="I96" s="109"/>
      <c r="J96" s="109"/>
      <c r="K96" s="109"/>
      <c r="L96" s="116">
        <v>841.4</v>
      </c>
      <c r="M96" s="105"/>
      <c r="N96" s="105"/>
      <c r="O96" s="105"/>
      <c r="P96" s="105"/>
    </row>
    <row r="97" spans="1:16" ht="41.25" customHeight="1">
      <c r="A97" s="100" t="s">
        <v>763</v>
      </c>
      <c r="B97" s="100" t="s">
        <v>465</v>
      </c>
      <c r="C97" s="100" t="s">
        <v>332</v>
      </c>
      <c r="D97" s="100" t="s">
        <v>333</v>
      </c>
      <c r="E97" s="100" t="s">
        <v>427</v>
      </c>
      <c r="F97" s="108" t="s">
        <v>466</v>
      </c>
      <c r="G97" s="100"/>
      <c r="H97" s="100"/>
      <c r="I97" s="100"/>
      <c r="J97" s="100"/>
      <c r="K97" s="100"/>
      <c r="L97" s="115">
        <f>L98</f>
        <v>3418.1</v>
      </c>
      <c r="M97" s="105"/>
      <c r="N97" s="105"/>
      <c r="O97" s="105"/>
      <c r="P97" s="105"/>
    </row>
    <row r="98" spans="1:16" ht="37.5" customHeight="1">
      <c r="A98" s="109" t="s">
        <v>763</v>
      </c>
      <c r="B98" s="109" t="s">
        <v>465</v>
      </c>
      <c r="C98" s="109" t="s">
        <v>373</v>
      </c>
      <c r="D98" s="109" t="s">
        <v>333</v>
      </c>
      <c r="E98" s="109" t="s">
        <v>427</v>
      </c>
      <c r="F98" s="110" t="s">
        <v>647</v>
      </c>
      <c r="G98" s="109"/>
      <c r="H98" s="109"/>
      <c r="I98" s="109"/>
      <c r="J98" s="109"/>
      <c r="K98" s="109"/>
      <c r="L98" s="116">
        <v>3418.1</v>
      </c>
      <c r="M98" s="105"/>
      <c r="N98" s="105"/>
      <c r="O98" s="105"/>
      <c r="P98" s="105"/>
    </row>
    <row r="99" spans="1:16" ht="14.25">
      <c r="A99" s="100" t="s">
        <v>763</v>
      </c>
      <c r="B99" s="100" t="s">
        <v>437</v>
      </c>
      <c r="C99" s="100" t="s">
        <v>332</v>
      </c>
      <c r="D99" s="100" t="s">
        <v>333</v>
      </c>
      <c r="E99" s="100" t="s">
        <v>427</v>
      </c>
      <c r="F99" s="106" t="s">
        <v>467</v>
      </c>
      <c r="G99" s="100"/>
      <c r="H99" s="100"/>
      <c r="I99" s="100"/>
      <c r="J99" s="100"/>
      <c r="K99" s="100"/>
      <c r="L99" s="117">
        <f>L100</f>
        <v>217.8</v>
      </c>
      <c r="M99" s="105"/>
      <c r="N99" s="105"/>
      <c r="O99" s="105"/>
      <c r="P99" s="105"/>
    </row>
    <row r="100" spans="1:16" ht="36">
      <c r="A100" s="100" t="s">
        <v>763</v>
      </c>
      <c r="B100" s="100" t="s">
        <v>468</v>
      </c>
      <c r="C100" s="100" t="s">
        <v>332</v>
      </c>
      <c r="D100" s="100" t="s">
        <v>333</v>
      </c>
      <c r="E100" s="100" t="s">
        <v>427</v>
      </c>
      <c r="F100" s="108" t="s">
        <v>469</v>
      </c>
      <c r="G100" s="100"/>
      <c r="H100" s="100"/>
      <c r="I100" s="100"/>
      <c r="J100" s="100"/>
      <c r="K100" s="100"/>
      <c r="L100" s="115">
        <f>L101</f>
        <v>217.8</v>
      </c>
      <c r="M100" s="105"/>
      <c r="N100" s="105"/>
      <c r="O100" s="105"/>
      <c r="P100" s="105"/>
    </row>
    <row r="101" spans="1:16" ht="24">
      <c r="A101" s="109" t="s">
        <v>763</v>
      </c>
      <c r="B101" s="109" t="s">
        <v>468</v>
      </c>
      <c r="C101" s="109" t="s">
        <v>373</v>
      </c>
      <c r="D101" s="109" t="s">
        <v>333</v>
      </c>
      <c r="E101" s="109" t="s">
        <v>427</v>
      </c>
      <c r="F101" s="110" t="s">
        <v>470</v>
      </c>
      <c r="G101" s="109"/>
      <c r="H101" s="109"/>
      <c r="I101" s="109"/>
      <c r="J101" s="109"/>
      <c r="K101" s="109"/>
      <c r="L101" s="116">
        <v>217.8</v>
      </c>
      <c r="M101" s="105"/>
      <c r="N101" s="105"/>
      <c r="O101" s="105"/>
      <c r="P101" s="105"/>
    </row>
    <row r="102" spans="1:12" ht="15.75">
      <c r="A102" s="121"/>
      <c r="B102" s="121"/>
      <c r="C102" s="121"/>
      <c r="D102" s="121"/>
      <c r="E102" s="122"/>
      <c r="F102" s="123" t="s">
        <v>471</v>
      </c>
      <c r="G102" s="122"/>
      <c r="H102" s="122"/>
      <c r="I102" s="122"/>
      <c r="J102" s="122"/>
      <c r="K102" s="122"/>
      <c r="L102" s="124">
        <f>L12+L68</f>
        <v>590839.5</v>
      </c>
    </row>
    <row r="103" spans="1:16" ht="12.75">
      <c r="A103" s="125"/>
      <c r="B103" s="125"/>
      <c r="C103" s="125"/>
      <c r="D103" s="125"/>
      <c r="E103" s="125"/>
      <c r="F103" s="125"/>
      <c r="G103" s="125"/>
      <c r="H103" s="125"/>
      <c r="I103" s="125"/>
      <c r="J103" s="125"/>
      <c r="K103" s="125"/>
      <c r="L103" s="126"/>
      <c r="M103" s="98">
        <v>87257549</v>
      </c>
      <c r="N103" s="98">
        <v>107437640</v>
      </c>
      <c r="O103" s="98">
        <v>71233650</v>
      </c>
      <c r="P103" s="98">
        <v>102087001</v>
      </c>
    </row>
    <row r="106" ht="15" customHeight="1">
      <c r="F106" s="127"/>
    </row>
    <row r="107" ht="15" customHeight="1">
      <c r="F107" s="128"/>
    </row>
    <row r="108" ht="15" customHeight="1">
      <c r="F108" s="128"/>
    </row>
    <row r="109" spans="6:12" ht="15" customHeight="1">
      <c r="F109" s="206"/>
      <c r="L109" s="129"/>
    </row>
    <row r="110" ht="15" customHeight="1">
      <c r="F110" s="206"/>
    </row>
  </sheetData>
  <mergeCells count="8">
    <mergeCell ref="F1:L1"/>
    <mergeCell ref="F3:L3"/>
    <mergeCell ref="F2:L2"/>
    <mergeCell ref="A5:L5"/>
    <mergeCell ref="A6:L6"/>
    <mergeCell ref="A9:E11"/>
    <mergeCell ref="F9:F11"/>
    <mergeCell ref="L9:L11"/>
  </mergeCells>
  <printOptions/>
  <pageMargins left="0.7874015748031497" right="0.3937007874015748" top="0.3937007874015748" bottom="0.3937007874015748" header="0.5118110236220472" footer="0.5118110236220472"/>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indexed="53"/>
  </sheetPr>
  <dimension ref="A1:E53"/>
  <sheetViews>
    <sheetView workbookViewId="0" topLeftCell="A22">
      <selection activeCell="A9" sqref="A9"/>
    </sheetView>
  </sheetViews>
  <sheetFormatPr defaultColWidth="9.125" defaultRowHeight="12.75"/>
  <cols>
    <col min="1" max="1" width="70.125" style="0" customWidth="1"/>
    <col min="2" max="2" width="6.625" style="0" customWidth="1"/>
    <col min="3" max="3" width="10.00390625" style="0" customWidth="1"/>
  </cols>
  <sheetData>
    <row r="1" spans="1:3" ht="12.75">
      <c r="A1" s="230" t="s">
        <v>31</v>
      </c>
      <c r="B1" s="230"/>
      <c r="C1" s="230"/>
    </row>
    <row r="2" spans="1:3" ht="12.75">
      <c r="A2" s="230" t="s">
        <v>165</v>
      </c>
      <c r="B2" s="230"/>
      <c r="C2" s="230"/>
    </row>
    <row r="3" spans="1:3" ht="12.75">
      <c r="A3" s="230" t="s">
        <v>148</v>
      </c>
      <c r="B3" s="230"/>
      <c r="C3" s="230"/>
    </row>
    <row r="4" spans="1:3" ht="12.75">
      <c r="A4" s="268"/>
      <c r="B4" s="268"/>
      <c r="C4" s="268"/>
    </row>
    <row r="5" spans="1:3" ht="36" customHeight="1">
      <c r="A5" s="267" t="s">
        <v>668</v>
      </c>
      <c r="B5" s="267"/>
      <c r="C5" s="267"/>
    </row>
    <row r="6" spans="1:3" ht="15.75" customHeight="1">
      <c r="A6" s="131"/>
      <c r="B6" s="131"/>
      <c r="C6" s="6" t="s">
        <v>758</v>
      </c>
    </row>
    <row r="7" spans="1:3" ht="45.75" customHeight="1">
      <c r="A7" s="132" t="s">
        <v>472</v>
      </c>
      <c r="B7" s="132" t="s">
        <v>473</v>
      </c>
      <c r="C7" s="132" t="s">
        <v>474</v>
      </c>
    </row>
    <row r="8" spans="1:3" ht="12.75">
      <c r="A8" s="132" t="s">
        <v>36</v>
      </c>
      <c r="B8" s="132" t="s">
        <v>296</v>
      </c>
      <c r="C8" s="132" t="s">
        <v>37</v>
      </c>
    </row>
    <row r="9" spans="1:3" ht="12.75">
      <c r="A9" s="133" t="s">
        <v>475</v>
      </c>
      <c r="B9" s="134" t="s">
        <v>476</v>
      </c>
      <c r="C9" s="187">
        <f>C10+C11+C12+C13+C14+C15</f>
        <v>41149.09999999999</v>
      </c>
    </row>
    <row r="10" spans="1:3" ht="25.5">
      <c r="A10" s="135" t="s">
        <v>477</v>
      </c>
      <c r="B10" s="136" t="s">
        <v>478</v>
      </c>
      <c r="C10" s="188">
        <v>849.5</v>
      </c>
    </row>
    <row r="11" spans="1:3" ht="25.5">
      <c r="A11" s="135" t="s">
        <v>479</v>
      </c>
      <c r="B11" s="136" t="s">
        <v>480</v>
      </c>
      <c r="C11" s="188">
        <v>1291.8</v>
      </c>
    </row>
    <row r="12" spans="1:3" ht="38.25">
      <c r="A12" s="135" t="s">
        <v>481</v>
      </c>
      <c r="B12" s="136" t="s">
        <v>482</v>
      </c>
      <c r="C12" s="188">
        <f>26500.6+1297.5-50</f>
        <v>27748.1</v>
      </c>
    </row>
    <row r="13" spans="1:3" ht="25.5">
      <c r="A13" s="135" t="s">
        <v>483</v>
      </c>
      <c r="B13" s="136" t="s">
        <v>484</v>
      </c>
      <c r="C13" s="188">
        <v>5059</v>
      </c>
    </row>
    <row r="14" spans="1:3" ht="12.75">
      <c r="A14" s="135" t="s">
        <v>485</v>
      </c>
      <c r="B14" s="137" t="s">
        <v>894</v>
      </c>
      <c r="C14" s="188">
        <v>140</v>
      </c>
    </row>
    <row r="15" spans="1:3" ht="12.75">
      <c r="A15" s="135" t="s">
        <v>486</v>
      </c>
      <c r="B15" s="137" t="s">
        <v>895</v>
      </c>
      <c r="C15" s="188">
        <f>38.6+6022.1</f>
        <v>6060.700000000001</v>
      </c>
    </row>
    <row r="16" spans="1:3" ht="12.75">
      <c r="A16" s="154" t="s">
        <v>244</v>
      </c>
      <c r="B16" s="134" t="s">
        <v>245</v>
      </c>
      <c r="C16" s="187">
        <f>C17</f>
        <v>1702.6</v>
      </c>
    </row>
    <row r="17" spans="1:3" ht="12.75">
      <c r="A17" s="155" t="s">
        <v>246</v>
      </c>
      <c r="B17" s="137" t="s">
        <v>247</v>
      </c>
      <c r="C17" s="188">
        <v>1702.6</v>
      </c>
    </row>
    <row r="18" spans="1:3" ht="12.75">
      <c r="A18" s="133" t="s">
        <v>487</v>
      </c>
      <c r="B18" s="134" t="s">
        <v>488</v>
      </c>
      <c r="C18" s="187">
        <f>C19+C20+C21</f>
        <v>9988.5</v>
      </c>
    </row>
    <row r="19" spans="1:3" ht="12.75">
      <c r="A19" s="135" t="s">
        <v>489</v>
      </c>
      <c r="B19" s="137" t="s">
        <v>490</v>
      </c>
      <c r="C19" s="188">
        <v>3101.2</v>
      </c>
    </row>
    <row r="20" spans="1:3" ht="12.75">
      <c r="A20" s="135" t="s">
        <v>491</v>
      </c>
      <c r="B20" s="137" t="s">
        <v>492</v>
      </c>
      <c r="C20" s="188">
        <v>6837.3</v>
      </c>
    </row>
    <row r="21" spans="1:3" ht="12.75">
      <c r="A21" s="65" t="s">
        <v>866</v>
      </c>
      <c r="B21" s="137" t="s">
        <v>865</v>
      </c>
      <c r="C21" s="188">
        <v>50</v>
      </c>
    </row>
    <row r="22" spans="1:5" ht="12.75">
      <c r="A22" s="133" t="s">
        <v>493</v>
      </c>
      <c r="B22" s="134" t="s">
        <v>494</v>
      </c>
      <c r="C22" s="187">
        <f>C23+C25+C24</f>
        <v>12961.199999999999</v>
      </c>
      <c r="E22" s="189"/>
    </row>
    <row r="23" spans="1:3" ht="12.75">
      <c r="A23" s="135" t="s">
        <v>495</v>
      </c>
      <c r="B23" s="137" t="s">
        <v>496</v>
      </c>
      <c r="C23" s="188">
        <f>7936.4-250</f>
        <v>7686.4</v>
      </c>
    </row>
    <row r="24" spans="1:3" ht="12.75">
      <c r="A24" s="135" t="s">
        <v>551</v>
      </c>
      <c r="B24" s="137" t="s">
        <v>552</v>
      </c>
      <c r="C24" s="188">
        <v>525.9</v>
      </c>
    </row>
    <row r="25" spans="1:3" ht="17.25" customHeight="1">
      <c r="A25" s="135" t="s">
        <v>497</v>
      </c>
      <c r="B25" s="136" t="s">
        <v>498</v>
      </c>
      <c r="C25" s="188">
        <v>4748.9</v>
      </c>
    </row>
    <row r="26" spans="1:3" ht="12.75">
      <c r="A26" s="133" t="s">
        <v>499</v>
      </c>
      <c r="B26" s="134" t="s">
        <v>500</v>
      </c>
      <c r="C26" s="187">
        <f>C27+C28+C29+C30</f>
        <v>310436.5</v>
      </c>
    </row>
    <row r="27" spans="1:3" ht="12.75">
      <c r="A27" s="135" t="s">
        <v>501</v>
      </c>
      <c r="B27" s="137" t="s">
        <v>502</v>
      </c>
      <c r="C27" s="188">
        <v>56782.5</v>
      </c>
    </row>
    <row r="28" spans="1:3" ht="12.75">
      <c r="A28" s="135" t="s">
        <v>503</v>
      </c>
      <c r="B28" s="137" t="s">
        <v>504</v>
      </c>
      <c r="C28" s="188">
        <f>234920.1+409.1</f>
        <v>235329.2</v>
      </c>
    </row>
    <row r="29" spans="1:3" ht="12.75">
      <c r="A29" s="135" t="s">
        <v>505</v>
      </c>
      <c r="B29" s="137" t="s">
        <v>506</v>
      </c>
      <c r="C29" s="188">
        <f>4974.7+97.6</f>
        <v>5072.3</v>
      </c>
    </row>
    <row r="30" spans="1:3" ht="12.75">
      <c r="A30" s="135" t="s">
        <v>507</v>
      </c>
      <c r="B30" s="137" t="s">
        <v>508</v>
      </c>
      <c r="C30" s="188">
        <v>13252.5</v>
      </c>
    </row>
    <row r="31" spans="1:3" ht="12.75">
      <c r="A31" s="133" t="s">
        <v>509</v>
      </c>
      <c r="B31" s="134" t="s">
        <v>510</v>
      </c>
      <c r="C31" s="187">
        <f>C32+C33</f>
        <v>15862.6</v>
      </c>
    </row>
    <row r="32" spans="1:3" ht="12.75">
      <c r="A32" s="135" t="s">
        <v>511</v>
      </c>
      <c r="B32" s="137" t="s">
        <v>512</v>
      </c>
      <c r="C32" s="188">
        <f>9602.9+5847</f>
        <v>15449.9</v>
      </c>
    </row>
    <row r="33" spans="1:3" ht="12.75">
      <c r="A33" s="135" t="s">
        <v>513</v>
      </c>
      <c r="B33" s="137" t="s">
        <v>514</v>
      </c>
      <c r="C33" s="188">
        <v>412.7</v>
      </c>
    </row>
    <row r="34" spans="1:3" ht="12.75">
      <c r="A34" s="133" t="s">
        <v>515</v>
      </c>
      <c r="B34" s="134" t="s">
        <v>516</v>
      </c>
      <c r="C34" s="187">
        <f>C35+C36+C37</f>
        <v>6402.8</v>
      </c>
    </row>
    <row r="35" spans="1:3" ht="12.75">
      <c r="A35" s="135" t="s">
        <v>517</v>
      </c>
      <c r="B35" s="137" t="s">
        <v>518</v>
      </c>
      <c r="C35" s="188">
        <v>1078</v>
      </c>
    </row>
    <row r="36" spans="1:3" ht="12.75">
      <c r="A36" s="135" t="s">
        <v>519</v>
      </c>
      <c r="B36" s="137" t="s">
        <v>520</v>
      </c>
      <c r="C36" s="188">
        <v>4353.7</v>
      </c>
    </row>
    <row r="37" spans="1:3" ht="12.75">
      <c r="A37" s="135" t="s">
        <v>521</v>
      </c>
      <c r="B37" s="137" t="s">
        <v>522</v>
      </c>
      <c r="C37" s="188">
        <v>971.1</v>
      </c>
    </row>
    <row r="38" spans="1:3" ht="12.75">
      <c r="A38" s="133" t="s">
        <v>523</v>
      </c>
      <c r="B38" s="134" t="s">
        <v>524</v>
      </c>
      <c r="C38" s="187">
        <f>C39+C40+C41+C42+C43</f>
        <v>128797.20000000001</v>
      </c>
    </row>
    <row r="39" spans="1:3" ht="12.75">
      <c r="A39" s="135" t="s">
        <v>525</v>
      </c>
      <c r="B39" s="137" t="s">
        <v>526</v>
      </c>
      <c r="C39" s="188">
        <f>'[1]вед.'!F302</f>
        <v>803.4</v>
      </c>
    </row>
    <row r="40" spans="1:3" ht="12.75">
      <c r="A40" s="135" t="s">
        <v>527</v>
      </c>
      <c r="B40" s="137" t="s">
        <v>528</v>
      </c>
      <c r="C40" s="188">
        <f>3238.3-6.2</f>
        <v>3232.1000000000004</v>
      </c>
    </row>
    <row r="41" spans="1:3" ht="12.75">
      <c r="A41" s="135" t="s">
        <v>529</v>
      </c>
      <c r="B41" s="137" t="s">
        <v>530</v>
      </c>
      <c r="C41" s="188">
        <f>112509.2+3255.3+57.6</f>
        <v>115822.1</v>
      </c>
    </row>
    <row r="42" spans="1:3" ht="12.75">
      <c r="A42" s="135" t="s">
        <v>531</v>
      </c>
      <c r="B42" s="137" t="s">
        <v>532</v>
      </c>
      <c r="C42" s="188">
        <f>1484.9+1344.9</f>
        <v>2829.8</v>
      </c>
    </row>
    <row r="43" spans="1:3" ht="12.75">
      <c r="A43" s="135" t="s">
        <v>533</v>
      </c>
      <c r="B43" s="137" t="s">
        <v>534</v>
      </c>
      <c r="C43" s="188">
        <v>6109.8</v>
      </c>
    </row>
    <row r="44" spans="1:3" ht="12.75">
      <c r="A44" s="138" t="s">
        <v>535</v>
      </c>
      <c r="B44" s="134" t="s">
        <v>536</v>
      </c>
      <c r="C44" s="190">
        <f>C45</f>
        <v>3134.4</v>
      </c>
    </row>
    <row r="45" spans="1:3" ht="12.75">
      <c r="A45" s="139" t="s">
        <v>537</v>
      </c>
      <c r="B45" s="137" t="s">
        <v>538</v>
      </c>
      <c r="C45" s="153">
        <v>3134.4</v>
      </c>
    </row>
    <row r="46" spans="1:3" ht="12.75">
      <c r="A46" s="138" t="s">
        <v>539</v>
      </c>
      <c r="B46" s="134" t="s">
        <v>540</v>
      </c>
      <c r="C46" s="190">
        <f>C47</f>
        <v>615.2</v>
      </c>
    </row>
    <row r="47" spans="1:3" ht="12.75">
      <c r="A47" s="139" t="s">
        <v>541</v>
      </c>
      <c r="B47" s="137" t="s">
        <v>542</v>
      </c>
      <c r="C47" s="153">
        <v>615.2</v>
      </c>
    </row>
    <row r="48" spans="1:3" ht="29.25" customHeight="1">
      <c r="A48" s="133" t="s">
        <v>543</v>
      </c>
      <c r="B48" s="134" t="s">
        <v>544</v>
      </c>
      <c r="C48" s="190">
        <f>C49+C50</f>
        <v>62289.4</v>
      </c>
    </row>
    <row r="49" spans="1:3" ht="25.5">
      <c r="A49" s="135" t="s">
        <v>26</v>
      </c>
      <c r="B49" s="136" t="s">
        <v>27</v>
      </c>
      <c r="C49" s="153">
        <f>'[2]вед.'!F300</f>
        <v>50969.9</v>
      </c>
    </row>
    <row r="50" spans="1:3" ht="12.75">
      <c r="A50" s="135" t="s">
        <v>28</v>
      </c>
      <c r="B50" s="137" t="s">
        <v>29</v>
      </c>
      <c r="C50" s="153">
        <f>'[2]вед.'!F307</f>
        <v>11319.5</v>
      </c>
    </row>
    <row r="51" spans="1:3" ht="12.75">
      <c r="A51" s="142" t="s">
        <v>30</v>
      </c>
      <c r="B51" s="140"/>
      <c r="C51" s="190">
        <f>C9+C16+C18+C22+C26+C31+C34+C38+C44+C46+C48</f>
        <v>593339.5</v>
      </c>
    </row>
    <row r="52" ht="12.75">
      <c r="C52" s="224"/>
    </row>
    <row r="53" ht="12.75">
      <c r="C53" s="129"/>
    </row>
  </sheetData>
  <mergeCells count="5">
    <mergeCell ref="A5:C5"/>
    <mergeCell ref="A1:C1"/>
    <mergeCell ref="A2:C2"/>
    <mergeCell ref="A3:C3"/>
    <mergeCell ref="A4:C4"/>
  </mergeCells>
  <printOptions/>
  <pageMargins left="0.7874015748031497" right="0.3937007874015748" top="0.3937007874015748"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34"/>
  </sheetPr>
  <dimension ref="A1:I516"/>
  <sheetViews>
    <sheetView workbookViewId="0" topLeftCell="A1">
      <selection activeCell="B74" sqref="B74"/>
    </sheetView>
  </sheetViews>
  <sheetFormatPr defaultColWidth="9.00390625" defaultRowHeight="12.75"/>
  <cols>
    <col min="1" max="1" width="5.125" style="0" customWidth="1"/>
    <col min="2" max="2" width="47.75390625" style="0" customWidth="1"/>
    <col min="3" max="3" width="10.75390625" style="0" customWidth="1"/>
    <col min="4" max="4" width="8.75390625" style="0" customWidth="1"/>
    <col min="5" max="5" width="7.75390625" style="0" customWidth="1"/>
    <col min="6" max="6" width="13.875" style="0" customWidth="1"/>
  </cols>
  <sheetData>
    <row r="1" spans="1:6" ht="12.75">
      <c r="A1" s="230" t="s">
        <v>1000</v>
      </c>
      <c r="B1" s="230"/>
      <c r="C1" s="230"/>
      <c r="D1" s="230"/>
      <c r="E1" s="230"/>
      <c r="F1" s="230"/>
    </row>
    <row r="2" spans="1:6" ht="12.75">
      <c r="A2" s="230" t="s">
        <v>165</v>
      </c>
      <c r="B2" s="230"/>
      <c r="C2" s="230"/>
      <c r="D2" s="230"/>
      <c r="E2" s="230"/>
      <c r="F2" s="230"/>
    </row>
    <row r="3" spans="1:6" ht="12.75">
      <c r="A3" s="230" t="s">
        <v>149</v>
      </c>
      <c r="B3" s="230"/>
      <c r="C3" s="230"/>
      <c r="D3" s="230"/>
      <c r="E3" s="230"/>
      <c r="F3" s="230"/>
    </row>
    <row r="4" spans="1:6" ht="12.75">
      <c r="A4" s="270"/>
      <c r="B4" s="270"/>
      <c r="C4" s="270"/>
      <c r="D4" s="270"/>
      <c r="E4" s="270"/>
      <c r="F4" s="270"/>
    </row>
    <row r="5" spans="1:6" ht="15.75" customHeight="1">
      <c r="A5" s="143"/>
      <c r="B5" s="131"/>
      <c r="C5" s="131"/>
      <c r="D5" s="131"/>
      <c r="E5" s="131"/>
      <c r="F5" s="144"/>
    </row>
    <row r="6" spans="1:6" ht="13.5" customHeight="1">
      <c r="A6" s="269" t="s">
        <v>999</v>
      </c>
      <c r="B6" s="269"/>
      <c r="C6" s="269"/>
      <c r="D6" s="269"/>
      <c r="E6" s="269"/>
      <c r="F6" s="269"/>
    </row>
    <row r="7" spans="1:6" ht="15.75" customHeight="1">
      <c r="A7" s="269" t="s">
        <v>545</v>
      </c>
      <c r="B7" s="269"/>
      <c r="C7" s="269"/>
      <c r="D7" s="269"/>
      <c r="E7" s="269"/>
      <c r="F7" s="269"/>
    </row>
    <row r="8" spans="1:6" ht="15.75" customHeight="1">
      <c r="A8" s="143"/>
      <c r="B8" s="131"/>
      <c r="C8" s="131"/>
      <c r="D8" s="131"/>
      <c r="E8" s="131"/>
      <c r="F8" s="6" t="s">
        <v>758</v>
      </c>
    </row>
    <row r="9" spans="1:6" ht="73.5" customHeight="1">
      <c r="A9" s="159" t="s">
        <v>32</v>
      </c>
      <c r="B9" s="149" t="s">
        <v>33</v>
      </c>
      <c r="C9" s="150" t="s">
        <v>473</v>
      </c>
      <c r="D9" s="150" t="s">
        <v>34</v>
      </c>
      <c r="E9" s="158" t="s">
        <v>35</v>
      </c>
      <c r="F9" s="151" t="s">
        <v>474</v>
      </c>
    </row>
    <row r="10" spans="1:6" ht="13.5" customHeight="1">
      <c r="A10" s="156" t="s">
        <v>36</v>
      </c>
      <c r="B10" s="156" t="s">
        <v>296</v>
      </c>
      <c r="C10" s="156" t="s">
        <v>37</v>
      </c>
      <c r="D10" s="156" t="s">
        <v>38</v>
      </c>
      <c r="E10" s="156" t="s">
        <v>39</v>
      </c>
      <c r="F10" s="156" t="s">
        <v>40</v>
      </c>
    </row>
    <row r="11" spans="1:7" ht="13.5" customHeight="1">
      <c r="A11" s="160" t="s">
        <v>562</v>
      </c>
      <c r="B11" s="161" t="s">
        <v>645</v>
      </c>
      <c r="C11" s="160"/>
      <c r="D11" s="160"/>
      <c r="E11" s="160"/>
      <c r="F11" s="162">
        <f>F12</f>
        <v>2141.3</v>
      </c>
      <c r="G11" s="129"/>
    </row>
    <row r="12" spans="1:8" ht="13.5" customHeight="1">
      <c r="A12" s="136" t="s">
        <v>562</v>
      </c>
      <c r="B12" s="65" t="s">
        <v>475</v>
      </c>
      <c r="C12" s="136" t="s">
        <v>476</v>
      </c>
      <c r="D12" s="136" t="s">
        <v>335</v>
      </c>
      <c r="E12" s="136" t="s">
        <v>335</v>
      </c>
      <c r="F12" s="177">
        <f>F13+F17</f>
        <v>2141.3</v>
      </c>
      <c r="H12" s="129"/>
    </row>
    <row r="13" spans="1:6" ht="30.75" customHeight="1">
      <c r="A13" s="136" t="s">
        <v>562</v>
      </c>
      <c r="B13" s="65" t="s">
        <v>477</v>
      </c>
      <c r="C13" s="136" t="s">
        <v>478</v>
      </c>
      <c r="D13" s="136" t="s">
        <v>335</v>
      </c>
      <c r="E13" s="136" t="s">
        <v>335</v>
      </c>
      <c r="F13" s="177">
        <f>F14</f>
        <v>849.5</v>
      </c>
    </row>
    <row r="14" spans="1:6" ht="48.75" customHeight="1">
      <c r="A14" s="136" t="s">
        <v>562</v>
      </c>
      <c r="B14" s="65" t="s">
        <v>41</v>
      </c>
      <c r="C14" s="136" t="s">
        <v>478</v>
      </c>
      <c r="D14" s="136" t="s">
        <v>42</v>
      </c>
      <c r="E14" s="136" t="s">
        <v>335</v>
      </c>
      <c r="F14" s="177">
        <f>F15</f>
        <v>849.5</v>
      </c>
    </row>
    <row r="15" spans="1:6" ht="13.5" customHeight="1">
      <c r="A15" s="136" t="s">
        <v>562</v>
      </c>
      <c r="B15" s="65" t="s">
        <v>43</v>
      </c>
      <c r="C15" s="136" t="s">
        <v>478</v>
      </c>
      <c r="D15" s="136" t="s">
        <v>44</v>
      </c>
      <c r="E15" s="136" t="s">
        <v>335</v>
      </c>
      <c r="F15" s="177">
        <f>F16</f>
        <v>849.5</v>
      </c>
    </row>
    <row r="16" spans="1:6" ht="33" customHeight="1">
      <c r="A16" s="136" t="s">
        <v>562</v>
      </c>
      <c r="B16" s="65" t="s">
        <v>45</v>
      </c>
      <c r="C16" s="136" t="s">
        <v>478</v>
      </c>
      <c r="D16" s="136" t="s">
        <v>44</v>
      </c>
      <c r="E16" s="136" t="s">
        <v>46</v>
      </c>
      <c r="F16" s="177">
        <v>849.5</v>
      </c>
    </row>
    <row r="17" spans="1:6" ht="42.75" customHeight="1">
      <c r="A17" s="136" t="s">
        <v>562</v>
      </c>
      <c r="B17" s="65" t="s">
        <v>479</v>
      </c>
      <c r="C17" s="136" t="s">
        <v>480</v>
      </c>
      <c r="D17" s="136" t="s">
        <v>335</v>
      </c>
      <c r="E17" s="136" t="s">
        <v>335</v>
      </c>
      <c r="F17" s="177">
        <f>F18</f>
        <v>1291.8</v>
      </c>
    </row>
    <row r="18" spans="1:6" ht="36.75" customHeight="1">
      <c r="A18" s="136" t="s">
        <v>562</v>
      </c>
      <c r="B18" s="65" t="s">
        <v>41</v>
      </c>
      <c r="C18" s="136" t="s">
        <v>480</v>
      </c>
      <c r="D18" s="136" t="s">
        <v>42</v>
      </c>
      <c r="E18" s="136" t="s">
        <v>335</v>
      </c>
      <c r="F18" s="177">
        <f>F19</f>
        <v>1291.8</v>
      </c>
    </row>
    <row r="19" spans="1:6" ht="28.5" customHeight="1">
      <c r="A19" s="136" t="s">
        <v>562</v>
      </c>
      <c r="B19" s="65" t="s">
        <v>51</v>
      </c>
      <c r="C19" s="136" t="s">
        <v>480</v>
      </c>
      <c r="D19" s="136" t="s">
        <v>52</v>
      </c>
      <c r="E19" s="136" t="s">
        <v>335</v>
      </c>
      <c r="F19" s="177">
        <f>F20</f>
        <v>1291.8</v>
      </c>
    </row>
    <row r="20" spans="1:6" ht="28.5" customHeight="1">
      <c r="A20" s="136" t="s">
        <v>562</v>
      </c>
      <c r="B20" s="65" t="s">
        <v>45</v>
      </c>
      <c r="C20" s="136" t="s">
        <v>480</v>
      </c>
      <c r="D20" s="136" t="s">
        <v>52</v>
      </c>
      <c r="E20" s="136" t="s">
        <v>46</v>
      </c>
      <c r="F20" s="177">
        <v>1291.8</v>
      </c>
    </row>
    <row r="21" spans="1:8" ht="12.75">
      <c r="A21" s="172" t="s">
        <v>568</v>
      </c>
      <c r="B21" s="163" t="s">
        <v>764</v>
      </c>
      <c r="C21" s="145" t="s">
        <v>335</v>
      </c>
      <c r="D21" s="145" t="s">
        <v>335</v>
      </c>
      <c r="E21" s="145" t="s">
        <v>335</v>
      </c>
      <c r="F21" s="146">
        <f>F22+F40+F58+F80+F94+F114+F132</f>
        <v>75658.09999999999</v>
      </c>
      <c r="H21" s="164"/>
    </row>
    <row r="22" spans="1:6" ht="12.75">
      <c r="A22" s="136" t="s">
        <v>568</v>
      </c>
      <c r="B22" s="65" t="s">
        <v>475</v>
      </c>
      <c r="C22" s="136" t="s">
        <v>476</v>
      </c>
      <c r="D22" s="136" t="s">
        <v>335</v>
      </c>
      <c r="E22" s="136" t="s">
        <v>335</v>
      </c>
      <c r="F22" s="177">
        <f>F23+F36</f>
        <v>26790.6</v>
      </c>
    </row>
    <row r="23" spans="1:6" ht="51">
      <c r="A23" s="136" t="s">
        <v>568</v>
      </c>
      <c r="B23" s="65" t="s">
        <v>481</v>
      </c>
      <c r="C23" s="136" t="s">
        <v>482</v>
      </c>
      <c r="D23" s="136" t="s">
        <v>335</v>
      </c>
      <c r="E23" s="136" t="s">
        <v>335</v>
      </c>
      <c r="F23" s="177">
        <f>F24+F30</f>
        <v>26650.6</v>
      </c>
    </row>
    <row r="24" spans="1:6" ht="51">
      <c r="A24" s="136" t="s">
        <v>568</v>
      </c>
      <c r="B24" s="65" t="s">
        <v>41</v>
      </c>
      <c r="C24" s="136" t="s">
        <v>482</v>
      </c>
      <c r="D24" s="136" t="s">
        <v>42</v>
      </c>
      <c r="E24" s="136" t="s">
        <v>335</v>
      </c>
      <c r="F24" s="177">
        <f>F25+F28</f>
        <v>25299.899999999998</v>
      </c>
    </row>
    <row r="25" spans="1:6" ht="12.75">
      <c r="A25" s="136" t="s">
        <v>568</v>
      </c>
      <c r="B25" s="65" t="s">
        <v>47</v>
      </c>
      <c r="C25" s="136" t="s">
        <v>482</v>
      </c>
      <c r="D25" s="136" t="s">
        <v>48</v>
      </c>
      <c r="E25" s="136" t="s">
        <v>335</v>
      </c>
      <c r="F25" s="177">
        <f>F26</f>
        <v>24574.3</v>
      </c>
    </row>
    <row r="26" spans="1:6" ht="12.75">
      <c r="A26" s="136" t="s">
        <v>568</v>
      </c>
      <c r="B26" s="65" t="s">
        <v>49</v>
      </c>
      <c r="C26" s="136" t="s">
        <v>482</v>
      </c>
      <c r="D26" s="136" t="s">
        <v>50</v>
      </c>
      <c r="E26" s="136" t="s">
        <v>335</v>
      </c>
      <c r="F26" s="177">
        <f>F27</f>
        <v>24574.3</v>
      </c>
    </row>
    <row r="27" spans="1:6" ht="25.5">
      <c r="A27" s="136" t="s">
        <v>568</v>
      </c>
      <c r="B27" s="65" t="s">
        <v>45</v>
      </c>
      <c r="C27" s="136" t="s">
        <v>482</v>
      </c>
      <c r="D27" s="136" t="s">
        <v>50</v>
      </c>
      <c r="E27" s="136" t="s">
        <v>46</v>
      </c>
      <c r="F27" s="177">
        <f>24501.3-337+210+50+200-50</f>
        <v>24574.3</v>
      </c>
    </row>
    <row r="28" spans="1:6" ht="27" customHeight="1">
      <c r="A28" s="136" t="s">
        <v>568</v>
      </c>
      <c r="B28" s="65" t="s">
        <v>53</v>
      </c>
      <c r="C28" s="136" t="s">
        <v>482</v>
      </c>
      <c r="D28" s="136" t="s">
        <v>54</v>
      </c>
      <c r="E28" s="136" t="s">
        <v>335</v>
      </c>
      <c r="F28" s="177">
        <f>F29</f>
        <v>725.6</v>
      </c>
    </row>
    <row r="29" spans="1:6" ht="25.5">
      <c r="A29" s="136" t="s">
        <v>568</v>
      </c>
      <c r="B29" s="65" t="s">
        <v>45</v>
      </c>
      <c r="C29" s="136" t="s">
        <v>482</v>
      </c>
      <c r="D29" s="136" t="s">
        <v>54</v>
      </c>
      <c r="E29" s="136" t="s">
        <v>46</v>
      </c>
      <c r="F29" s="177">
        <v>725.6</v>
      </c>
    </row>
    <row r="30" spans="1:6" ht="25.5">
      <c r="A30" s="136" t="s">
        <v>568</v>
      </c>
      <c r="B30" s="65" t="s">
        <v>305</v>
      </c>
      <c r="C30" s="136" t="s">
        <v>482</v>
      </c>
      <c r="D30" s="136" t="s">
        <v>56</v>
      </c>
      <c r="E30" s="136" t="s">
        <v>335</v>
      </c>
      <c r="F30" s="177">
        <f>F31</f>
        <v>1350.7</v>
      </c>
    </row>
    <row r="31" spans="1:6" ht="89.25">
      <c r="A31" s="136" t="s">
        <v>568</v>
      </c>
      <c r="B31" s="65" t="s">
        <v>306</v>
      </c>
      <c r="C31" s="136" t="s">
        <v>482</v>
      </c>
      <c r="D31" s="136" t="s">
        <v>307</v>
      </c>
      <c r="E31" s="136"/>
      <c r="F31" s="177">
        <f>F32+F34</f>
        <v>1350.7</v>
      </c>
    </row>
    <row r="32" spans="1:6" ht="38.25">
      <c r="A32" s="136" t="s">
        <v>568</v>
      </c>
      <c r="B32" s="65" t="s">
        <v>57</v>
      </c>
      <c r="C32" s="136" t="s">
        <v>482</v>
      </c>
      <c r="D32" s="136" t="s">
        <v>58</v>
      </c>
      <c r="E32" s="136" t="s">
        <v>335</v>
      </c>
      <c r="F32" s="177">
        <f>F33</f>
        <v>406.2</v>
      </c>
    </row>
    <row r="33" spans="1:6" ht="25.5">
      <c r="A33" s="136" t="s">
        <v>568</v>
      </c>
      <c r="B33" s="65" t="s">
        <v>45</v>
      </c>
      <c r="C33" s="136" t="s">
        <v>482</v>
      </c>
      <c r="D33" s="136" t="s">
        <v>58</v>
      </c>
      <c r="E33" s="136" t="s">
        <v>46</v>
      </c>
      <c r="F33" s="177">
        <v>406.2</v>
      </c>
    </row>
    <row r="34" spans="1:6" ht="38.25">
      <c r="A34" s="136" t="s">
        <v>568</v>
      </c>
      <c r="B34" s="65" t="s">
        <v>648</v>
      </c>
      <c r="C34" s="136" t="s">
        <v>482</v>
      </c>
      <c r="D34" s="136" t="s">
        <v>649</v>
      </c>
      <c r="E34" s="136" t="s">
        <v>335</v>
      </c>
      <c r="F34" s="177">
        <f>F35</f>
        <v>944.5</v>
      </c>
    </row>
    <row r="35" spans="1:6" ht="25.5">
      <c r="A35" s="136" t="s">
        <v>568</v>
      </c>
      <c r="B35" s="65" t="s">
        <v>45</v>
      </c>
      <c r="C35" s="136" t="s">
        <v>482</v>
      </c>
      <c r="D35" s="136" t="s">
        <v>649</v>
      </c>
      <c r="E35" s="136" t="s">
        <v>46</v>
      </c>
      <c r="F35" s="177">
        <v>944.5</v>
      </c>
    </row>
    <row r="36" spans="1:6" ht="12.75">
      <c r="A36" s="136" t="s">
        <v>568</v>
      </c>
      <c r="B36" s="65" t="s">
        <v>485</v>
      </c>
      <c r="C36" s="136" t="s">
        <v>894</v>
      </c>
      <c r="D36" s="136" t="s">
        <v>335</v>
      </c>
      <c r="E36" s="136" t="s">
        <v>335</v>
      </c>
      <c r="F36" s="177">
        <f>F37</f>
        <v>140</v>
      </c>
    </row>
    <row r="37" spans="1:6" ht="12.75">
      <c r="A37" s="136" t="s">
        <v>568</v>
      </c>
      <c r="B37" s="65" t="s">
        <v>485</v>
      </c>
      <c r="C37" s="136" t="s">
        <v>894</v>
      </c>
      <c r="D37" s="136" t="s">
        <v>650</v>
      </c>
      <c r="E37" s="136" t="s">
        <v>335</v>
      </c>
      <c r="F37" s="177">
        <f>F38</f>
        <v>140</v>
      </c>
    </row>
    <row r="38" spans="1:6" ht="12.75">
      <c r="A38" s="136" t="s">
        <v>568</v>
      </c>
      <c r="B38" s="65" t="s">
        <v>651</v>
      </c>
      <c r="C38" s="136" t="s">
        <v>894</v>
      </c>
      <c r="D38" s="136" t="s">
        <v>652</v>
      </c>
      <c r="E38" s="136" t="s">
        <v>335</v>
      </c>
      <c r="F38" s="177">
        <f>F39</f>
        <v>140</v>
      </c>
    </row>
    <row r="39" spans="1:6" ht="12.75">
      <c r="A39" s="136" t="s">
        <v>568</v>
      </c>
      <c r="B39" s="65" t="s">
        <v>653</v>
      </c>
      <c r="C39" s="136" t="s">
        <v>894</v>
      </c>
      <c r="D39" s="136" t="s">
        <v>652</v>
      </c>
      <c r="E39" s="136" t="s">
        <v>654</v>
      </c>
      <c r="F39" s="177">
        <v>140</v>
      </c>
    </row>
    <row r="40" spans="1:6" ht="12.75">
      <c r="A40" s="136" t="s">
        <v>568</v>
      </c>
      <c r="B40" s="65" t="s">
        <v>487</v>
      </c>
      <c r="C40" s="136" t="s">
        <v>488</v>
      </c>
      <c r="D40" s="136" t="s">
        <v>335</v>
      </c>
      <c r="E40" s="136" t="s">
        <v>335</v>
      </c>
      <c r="F40" s="177">
        <f>F41+F51+F55</f>
        <v>9988.5</v>
      </c>
    </row>
    <row r="41" spans="1:6" ht="12.75">
      <c r="A41" s="136" t="s">
        <v>568</v>
      </c>
      <c r="B41" s="65" t="s">
        <v>489</v>
      </c>
      <c r="C41" s="136" t="s">
        <v>490</v>
      </c>
      <c r="D41" s="136" t="s">
        <v>335</v>
      </c>
      <c r="E41" s="136" t="s">
        <v>335</v>
      </c>
      <c r="F41" s="177">
        <f>F42+F44+F47</f>
        <v>3101.2</v>
      </c>
    </row>
    <row r="42" spans="1:6" ht="102">
      <c r="A42" s="136" t="s">
        <v>568</v>
      </c>
      <c r="B42" s="165" t="s">
        <v>546</v>
      </c>
      <c r="C42" s="166" t="s">
        <v>490</v>
      </c>
      <c r="D42" s="166" t="s">
        <v>547</v>
      </c>
      <c r="E42" s="166" t="s">
        <v>335</v>
      </c>
      <c r="F42" s="214">
        <f>F43</f>
        <v>0</v>
      </c>
    </row>
    <row r="43" spans="1:6" ht="12.75">
      <c r="A43" s="136" t="s">
        <v>568</v>
      </c>
      <c r="B43" s="167" t="s">
        <v>663</v>
      </c>
      <c r="C43" s="166" t="s">
        <v>490</v>
      </c>
      <c r="D43" s="166" t="s">
        <v>547</v>
      </c>
      <c r="E43" s="166" t="s">
        <v>664</v>
      </c>
      <c r="F43" s="214"/>
    </row>
    <row r="44" spans="1:6" ht="12.75">
      <c r="A44" s="136" t="s">
        <v>568</v>
      </c>
      <c r="B44" s="65" t="s">
        <v>55</v>
      </c>
      <c r="C44" s="136" t="s">
        <v>490</v>
      </c>
      <c r="D44" s="136" t="s">
        <v>56</v>
      </c>
      <c r="E44" s="136" t="s">
        <v>335</v>
      </c>
      <c r="F44" s="177">
        <f>F45</f>
        <v>3049.2999999999997</v>
      </c>
    </row>
    <row r="45" spans="1:6" ht="38.25">
      <c r="A45" s="136" t="s">
        <v>568</v>
      </c>
      <c r="B45" s="65" t="s">
        <v>657</v>
      </c>
      <c r="C45" s="136" t="s">
        <v>490</v>
      </c>
      <c r="D45" s="136" t="s">
        <v>658</v>
      </c>
      <c r="E45" s="136" t="s">
        <v>335</v>
      </c>
      <c r="F45" s="177">
        <f>F46</f>
        <v>3049.2999999999997</v>
      </c>
    </row>
    <row r="46" spans="1:6" ht="25.5">
      <c r="A46" s="136" t="s">
        <v>568</v>
      </c>
      <c r="B46" s="65" t="s">
        <v>45</v>
      </c>
      <c r="C46" s="136" t="s">
        <v>490</v>
      </c>
      <c r="D46" s="136" t="s">
        <v>658</v>
      </c>
      <c r="E46" s="136" t="s">
        <v>46</v>
      </c>
      <c r="F46" s="177">
        <f>3101.2-51.9</f>
        <v>3049.2999999999997</v>
      </c>
    </row>
    <row r="47" spans="1:6" ht="12.75">
      <c r="A47" s="136" t="s">
        <v>568</v>
      </c>
      <c r="B47" s="65" t="s">
        <v>89</v>
      </c>
      <c r="C47" s="136" t="s">
        <v>490</v>
      </c>
      <c r="D47" s="136" t="s">
        <v>981</v>
      </c>
      <c r="E47" s="136" t="s">
        <v>335</v>
      </c>
      <c r="F47" s="177">
        <f>F48</f>
        <v>51.9</v>
      </c>
    </row>
    <row r="48" spans="1:6" ht="63.75">
      <c r="A48" s="136" t="s">
        <v>568</v>
      </c>
      <c r="B48" s="65" t="s">
        <v>548</v>
      </c>
      <c r="C48" s="136" t="s">
        <v>490</v>
      </c>
      <c r="D48" s="136" t="s">
        <v>549</v>
      </c>
      <c r="E48" s="136"/>
      <c r="F48" s="177">
        <f>F49</f>
        <v>51.9</v>
      </c>
    </row>
    <row r="49" spans="1:6" ht="51">
      <c r="A49" s="136" t="s">
        <v>568</v>
      </c>
      <c r="B49" s="65" t="s">
        <v>90</v>
      </c>
      <c r="C49" s="136" t="s">
        <v>490</v>
      </c>
      <c r="D49" s="136" t="s">
        <v>91</v>
      </c>
      <c r="E49" s="136" t="s">
        <v>335</v>
      </c>
      <c r="F49" s="177">
        <f>F50</f>
        <v>51.9</v>
      </c>
    </row>
    <row r="50" spans="1:6" ht="12.75">
      <c r="A50" s="136" t="s">
        <v>568</v>
      </c>
      <c r="B50" s="65" t="s">
        <v>663</v>
      </c>
      <c r="C50" s="136" t="s">
        <v>490</v>
      </c>
      <c r="D50" s="136" t="s">
        <v>91</v>
      </c>
      <c r="E50" s="136" t="s">
        <v>664</v>
      </c>
      <c r="F50" s="177">
        <v>51.9</v>
      </c>
    </row>
    <row r="51" spans="1:6" ht="12.75">
      <c r="A51" s="136" t="s">
        <v>568</v>
      </c>
      <c r="B51" s="65" t="s">
        <v>491</v>
      </c>
      <c r="C51" s="136" t="s">
        <v>492</v>
      </c>
      <c r="D51" s="136" t="s">
        <v>335</v>
      </c>
      <c r="E51" s="136" t="s">
        <v>335</v>
      </c>
      <c r="F51" s="177">
        <f>F52</f>
        <v>6837.3</v>
      </c>
    </row>
    <row r="52" spans="1:6" ht="12.75">
      <c r="A52" s="136" t="s">
        <v>568</v>
      </c>
      <c r="B52" s="65" t="s">
        <v>659</v>
      </c>
      <c r="C52" s="136" t="s">
        <v>492</v>
      </c>
      <c r="D52" s="136" t="s">
        <v>660</v>
      </c>
      <c r="E52" s="136" t="s">
        <v>335</v>
      </c>
      <c r="F52" s="177">
        <f>F53</f>
        <v>6837.3</v>
      </c>
    </row>
    <row r="53" spans="1:6" ht="25.5">
      <c r="A53" s="136" t="s">
        <v>568</v>
      </c>
      <c r="B53" s="65" t="s">
        <v>661</v>
      </c>
      <c r="C53" s="136" t="s">
        <v>492</v>
      </c>
      <c r="D53" s="136" t="s">
        <v>662</v>
      </c>
      <c r="E53" s="136" t="s">
        <v>335</v>
      </c>
      <c r="F53" s="177">
        <f>F54</f>
        <v>6837.3</v>
      </c>
    </row>
    <row r="54" spans="1:6" ht="12.75">
      <c r="A54" s="136" t="s">
        <v>568</v>
      </c>
      <c r="B54" s="65" t="s">
        <v>663</v>
      </c>
      <c r="C54" s="136" t="s">
        <v>492</v>
      </c>
      <c r="D54" s="136" t="s">
        <v>662</v>
      </c>
      <c r="E54" s="136" t="s">
        <v>664</v>
      </c>
      <c r="F54" s="177">
        <v>6837.3</v>
      </c>
    </row>
    <row r="55" spans="1:6" ht="12.75">
      <c r="A55" s="136" t="s">
        <v>568</v>
      </c>
      <c r="B55" s="65" t="s">
        <v>866</v>
      </c>
      <c r="C55" s="136" t="s">
        <v>865</v>
      </c>
      <c r="D55" s="136"/>
      <c r="E55" s="136"/>
      <c r="F55" s="177">
        <f>F56</f>
        <v>50</v>
      </c>
    </row>
    <row r="56" spans="1:6" ht="38.25">
      <c r="A56" s="136" t="s">
        <v>568</v>
      </c>
      <c r="B56" s="225" t="s">
        <v>217</v>
      </c>
      <c r="C56" s="136" t="s">
        <v>865</v>
      </c>
      <c r="D56" s="136" t="s">
        <v>867</v>
      </c>
      <c r="E56" s="136"/>
      <c r="F56" s="177">
        <f>F57</f>
        <v>50</v>
      </c>
    </row>
    <row r="57" spans="1:6" ht="25.5">
      <c r="A57" s="136" t="s">
        <v>568</v>
      </c>
      <c r="B57" s="65" t="s">
        <v>45</v>
      </c>
      <c r="C57" s="136" t="s">
        <v>865</v>
      </c>
      <c r="D57" s="136" t="s">
        <v>867</v>
      </c>
      <c r="E57" s="136" t="s">
        <v>46</v>
      </c>
      <c r="F57" s="177">
        <v>50</v>
      </c>
    </row>
    <row r="58" spans="1:6" ht="12.75">
      <c r="A58" s="136" t="s">
        <v>568</v>
      </c>
      <c r="B58" s="65" t="s">
        <v>493</v>
      </c>
      <c r="C58" s="136" t="s">
        <v>494</v>
      </c>
      <c r="D58" s="136" t="s">
        <v>335</v>
      </c>
      <c r="E58" s="136" t="s">
        <v>335</v>
      </c>
      <c r="F58" s="178">
        <f>F59+F75+F70</f>
        <v>12825.199999999999</v>
      </c>
    </row>
    <row r="59" spans="1:6" ht="12.75">
      <c r="A59" s="136" t="s">
        <v>568</v>
      </c>
      <c r="B59" s="65" t="s">
        <v>495</v>
      </c>
      <c r="C59" s="136" t="s">
        <v>496</v>
      </c>
      <c r="D59" s="136" t="s">
        <v>335</v>
      </c>
      <c r="E59" s="136" t="s">
        <v>335</v>
      </c>
      <c r="F59" s="177">
        <f>F60+F63+F66</f>
        <v>7686.4</v>
      </c>
    </row>
    <row r="60" spans="1:6" ht="12.75">
      <c r="A60" s="136" t="s">
        <v>568</v>
      </c>
      <c r="B60" s="65" t="s">
        <v>794</v>
      </c>
      <c r="C60" s="136" t="s">
        <v>496</v>
      </c>
      <c r="D60" s="136" t="s">
        <v>795</v>
      </c>
      <c r="E60" s="136" t="s">
        <v>335</v>
      </c>
      <c r="F60" s="177">
        <f>F61</f>
        <v>55.9</v>
      </c>
    </row>
    <row r="61" spans="1:6" ht="38.25">
      <c r="A61" s="136" t="s">
        <v>568</v>
      </c>
      <c r="B61" s="65" t="s">
        <v>796</v>
      </c>
      <c r="C61" s="136" t="s">
        <v>496</v>
      </c>
      <c r="D61" s="136" t="s">
        <v>797</v>
      </c>
      <c r="E61" s="136" t="s">
        <v>335</v>
      </c>
      <c r="F61" s="177">
        <f>F62</f>
        <v>55.9</v>
      </c>
    </row>
    <row r="62" spans="1:6" ht="12.75">
      <c r="A62" s="136" t="s">
        <v>568</v>
      </c>
      <c r="B62" s="65" t="s">
        <v>663</v>
      </c>
      <c r="C62" s="136" t="s">
        <v>496</v>
      </c>
      <c r="D62" s="136" t="s">
        <v>797</v>
      </c>
      <c r="E62" s="136" t="s">
        <v>664</v>
      </c>
      <c r="F62" s="177">
        <v>55.9</v>
      </c>
    </row>
    <row r="63" spans="1:6" ht="12.75">
      <c r="A63" s="136" t="s">
        <v>568</v>
      </c>
      <c r="B63" s="65" t="s">
        <v>705</v>
      </c>
      <c r="C63" s="136" t="s">
        <v>496</v>
      </c>
      <c r="D63" s="136" t="s">
        <v>706</v>
      </c>
      <c r="E63" s="136" t="s">
        <v>335</v>
      </c>
      <c r="F63" s="177">
        <f>F64</f>
        <v>2100</v>
      </c>
    </row>
    <row r="64" spans="1:6" ht="38.25">
      <c r="A64" s="136" t="s">
        <v>568</v>
      </c>
      <c r="B64" s="65" t="s">
        <v>798</v>
      </c>
      <c r="C64" s="136" t="s">
        <v>496</v>
      </c>
      <c r="D64" s="136" t="s">
        <v>799</v>
      </c>
      <c r="E64" s="136" t="s">
        <v>335</v>
      </c>
      <c r="F64" s="177">
        <f>F65</f>
        <v>2100</v>
      </c>
    </row>
    <row r="65" spans="1:6" ht="12.75">
      <c r="A65" s="136" t="s">
        <v>568</v>
      </c>
      <c r="B65" s="65" t="s">
        <v>550</v>
      </c>
      <c r="C65" s="136" t="s">
        <v>496</v>
      </c>
      <c r="D65" s="136" t="s">
        <v>799</v>
      </c>
      <c r="E65" s="136" t="s">
        <v>762</v>
      </c>
      <c r="F65" s="177">
        <v>2100</v>
      </c>
    </row>
    <row r="66" spans="1:6" ht="12.75">
      <c r="A66" s="136" t="s">
        <v>568</v>
      </c>
      <c r="B66" s="65" t="s">
        <v>55</v>
      </c>
      <c r="C66" s="136" t="s">
        <v>496</v>
      </c>
      <c r="D66" s="136" t="s">
        <v>56</v>
      </c>
      <c r="E66" s="136" t="s">
        <v>335</v>
      </c>
      <c r="F66" s="177">
        <f>F68</f>
        <v>5530.5</v>
      </c>
    </row>
    <row r="67" spans="1:6" ht="53.25" customHeight="1">
      <c r="A67" s="136" t="s">
        <v>568</v>
      </c>
      <c r="B67" s="65" t="s">
        <v>308</v>
      </c>
      <c r="C67" s="136" t="s">
        <v>496</v>
      </c>
      <c r="D67" s="136" t="s">
        <v>309</v>
      </c>
      <c r="E67" s="136"/>
      <c r="F67" s="177"/>
    </row>
    <row r="68" spans="1:6" ht="38.25">
      <c r="A68" s="136" t="s">
        <v>568</v>
      </c>
      <c r="B68" s="65" t="s">
        <v>310</v>
      </c>
      <c r="C68" s="136" t="s">
        <v>496</v>
      </c>
      <c r="D68" s="136" t="s">
        <v>800</v>
      </c>
      <c r="E68" s="136" t="s">
        <v>335</v>
      </c>
      <c r="F68" s="177">
        <f>F69</f>
        <v>5530.5</v>
      </c>
    </row>
    <row r="69" spans="1:6" ht="12.75">
      <c r="A69" s="136" t="s">
        <v>568</v>
      </c>
      <c r="B69" s="65" t="s">
        <v>663</v>
      </c>
      <c r="C69" s="136" t="s">
        <v>496</v>
      </c>
      <c r="D69" s="136" t="s">
        <v>800</v>
      </c>
      <c r="E69" s="136" t="s">
        <v>664</v>
      </c>
      <c r="F69" s="177">
        <v>5530.5</v>
      </c>
    </row>
    <row r="70" spans="1:6" ht="12.75">
      <c r="A70" s="136" t="s">
        <v>568</v>
      </c>
      <c r="B70" s="167" t="s">
        <v>551</v>
      </c>
      <c r="C70" s="166" t="s">
        <v>552</v>
      </c>
      <c r="D70" s="166" t="s">
        <v>335</v>
      </c>
      <c r="E70" s="166"/>
      <c r="F70" s="214">
        <f>F71</f>
        <v>389.9</v>
      </c>
    </row>
    <row r="71" spans="1:6" ht="25.5">
      <c r="A71" s="136" t="s">
        <v>568</v>
      </c>
      <c r="B71" s="167" t="s">
        <v>553</v>
      </c>
      <c r="C71" s="166" t="s">
        <v>552</v>
      </c>
      <c r="D71" s="166" t="s">
        <v>554</v>
      </c>
      <c r="E71" s="166"/>
      <c r="F71" s="214">
        <f>F73</f>
        <v>389.9</v>
      </c>
    </row>
    <row r="72" spans="1:6" ht="12.75">
      <c r="A72" s="136" t="s">
        <v>568</v>
      </c>
      <c r="B72" s="167" t="s">
        <v>555</v>
      </c>
      <c r="C72" s="166" t="s">
        <v>552</v>
      </c>
      <c r="D72" s="166" t="s">
        <v>556</v>
      </c>
      <c r="E72" s="166"/>
      <c r="F72" s="214">
        <f>F73</f>
        <v>389.9</v>
      </c>
    </row>
    <row r="73" spans="1:6" ht="12.75">
      <c r="A73" s="136" t="s">
        <v>568</v>
      </c>
      <c r="B73" s="167" t="s">
        <v>557</v>
      </c>
      <c r="C73" s="166" t="s">
        <v>552</v>
      </c>
      <c r="D73" s="166" t="s">
        <v>558</v>
      </c>
      <c r="E73" s="166"/>
      <c r="F73" s="214">
        <f>F74</f>
        <v>389.9</v>
      </c>
    </row>
    <row r="74" spans="1:6" ht="12.75">
      <c r="A74" s="136" t="s">
        <v>568</v>
      </c>
      <c r="B74" s="167" t="s">
        <v>653</v>
      </c>
      <c r="C74" s="166" t="s">
        <v>552</v>
      </c>
      <c r="D74" s="166" t="s">
        <v>558</v>
      </c>
      <c r="E74" s="166" t="s">
        <v>654</v>
      </c>
      <c r="F74" s="214">
        <v>389.9</v>
      </c>
    </row>
    <row r="75" spans="1:6" ht="25.5">
      <c r="A75" s="136" t="s">
        <v>568</v>
      </c>
      <c r="B75" s="65" t="s">
        <v>497</v>
      </c>
      <c r="C75" s="136" t="s">
        <v>498</v>
      </c>
      <c r="D75" s="136" t="s">
        <v>335</v>
      </c>
      <c r="E75" s="136" t="s">
        <v>335</v>
      </c>
      <c r="F75" s="177">
        <f>F76</f>
        <v>4748.9</v>
      </c>
    </row>
    <row r="76" spans="1:6" ht="51">
      <c r="A76" s="136" t="s">
        <v>568</v>
      </c>
      <c r="B76" s="65" t="s">
        <v>41</v>
      </c>
      <c r="C76" s="136" t="s">
        <v>498</v>
      </c>
      <c r="D76" s="136" t="s">
        <v>42</v>
      </c>
      <c r="E76" s="136" t="s">
        <v>335</v>
      </c>
      <c r="F76" s="177">
        <f>F77</f>
        <v>4748.9</v>
      </c>
    </row>
    <row r="77" spans="1:6" ht="25.5">
      <c r="A77" s="136" t="s">
        <v>568</v>
      </c>
      <c r="B77" s="65" t="s">
        <v>689</v>
      </c>
      <c r="C77" s="136" t="s">
        <v>498</v>
      </c>
      <c r="D77" s="136" t="s">
        <v>801</v>
      </c>
      <c r="E77" s="136" t="s">
        <v>335</v>
      </c>
      <c r="F77" s="177">
        <f>F78+F79</f>
        <v>4748.9</v>
      </c>
    </row>
    <row r="78" spans="1:6" ht="12.75">
      <c r="A78" s="136" t="s">
        <v>568</v>
      </c>
      <c r="B78" s="65" t="s">
        <v>550</v>
      </c>
      <c r="C78" s="136" t="s">
        <v>498</v>
      </c>
      <c r="D78" s="136" t="s">
        <v>801</v>
      </c>
      <c r="E78" s="136" t="s">
        <v>762</v>
      </c>
      <c r="F78" s="177">
        <v>3748.9</v>
      </c>
    </row>
    <row r="79" spans="1:6" ht="12.75">
      <c r="A79" s="136" t="s">
        <v>568</v>
      </c>
      <c r="B79" s="65" t="s">
        <v>311</v>
      </c>
      <c r="C79" s="136" t="s">
        <v>498</v>
      </c>
      <c r="D79" s="136" t="s">
        <v>801</v>
      </c>
      <c r="E79" s="136" t="s">
        <v>654</v>
      </c>
      <c r="F79" s="177">
        <v>1000</v>
      </c>
    </row>
    <row r="80" spans="1:6" ht="12.75">
      <c r="A80" s="136" t="s">
        <v>568</v>
      </c>
      <c r="B80" s="65" t="s">
        <v>499</v>
      </c>
      <c r="C80" s="136" t="s">
        <v>500</v>
      </c>
      <c r="D80" s="136" t="s">
        <v>335</v>
      </c>
      <c r="E80" s="136" t="s">
        <v>335</v>
      </c>
      <c r="F80" s="178">
        <f>F85+F81</f>
        <v>3065.3</v>
      </c>
    </row>
    <row r="81" spans="1:6" ht="12.75">
      <c r="A81" s="136" t="s">
        <v>568</v>
      </c>
      <c r="B81" s="65" t="s">
        <v>503</v>
      </c>
      <c r="C81" s="136" t="s">
        <v>504</v>
      </c>
      <c r="D81" s="136"/>
      <c r="E81" s="136"/>
      <c r="F81" s="178">
        <f>F82</f>
        <v>500</v>
      </c>
    </row>
    <row r="82" spans="1:6" ht="12.75">
      <c r="A82" s="136" t="s">
        <v>568</v>
      </c>
      <c r="B82" s="65" t="s">
        <v>109</v>
      </c>
      <c r="C82" s="136" t="s">
        <v>504</v>
      </c>
      <c r="D82" s="136" t="s">
        <v>110</v>
      </c>
      <c r="E82" s="136" t="s">
        <v>335</v>
      </c>
      <c r="F82" s="178">
        <f>F83</f>
        <v>500</v>
      </c>
    </row>
    <row r="83" spans="1:6" ht="25.5">
      <c r="A83" s="136" t="s">
        <v>568</v>
      </c>
      <c r="B83" s="65" t="s">
        <v>312</v>
      </c>
      <c r="C83" s="136" t="s">
        <v>504</v>
      </c>
      <c r="D83" s="136" t="s">
        <v>111</v>
      </c>
      <c r="E83" s="136" t="s">
        <v>335</v>
      </c>
      <c r="F83" s="178">
        <f>F84</f>
        <v>500</v>
      </c>
    </row>
    <row r="84" spans="1:6" ht="25.5">
      <c r="A84" s="136" t="s">
        <v>568</v>
      </c>
      <c r="B84" s="65" t="s">
        <v>561</v>
      </c>
      <c r="C84" s="136" t="s">
        <v>504</v>
      </c>
      <c r="D84" s="136" t="s">
        <v>111</v>
      </c>
      <c r="E84" s="136" t="s">
        <v>562</v>
      </c>
      <c r="F84" s="178">
        <v>500</v>
      </c>
    </row>
    <row r="85" spans="1:6" ht="12.75">
      <c r="A85" s="136" t="s">
        <v>568</v>
      </c>
      <c r="B85" s="65" t="s">
        <v>505</v>
      </c>
      <c r="C85" s="136" t="s">
        <v>506</v>
      </c>
      <c r="D85" s="136" t="s">
        <v>335</v>
      </c>
      <c r="E85" s="136" t="s">
        <v>335</v>
      </c>
      <c r="F85" s="178">
        <f>F86</f>
        <v>2565.3</v>
      </c>
    </row>
    <row r="86" spans="1:6" ht="12.75">
      <c r="A86" s="136" t="s">
        <v>568</v>
      </c>
      <c r="B86" s="65" t="s">
        <v>665</v>
      </c>
      <c r="C86" s="136" t="s">
        <v>506</v>
      </c>
      <c r="D86" s="136" t="s">
        <v>666</v>
      </c>
      <c r="E86" s="136" t="s">
        <v>335</v>
      </c>
      <c r="F86" s="178">
        <f>F87+F92</f>
        <v>2565.3</v>
      </c>
    </row>
    <row r="87" spans="1:6" ht="12.75">
      <c r="A87" s="136" t="s">
        <v>568</v>
      </c>
      <c r="B87" s="155" t="s">
        <v>313</v>
      </c>
      <c r="C87" s="136" t="s">
        <v>506</v>
      </c>
      <c r="D87" s="136" t="s">
        <v>667</v>
      </c>
      <c r="E87" s="136" t="s">
        <v>335</v>
      </c>
      <c r="F87" s="177">
        <f>F88+F90</f>
        <v>611.5</v>
      </c>
    </row>
    <row r="88" spans="1:6" ht="25.5">
      <c r="A88" s="136" t="s">
        <v>568</v>
      </c>
      <c r="B88" s="65" t="s">
        <v>559</v>
      </c>
      <c r="C88" s="136" t="s">
        <v>506</v>
      </c>
      <c r="D88" s="136" t="s">
        <v>560</v>
      </c>
      <c r="E88" s="136"/>
      <c r="F88" s="177">
        <f>F89</f>
        <v>551.6</v>
      </c>
    </row>
    <row r="89" spans="1:6" ht="25.5">
      <c r="A89" s="136" t="s">
        <v>568</v>
      </c>
      <c r="B89" s="65" t="s">
        <v>561</v>
      </c>
      <c r="C89" s="136" t="s">
        <v>506</v>
      </c>
      <c r="D89" s="136" t="s">
        <v>560</v>
      </c>
      <c r="E89" s="136" t="s">
        <v>562</v>
      </c>
      <c r="F89" s="177">
        <v>551.6</v>
      </c>
    </row>
    <row r="90" spans="1:6" ht="25.5">
      <c r="A90" s="136" t="s">
        <v>568</v>
      </c>
      <c r="B90" s="65" t="s">
        <v>563</v>
      </c>
      <c r="C90" s="136" t="s">
        <v>506</v>
      </c>
      <c r="D90" s="136" t="s">
        <v>564</v>
      </c>
      <c r="E90" s="136"/>
      <c r="F90" s="177">
        <v>59.9</v>
      </c>
    </row>
    <row r="91" spans="1:6" ht="25.5">
      <c r="A91" s="136" t="s">
        <v>568</v>
      </c>
      <c r="B91" s="65" t="s">
        <v>45</v>
      </c>
      <c r="C91" s="136" t="s">
        <v>506</v>
      </c>
      <c r="D91" s="136" t="s">
        <v>564</v>
      </c>
      <c r="E91" s="136" t="s">
        <v>46</v>
      </c>
      <c r="F91" s="177">
        <f>F90</f>
        <v>59.9</v>
      </c>
    </row>
    <row r="92" spans="1:6" ht="25.5">
      <c r="A92" s="136" t="s">
        <v>568</v>
      </c>
      <c r="B92" s="65" t="s">
        <v>689</v>
      </c>
      <c r="C92" s="136" t="s">
        <v>506</v>
      </c>
      <c r="D92" s="136" t="s">
        <v>565</v>
      </c>
      <c r="E92" s="136"/>
      <c r="F92" s="177">
        <f>F93</f>
        <v>1953.8</v>
      </c>
    </row>
    <row r="93" spans="1:6" ht="25.5">
      <c r="A93" s="136" t="s">
        <v>568</v>
      </c>
      <c r="B93" s="65" t="s">
        <v>561</v>
      </c>
      <c r="C93" s="136" t="s">
        <v>506</v>
      </c>
      <c r="D93" s="136" t="s">
        <v>565</v>
      </c>
      <c r="E93" s="136" t="s">
        <v>562</v>
      </c>
      <c r="F93" s="177">
        <v>1953.8</v>
      </c>
    </row>
    <row r="94" spans="1:6" ht="12.75">
      <c r="A94" s="136" t="s">
        <v>568</v>
      </c>
      <c r="B94" s="65" t="s">
        <v>509</v>
      </c>
      <c r="C94" s="136" t="s">
        <v>510</v>
      </c>
      <c r="D94" s="136" t="s">
        <v>335</v>
      </c>
      <c r="E94" s="136" t="s">
        <v>335</v>
      </c>
      <c r="F94" s="177">
        <f>F95+F110</f>
        <v>13932.6</v>
      </c>
    </row>
    <row r="95" spans="1:6" ht="12.75">
      <c r="A95" s="136" t="s">
        <v>568</v>
      </c>
      <c r="B95" s="65" t="s">
        <v>511</v>
      </c>
      <c r="C95" s="136" t="s">
        <v>512</v>
      </c>
      <c r="D95" s="136" t="s">
        <v>335</v>
      </c>
      <c r="E95" s="136" t="s">
        <v>335</v>
      </c>
      <c r="F95" s="177">
        <f>F96+F103+F106</f>
        <v>13519.9</v>
      </c>
    </row>
    <row r="96" spans="1:6" ht="25.5">
      <c r="A96" s="136" t="s">
        <v>568</v>
      </c>
      <c r="B96" s="65" t="s">
        <v>687</v>
      </c>
      <c r="C96" s="136" t="s">
        <v>512</v>
      </c>
      <c r="D96" s="136" t="s">
        <v>688</v>
      </c>
      <c r="E96" s="136" t="s">
        <v>335</v>
      </c>
      <c r="F96" s="177">
        <f>F101+F97+F99</f>
        <v>4850.3</v>
      </c>
    </row>
    <row r="97" spans="1:6" ht="38.25">
      <c r="A97" s="136" t="s">
        <v>568</v>
      </c>
      <c r="B97" s="167" t="s">
        <v>697</v>
      </c>
      <c r="C97" s="166" t="s">
        <v>512</v>
      </c>
      <c r="D97" s="166" t="s">
        <v>566</v>
      </c>
      <c r="E97" s="166"/>
      <c r="F97" s="214">
        <f>F98</f>
        <v>217.8</v>
      </c>
    </row>
    <row r="98" spans="1:6" ht="12.75">
      <c r="A98" s="136" t="s">
        <v>568</v>
      </c>
      <c r="B98" s="168" t="s">
        <v>567</v>
      </c>
      <c r="C98" s="169" t="s">
        <v>512</v>
      </c>
      <c r="D98" s="169" t="s">
        <v>566</v>
      </c>
      <c r="E98" s="169" t="s">
        <v>568</v>
      </c>
      <c r="F98" s="215">
        <v>217.8</v>
      </c>
    </row>
    <row r="99" spans="1:6" ht="38.25">
      <c r="A99" s="136" t="s">
        <v>568</v>
      </c>
      <c r="B99" s="167" t="s">
        <v>569</v>
      </c>
      <c r="C99" s="166" t="s">
        <v>512</v>
      </c>
      <c r="D99" s="166" t="s">
        <v>570</v>
      </c>
      <c r="E99" s="166"/>
      <c r="F99" s="214">
        <v>3</v>
      </c>
    </row>
    <row r="100" spans="1:6" ht="12.75">
      <c r="A100" s="136" t="s">
        <v>568</v>
      </c>
      <c r="B100" s="168" t="s">
        <v>567</v>
      </c>
      <c r="C100" s="169" t="s">
        <v>512</v>
      </c>
      <c r="D100" s="169" t="s">
        <v>570</v>
      </c>
      <c r="E100" s="169" t="s">
        <v>568</v>
      </c>
      <c r="F100" s="215">
        <v>3</v>
      </c>
    </row>
    <row r="101" spans="1:6" ht="25.5">
      <c r="A101" s="136" t="s">
        <v>568</v>
      </c>
      <c r="B101" s="65" t="s">
        <v>689</v>
      </c>
      <c r="C101" s="136" t="s">
        <v>512</v>
      </c>
      <c r="D101" s="136" t="s">
        <v>690</v>
      </c>
      <c r="E101" s="136" t="s">
        <v>335</v>
      </c>
      <c r="F101" s="177">
        <f>F102</f>
        <v>4629.5</v>
      </c>
    </row>
    <row r="102" spans="1:6" ht="25.5">
      <c r="A102" s="136" t="s">
        <v>568</v>
      </c>
      <c r="B102" s="65" t="s">
        <v>561</v>
      </c>
      <c r="C102" s="136" t="s">
        <v>512</v>
      </c>
      <c r="D102" s="136" t="s">
        <v>690</v>
      </c>
      <c r="E102" s="136" t="s">
        <v>562</v>
      </c>
      <c r="F102" s="177">
        <v>4629.5</v>
      </c>
    </row>
    <row r="103" spans="1:6" ht="12.75">
      <c r="A103" s="136" t="s">
        <v>568</v>
      </c>
      <c r="B103" s="65" t="s">
        <v>692</v>
      </c>
      <c r="C103" s="136" t="s">
        <v>512</v>
      </c>
      <c r="D103" s="136" t="s">
        <v>693</v>
      </c>
      <c r="E103" s="136" t="s">
        <v>335</v>
      </c>
      <c r="F103" s="177">
        <f>F104</f>
        <v>8422.2</v>
      </c>
    </row>
    <row r="104" spans="1:6" ht="25.5">
      <c r="A104" s="136" t="s">
        <v>568</v>
      </c>
      <c r="B104" s="65" t="s">
        <v>689</v>
      </c>
      <c r="C104" s="136" t="s">
        <v>512</v>
      </c>
      <c r="D104" s="136" t="s">
        <v>694</v>
      </c>
      <c r="E104" s="136" t="s">
        <v>335</v>
      </c>
      <c r="F104" s="177">
        <f>F105</f>
        <v>8422.2</v>
      </c>
    </row>
    <row r="105" spans="1:6" ht="25.5">
      <c r="A105" s="136" t="s">
        <v>568</v>
      </c>
      <c r="B105" s="65" t="s">
        <v>561</v>
      </c>
      <c r="C105" s="136" t="s">
        <v>512</v>
      </c>
      <c r="D105" s="136" t="s">
        <v>694</v>
      </c>
      <c r="E105" s="136" t="s">
        <v>562</v>
      </c>
      <c r="F105" s="177">
        <f>2294.1+281.1+5847</f>
        <v>8422.2</v>
      </c>
    </row>
    <row r="106" spans="1:6" ht="12.75">
      <c r="A106" s="136" t="s">
        <v>568</v>
      </c>
      <c r="B106" s="65" t="s">
        <v>698</v>
      </c>
      <c r="C106" s="136" t="s">
        <v>512</v>
      </c>
      <c r="D106" s="136" t="s">
        <v>699</v>
      </c>
      <c r="E106" s="136" t="s">
        <v>335</v>
      </c>
      <c r="F106" s="177">
        <f>F107</f>
        <v>247.4</v>
      </c>
    </row>
    <row r="107" spans="1:6" ht="38.25">
      <c r="A107" s="136" t="s">
        <v>568</v>
      </c>
      <c r="B107" s="65" t="s">
        <v>700</v>
      </c>
      <c r="C107" s="136" t="s">
        <v>512</v>
      </c>
      <c r="D107" s="136" t="s">
        <v>701</v>
      </c>
      <c r="E107" s="136" t="s">
        <v>335</v>
      </c>
      <c r="F107" s="177">
        <f>F108</f>
        <v>247.4</v>
      </c>
    </row>
    <row r="108" spans="1:6" ht="51">
      <c r="A108" s="136" t="s">
        <v>568</v>
      </c>
      <c r="B108" s="65" t="s">
        <v>314</v>
      </c>
      <c r="C108" s="136" t="s">
        <v>512</v>
      </c>
      <c r="D108" s="136" t="s">
        <v>702</v>
      </c>
      <c r="E108" s="136" t="s">
        <v>335</v>
      </c>
      <c r="F108" s="177">
        <f>F109</f>
        <v>247.4</v>
      </c>
    </row>
    <row r="109" spans="1:6" ht="25.5">
      <c r="A109" s="136" t="s">
        <v>568</v>
      </c>
      <c r="B109" s="65" t="s">
        <v>561</v>
      </c>
      <c r="C109" s="136" t="s">
        <v>512</v>
      </c>
      <c r="D109" s="136" t="s">
        <v>702</v>
      </c>
      <c r="E109" s="136" t="s">
        <v>562</v>
      </c>
      <c r="F109" s="177">
        <v>247.4</v>
      </c>
    </row>
    <row r="110" spans="1:6" ht="12.75">
      <c r="A110" s="136" t="s">
        <v>568</v>
      </c>
      <c r="B110" s="65" t="s">
        <v>513</v>
      </c>
      <c r="C110" s="136" t="s">
        <v>514</v>
      </c>
      <c r="D110" s="136" t="s">
        <v>335</v>
      </c>
      <c r="E110" s="136" t="s">
        <v>335</v>
      </c>
      <c r="F110" s="177">
        <f>F111</f>
        <v>412.7</v>
      </c>
    </row>
    <row r="111" spans="1:6" ht="25.5">
      <c r="A111" s="136" t="s">
        <v>568</v>
      </c>
      <c r="B111" s="65" t="s">
        <v>695</v>
      </c>
      <c r="C111" s="136" t="s">
        <v>514</v>
      </c>
      <c r="D111" s="136" t="s">
        <v>696</v>
      </c>
      <c r="E111" s="136" t="s">
        <v>335</v>
      </c>
      <c r="F111" s="177">
        <f>F112</f>
        <v>412.7</v>
      </c>
    </row>
    <row r="112" spans="1:6" ht="25.5">
      <c r="A112" s="136" t="s">
        <v>568</v>
      </c>
      <c r="B112" s="65" t="s">
        <v>703</v>
      </c>
      <c r="C112" s="136" t="s">
        <v>514</v>
      </c>
      <c r="D112" s="136" t="s">
        <v>704</v>
      </c>
      <c r="E112" s="136" t="s">
        <v>335</v>
      </c>
      <c r="F112" s="177">
        <f>F113</f>
        <v>412.7</v>
      </c>
    </row>
    <row r="113" spans="1:6" ht="25.5">
      <c r="A113" s="136" t="s">
        <v>568</v>
      </c>
      <c r="B113" s="65" t="s">
        <v>45</v>
      </c>
      <c r="C113" s="136" t="s">
        <v>514</v>
      </c>
      <c r="D113" s="136" t="s">
        <v>704</v>
      </c>
      <c r="E113" s="136" t="s">
        <v>46</v>
      </c>
      <c r="F113" s="177">
        <v>412.7</v>
      </c>
    </row>
    <row r="114" spans="1:6" ht="12.75">
      <c r="A114" s="136" t="s">
        <v>568</v>
      </c>
      <c r="B114" s="65" t="s">
        <v>523</v>
      </c>
      <c r="C114" s="136" t="s">
        <v>524</v>
      </c>
      <c r="D114" s="136" t="s">
        <v>335</v>
      </c>
      <c r="E114" s="136" t="s">
        <v>335</v>
      </c>
      <c r="F114" s="177">
        <f>F115+F125</f>
        <v>5921.5</v>
      </c>
    </row>
    <row r="115" spans="1:6" ht="12.75">
      <c r="A115" s="136" t="s">
        <v>568</v>
      </c>
      <c r="B115" s="65" t="s">
        <v>529</v>
      </c>
      <c r="C115" s="136" t="s">
        <v>530</v>
      </c>
      <c r="D115" s="136" t="s">
        <v>335</v>
      </c>
      <c r="E115" s="136" t="s">
        <v>335</v>
      </c>
      <c r="F115" s="177">
        <f>F116</f>
        <v>3910.9</v>
      </c>
    </row>
    <row r="116" spans="1:6" ht="12.75">
      <c r="A116" s="136" t="s">
        <v>568</v>
      </c>
      <c r="B116" s="65" t="s">
        <v>705</v>
      </c>
      <c r="C116" s="136" t="s">
        <v>530</v>
      </c>
      <c r="D116" s="136" t="s">
        <v>706</v>
      </c>
      <c r="E116" s="136" t="s">
        <v>335</v>
      </c>
      <c r="F116" s="177">
        <f>F117+F119+F121+F123</f>
        <v>3910.9</v>
      </c>
    </row>
    <row r="117" spans="1:6" ht="38.25">
      <c r="A117" s="136" t="s">
        <v>568</v>
      </c>
      <c r="B117" s="171" t="s">
        <v>573</v>
      </c>
      <c r="C117" s="136" t="s">
        <v>530</v>
      </c>
      <c r="D117" s="136" t="s">
        <v>574</v>
      </c>
      <c r="E117" s="136"/>
      <c r="F117" s="177">
        <f>F118</f>
        <v>883.4</v>
      </c>
    </row>
    <row r="118" spans="1:6" ht="25.5">
      <c r="A118" s="136" t="s">
        <v>568</v>
      </c>
      <c r="B118" s="65" t="s">
        <v>45</v>
      </c>
      <c r="C118" s="136" t="s">
        <v>530</v>
      </c>
      <c r="D118" s="136" t="s">
        <v>574</v>
      </c>
      <c r="E118" s="136" t="s">
        <v>46</v>
      </c>
      <c r="F118" s="177">
        <v>883.4</v>
      </c>
    </row>
    <row r="119" spans="1:6" ht="38.25">
      <c r="A119" s="136" t="s">
        <v>568</v>
      </c>
      <c r="B119" s="171" t="s">
        <v>575</v>
      </c>
      <c r="C119" s="136" t="s">
        <v>530</v>
      </c>
      <c r="D119" s="136" t="s">
        <v>576</v>
      </c>
      <c r="E119" s="136"/>
      <c r="F119" s="177">
        <f>F120</f>
        <v>2450</v>
      </c>
    </row>
    <row r="120" spans="1:6" ht="25.5">
      <c r="A120" s="136" t="s">
        <v>568</v>
      </c>
      <c r="B120" s="65" t="s">
        <v>45</v>
      </c>
      <c r="C120" s="136" t="s">
        <v>530</v>
      </c>
      <c r="D120" s="136" t="s">
        <v>576</v>
      </c>
      <c r="E120" s="136" t="s">
        <v>46</v>
      </c>
      <c r="F120" s="177">
        <v>2450</v>
      </c>
    </row>
    <row r="121" spans="1:6" ht="38.25">
      <c r="A121" s="136" t="s">
        <v>568</v>
      </c>
      <c r="B121" s="171" t="s">
        <v>577</v>
      </c>
      <c r="C121" s="136" t="s">
        <v>530</v>
      </c>
      <c r="D121" s="136" t="s">
        <v>578</v>
      </c>
      <c r="E121" s="136"/>
      <c r="F121" s="177">
        <f>F122</f>
        <v>135</v>
      </c>
    </row>
    <row r="122" spans="1:6" ht="25.5">
      <c r="A122" s="136" t="s">
        <v>568</v>
      </c>
      <c r="B122" s="65" t="s">
        <v>45</v>
      </c>
      <c r="C122" s="136" t="s">
        <v>530</v>
      </c>
      <c r="D122" s="136" t="s">
        <v>578</v>
      </c>
      <c r="E122" s="136" t="s">
        <v>46</v>
      </c>
      <c r="F122" s="177">
        <v>135</v>
      </c>
    </row>
    <row r="123" spans="1:6" ht="27.75" customHeight="1">
      <c r="A123" s="136" t="s">
        <v>568</v>
      </c>
      <c r="B123" s="65" t="s">
        <v>579</v>
      </c>
      <c r="C123" s="136" t="s">
        <v>530</v>
      </c>
      <c r="D123" s="136" t="s">
        <v>707</v>
      </c>
      <c r="E123" s="136" t="s">
        <v>335</v>
      </c>
      <c r="F123" s="177">
        <f>F124</f>
        <v>442.5</v>
      </c>
    </row>
    <row r="124" spans="1:6" ht="25.5">
      <c r="A124" s="136" t="s">
        <v>568</v>
      </c>
      <c r="B124" s="65" t="s">
        <v>45</v>
      </c>
      <c r="C124" s="136" t="s">
        <v>530</v>
      </c>
      <c r="D124" s="136" t="s">
        <v>707</v>
      </c>
      <c r="E124" s="136" t="s">
        <v>46</v>
      </c>
      <c r="F124" s="177">
        <v>442.5</v>
      </c>
    </row>
    <row r="125" spans="1:6" ht="12.75">
      <c r="A125" s="136" t="s">
        <v>568</v>
      </c>
      <c r="B125" s="167" t="s">
        <v>531</v>
      </c>
      <c r="C125" s="166" t="s">
        <v>532</v>
      </c>
      <c r="D125" s="166" t="s">
        <v>335</v>
      </c>
      <c r="E125" s="166"/>
      <c r="F125" s="214">
        <f>F126+F129</f>
        <v>2010.6000000000001</v>
      </c>
    </row>
    <row r="126" spans="1:6" ht="51">
      <c r="A126" s="136" t="s">
        <v>568</v>
      </c>
      <c r="B126" s="167" t="s">
        <v>315</v>
      </c>
      <c r="C126" s="166" t="s">
        <v>532</v>
      </c>
      <c r="D126" s="166" t="s">
        <v>316</v>
      </c>
      <c r="E126" s="166"/>
      <c r="F126" s="214">
        <f>F127</f>
        <v>1988.4</v>
      </c>
    </row>
    <row r="127" spans="1:6" ht="63.75">
      <c r="A127" s="136" t="s">
        <v>568</v>
      </c>
      <c r="B127" s="167" t="s">
        <v>580</v>
      </c>
      <c r="C127" s="166" t="s">
        <v>532</v>
      </c>
      <c r="D127" s="166" t="s">
        <v>581</v>
      </c>
      <c r="E127" s="166"/>
      <c r="F127" s="214">
        <f>F128</f>
        <v>1988.4</v>
      </c>
    </row>
    <row r="128" spans="1:6" ht="12.75">
      <c r="A128" s="209" t="s">
        <v>568</v>
      </c>
      <c r="B128" s="216" t="s">
        <v>137</v>
      </c>
      <c r="C128" s="217" t="s">
        <v>532</v>
      </c>
      <c r="D128" s="217" t="s">
        <v>581</v>
      </c>
      <c r="E128" s="217" t="s">
        <v>138</v>
      </c>
      <c r="F128" s="218">
        <v>1988.4</v>
      </c>
    </row>
    <row r="129" spans="1:6" ht="12.75">
      <c r="A129" s="136" t="s">
        <v>568</v>
      </c>
      <c r="B129" s="155" t="s">
        <v>822</v>
      </c>
      <c r="C129" s="166" t="s">
        <v>532</v>
      </c>
      <c r="D129" s="166" t="s">
        <v>823</v>
      </c>
      <c r="E129" s="166"/>
      <c r="F129" s="214">
        <f>F130</f>
        <v>22.2</v>
      </c>
    </row>
    <row r="130" spans="1:6" ht="38.25">
      <c r="A130" s="136" t="s">
        <v>568</v>
      </c>
      <c r="B130" s="167" t="s">
        <v>571</v>
      </c>
      <c r="C130" s="170" t="s">
        <v>532</v>
      </c>
      <c r="D130" s="170" t="s">
        <v>572</v>
      </c>
      <c r="E130" s="170" t="s">
        <v>335</v>
      </c>
      <c r="F130" s="219">
        <f>F131</f>
        <v>22.2</v>
      </c>
    </row>
    <row r="131" spans="1:6" ht="12.75">
      <c r="A131" s="136" t="s">
        <v>568</v>
      </c>
      <c r="B131" s="167" t="s">
        <v>137</v>
      </c>
      <c r="C131" s="170" t="s">
        <v>532</v>
      </c>
      <c r="D131" s="170" t="s">
        <v>572</v>
      </c>
      <c r="E131" s="170" t="s">
        <v>138</v>
      </c>
      <c r="F131" s="219">
        <v>22.2</v>
      </c>
    </row>
    <row r="132" spans="1:6" ht="12.75">
      <c r="A132" s="136" t="s">
        <v>568</v>
      </c>
      <c r="B132" s="65" t="s">
        <v>535</v>
      </c>
      <c r="C132" s="136" t="s">
        <v>536</v>
      </c>
      <c r="D132" s="136"/>
      <c r="E132" s="136"/>
      <c r="F132" s="177">
        <f>F133</f>
        <v>3134.4</v>
      </c>
    </row>
    <row r="133" spans="1:6" ht="12.75">
      <c r="A133" s="136" t="s">
        <v>568</v>
      </c>
      <c r="B133" s="65" t="s">
        <v>537</v>
      </c>
      <c r="C133" s="136" t="s">
        <v>538</v>
      </c>
      <c r="D133" s="136"/>
      <c r="E133" s="136"/>
      <c r="F133" s="177">
        <f>F134+F136</f>
        <v>3134.4</v>
      </c>
    </row>
    <row r="134" spans="1:6" ht="25.5">
      <c r="A134" s="136" t="s">
        <v>568</v>
      </c>
      <c r="B134" s="65" t="s">
        <v>708</v>
      </c>
      <c r="C134" s="136" t="s">
        <v>538</v>
      </c>
      <c r="D134" s="136" t="s">
        <v>709</v>
      </c>
      <c r="E134" s="136"/>
      <c r="F134" s="177">
        <f>F135</f>
        <v>715</v>
      </c>
    </row>
    <row r="135" spans="1:6" ht="25.5">
      <c r="A135" s="136" t="s">
        <v>568</v>
      </c>
      <c r="B135" s="65" t="s">
        <v>45</v>
      </c>
      <c r="C135" s="136" t="s">
        <v>538</v>
      </c>
      <c r="D135" s="136" t="s">
        <v>709</v>
      </c>
      <c r="E135" s="136" t="s">
        <v>46</v>
      </c>
      <c r="F135" s="177">
        <v>715</v>
      </c>
    </row>
    <row r="136" spans="1:6" ht="12.75">
      <c r="A136" s="136" t="s">
        <v>568</v>
      </c>
      <c r="B136" s="167" t="s">
        <v>582</v>
      </c>
      <c r="C136" s="166" t="s">
        <v>538</v>
      </c>
      <c r="D136" s="166" t="s">
        <v>583</v>
      </c>
      <c r="E136" s="166"/>
      <c r="F136" s="214">
        <f>F137</f>
        <v>2419.4</v>
      </c>
    </row>
    <row r="137" spans="1:6" ht="25.5">
      <c r="A137" s="136" t="s">
        <v>568</v>
      </c>
      <c r="B137" s="65" t="s">
        <v>561</v>
      </c>
      <c r="C137" s="169" t="s">
        <v>538</v>
      </c>
      <c r="D137" s="166" t="s">
        <v>583</v>
      </c>
      <c r="E137" s="169" t="s">
        <v>562</v>
      </c>
      <c r="F137" s="215">
        <v>2419.4</v>
      </c>
    </row>
    <row r="138" spans="1:6" ht="25.5">
      <c r="A138" s="172" t="s">
        <v>908</v>
      </c>
      <c r="B138" s="163" t="s">
        <v>907</v>
      </c>
      <c r="C138" s="172" t="s">
        <v>335</v>
      </c>
      <c r="D138" s="172" t="s">
        <v>335</v>
      </c>
      <c r="E138" s="172" t="s">
        <v>335</v>
      </c>
      <c r="F138" s="146">
        <f>F139</f>
        <v>6402.8</v>
      </c>
    </row>
    <row r="139" spans="1:6" ht="12.75">
      <c r="A139" s="136" t="s">
        <v>908</v>
      </c>
      <c r="B139" s="65" t="s">
        <v>515</v>
      </c>
      <c r="C139" s="136" t="s">
        <v>516</v>
      </c>
      <c r="D139" s="136" t="s">
        <v>335</v>
      </c>
      <c r="E139" s="136" t="s">
        <v>335</v>
      </c>
      <c r="F139" s="177">
        <f>F140+F144+F154</f>
        <v>6402.8</v>
      </c>
    </row>
    <row r="140" spans="1:6" ht="12.75">
      <c r="A140" s="136" t="s">
        <v>908</v>
      </c>
      <c r="B140" s="65" t="s">
        <v>517</v>
      </c>
      <c r="C140" s="136" t="s">
        <v>518</v>
      </c>
      <c r="D140" s="136" t="s">
        <v>335</v>
      </c>
      <c r="E140" s="136" t="s">
        <v>335</v>
      </c>
      <c r="F140" s="177">
        <f>F141</f>
        <v>1078</v>
      </c>
    </row>
    <row r="141" spans="1:6" ht="12.75">
      <c r="A141" s="136" t="s">
        <v>908</v>
      </c>
      <c r="B141" s="65" t="s">
        <v>710</v>
      </c>
      <c r="C141" s="136" t="s">
        <v>518</v>
      </c>
      <c r="D141" s="136" t="s">
        <v>711</v>
      </c>
      <c r="E141" s="136" t="s">
        <v>335</v>
      </c>
      <c r="F141" s="177">
        <f>F142</f>
        <v>1078</v>
      </c>
    </row>
    <row r="142" spans="1:6" ht="41.25" customHeight="1">
      <c r="A142" s="136" t="s">
        <v>908</v>
      </c>
      <c r="B142" s="65" t="s">
        <v>718</v>
      </c>
      <c r="C142" s="136" t="s">
        <v>518</v>
      </c>
      <c r="D142" s="136" t="s">
        <v>719</v>
      </c>
      <c r="E142" s="136" t="s">
        <v>335</v>
      </c>
      <c r="F142" s="177">
        <f>F143</f>
        <v>1078</v>
      </c>
    </row>
    <row r="143" spans="1:8" ht="25.5">
      <c r="A143" s="136" t="s">
        <v>908</v>
      </c>
      <c r="B143" s="65" t="s">
        <v>561</v>
      </c>
      <c r="C143" s="136" t="s">
        <v>518</v>
      </c>
      <c r="D143" s="136" t="s">
        <v>719</v>
      </c>
      <c r="E143" s="136" t="s">
        <v>562</v>
      </c>
      <c r="F143" s="177">
        <v>1078</v>
      </c>
      <c r="G143" s="173"/>
      <c r="H143" s="10"/>
    </row>
    <row r="144" spans="1:7" ht="12.75">
      <c r="A144" s="136" t="s">
        <v>908</v>
      </c>
      <c r="B144" s="65" t="s">
        <v>519</v>
      </c>
      <c r="C144" s="136" t="s">
        <v>520</v>
      </c>
      <c r="D144" s="136" t="s">
        <v>335</v>
      </c>
      <c r="E144" s="136" t="s">
        <v>335</v>
      </c>
      <c r="F144" s="177">
        <f>F145+F148</f>
        <v>4353.7</v>
      </c>
      <c r="G144" s="129"/>
    </row>
    <row r="145" spans="1:6" ht="12.75">
      <c r="A145" s="136" t="s">
        <v>908</v>
      </c>
      <c r="B145" s="65" t="s">
        <v>710</v>
      </c>
      <c r="C145" s="136" t="s">
        <v>520</v>
      </c>
      <c r="D145" s="136" t="s">
        <v>711</v>
      </c>
      <c r="E145" s="136" t="s">
        <v>335</v>
      </c>
      <c r="F145" s="177">
        <f>F146</f>
        <v>935.6</v>
      </c>
    </row>
    <row r="146" spans="1:6" ht="38.25" customHeight="1">
      <c r="A146" s="136" t="s">
        <v>908</v>
      </c>
      <c r="B146" s="65" t="s">
        <v>718</v>
      </c>
      <c r="C146" s="136" t="s">
        <v>520</v>
      </c>
      <c r="D146" s="136" t="s">
        <v>719</v>
      </c>
      <c r="E146" s="136" t="s">
        <v>335</v>
      </c>
      <c r="F146" s="177">
        <f>F147</f>
        <v>935.6</v>
      </c>
    </row>
    <row r="147" spans="1:6" ht="25.5">
      <c r="A147" s="136" t="s">
        <v>908</v>
      </c>
      <c r="B147" s="65" t="s">
        <v>561</v>
      </c>
      <c r="C147" s="136" t="s">
        <v>520</v>
      </c>
      <c r="D147" s="136" t="s">
        <v>719</v>
      </c>
      <c r="E147" s="136" t="s">
        <v>562</v>
      </c>
      <c r="F147" s="177">
        <v>935.6</v>
      </c>
    </row>
    <row r="148" spans="1:6" ht="12.75">
      <c r="A148" s="136" t="s">
        <v>908</v>
      </c>
      <c r="B148" s="65" t="s">
        <v>698</v>
      </c>
      <c r="C148" s="136" t="s">
        <v>520</v>
      </c>
      <c r="D148" s="136" t="s">
        <v>699</v>
      </c>
      <c r="E148" s="136" t="s">
        <v>335</v>
      </c>
      <c r="F148" s="177">
        <f>F149</f>
        <v>3418.1</v>
      </c>
    </row>
    <row r="149" spans="1:6" ht="38.25">
      <c r="A149" s="136" t="s">
        <v>908</v>
      </c>
      <c r="B149" s="65" t="s">
        <v>722</v>
      </c>
      <c r="C149" s="136" t="s">
        <v>520</v>
      </c>
      <c r="D149" s="136" t="s">
        <v>723</v>
      </c>
      <c r="E149" s="136" t="s">
        <v>335</v>
      </c>
      <c r="F149" s="177">
        <f>F150+F152</f>
        <v>3418.1</v>
      </c>
    </row>
    <row r="150" spans="1:6" ht="51">
      <c r="A150" s="136" t="s">
        <v>908</v>
      </c>
      <c r="B150" s="65" t="s">
        <v>724</v>
      </c>
      <c r="C150" s="136" t="s">
        <v>520</v>
      </c>
      <c r="D150" s="136" t="s">
        <v>725</v>
      </c>
      <c r="E150" s="136" t="s">
        <v>335</v>
      </c>
      <c r="F150" s="177">
        <f>F151</f>
        <v>3204.5</v>
      </c>
    </row>
    <row r="151" spans="1:6" ht="25.5">
      <c r="A151" s="136" t="s">
        <v>908</v>
      </c>
      <c r="B151" s="65" t="s">
        <v>561</v>
      </c>
      <c r="C151" s="136" t="s">
        <v>520</v>
      </c>
      <c r="D151" s="136" t="s">
        <v>725</v>
      </c>
      <c r="E151" s="136" t="s">
        <v>562</v>
      </c>
      <c r="F151" s="177">
        <v>3204.5</v>
      </c>
    </row>
    <row r="152" spans="1:6" ht="51">
      <c r="A152" s="136" t="s">
        <v>908</v>
      </c>
      <c r="B152" s="65" t="s">
        <v>726</v>
      </c>
      <c r="C152" s="136" t="s">
        <v>520</v>
      </c>
      <c r="D152" s="136" t="s">
        <v>727</v>
      </c>
      <c r="E152" s="136" t="s">
        <v>335</v>
      </c>
      <c r="F152" s="177">
        <f>F153</f>
        <v>213.6</v>
      </c>
    </row>
    <row r="153" spans="1:6" ht="25.5">
      <c r="A153" s="136" t="s">
        <v>908</v>
      </c>
      <c r="B153" s="65" t="s">
        <v>561</v>
      </c>
      <c r="C153" s="136" t="s">
        <v>520</v>
      </c>
      <c r="D153" s="136" t="s">
        <v>727</v>
      </c>
      <c r="E153" s="136" t="s">
        <v>562</v>
      </c>
      <c r="F153" s="177">
        <v>213.6</v>
      </c>
    </row>
    <row r="154" spans="1:6" ht="12.75">
      <c r="A154" s="136" t="s">
        <v>908</v>
      </c>
      <c r="B154" s="65" t="s">
        <v>521</v>
      </c>
      <c r="C154" s="136" t="s">
        <v>522</v>
      </c>
      <c r="D154" s="136" t="s">
        <v>335</v>
      </c>
      <c r="E154" s="136" t="s">
        <v>335</v>
      </c>
      <c r="F154" s="177">
        <f>F155</f>
        <v>971.1</v>
      </c>
    </row>
    <row r="155" spans="1:6" ht="38.25">
      <c r="A155" s="136" t="s">
        <v>908</v>
      </c>
      <c r="B155" s="174" t="s">
        <v>584</v>
      </c>
      <c r="C155" s="136" t="s">
        <v>522</v>
      </c>
      <c r="D155" s="136" t="s">
        <v>585</v>
      </c>
      <c r="E155" s="136" t="s">
        <v>335</v>
      </c>
      <c r="F155" s="177">
        <f>F156</f>
        <v>971.1</v>
      </c>
    </row>
    <row r="156" spans="1:6" ht="25.5">
      <c r="A156" s="136" t="s">
        <v>908</v>
      </c>
      <c r="B156" s="65" t="s">
        <v>561</v>
      </c>
      <c r="C156" s="136" t="s">
        <v>522</v>
      </c>
      <c r="D156" s="136" t="s">
        <v>585</v>
      </c>
      <c r="E156" s="136" t="s">
        <v>562</v>
      </c>
      <c r="F156" s="177">
        <v>971.1</v>
      </c>
    </row>
    <row r="157" spans="1:8" ht="25.5">
      <c r="A157" s="172" t="s">
        <v>132</v>
      </c>
      <c r="B157" s="163" t="s">
        <v>99</v>
      </c>
      <c r="C157" s="172" t="s">
        <v>335</v>
      </c>
      <c r="D157" s="172" t="s">
        <v>335</v>
      </c>
      <c r="E157" s="172" t="s">
        <v>335</v>
      </c>
      <c r="F157" s="146">
        <f>F158+F237</f>
        <v>298197.2</v>
      </c>
      <c r="G157" s="129"/>
      <c r="H157" s="129"/>
    </row>
    <row r="158" spans="1:6" ht="12.75">
      <c r="A158" s="136" t="s">
        <v>132</v>
      </c>
      <c r="B158" s="65" t="s">
        <v>499</v>
      </c>
      <c r="C158" s="136" t="s">
        <v>500</v>
      </c>
      <c r="D158" s="136" t="s">
        <v>335</v>
      </c>
      <c r="E158" s="136" t="s">
        <v>335</v>
      </c>
      <c r="F158" s="177">
        <f>F159+F184+F229+F214</f>
        <v>280706.60000000003</v>
      </c>
    </row>
    <row r="159" spans="1:6" ht="12.75">
      <c r="A159" s="136" t="s">
        <v>132</v>
      </c>
      <c r="B159" s="65" t="s">
        <v>501</v>
      </c>
      <c r="C159" s="136" t="s">
        <v>502</v>
      </c>
      <c r="D159" s="136" t="s">
        <v>335</v>
      </c>
      <c r="E159" s="136" t="s">
        <v>335</v>
      </c>
      <c r="F159" s="177">
        <f>F160+F167+F171+F176+F180</f>
        <v>56782.50000000001</v>
      </c>
    </row>
    <row r="160" spans="1:6" ht="12.75">
      <c r="A160" s="136" t="s">
        <v>132</v>
      </c>
      <c r="B160" s="65" t="s">
        <v>100</v>
      </c>
      <c r="C160" s="136" t="s">
        <v>502</v>
      </c>
      <c r="D160" s="136" t="s">
        <v>101</v>
      </c>
      <c r="E160" s="136" t="s">
        <v>335</v>
      </c>
      <c r="F160" s="177">
        <f>F161</f>
        <v>54336.3</v>
      </c>
    </row>
    <row r="161" spans="1:6" ht="25.5">
      <c r="A161" s="136" t="s">
        <v>132</v>
      </c>
      <c r="B161" s="65" t="s">
        <v>689</v>
      </c>
      <c r="C161" s="136" t="s">
        <v>502</v>
      </c>
      <c r="D161" s="136" t="s">
        <v>102</v>
      </c>
      <c r="E161" s="136" t="s">
        <v>335</v>
      </c>
      <c r="F161" s="177">
        <f>F162+F163+F164</f>
        <v>54336.3</v>
      </c>
    </row>
    <row r="162" spans="1:6" ht="12.75">
      <c r="A162" s="136" t="s">
        <v>132</v>
      </c>
      <c r="B162" s="65" t="s">
        <v>586</v>
      </c>
      <c r="C162" s="136" t="s">
        <v>502</v>
      </c>
      <c r="D162" s="136" t="s">
        <v>102</v>
      </c>
      <c r="E162" s="136" t="s">
        <v>762</v>
      </c>
      <c r="F162" s="177">
        <v>27947.3</v>
      </c>
    </row>
    <row r="163" spans="1:6" ht="25.5">
      <c r="A163" s="136" t="s">
        <v>132</v>
      </c>
      <c r="B163" s="65" t="s">
        <v>561</v>
      </c>
      <c r="C163" s="136" t="s">
        <v>502</v>
      </c>
      <c r="D163" s="136" t="s">
        <v>102</v>
      </c>
      <c r="E163" s="136" t="s">
        <v>562</v>
      </c>
      <c r="F163" s="177">
        <v>26304</v>
      </c>
    </row>
    <row r="164" spans="1:6" ht="12.75">
      <c r="A164" s="136" t="s">
        <v>132</v>
      </c>
      <c r="B164" s="167" t="s">
        <v>567</v>
      </c>
      <c r="C164" s="136" t="s">
        <v>502</v>
      </c>
      <c r="D164" s="136" t="s">
        <v>102</v>
      </c>
      <c r="E164" s="136" t="s">
        <v>568</v>
      </c>
      <c r="F164" s="177">
        <f>85</f>
        <v>85</v>
      </c>
    </row>
    <row r="165" spans="1:6" ht="12.75">
      <c r="A165" s="136" t="s">
        <v>132</v>
      </c>
      <c r="B165" s="167" t="s">
        <v>824</v>
      </c>
      <c r="C165" s="136" t="s">
        <v>502</v>
      </c>
      <c r="D165" s="136" t="s">
        <v>825</v>
      </c>
      <c r="E165" s="136"/>
      <c r="F165" s="177"/>
    </row>
    <row r="166" spans="1:6" ht="68.25" customHeight="1">
      <c r="A166" s="136" t="s">
        <v>132</v>
      </c>
      <c r="B166" s="65" t="s">
        <v>826</v>
      </c>
      <c r="C166" s="136" t="s">
        <v>502</v>
      </c>
      <c r="D166" s="136" t="s">
        <v>827</v>
      </c>
      <c r="E166" s="136"/>
      <c r="F166" s="177">
        <f>F167+F169</f>
        <v>0</v>
      </c>
    </row>
    <row r="167" spans="1:6" ht="76.5">
      <c r="A167" s="136" t="s">
        <v>132</v>
      </c>
      <c r="B167" s="65" t="s">
        <v>587</v>
      </c>
      <c r="C167" s="136" t="s">
        <v>502</v>
      </c>
      <c r="D167" s="136" t="s">
        <v>588</v>
      </c>
      <c r="E167" s="136"/>
      <c r="F167" s="177">
        <f>F168</f>
        <v>0</v>
      </c>
    </row>
    <row r="168" spans="1:6" ht="12.75">
      <c r="A168" s="136" t="s">
        <v>132</v>
      </c>
      <c r="B168" s="65" t="s">
        <v>691</v>
      </c>
      <c r="C168" s="136" t="s">
        <v>502</v>
      </c>
      <c r="D168" s="136" t="s">
        <v>588</v>
      </c>
      <c r="E168" s="136" t="s">
        <v>762</v>
      </c>
      <c r="F168" s="177"/>
    </row>
    <row r="169" spans="1:6" ht="76.5">
      <c r="A169" s="220" t="s">
        <v>132</v>
      </c>
      <c r="B169" s="210" t="s">
        <v>828</v>
      </c>
      <c r="C169" s="220" t="s">
        <v>502</v>
      </c>
      <c r="D169" s="220" t="s">
        <v>589</v>
      </c>
      <c r="E169" s="220"/>
      <c r="F169" s="221">
        <f>F170</f>
        <v>0</v>
      </c>
    </row>
    <row r="170" spans="1:6" ht="12.75">
      <c r="A170" s="136" t="s">
        <v>132</v>
      </c>
      <c r="B170" s="65" t="s">
        <v>691</v>
      </c>
      <c r="C170" s="136" t="s">
        <v>502</v>
      </c>
      <c r="D170" s="136" t="s">
        <v>589</v>
      </c>
      <c r="E170" s="136" t="s">
        <v>762</v>
      </c>
      <c r="F170" s="177"/>
    </row>
    <row r="171" spans="1:6" ht="12.75">
      <c r="A171" s="136" t="s">
        <v>132</v>
      </c>
      <c r="B171" s="65" t="s">
        <v>698</v>
      </c>
      <c r="C171" s="136" t="s">
        <v>502</v>
      </c>
      <c r="D171" s="136" t="s">
        <v>699</v>
      </c>
      <c r="E171" s="136" t="s">
        <v>335</v>
      </c>
      <c r="F171" s="177">
        <f>F172</f>
        <v>1676.4</v>
      </c>
    </row>
    <row r="172" spans="1:6" ht="38.25">
      <c r="A172" s="136" t="s">
        <v>132</v>
      </c>
      <c r="B172" s="65" t="s">
        <v>700</v>
      </c>
      <c r="C172" s="136" t="s">
        <v>502</v>
      </c>
      <c r="D172" s="136" t="s">
        <v>701</v>
      </c>
      <c r="E172" s="136" t="s">
        <v>335</v>
      </c>
      <c r="F172" s="177">
        <f>F173</f>
        <v>1676.4</v>
      </c>
    </row>
    <row r="173" spans="1:6" ht="51">
      <c r="A173" s="136" t="s">
        <v>132</v>
      </c>
      <c r="B173" s="65" t="s">
        <v>314</v>
      </c>
      <c r="C173" s="136" t="s">
        <v>502</v>
      </c>
      <c r="D173" s="136" t="s">
        <v>702</v>
      </c>
      <c r="E173" s="136" t="s">
        <v>335</v>
      </c>
      <c r="F173" s="177">
        <f>F174+F175</f>
        <v>1676.4</v>
      </c>
    </row>
    <row r="174" spans="1:6" ht="12.75">
      <c r="A174" s="136" t="s">
        <v>132</v>
      </c>
      <c r="B174" s="65" t="s">
        <v>586</v>
      </c>
      <c r="C174" s="136" t="s">
        <v>502</v>
      </c>
      <c r="D174" s="136" t="s">
        <v>702</v>
      </c>
      <c r="E174" s="136" t="s">
        <v>762</v>
      </c>
      <c r="F174" s="177">
        <f>1676.4-688.7</f>
        <v>987.7</v>
      </c>
    </row>
    <row r="175" spans="1:6" ht="25.5">
      <c r="A175" s="136" t="s">
        <v>132</v>
      </c>
      <c r="B175" s="65" t="s">
        <v>561</v>
      </c>
      <c r="C175" s="136" t="s">
        <v>502</v>
      </c>
      <c r="D175" s="136" t="s">
        <v>702</v>
      </c>
      <c r="E175" s="136" t="s">
        <v>562</v>
      </c>
      <c r="F175" s="177">
        <v>688.7</v>
      </c>
    </row>
    <row r="176" spans="1:6" ht="12.75">
      <c r="A176" s="136" t="s">
        <v>132</v>
      </c>
      <c r="B176" s="65" t="s">
        <v>705</v>
      </c>
      <c r="C176" s="136" t="s">
        <v>502</v>
      </c>
      <c r="D176" s="136" t="s">
        <v>706</v>
      </c>
      <c r="E176" s="136" t="s">
        <v>335</v>
      </c>
      <c r="F176" s="177">
        <f>F177</f>
        <v>645</v>
      </c>
    </row>
    <row r="177" spans="1:6" ht="38.25">
      <c r="A177" s="136" t="s">
        <v>132</v>
      </c>
      <c r="B177" s="65" t="s">
        <v>127</v>
      </c>
      <c r="C177" s="136" t="s">
        <v>502</v>
      </c>
      <c r="D177" s="136" t="s">
        <v>128</v>
      </c>
      <c r="E177" s="136" t="s">
        <v>335</v>
      </c>
      <c r="F177" s="177">
        <f>F178+F179</f>
        <v>645</v>
      </c>
    </row>
    <row r="178" spans="1:6" ht="12.75">
      <c r="A178" s="136" t="s">
        <v>132</v>
      </c>
      <c r="B178" s="65" t="s">
        <v>586</v>
      </c>
      <c r="C178" s="136" t="s">
        <v>502</v>
      </c>
      <c r="D178" s="136" t="s">
        <v>128</v>
      </c>
      <c r="E178" s="136" t="s">
        <v>762</v>
      </c>
      <c r="F178" s="177">
        <f>645-285</f>
        <v>360</v>
      </c>
    </row>
    <row r="179" spans="1:6" ht="12.75">
      <c r="A179" s="136" t="s">
        <v>132</v>
      </c>
      <c r="B179" s="168" t="s">
        <v>567</v>
      </c>
      <c r="C179" s="136" t="s">
        <v>502</v>
      </c>
      <c r="D179" s="136" t="s">
        <v>128</v>
      </c>
      <c r="E179" s="136" t="s">
        <v>568</v>
      </c>
      <c r="F179" s="177">
        <v>285</v>
      </c>
    </row>
    <row r="180" spans="1:6" ht="25.5">
      <c r="A180" s="136" t="s">
        <v>132</v>
      </c>
      <c r="B180" s="65" t="s">
        <v>305</v>
      </c>
      <c r="C180" s="136" t="s">
        <v>502</v>
      </c>
      <c r="D180" s="136" t="s">
        <v>56</v>
      </c>
      <c r="E180" s="136" t="s">
        <v>335</v>
      </c>
      <c r="F180" s="177">
        <f>F181</f>
        <v>124.8</v>
      </c>
    </row>
    <row r="181" spans="1:6" ht="89.25">
      <c r="A181" s="136" t="s">
        <v>132</v>
      </c>
      <c r="B181" s="65" t="s">
        <v>306</v>
      </c>
      <c r="C181" s="136" t="s">
        <v>502</v>
      </c>
      <c r="D181" s="136" t="s">
        <v>307</v>
      </c>
      <c r="E181" s="136"/>
      <c r="F181" s="177">
        <f>F182</f>
        <v>124.8</v>
      </c>
    </row>
    <row r="182" spans="1:6" ht="51">
      <c r="A182" s="136" t="s">
        <v>132</v>
      </c>
      <c r="B182" s="65" t="s">
        <v>103</v>
      </c>
      <c r="C182" s="136" t="s">
        <v>502</v>
      </c>
      <c r="D182" s="136" t="s">
        <v>104</v>
      </c>
      <c r="E182" s="136" t="s">
        <v>335</v>
      </c>
      <c r="F182" s="177">
        <f>F183</f>
        <v>124.8</v>
      </c>
    </row>
    <row r="183" spans="1:8" ht="25.5">
      <c r="A183" s="136" t="s">
        <v>132</v>
      </c>
      <c r="B183" s="65" t="s">
        <v>561</v>
      </c>
      <c r="C183" s="136" t="s">
        <v>502</v>
      </c>
      <c r="D183" s="136" t="s">
        <v>104</v>
      </c>
      <c r="E183" s="136" t="s">
        <v>562</v>
      </c>
      <c r="F183" s="177">
        <v>124.8</v>
      </c>
      <c r="G183" s="173"/>
      <c r="H183" s="10"/>
    </row>
    <row r="184" spans="1:8" ht="12.75">
      <c r="A184" s="136" t="s">
        <v>132</v>
      </c>
      <c r="B184" s="65" t="s">
        <v>503</v>
      </c>
      <c r="C184" s="136" t="s">
        <v>504</v>
      </c>
      <c r="D184" s="136" t="s">
        <v>335</v>
      </c>
      <c r="E184" s="136" t="s">
        <v>335</v>
      </c>
      <c r="F184" s="177">
        <f>F185+F189+F192+F204+F207</f>
        <v>208210.40000000002</v>
      </c>
      <c r="H184" s="129"/>
    </row>
    <row r="185" spans="1:6" ht="25.5">
      <c r="A185" s="136" t="s">
        <v>132</v>
      </c>
      <c r="B185" s="65" t="s">
        <v>106</v>
      </c>
      <c r="C185" s="136" t="s">
        <v>504</v>
      </c>
      <c r="D185" s="136" t="s">
        <v>107</v>
      </c>
      <c r="E185" s="136" t="s">
        <v>335</v>
      </c>
      <c r="F185" s="177">
        <f>F186</f>
        <v>39593.5</v>
      </c>
    </row>
    <row r="186" spans="1:6" ht="25.5">
      <c r="A186" s="136" t="s">
        <v>132</v>
      </c>
      <c r="B186" s="65" t="s">
        <v>689</v>
      </c>
      <c r="C186" s="136" t="s">
        <v>504</v>
      </c>
      <c r="D186" s="136" t="s">
        <v>108</v>
      </c>
      <c r="E186" s="136" t="s">
        <v>335</v>
      </c>
      <c r="F186" s="177">
        <f>F187+F188</f>
        <v>39593.5</v>
      </c>
    </row>
    <row r="187" spans="1:6" ht="12.75">
      <c r="A187" s="136" t="s">
        <v>132</v>
      </c>
      <c r="B187" s="65" t="s">
        <v>586</v>
      </c>
      <c r="C187" s="136" t="s">
        <v>504</v>
      </c>
      <c r="D187" s="136" t="s">
        <v>108</v>
      </c>
      <c r="E187" s="136" t="s">
        <v>762</v>
      </c>
      <c r="F187" s="177">
        <v>3602.6</v>
      </c>
    </row>
    <row r="188" spans="1:6" ht="25.5">
      <c r="A188" s="136" t="s">
        <v>132</v>
      </c>
      <c r="B188" s="65" t="s">
        <v>561</v>
      </c>
      <c r="C188" s="136" t="s">
        <v>504</v>
      </c>
      <c r="D188" s="136" t="s">
        <v>108</v>
      </c>
      <c r="E188" s="136" t="s">
        <v>562</v>
      </c>
      <c r="F188" s="177">
        <v>35990.9</v>
      </c>
    </row>
    <row r="189" spans="1:6" ht="12.75">
      <c r="A189" s="136" t="s">
        <v>132</v>
      </c>
      <c r="B189" s="65" t="s">
        <v>109</v>
      </c>
      <c r="C189" s="136" t="s">
        <v>504</v>
      </c>
      <c r="D189" s="136" t="s">
        <v>110</v>
      </c>
      <c r="E189" s="136" t="s">
        <v>335</v>
      </c>
      <c r="F189" s="177">
        <f>F190</f>
        <v>14214</v>
      </c>
    </row>
    <row r="190" spans="1:6" ht="25.5">
      <c r="A190" s="136" t="s">
        <v>132</v>
      </c>
      <c r="B190" s="65" t="s">
        <v>689</v>
      </c>
      <c r="C190" s="136" t="s">
        <v>504</v>
      </c>
      <c r="D190" s="136" t="s">
        <v>111</v>
      </c>
      <c r="E190" s="136" t="s">
        <v>335</v>
      </c>
      <c r="F190" s="177">
        <f>F191</f>
        <v>14214</v>
      </c>
    </row>
    <row r="191" spans="1:6" ht="12.75">
      <c r="A191" s="136" t="s">
        <v>132</v>
      </c>
      <c r="B191" s="65" t="s">
        <v>586</v>
      </c>
      <c r="C191" s="136" t="s">
        <v>504</v>
      </c>
      <c r="D191" s="136" t="s">
        <v>111</v>
      </c>
      <c r="E191" s="136" t="s">
        <v>762</v>
      </c>
      <c r="F191" s="177">
        <v>14214</v>
      </c>
    </row>
    <row r="192" spans="1:6" ht="12.75">
      <c r="A192" s="136" t="s">
        <v>132</v>
      </c>
      <c r="B192" s="65" t="s">
        <v>698</v>
      </c>
      <c r="C192" s="136" t="s">
        <v>504</v>
      </c>
      <c r="D192" s="136" t="s">
        <v>699</v>
      </c>
      <c r="E192" s="136" t="s">
        <v>335</v>
      </c>
      <c r="F192" s="177">
        <f>F193+F200</f>
        <v>1126.8000000000002</v>
      </c>
    </row>
    <row r="193" spans="1:6" ht="25.5">
      <c r="A193" s="136" t="s">
        <v>132</v>
      </c>
      <c r="B193" s="65" t="s">
        <v>112</v>
      </c>
      <c r="C193" s="136" t="s">
        <v>504</v>
      </c>
      <c r="D193" s="136" t="s">
        <v>113</v>
      </c>
      <c r="E193" s="136" t="s">
        <v>335</v>
      </c>
      <c r="F193" s="177">
        <f>F194+F197</f>
        <v>275.1</v>
      </c>
    </row>
    <row r="194" spans="1:6" ht="25.5">
      <c r="A194" s="136" t="s">
        <v>132</v>
      </c>
      <c r="B194" s="65" t="s">
        <v>590</v>
      </c>
      <c r="C194" s="136" t="s">
        <v>504</v>
      </c>
      <c r="D194" s="136" t="s">
        <v>591</v>
      </c>
      <c r="E194" s="136"/>
      <c r="F194" s="177">
        <f>F195+F196</f>
        <v>0</v>
      </c>
    </row>
    <row r="195" spans="1:6" ht="12.75">
      <c r="A195" s="136" t="s">
        <v>132</v>
      </c>
      <c r="B195" s="65" t="s">
        <v>586</v>
      </c>
      <c r="C195" s="136" t="s">
        <v>504</v>
      </c>
      <c r="D195" s="136" t="s">
        <v>591</v>
      </c>
      <c r="E195" s="136" t="s">
        <v>762</v>
      </c>
      <c r="F195" s="177"/>
    </row>
    <row r="196" spans="1:6" ht="25.5">
      <c r="A196" s="136" t="s">
        <v>132</v>
      </c>
      <c r="B196" s="65" t="s">
        <v>561</v>
      </c>
      <c r="C196" s="136" t="s">
        <v>504</v>
      </c>
      <c r="D196" s="136" t="s">
        <v>591</v>
      </c>
      <c r="E196" s="136" t="s">
        <v>562</v>
      </c>
      <c r="F196" s="177"/>
    </row>
    <row r="197" spans="1:6" ht="25.5">
      <c r="A197" s="136" t="s">
        <v>132</v>
      </c>
      <c r="B197" s="65" t="s">
        <v>114</v>
      </c>
      <c r="C197" s="136" t="s">
        <v>504</v>
      </c>
      <c r="D197" s="136" t="s">
        <v>115</v>
      </c>
      <c r="E197" s="136" t="s">
        <v>335</v>
      </c>
      <c r="F197" s="177">
        <f>F198+F199</f>
        <v>275.1</v>
      </c>
    </row>
    <row r="198" spans="1:6" ht="12.75">
      <c r="A198" s="136" t="s">
        <v>132</v>
      </c>
      <c r="B198" s="65" t="s">
        <v>586</v>
      </c>
      <c r="C198" s="136" t="s">
        <v>504</v>
      </c>
      <c r="D198" s="136" t="s">
        <v>115</v>
      </c>
      <c r="E198" s="136" t="s">
        <v>762</v>
      </c>
      <c r="F198" s="177">
        <v>19.8</v>
      </c>
    </row>
    <row r="199" spans="1:6" ht="25.5">
      <c r="A199" s="136" t="s">
        <v>132</v>
      </c>
      <c r="B199" s="65" t="s">
        <v>561</v>
      </c>
      <c r="C199" s="136" t="s">
        <v>504</v>
      </c>
      <c r="D199" s="136" t="s">
        <v>115</v>
      </c>
      <c r="E199" s="136" t="s">
        <v>562</v>
      </c>
      <c r="F199" s="177">
        <v>255.3</v>
      </c>
    </row>
    <row r="200" spans="1:6" ht="38.25">
      <c r="A200" s="136" t="s">
        <v>132</v>
      </c>
      <c r="B200" s="65" t="s">
        <v>700</v>
      </c>
      <c r="C200" s="136" t="s">
        <v>504</v>
      </c>
      <c r="D200" s="136" t="s">
        <v>701</v>
      </c>
      <c r="E200" s="136" t="s">
        <v>335</v>
      </c>
      <c r="F200" s="177">
        <f>F201</f>
        <v>851.7</v>
      </c>
    </row>
    <row r="201" spans="1:6" ht="51">
      <c r="A201" s="136" t="s">
        <v>132</v>
      </c>
      <c r="B201" s="65" t="s">
        <v>829</v>
      </c>
      <c r="C201" s="136" t="s">
        <v>504</v>
      </c>
      <c r="D201" s="136" t="s">
        <v>702</v>
      </c>
      <c r="E201" s="136" t="s">
        <v>335</v>
      </c>
      <c r="F201" s="177">
        <f>F202+F203</f>
        <v>851.7</v>
      </c>
    </row>
    <row r="202" spans="1:6" ht="12.75">
      <c r="A202" s="136" t="s">
        <v>132</v>
      </c>
      <c r="B202" s="65" t="s">
        <v>586</v>
      </c>
      <c r="C202" s="136" t="s">
        <v>504</v>
      </c>
      <c r="D202" s="136" t="s">
        <v>702</v>
      </c>
      <c r="E202" s="136" t="s">
        <v>762</v>
      </c>
      <c r="F202" s="177">
        <v>212.2</v>
      </c>
    </row>
    <row r="203" spans="1:6" ht="25.5">
      <c r="A203" s="136" t="s">
        <v>132</v>
      </c>
      <c r="B203" s="65" t="s">
        <v>561</v>
      </c>
      <c r="C203" s="136" t="s">
        <v>504</v>
      </c>
      <c r="D203" s="136" t="s">
        <v>702</v>
      </c>
      <c r="E203" s="136" t="s">
        <v>562</v>
      </c>
      <c r="F203" s="177">
        <v>639.5</v>
      </c>
    </row>
    <row r="204" spans="1:6" ht="38.25">
      <c r="A204" s="136" t="s">
        <v>132</v>
      </c>
      <c r="B204" s="65" t="s">
        <v>127</v>
      </c>
      <c r="C204" s="136" t="s">
        <v>504</v>
      </c>
      <c r="D204" s="136" t="s">
        <v>128</v>
      </c>
      <c r="E204" s="136" t="s">
        <v>335</v>
      </c>
      <c r="F204" s="177">
        <f>F205+F206</f>
        <v>2071.5</v>
      </c>
    </row>
    <row r="205" spans="1:6" ht="12.75">
      <c r="A205" s="136" t="s">
        <v>132</v>
      </c>
      <c r="B205" s="65" t="s">
        <v>586</v>
      </c>
      <c r="C205" s="136" t="s">
        <v>504</v>
      </c>
      <c r="D205" s="136" t="s">
        <v>128</v>
      </c>
      <c r="E205" s="136" t="s">
        <v>762</v>
      </c>
      <c r="F205" s="177">
        <v>1752</v>
      </c>
    </row>
    <row r="206" spans="1:6" ht="12.75">
      <c r="A206" s="136" t="s">
        <v>132</v>
      </c>
      <c r="B206" s="168" t="s">
        <v>567</v>
      </c>
      <c r="C206" s="136" t="s">
        <v>504</v>
      </c>
      <c r="D206" s="136" t="s">
        <v>128</v>
      </c>
      <c r="E206" s="136" t="s">
        <v>568</v>
      </c>
      <c r="F206" s="177">
        <v>319.5</v>
      </c>
    </row>
    <row r="207" spans="1:6" ht="25.5">
      <c r="A207" s="136" t="s">
        <v>132</v>
      </c>
      <c r="B207" s="65" t="s">
        <v>305</v>
      </c>
      <c r="C207" s="136" t="s">
        <v>504</v>
      </c>
      <c r="D207" s="136" t="s">
        <v>56</v>
      </c>
      <c r="E207" s="136" t="s">
        <v>335</v>
      </c>
      <c r="F207" s="177">
        <f>F208</f>
        <v>151204.6</v>
      </c>
    </row>
    <row r="208" spans="1:6" ht="89.25">
      <c r="A208" s="136" t="s">
        <v>132</v>
      </c>
      <c r="B208" s="65" t="s">
        <v>306</v>
      </c>
      <c r="C208" s="136" t="s">
        <v>504</v>
      </c>
      <c r="D208" s="136" t="s">
        <v>307</v>
      </c>
      <c r="E208" s="136"/>
      <c r="F208" s="177">
        <f>F209</f>
        <v>151204.6</v>
      </c>
    </row>
    <row r="209" spans="1:6" ht="114" customHeight="1">
      <c r="A209" s="136" t="s">
        <v>132</v>
      </c>
      <c r="B209" s="65" t="s">
        <v>830</v>
      </c>
      <c r="C209" s="136" t="s">
        <v>504</v>
      </c>
      <c r="D209" s="136" t="s">
        <v>116</v>
      </c>
      <c r="E209" s="136" t="s">
        <v>335</v>
      </c>
      <c r="F209" s="177">
        <f>F210+F211+F212</f>
        <v>151204.6</v>
      </c>
    </row>
    <row r="210" spans="1:6" ht="20.25" customHeight="1">
      <c r="A210" s="136" t="s">
        <v>132</v>
      </c>
      <c r="B210" s="65" t="s">
        <v>586</v>
      </c>
      <c r="C210" s="136" t="s">
        <v>504</v>
      </c>
      <c r="D210" s="136" t="s">
        <v>116</v>
      </c>
      <c r="E210" s="136" t="s">
        <v>762</v>
      </c>
      <c r="F210" s="177">
        <v>12577.8</v>
      </c>
    </row>
    <row r="211" spans="1:6" ht="22.5" customHeight="1">
      <c r="A211" s="136" t="s">
        <v>132</v>
      </c>
      <c r="B211" s="65" t="s">
        <v>561</v>
      </c>
      <c r="C211" s="136" t="s">
        <v>504</v>
      </c>
      <c r="D211" s="136" t="s">
        <v>116</v>
      </c>
      <c r="E211" s="136" t="s">
        <v>562</v>
      </c>
      <c r="F211" s="177">
        <f>138217.7-8535.6+409.1</f>
        <v>130091.20000000001</v>
      </c>
    </row>
    <row r="212" spans="1:6" ht="12.75">
      <c r="A212" s="136" t="s">
        <v>132</v>
      </c>
      <c r="B212" s="168" t="s">
        <v>567</v>
      </c>
      <c r="C212" s="136" t="s">
        <v>504</v>
      </c>
      <c r="D212" s="136" t="s">
        <v>116</v>
      </c>
      <c r="E212" s="136" t="s">
        <v>568</v>
      </c>
      <c r="F212" s="177">
        <v>8535.6</v>
      </c>
    </row>
    <row r="213" spans="1:6" ht="38.25" hidden="1">
      <c r="A213" s="136" t="s">
        <v>132</v>
      </c>
      <c r="B213" s="65" t="s">
        <v>592</v>
      </c>
      <c r="C213" s="136" t="s">
        <v>504</v>
      </c>
      <c r="D213" s="136" t="s">
        <v>593</v>
      </c>
      <c r="E213" s="136" t="s">
        <v>335</v>
      </c>
      <c r="F213" s="177"/>
    </row>
    <row r="214" spans="1:8" ht="12.75">
      <c r="A214" s="136" t="s">
        <v>132</v>
      </c>
      <c r="B214" s="65" t="s">
        <v>505</v>
      </c>
      <c r="C214" s="136" t="s">
        <v>506</v>
      </c>
      <c r="D214" s="136" t="s">
        <v>335</v>
      </c>
      <c r="E214" s="136" t="s">
        <v>335</v>
      </c>
      <c r="F214" s="177">
        <f>F215</f>
        <v>2461.2</v>
      </c>
      <c r="H214" s="129"/>
    </row>
    <row r="215" spans="1:6" ht="25.5">
      <c r="A215" s="136" t="s">
        <v>132</v>
      </c>
      <c r="B215" s="65" t="s">
        <v>117</v>
      </c>
      <c r="C215" s="136" t="s">
        <v>506</v>
      </c>
      <c r="D215" s="136" t="s">
        <v>118</v>
      </c>
      <c r="E215" s="136" t="s">
        <v>335</v>
      </c>
      <c r="F215" s="177">
        <f>F216</f>
        <v>2461.2</v>
      </c>
    </row>
    <row r="216" spans="1:6" ht="12.75">
      <c r="A216" s="136" t="s">
        <v>132</v>
      </c>
      <c r="B216" s="65" t="s">
        <v>119</v>
      </c>
      <c r="C216" s="136" t="s">
        <v>506</v>
      </c>
      <c r="D216" s="136" t="s">
        <v>120</v>
      </c>
      <c r="E216" s="136" t="s">
        <v>335</v>
      </c>
      <c r="F216" s="177">
        <f>F217+F220+F222+F224+F227</f>
        <v>2461.2</v>
      </c>
    </row>
    <row r="217" spans="1:6" ht="38.25">
      <c r="A217" s="136" t="s">
        <v>132</v>
      </c>
      <c r="B217" s="65" t="s">
        <v>831</v>
      </c>
      <c r="C217" s="136" t="s">
        <v>506</v>
      </c>
      <c r="D217" s="136" t="s">
        <v>121</v>
      </c>
      <c r="E217" s="136" t="s">
        <v>335</v>
      </c>
      <c r="F217" s="177">
        <f>F218+F219</f>
        <v>1620.6</v>
      </c>
    </row>
    <row r="218" spans="1:6" ht="12.75">
      <c r="A218" s="136" t="s">
        <v>132</v>
      </c>
      <c r="B218" s="65" t="s">
        <v>586</v>
      </c>
      <c r="C218" s="136" t="s">
        <v>506</v>
      </c>
      <c r="D218" s="136" t="s">
        <v>121</v>
      </c>
      <c r="E218" s="136" t="s">
        <v>762</v>
      </c>
      <c r="F218" s="177">
        <v>91.6</v>
      </c>
    </row>
    <row r="219" spans="1:6" ht="25.5">
      <c r="A219" s="136" t="s">
        <v>132</v>
      </c>
      <c r="B219" s="65" t="s">
        <v>561</v>
      </c>
      <c r="C219" s="136" t="s">
        <v>506</v>
      </c>
      <c r="D219" s="136" t="s">
        <v>121</v>
      </c>
      <c r="E219" s="136" t="s">
        <v>562</v>
      </c>
      <c r="F219" s="177">
        <v>1529</v>
      </c>
    </row>
    <row r="220" spans="1:6" ht="25.5">
      <c r="A220" s="136" t="s">
        <v>132</v>
      </c>
      <c r="B220" s="65" t="s">
        <v>832</v>
      </c>
      <c r="C220" s="136" t="s">
        <v>506</v>
      </c>
      <c r="D220" s="136" t="s">
        <v>122</v>
      </c>
      <c r="E220" s="136" t="s">
        <v>335</v>
      </c>
      <c r="F220" s="177">
        <f>F221</f>
        <v>611.1</v>
      </c>
    </row>
    <row r="221" spans="1:6" ht="12.75">
      <c r="A221" s="136" t="s">
        <v>132</v>
      </c>
      <c r="B221" s="65" t="s">
        <v>586</v>
      </c>
      <c r="C221" s="136" t="s">
        <v>506</v>
      </c>
      <c r="D221" s="136" t="s">
        <v>122</v>
      </c>
      <c r="E221" s="136" t="s">
        <v>762</v>
      </c>
      <c r="F221" s="177">
        <v>611.1</v>
      </c>
    </row>
    <row r="222" spans="1:6" ht="12.75">
      <c r="A222" s="136" t="s">
        <v>132</v>
      </c>
      <c r="B222" s="65" t="s">
        <v>123</v>
      </c>
      <c r="C222" s="136" t="s">
        <v>506</v>
      </c>
      <c r="D222" s="136" t="s">
        <v>124</v>
      </c>
      <c r="E222" s="136" t="s">
        <v>335</v>
      </c>
      <c r="F222" s="177">
        <f>F223</f>
        <v>75</v>
      </c>
    </row>
    <row r="223" spans="1:6" ht="12.75">
      <c r="A223" s="136" t="s">
        <v>132</v>
      </c>
      <c r="B223" s="65" t="s">
        <v>691</v>
      </c>
      <c r="C223" s="136" t="s">
        <v>506</v>
      </c>
      <c r="D223" s="136" t="s">
        <v>124</v>
      </c>
      <c r="E223" s="136" t="s">
        <v>762</v>
      </c>
      <c r="F223" s="177">
        <v>75</v>
      </c>
    </row>
    <row r="224" spans="1:6" ht="51">
      <c r="A224" s="136" t="s">
        <v>132</v>
      </c>
      <c r="B224" s="65" t="s">
        <v>833</v>
      </c>
      <c r="C224" s="136" t="s">
        <v>506</v>
      </c>
      <c r="D224" s="136" t="s">
        <v>125</v>
      </c>
      <c r="E224" s="136" t="s">
        <v>335</v>
      </c>
      <c r="F224" s="177">
        <f>F225+F226</f>
        <v>1.7000000000000002</v>
      </c>
    </row>
    <row r="225" spans="1:6" ht="12.75">
      <c r="A225" s="136" t="s">
        <v>132</v>
      </c>
      <c r="B225" s="65" t="s">
        <v>586</v>
      </c>
      <c r="C225" s="136" t="s">
        <v>506</v>
      </c>
      <c r="D225" s="136" t="s">
        <v>125</v>
      </c>
      <c r="E225" s="136" t="s">
        <v>762</v>
      </c>
      <c r="F225" s="177">
        <v>0.1</v>
      </c>
    </row>
    <row r="226" spans="1:6" ht="25.5">
      <c r="A226" s="136" t="s">
        <v>132</v>
      </c>
      <c r="B226" s="65" t="s">
        <v>561</v>
      </c>
      <c r="C226" s="136" t="s">
        <v>506</v>
      </c>
      <c r="D226" s="136" t="s">
        <v>125</v>
      </c>
      <c r="E226" s="136" t="s">
        <v>562</v>
      </c>
      <c r="F226" s="177">
        <v>1.6</v>
      </c>
    </row>
    <row r="227" spans="1:6" ht="63.75">
      <c r="A227" s="136" t="s">
        <v>132</v>
      </c>
      <c r="B227" s="65" t="s">
        <v>834</v>
      </c>
      <c r="C227" s="136" t="s">
        <v>506</v>
      </c>
      <c r="D227" s="136" t="s">
        <v>126</v>
      </c>
      <c r="E227" s="136" t="s">
        <v>335</v>
      </c>
      <c r="F227" s="177">
        <f>F228</f>
        <v>152.8</v>
      </c>
    </row>
    <row r="228" spans="1:6" ht="12.75">
      <c r="A228" s="136" t="s">
        <v>132</v>
      </c>
      <c r="B228" s="65" t="s">
        <v>586</v>
      </c>
      <c r="C228" s="136" t="s">
        <v>506</v>
      </c>
      <c r="D228" s="136" t="s">
        <v>126</v>
      </c>
      <c r="E228" s="136" t="s">
        <v>762</v>
      </c>
      <c r="F228" s="177">
        <v>152.8</v>
      </c>
    </row>
    <row r="229" spans="1:6" ht="12.75">
      <c r="A229" s="136" t="s">
        <v>132</v>
      </c>
      <c r="B229" s="65" t="s">
        <v>507</v>
      </c>
      <c r="C229" s="136" t="s">
        <v>508</v>
      </c>
      <c r="D229" s="136" t="s">
        <v>335</v>
      </c>
      <c r="E229" s="136" t="s">
        <v>335</v>
      </c>
      <c r="F229" s="177">
        <f>F230+F234</f>
        <v>13252.5</v>
      </c>
    </row>
    <row r="230" spans="1:6" ht="51">
      <c r="A230" s="136" t="s">
        <v>132</v>
      </c>
      <c r="B230" s="65" t="s">
        <v>41</v>
      </c>
      <c r="C230" s="136" t="s">
        <v>508</v>
      </c>
      <c r="D230" s="136" t="s">
        <v>42</v>
      </c>
      <c r="E230" s="136" t="s">
        <v>335</v>
      </c>
      <c r="F230" s="177">
        <f>F231</f>
        <v>2744.6</v>
      </c>
    </row>
    <row r="231" spans="1:6" ht="12.75">
      <c r="A231" s="136" t="s">
        <v>132</v>
      </c>
      <c r="B231" s="65" t="s">
        <v>47</v>
      </c>
      <c r="C231" s="136" t="s">
        <v>508</v>
      </c>
      <c r="D231" s="136" t="s">
        <v>48</v>
      </c>
      <c r="E231" s="136" t="s">
        <v>335</v>
      </c>
      <c r="F231" s="177">
        <f>F232</f>
        <v>2744.6</v>
      </c>
    </row>
    <row r="232" spans="1:6" ht="12.75">
      <c r="A232" s="136" t="s">
        <v>132</v>
      </c>
      <c r="B232" s="65" t="s">
        <v>49</v>
      </c>
      <c r="C232" s="136" t="s">
        <v>508</v>
      </c>
      <c r="D232" s="136" t="s">
        <v>50</v>
      </c>
      <c r="E232" s="136" t="s">
        <v>335</v>
      </c>
      <c r="F232" s="177">
        <f>F233</f>
        <v>2744.6</v>
      </c>
    </row>
    <row r="233" spans="1:6" ht="25.5">
      <c r="A233" s="136" t="s">
        <v>132</v>
      </c>
      <c r="B233" s="65" t="s">
        <v>45</v>
      </c>
      <c r="C233" s="136" t="s">
        <v>508</v>
      </c>
      <c r="D233" s="136" t="s">
        <v>50</v>
      </c>
      <c r="E233" s="136" t="s">
        <v>46</v>
      </c>
      <c r="F233" s="177">
        <v>2744.6</v>
      </c>
    </row>
    <row r="234" spans="1:6" ht="51">
      <c r="A234" s="136" t="s">
        <v>132</v>
      </c>
      <c r="B234" s="65" t="s">
        <v>95</v>
      </c>
      <c r="C234" s="136" t="s">
        <v>508</v>
      </c>
      <c r="D234" s="136" t="s">
        <v>96</v>
      </c>
      <c r="E234" s="136" t="s">
        <v>335</v>
      </c>
      <c r="F234" s="177">
        <f>F235</f>
        <v>10507.9</v>
      </c>
    </row>
    <row r="235" spans="1:6" ht="25.5">
      <c r="A235" s="136" t="s">
        <v>132</v>
      </c>
      <c r="B235" s="65" t="s">
        <v>689</v>
      </c>
      <c r="C235" s="136" t="s">
        <v>508</v>
      </c>
      <c r="D235" s="136" t="s">
        <v>97</v>
      </c>
      <c r="E235" s="136" t="s">
        <v>335</v>
      </c>
      <c r="F235" s="177">
        <f>F236</f>
        <v>10507.9</v>
      </c>
    </row>
    <row r="236" spans="1:6" ht="12.75">
      <c r="A236" s="136" t="s">
        <v>132</v>
      </c>
      <c r="B236" s="65" t="s">
        <v>586</v>
      </c>
      <c r="C236" s="136" t="s">
        <v>508</v>
      </c>
      <c r="D236" s="136" t="s">
        <v>97</v>
      </c>
      <c r="E236" s="136" t="s">
        <v>762</v>
      </c>
      <c r="F236" s="177">
        <v>10507.9</v>
      </c>
    </row>
    <row r="237" spans="1:6" ht="12.75">
      <c r="A237" s="136" t="s">
        <v>132</v>
      </c>
      <c r="B237" s="65" t="s">
        <v>523</v>
      </c>
      <c r="C237" s="136" t="s">
        <v>524</v>
      </c>
      <c r="D237" s="136" t="s">
        <v>335</v>
      </c>
      <c r="E237" s="136" t="s">
        <v>335</v>
      </c>
      <c r="F237" s="177">
        <f>F238+F246</f>
        <v>17490.600000000002</v>
      </c>
    </row>
    <row r="238" spans="1:6" ht="12.75">
      <c r="A238" s="136" t="s">
        <v>132</v>
      </c>
      <c r="B238" s="65" t="s">
        <v>529</v>
      </c>
      <c r="C238" s="136" t="s">
        <v>530</v>
      </c>
      <c r="D238" s="136" t="s">
        <v>335</v>
      </c>
      <c r="E238" s="136" t="s">
        <v>335</v>
      </c>
      <c r="F238" s="177">
        <f>F241+F239</f>
        <v>16649.2</v>
      </c>
    </row>
    <row r="239" spans="1:6" ht="38.25">
      <c r="A239" s="136" t="s">
        <v>132</v>
      </c>
      <c r="B239" s="171" t="s">
        <v>577</v>
      </c>
      <c r="C239" s="136" t="s">
        <v>530</v>
      </c>
      <c r="D239" s="136" t="s">
        <v>578</v>
      </c>
      <c r="E239" s="136"/>
      <c r="F239" s="177">
        <f>F240</f>
        <v>2.5</v>
      </c>
    </row>
    <row r="240" spans="1:6" ht="12.75">
      <c r="A240" s="136" t="s">
        <v>132</v>
      </c>
      <c r="B240" s="65" t="s">
        <v>586</v>
      </c>
      <c r="C240" s="136" t="s">
        <v>530</v>
      </c>
      <c r="D240" s="136" t="s">
        <v>578</v>
      </c>
      <c r="E240" s="136" t="s">
        <v>762</v>
      </c>
      <c r="F240" s="177">
        <v>2.5</v>
      </c>
    </row>
    <row r="241" spans="1:6" ht="25.5">
      <c r="A241" s="136" t="s">
        <v>132</v>
      </c>
      <c r="B241" s="65" t="s">
        <v>305</v>
      </c>
      <c r="C241" s="136" t="s">
        <v>530</v>
      </c>
      <c r="D241" s="136" t="s">
        <v>56</v>
      </c>
      <c r="E241" s="136" t="s">
        <v>335</v>
      </c>
      <c r="F241" s="177">
        <f>F242</f>
        <v>16646.7</v>
      </c>
    </row>
    <row r="242" spans="1:6" ht="89.25">
      <c r="A242" s="136" t="s">
        <v>132</v>
      </c>
      <c r="B242" s="65" t="s">
        <v>835</v>
      </c>
      <c r="C242" s="136"/>
      <c r="D242" s="136"/>
      <c r="E242" s="136"/>
      <c r="F242" s="177">
        <f>F243</f>
        <v>16646.7</v>
      </c>
    </row>
    <row r="243" spans="1:6" ht="38.25" customHeight="1">
      <c r="A243" s="136" t="s">
        <v>132</v>
      </c>
      <c r="B243" s="65" t="s">
        <v>129</v>
      </c>
      <c r="C243" s="136" t="s">
        <v>530</v>
      </c>
      <c r="D243" s="136" t="s">
        <v>130</v>
      </c>
      <c r="E243" s="136" t="s">
        <v>335</v>
      </c>
      <c r="F243" s="177">
        <f>F244+F245</f>
        <v>16646.7</v>
      </c>
    </row>
    <row r="244" spans="1:6" ht="12.75">
      <c r="A244" s="136" t="s">
        <v>132</v>
      </c>
      <c r="B244" s="65" t="s">
        <v>586</v>
      </c>
      <c r="C244" s="136" t="s">
        <v>530</v>
      </c>
      <c r="D244" s="136" t="s">
        <v>130</v>
      </c>
      <c r="E244" s="136" t="s">
        <v>762</v>
      </c>
      <c r="F244" s="177">
        <v>878.4</v>
      </c>
    </row>
    <row r="245" spans="1:6" ht="25.5">
      <c r="A245" s="136" t="s">
        <v>132</v>
      </c>
      <c r="B245" s="65" t="s">
        <v>561</v>
      </c>
      <c r="C245" s="136" t="s">
        <v>530</v>
      </c>
      <c r="D245" s="136" t="s">
        <v>130</v>
      </c>
      <c r="E245" s="136" t="s">
        <v>562</v>
      </c>
      <c r="F245" s="177">
        <v>15768.3</v>
      </c>
    </row>
    <row r="246" spans="1:6" ht="12.75">
      <c r="A246" s="136" t="s">
        <v>132</v>
      </c>
      <c r="B246" s="65" t="s">
        <v>531</v>
      </c>
      <c r="C246" s="136" t="s">
        <v>532</v>
      </c>
      <c r="D246" s="136" t="s">
        <v>335</v>
      </c>
      <c r="E246" s="136" t="s">
        <v>335</v>
      </c>
      <c r="F246" s="177">
        <f>F247</f>
        <v>841.4</v>
      </c>
    </row>
    <row r="247" spans="1:6" ht="12.75">
      <c r="A247" s="136" t="s">
        <v>132</v>
      </c>
      <c r="B247" s="65" t="s">
        <v>698</v>
      </c>
      <c r="C247" s="136" t="s">
        <v>532</v>
      </c>
      <c r="D247" s="136" t="s">
        <v>699</v>
      </c>
      <c r="E247" s="136" t="s">
        <v>335</v>
      </c>
      <c r="F247" s="177">
        <f>F248</f>
        <v>841.4</v>
      </c>
    </row>
    <row r="248" spans="1:6" ht="56.25" customHeight="1">
      <c r="A248" s="136" t="s">
        <v>132</v>
      </c>
      <c r="B248" s="65" t="s">
        <v>836</v>
      </c>
      <c r="C248" s="136" t="s">
        <v>532</v>
      </c>
      <c r="D248" s="136" t="s">
        <v>134</v>
      </c>
      <c r="E248" s="136" t="s">
        <v>335</v>
      </c>
      <c r="F248" s="177">
        <f>F249+F251</f>
        <v>841.4</v>
      </c>
    </row>
    <row r="249" spans="1:6" ht="51" customHeight="1">
      <c r="A249" s="136" t="s">
        <v>132</v>
      </c>
      <c r="B249" s="65" t="s">
        <v>135</v>
      </c>
      <c r="C249" s="136" t="s">
        <v>532</v>
      </c>
      <c r="D249" s="136" t="s">
        <v>136</v>
      </c>
      <c r="E249" s="136" t="s">
        <v>335</v>
      </c>
      <c r="F249" s="177">
        <f>F250</f>
        <v>824.9</v>
      </c>
    </row>
    <row r="250" spans="1:6" ht="12.75">
      <c r="A250" s="136" t="s">
        <v>132</v>
      </c>
      <c r="B250" s="65" t="s">
        <v>137</v>
      </c>
      <c r="C250" s="136" t="s">
        <v>532</v>
      </c>
      <c r="D250" s="136" t="s">
        <v>136</v>
      </c>
      <c r="E250" s="136" t="s">
        <v>138</v>
      </c>
      <c r="F250" s="177">
        <v>824.9</v>
      </c>
    </row>
    <row r="251" spans="1:6" ht="76.5">
      <c r="A251" s="136" t="s">
        <v>132</v>
      </c>
      <c r="B251" s="65" t="s">
        <v>837</v>
      </c>
      <c r="C251" s="136" t="s">
        <v>532</v>
      </c>
      <c r="D251" s="136" t="s">
        <v>139</v>
      </c>
      <c r="E251" s="136" t="s">
        <v>335</v>
      </c>
      <c r="F251" s="177">
        <f>F252</f>
        <v>16.5</v>
      </c>
    </row>
    <row r="252" spans="1:6" ht="12.75">
      <c r="A252" s="136" t="s">
        <v>132</v>
      </c>
      <c r="B252" s="65" t="s">
        <v>137</v>
      </c>
      <c r="C252" s="136" t="s">
        <v>532</v>
      </c>
      <c r="D252" s="136" t="s">
        <v>139</v>
      </c>
      <c r="E252" s="136" t="s">
        <v>138</v>
      </c>
      <c r="F252" s="177">
        <v>16.5</v>
      </c>
    </row>
    <row r="253" spans="1:9" ht="25.5">
      <c r="A253" s="172" t="s">
        <v>763</v>
      </c>
      <c r="B253" s="163" t="s">
        <v>766</v>
      </c>
      <c r="C253" s="172" t="s">
        <v>335</v>
      </c>
      <c r="D253" s="172" t="s">
        <v>335</v>
      </c>
      <c r="E253" s="172" t="s">
        <v>335</v>
      </c>
      <c r="F253" s="146">
        <f>F254+F272+F277+F281+F297+F302+F292</f>
        <v>105709.2</v>
      </c>
      <c r="H253" s="129"/>
      <c r="I253" s="129"/>
    </row>
    <row r="254" spans="1:6" ht="12.75">
      <c r="A254" s="136" t="s">
        <v>763</v>
      </c>
      <c r="B254" s="65" t="s">
        <v>475</v>
      </c>
      <c r="C254" s="136" t="s">
        <v>476</v>
      </c>
      <c r="D254" s="136" t="s">
        <v>335</v>
      </c>
      <c r="E254" s="136" t="s">
        <v>335</v>
      </c>
      <c r="F254" s="177">
        <f>F258+F263+F255</f>
        <v>12417.2</v>
      </c>
    </row>
    <row r="255" spans="1:6" ht="57" customHeight="1">
      <c r="A255" s="136" t="s">
        <v>763</v>
      </c>
      <c r="B255" s="65" t="s">
        <v>481</v>
      </c>
      <c r="C255" s="136" t="s">
        <v>482</v>
      </c>
      <c r="D255" s="136"/>
      <c r="E255" s="136"/>
      <c r="F255" s="177">
        <f>F256</f>
        <v>1297.5</v>
      </c>
    </row>
    <row r="256" spans="1:6" ht="81.75" customHeight="1">
      <c r="A256" s="136" t="s">
        <v>763</v>
      </c>
      <c r="B256" s="65" t="s">
        <v>838</v>
      </c>
      <c r="C256" s="136" t="s">
        <v>482</v>
      </c>
      <c r="D256" s="136"/>
      <c r="E256" s="136"/>
      <c r="F256" s="177">
        <f>F257</f>
        <v>1297.5</v>
      </c>
    </row>
    <row r="257" spans="1:6" ht="12.75">
      <c r="A257" s="136" t="s">
        <v>763</v>
      </c>
      <c r="B257" s="65" t="s">
        <v>839</v>
      </c>
      <c r="C257" s="136" t="s">
        <v>482</v>
      </c>
      <c r="D257" s="136"/>
      <c r="E257" s="136" t="s">
        <v>594</v>
      </c>
      <c r="F257" s="177">
        <v>1297.5</v>
      </c>
    </row>
    <row r="258" spans="1:6" ht="38.25">
      <c r="A258" s="136" t="s">
        <v>763</v>
      </c>
      <c r="B258" s="65" t="s">
        <v>483</v>
      </c>
      <c r="C258" s="136" t="s">
        <v>484</v>
      </c>
      <c r="D258" s="136" t="s">
        <v>335</v>
      </c>
      <c r="E258" s="136" t="s">
        <v>335</v>
      </c>
      <c r="F258" s="177">
        <f>F259</f>
        <v>5059</v>
      </c>
    </row>
    <row r="259" spans="1:6" ht="51">
      <c r="A259" s="136" t="s">
        <v>763</v>
      </c>
      <c r="B259" s="65" t="s">
        <v>41</v>
      </c>
      <c r="C259" s="136" t="s">
        <v>484</v>
      </c>
      <c r="D259" s="136" t="s">
        <v>42</v>
      </c>
      <c r="E259" s="136" t="s">
        <v>335</v>
      </c>
      <c r="F259" s="177">
        <f>F260</f>
        <v>5059</v>
      </c>
    </row>
    <row r="260" spans="1:6" ht="12.75">
      <c r="A260" s="136" t="s">
        <v>763</v>
      </c>
      <c r="B260" s="65" t="s">
        <v>47</v>
      </c>
      <c r="C260" s="136" t="s">
        <v>484</v>
      </c>
      <c r="D260" s="136" t="s">
        <v>48</v>
      </c>
      <c r="E260" s="136" t="s">
        <v>335</v>
      </c>
      <c r="F260" s="177">
        <f>F261</f>
        <v>5059</v>
      </c>
    </row>
    <row r="261" spans="1:6" ht="12.75">
      <c r="A261" s="136" t="s">
        <v>763</v>
      </c>
      <c r="B261" s="65" t="s">
        <v>49</v>
      </c>
      <c r="C261" s="136" t="s">
        <v>484</v>
      </c>
      <c r="D261" s="136" t="s">
        <v>50</v>
      </c>
      <c r="E261" s="136" t="s">
        <v>335</v>
      </c>
      <c r="F261" s="177">
        <f>F262</f>
        <v>5059</v>
      </c>
    </row>
    <row r="262" spans="1:6" ht="25.5">
      <c r="A262" s="136" t="s">
        <v>763</v>
      </c>
      <c r="B262" s="65" t="s">
        <v>45</v>
      </c>
      <c r="C262" s="136" t="s">
        <v>484</v>
      </c>
      <c r="D262" s="136" t="s">
        <v>50</v>
      </c>
      <c r="E262" s="136" t="s">
        <v>46</v>
      </c>
      <c r="F262" s="177">
        <v>5059</v>
      </c>
    </row>
    <row r="263" spans="1:6" ht="12.75">
      <c r="A263" s="136" t="s">
        <v>763</v>
      </c>
      <c r="B263" s="65" t="s">
        <v>486</v>
      </c>
      <c r="C263" s="136" t="s">
        <v>895</v>
      </c>
      <c r="D263" s="136"/>
      <c r="E263" s="136"/>
      <c r="F263" s="177">
        <f>F268+F264</f>
        <v>6060.700000000001</v>
      </c>
    </row>
    <row r="264" spans="1:6" ht="25.5">
      <c r="A264" s="136" t="s">
        <v>763</v>
      </c>
      <c r="B264" s="65" t="s">
        <v>713</v>
      </c>
      <c r="C264" s="136" t="s">
        <v>895</v>
      </c>
      <c r="D264" s="136" t="s">
        <v>715</v>
      </c>
      <c r="E264" s="136"/>
      <c r="F264" s="177">
        <f>F265</f>
        <v>6022.1</v>
      </c>
    </row>
    <row r="265" spans="1:6" ht="12.75">
      <c r="A265" s="136" t="s">
        <v>763</v>
      </c>
      <c r="B265" s="65" t="s">
        <v>716</v>
      </c>
      <c r="C265" s="136" t="s">
        <v>895</v>
      </c>
      <c r="D265" s="136" t="s">
        <v>712</v>
      </c>
      <c r="E265" s="136"/>
      <c r="F265" s="177">
        <f>F266</f>
        <v>6022.1</v>
      </c>
    </row>
    <row r="266" spans="1:6" ht="12.75">
      <c r="A266" s="136" t="s">
        <v>763</v>
      </c>
      <c r="B266" s="65" t="s">
        <v>840</v>
      </c>
      <c r="C266" s="136" t="s">
        <v>895</v>
      </c>
      <c r="D266" s="136" t="s">
        <v>714</v>
      </c>
      <c r="E266" s="136"/>
      <c r="F266" s="177">
        <f>F267</f>
        <v>6022.1</v>
      </c>
    </row>
    <row r="267" spans="1:6" ht="12.75">
      <c r="A267" s="136" t="s">
        <v>763</v>
      </c>
      <c r="B267" s="65" t="s">
        <v>595</v>
      </c>
      <c r="C267" s="136" t="s">
        <v>895</v>
      </c>
      <c r="D267" s="136" t="s">
        <v>714</v>
      </c>
      <c r="E267" s="136" t="s">
        <v>717</v>
      </c>
      <c r="F267" s="177">
        <v>6022.1</v>
      </c>
    </row>
    <row r="268" spans="1:6" ht="25.5">
      <c r="A268" s="136" t="s">
        <v>763</v>
      </c>
      <c r="B268" s="65" t="s">
        <v>305</v>
      </c>
      <c r="C268" s="136" t="s">
        <v>895</v>
      </c>
      <c r="D268" s="136" t="s">
        <v>56</v>
      </c>
      <c r="E268" s="136" t="s">
        <v>335</v>
      </c>
      <c r="F268" s="177">
        <f>F269</f>
        <v>38.6</v>
      </c>
    </row>
    <row r="269" spans="1:6" ht="89.25">
      <c r="A269" s="136" t="s">
        <v>763</v>
      </c>
      <c r="B269" s="65" t="s">
        <v>841</v>
      </c>
      <c r="C269" s="136" t="s">
        <v>895</v>
      </c>
      <c r="D269" s="136" t="s">
        <v>307</v>
      </c>
      <c r="E269" s="136"/>
      <c r="F269" s="177">
        <f>F270</f>
        <v>38.6</v>
      </c>
    </row>
    <row r="270" spans="1:6" ht="38.25">
      <c r="A270" s="136" t="s">
        <v>763</v>
      </c>
      <c r="B270" s="65" t="s">
        <v>792</v>
      </c>
      <c r="C270" s="136" t="s">
        <v>895</v>
      </c>
      <c r="D270" s="136" t="s">
        <v>793</v>
      </c>
      <c r="E270" s="136" t="s">
        <v>335</v>
      </c>
      <c r="F270" s="177">
        <f>F271</f>
        <v>38.6</v>
      </c>
    </row>
    <row r="271" spans="1:6" ht="12.75">
      <c r="A271" s="136" t="s">
        <v>763</v>
      </c>
      <c r="B271" s="65" t="s">
        <v>467</v>
      </c>
      <c r="C271" s="136" t="s">
        <v>895</v>
      </c>
      <c r="D271" s="136" t="s">
        <v>793</v>
      </c>
      <c r="E271" s="136" t="s">
        <v>789</v>
      </c>
      <c r="F271" s="177">
        <v>38.6</v>
      </c>
    </row>
    <row r="272" spans="1:6" ht="12.75">
      <c r="A272" s="136" t="s">
        <v>763</v>
      </c>
      <c r="B272" s="176" t="s">
        <v>244</v>
      </c>
      <c r="C272" s="136" t="s">
        <v>245</v>
      </c>
      <c r="D272" s="136" t="s">
        <v>335</v>
      </c>
      <c r="E272" s="136" t="s">
        <v>335</v>
      </c>
      <c r="F272" s="177">
        <f>F273</f>
        <v>1702.6</v>
      </c>
    </row>
    <row r="273" spans="1:6" ht="12.75">
      <c r="A273" s="136" t="s">
        <v>763</v>
      </c>
      <c r="B273" s="176" t="s">
        <v>246</v>
      </c>
      <c r="C273" s="136" t="s">
        <v>247</v>
      </c>
      <c r="D273" s="136"/>
      <c r="E273" s="136"/>
      <c r="F273" s="177">
        <f>F274</f>
        <v>1702.6</v>
      </c>
    </row>
    <row r="274" spans="1:6" ht="25.5">
      <c r="A274" s="136" t="s">
        <v>763</v>
      </c>
      <c r="B274" s="65" t="s">
        <v>655</v>
      </c>
      <c r="C274" s="136" t="s">
        <v>247</v>
      </c>
      <c r="D274" s="136" t="s">
        <v>656</v>
      </c>
      <c r="E274" s="136" t="s">
        <v>335</v>
      </c>
      <c r="F274" s="177">
        <f>F275</f>
        <v>1702.6</v>
      </c>
    </row>
    <row r="275" spans="1:6" ht="25.5">
      <c r="A275" s="136" t="s">
        <v>763</v>
      </c>
      <c r="B275" s="65" t="s">
        <v>782</v>
      </c>
      <c r="C275" s="136" t="s">
        <v>247</v>
      </c>
      <c r="D275" s="136" t="s">
        <v>783</v>
      </c>
      <c r="E275" s="136" t="s">
        <v>335</v>
      </c>
      <c r="F275" s="177">
        <f>F276</f>
        <v>1702.6</v>
      </c>
    </row>
    <row r="276" spans="1:6" ht="12.75">
      <c r="A276" s="136" t="s">
        <v>763</v>
      </c>
      <c r="B276" s="65" t="s">
        <v>248</v>
      </c>
      <c r="C276" s="136" t="s">
        <v>247</v>
      </c>
      <c r="D276" s="136" t="s">
        <v>783</v>
      </c>
      <c r="E276" s="136" t="s">
        <v>784</v>
      </c>
      <c r="F276" s="177">
        <v>1702.6</v>
      </c>
    </row>
    <row r="277" spans="1:6" ht="12.75">
      <c r="A277" s="136" t="s">
        <v>763</v>
      </c>
      <c r="B277" s="208" t="s">
        <v>493</v>
      </c>
      <c r="C277" s="209" t="s">
        <v>494</v>
      </c>
      <c r="D277" s="209"/>
      <c r="E277" s="209"/>
      <c r="F277" s="222">
        <f>F278</f>
        <v>136</v>
      </c>
    </row>
    <row r="278" spans="1:6" ht="12.75">
      <c r="A278" s="136" t="s">
        <v>763</v>
      </c>
      <c r="B278" s="175" t="s">
        <v>551</v>
      </c>
      <c r="C278" s="136" t="s">
        <v>552</v>
      </c>
      <c r="D278" s="136"/>
      <c r="E278" s="136"/>
      <c r="F278" s="177">
        <f>F279</f>
        <v>136</v>
      </c>
    </row>
    <row r="279" spans="1:6" ht="25.5">
      <c r="A279" s="136" t="s">
        <v>763</v>
      </c>
      <c r="B279" s="175" t="s">
        <v>720</v>
      </c>
      <c r="C279" s="136" t="s">
        <v>552</v>
      </c>
      <c r="D279" s="136" t="s">
        <v>721</v>
      </c>
      <c r="E279" s="136"/>
      <c r="F279" s="177">
        <f>F280</f>
        <v>136</v>
      </c>
    </row>
    <row r="280" spans="1:6" ht="12.75">
      <c r="A280" s="136" t="s">
        <v>763</v>
      </c>
      <c r="B280" s="175" t="s">
        <v>842</v>
      </c>
      <c r="C280" s="136" t="s">
        <v>552</v>
      </c>
      <c r="D280" s="136" t="s">
        <v>721</v>
      </c>
      <c r="E280" s="136" t="s">
        <v>594</v>
      </c>
      <c r="F280" s="177">
        <v>136</v>
      </c>
    </row>
    <row r="281" spans="1:6" ht="12.75">
      <c r="A281" s="136" t="s">
        <v>763</v>
      </c>
      <c r="B281" s="65" t="s">
        <v>499</v>
      </c>
      <c r="C281" s="136" t="s">
        <v>500</v>
      </c>
      <c r="D281" s="136"/>
      <c r="E281" s="136"/>
      <c r="F281" s="177">
        <f>F282</f>
        <v>27118.8</v>
      </c>
    </row>
    <row r="282" spans="1:6" ht="12.75">
      <c r="A282" s="136" t="s">
        <v>763</v>
      </c>
      <c r="B282" s="65" t="s">
        <v>503</v>
      </c>
      <c r="C282" s="136" t="s">
        <v>504</v>
      </c>
      <c r="D282" s="136"/>
      <c r="E282" s="136"/>
      <c r="F282" s="177">
        <f>F283</f>
        <v>27118.8</v>
      </c>
    </row>
    <row r="283" spans="1:6" ht="76.5">
      <c r="A283" s="136" t="s">
        <v>763</v>
      </c>
      <c r="B283" s="65" t="s">
        <v>786</v>
      </c>
      <c r="C283" s="136" t="s">
        <v>504</v>
      </c>
      <c r="D283" s="136" t="s">
        <v>787</v>
      </c>
      <c r="E283" s="136"/>
      <c r="F283" s="177">
        <f>F284+F286+F288+F290</f>
        <v>27118.8</v>
      </c>
    </row>
    <row r="284" spans="1:6" ht="63.75">
      <c r="A284" s="136" t="s">
        <v>763</v>
      </c>
      <c r="B284" s="65" t="s">
        <v>870</v>
      </c>
      <c r="C284" s="136" t="s">
        <v>504</v>
      </c>
      <c r="D284" s="136" t="s">
        <v>788</v>
      </c>
      <c r="E284" s="136" t="s">
        <v>335</v>
      </c>
      <c r="F284" s="177">
        <f>F285</f>
        <v>7289</v>
      </c>
    </row>
    <row r="285" spans="1:6" ht="12.75">
      <c r="A285" s="136" t="s">
        <v>763</v>
      </c>
      <c r="B285" s="65" t="s">
        <v>467</v>
      </c>
      <c r="C285" s="136" t="s">
        <v>504</v>
      </c>
      <c r="D285" s="136" t="s">
        <v>788</v>
      </c>
      <c r="E285" s="136" t="s">
        <v>789</v>
      </c>
      <c r="F285" s="177">
        <v>7289</v>
      </c>
    </row>
    <row r="286" spans="1:6" ht="63.75">
      <c r="A286" s="136" t="s">
        <v>763</v>
      </c>
      <c r="B286" s="65" t="s">
        <v>869</v>
      </c>
      <c r="C286" s="136" t="s">
        <v>504</v>
      </c>
      <c r="D286" s="136" t="s">
        <v>790</v>
      </c>
      <c r="E286" s="136" t="s">
        <v>335</v>
      </c>
      <c r="F286" s="177">
        <f>F287</f>
        <v>18677.8</v>
      </c>
    </row>
    <row r="287" spans="1:6" ht="12.75">
      <c r="A287" s="136" t="s">
        <v>763</v>
      </c>
      <c r="B287" s="65" t="s">
        <v>467</v>
      </c>
      <c r="C287" s="136" t="s">
        <v>504</v>
      </c>
      <c r="D287" s="136" t="s">
        <v>790</v>
      </c>
      <c r="E287" s="136" t="s">
        <v>789</v>
      </c>
      <c r="F287" s="177">
        <f>18568+178-68.2</f>
        <v>18677.8</v>
      </c>
    </row>
    <row r="288" spans="1:6" ht="76.5">
      <c r="A288" s="136" t="s">
        <v>763</v>
      </c>
      <c r="B288" s="65" t="s">
        <v>868</v>
      </c>
      <c r="C288" s="136" t="s">
        <v>504</v>
      </c>
      <c r="D288" s="136" t="s">
        <v>791</v>
      </c>
      <c r="E288" s="136" t="s">
        <v>335</v>
      </c>
      <c r="F288" s="177">
        <f>F289</f>
        <v>164</v>
      </c>
    </row>
    <row r="289" spans="1:6" ht="12.75">
      <c r="A289" s="136" t="s">
        <v>763</v>
      </c>
      <c r="B289" s="65" t="s">
        <v>617</v>
      </c>
      <c r="C289" s="136" t="s">
        <v>504</v>
      </c>
      <c r="D289" s="136" t="s">
        <v>615</v>
      </c>
      <c r="E289" s="136" t="s">
        <v>789</v>
      </c>
      <c r="F289" s="177">
        <v>164</v>
      </c>
    </row>
    <row r="290" spans="1:6" ht="89.25">
      <c r="A290" s="136" t="s">
        <v>763</v>
      </c>
      <c r="B290" s="65" t="s">
        <v>871</v>
      </c>
      <c r="C290" s="136" t="s">
        <v>504</v>
      </c>
      <c r="D290" s="136" t="s">
        <v>843</v>
      </c>
      <c r="E290" s="136"/>
      <c r="F290" s="177">
        <f>F291</f>
        <v>988</v>
      </c>
    </row>
    <row r="291" spans="1:6" ht="12.75">
      <c r="A291" s="136" t="s">
        <v>763</v>
      </c>
      <c r="B291" s="65" t="s">
        <v>467</v>
      </c>
      <c r="C291" s="136" t="s">
        <v>504</v>
      </c>
      <c r="D291" s="136" t="s">
        <v>843</v>
      </c>
      <c r="E291" s="136" t="s">
        <v>789</v>
      </c>
      <c r="F291" s="177">
        <f>919.8+68.2</f>
        <v>988</v>
      </c>
    </row>
    <row r="292" spans="1:6" ht="12.75">
      <c r="A292" s="136" t="s">
        <v>763</v>
      </c>
      <c r="B292" s="65" t="s">
        <v>509</v>
      </c>
      <c r="C292" s="136" t="s">
        <v>510</v>
      </c>
      <c r="D292" s="136"/>
      <c r="E292" s="136"/>
      <c r="F292" s="177">
        <f>F293</f>
        <v>1430</v>
      </c>
    </row>
    <row r="293" spans="1:6" ht="12.75">
      <c r="A293" s="136" t="s">
        <v>763</v>
      </c>
      <c r="B293" s="65" t="s">
        <v>511</v>
      </c>
      <c r="C293" s="136" t="s">
        <v>512</v>
      </c>
      <c r="D293" s="136"/>
      <c r="E293" s="136"/>
      <c r="F293" s="177">
        <f>F294</f>
        <v>1430</v>
      </c>
    </row>
    <row r="294" spans="1:6" ht="12.75">
      <c r="A294" s="136" t="s">
        <v>763</v>
      </c>
      <c r="B294" s="65" t="s">
        <v>617</v>
      </c>
      <c r="C294" s="136" t="s">
        <v>512</v>
      </c>
      <c r="D294" s="136" t="s">
        <v>615</v>
      </c>
      <c r="E294" s="136"/>
      <c r="F294" s="177">
        <f>F295</f>
        <v>1430</v>
      </c>
    </row>
    <row r="295" spans="1:6" ht="51">
      <c r="A295" s="136" t="s">
        <v>763</v>
      </c>
      <c r="B295" s="65" t="s">
        <v>614</v>
      </c>
      <c r="C295" s="136" t="s">
        <v>512</v>
      </c>
      <c r="D295" s="136" t="s">
        <v>616</v>
      </c>
      <c r="E295" s="136"/>
      <c r="F295" s="177">
        <f>F296</f>
        <v>1430</v>
      </c>
    </row>
    <row r="296" spans="1:6" ht="12.75">
      <c r="A296" s="136" t="s">
        <v>763</v>
      </c>
      <c r="B296" s="65" t="s">
        <v>467</v>
      </c>
      <c r="C296" s="136" t="s">
        <v>512</v>
      </c>
      <c r="D296" s="136" t="s">
        <v>616</v>
      </c>
      <c r="E296" s="136" t="s">
        <v>789</v>
      </c>
      <c r="F296" s="177">
        <v>1430</v>
      </c>
    </row>
    <row r="297" spans="1:6" ht="25.5">
      <c r="A297" s="136" t="s">
        <v>763</v>
      </c>
      <c r="B297" s="65" t="s">
        <v>539</v>
      </c>
      <c r="C297" s="136" t="s">
        <v>540</v>
      </c>
      <c r="D297" s="136" t="s">
        <v>335</v>
      </c>
      <c r="E297" s="136" t="s">
        <v>335</v>
      </c>
      <c r="F297" s="177">
        <f>F298</f>
        <v>615.2</v>
      </c>
    </row>
    <row r="298" spans="1:6" ht="25.5">
      <c r="A298" s="136" t="s">
        <v>763</v>
      </c>
      <c r="B298" s="65" t="s">
        <v>541</v>
      </c>
      <c r="C298" s="136" t="s">
        <v>542</v>
      </c>
      <c r="D298" s="136" t="s">
        <v>335</v>
      </c>
      <c r="E298" s="136" t="s">
        <v>335</v>
      </c>
      <c r="F298" s="177">
        <f>F299</f>
        <v>615.2</v>
      </c>
    </row>
    <row r="299" spans="1:6" ht="12.75">
      <c r="A299" s="136" t="s">
        <v>763</v>
      </c>
      <c r="B299" s="176" t="s">
        <v>249</v>
      </c>
      <c r="C299" s="136" t="s">
        <v>542</v>
      </c>
      <c r="D299" s="136" t="s">
        <v>250</v>
      </c>
      <c r="E299" s="136" t="s">
        <v>335</v>
      </c>
      <c r="F299" s="177">
        <f>F300</f>
        <v>615.2</v>
      </c>
    </row>
    <row r="300" spans="1:6" ht="12.75">
      <c r="A300" s="136" t="s">
        <v>763</v>
      </c>
      <c r="B300" s="65" t="s">
        <v>251</v>
      </c>
      <c r="C300" s="136" t="s">
        <v>542</v>
      </c>
      <c r="D300" s="136" t="s">
        <v>252</v>
      </c>
      <c r="E300" s="136" t="s">
        <v>335</v>
      </c>
      <c r="F300" s="177">
        <f>F301</f>
        <v>615.2</v>
      </c>
    </row>
    <row r="301" spans="1:6" ht="12.75">
      <c r="A301" s="136" t="s">
        <v>763</v>
      </c>
      <c r="B301" s="65" t="s">
        <v>653</v>
      </c>
      <c r="C301" s="136" t="s">
        <v>542</v>
      </c>
      <c r="D301" s="136" t="s">
        <v>252</v>
      </c>
      <c r="E301" s="136" t="s">
        <v>654</v>
      </c>
      <c r="F301" s="177">
        <v>615.2</v>
      </c>
    </row>
    <row r="302" spans="1:6" ht="38.25">
      <c r="A302" s="136" t="s">
        <v>763</v>
      </c>
      <c r="B302" s="65" t="s">
        <v>543</v>
      </c>
      <c r="C302" s="136" t="s">
        <v>544</v>
      </c>
      <c r="D302" s="136" t="s">
        <v>335</v>
      </c>
      <c r="E302" s="136" t="s">
        <v>335</v>
      </c>
      <c r="F302" s="177">
        <f>F303+F310</f>
        <v>62289.4</v>
      </c>
    </row>
    <row r="303" spans="1:6" ht="38.25">
      <c r="A303" s="136" t="s">
        <v>763</v>
      </c>
      <c r="B303" s="65" t="s">
        <v>26</v>
      </c>
      <c r="C303" s="136" t="s">
        <v>27</v>
      </c>
      <c r="D303" s="136" t="s">
        <v>335</v>
      </c>
      <c r="E303" s="136" t="s">
        <v>335</v>
      </c>
      <c r="F303" s="177">
        <f>F304</f>
        <v>50969.9</v>
      </c>
    </row>
    <row r="304" spans="1:6" ht="12.75">
      <c r="A304" s="136" t="s">
        <v>763</v>
      </c>
      <c r="B304" s="65" t="s">
        <v>140</v>
      </c>
      <c r="C304" s="136" t="s">
        <v>27</v>
      </c>
      <c r="D304" s="136" t="s">
        <v>141</v>
      </c>
      <c r="E304" s="136" t="s">
        <v>335</v>
      </c>
      <c r="F304" s="177">
        <f>F305</f>
        <v>50969.9</v>
      </c>
    </row>
    <row r="305" spans="1:6" ht="25.5">
      <c r="A305" s="136" t="s">
        <v>763</v>
      </c>
      <c r="B305" s="65" t="s">
        <v>142</v>
      </c>
      <c r="C305" s="136" t="s">
        <v>27</v>
      </c>
      <c r="D305" s="136" t="s">
        <v>143</v>
      </c>
      <c r="E305" s="136" t="s">
        <v>335</v>
      </c>
      <c r="F305" s="177">
        <f>F306+F308</f>
        <v>50969.9</v>
      </c>
    </row>
    <row r="306" spans="1:6" ht="25.5">
      <c r="A306" s="136" t="s">
        <v>763</v>
      </c>
      <c r="B306" s="65" t="s">
        <v>770</v>
      </c>
      <c r="C306" s="136" t="s">
        <v>27</v>
      </c>
      <c r="D306" s="136" t="s">
        <v>771</v>
      </c>
      <c r="E306" s="136" t="s">
        <v>335</v>
      </c>
      <c r="F306" s="177">
        <f>F307</f>
        <v>9064.4</v>
      </c>
    </row>
    <row r="307" spans="1:6" ht="12.75">
      <c r="A307" s="136" t="s">
        <v>763</v>
      </c>
      <c r="B307" s="65" t="s">
        <v>772</v>
      </c>
      <c r="C307" s="136" t="s">
        <v>27</v>
      </c>
      <c r="D307" s="136" t="s">
        <v>771</v>
      </c>
      <c r="E307" s="136" t="s">
        <v>773</v>
      </c>
      <c r="F307" s="177">
        <v>9064.4</v>
      </c>
    </row>
    <row r="308" spans="1:6" ht="25.5">
      <c r="A308" s="136" t="s">
        <v>763</v>
      </c>
      <c r="B308" s="65" t="s">
        <v>774</v>
      </c>
      <c r="C308" s="136" t="s">
        <v>27</v>
      </c>
      <c r="D308" s="136" t="s">
        <v>775</v>
      </c>
      <c r="E308" s="136" t="s">
        <v>335</v>
      </c>
      <c r="F308" s="177">
        <f>F309</f>
        <v>41905.5</v>
      </c>
    </row>
    <row r="309" spans="1:6" ht="12.75">
      <c r="A309" s="136" t="s">
        <v>763</v>
      </c>
      <c r="B309" s="65" t="s">
        <v>772</v>
      </c>
      <c r="C309" s="136" t="s">
        <v>27</v>
      </c>
      <c r="D309" s="136" t="s">
        <v>775</v>
      </c>
      <c r="E309" s="136" t="s">
        <v>773</v>
      </c>
      <c r="F309" s="177">
        <v>41905.5</v>
      </c>
    </row>
    <row r="310" spans="1:6" ht="12.75">
      <c r="A310" s="136" t="s">
        <v>763</v>
      </c>
      <c r="B310" s="65" t="s">
        <v>28</v>
      </c>
      <c r="C310" s="136" t="s">
        <v>29</v>
      </c>
      <c r="D310" s="136" t="s">
        <v>335</v>
      </c>
      <c r="E310" s="136" t="s">
        <v>335</v>
      </c>
      <c r="F310" s="177">
        <f>F311</f>
        <v>11319.5</v>
      </c>
    </row>
    <row r="311" spans="1:6" ht="12.75">
      <c r="A311" s="136" t="s">
        <v>763</v>
      </c>
      <c r="B311" s="65" t="s">
        <v>776</v>
      </c>
      <c r="C311" s="136" t="s">
        <v>29</v>
      </c>
      <c r="D311" s="136" t="s">
        <v>777</v>
      </c>
      <c r="E311" s="136" t="s">
        <v>335</v>
      </c>
      <c r="F311" s="177">
        <f>F312</f>
        <v>11319.5</v>
      </c>
    </row>
    <row r="312" spans="1:6" ht="25.5">
      <c r="A312" s="136" t="s">
        <v>763</v>
      </c>
      <c r="B312" s="65" t="s">
        <v>778</v>
      </c>
      <c r="C312" s="136" t="s">
        <v>29</v>
      </c>
      <c r="D312" s="136" t="s">
        <v>779</v>
      </c>
      <c r="E312" s="136" t="s">
        <v>335</v>
      </c>
      <c r="F312" s="177">
        <f>F313</f>
        <v>11319.5</v>
      </c>
    </row>
    <row r="313" spans="1:6" ht="12.75">
      <c r="A313" s="136" t="s">
        <v>763</v>
      </c>
      <c r="B313" s="65" t="s">
        <v>780</v>
      </c>
      <c r="C313" s="136" t="s">
        <v>29</v>
      </c>
      <c r="D313" s="136" t="s">
        <v>779</v>
      </c>
      <c r="E313" s="136" t="s">
        <v>781</v>
      </c>
      <c r="F313" s="177">
        <v>11319.5</v>
      </c>
    </row>
    <row r="314" spans="1:8" ht="25.5">
      <c r="A314" s="172" t="s">
        <v>133</v>
      </c>
      <c r="B314" s="163" t="s">
        <v>1001</v>
      </c>
      <c r="C314" s="172" t="s">
        <v>335</v>
      </c>
      <c r="D314" s="172" t="s">
        <v>335</v>
      </c>
      <c r="E314" s="172" t="s">
        <v>335</v>
      </c>
      <c r="F314" s="146">
        <f>F321+F315</f>
        <v>105230.9</v>
      </c>
      <c r="H314" s="129"/>
    </row>
    <row r="315" spans="1:6" ht="12.75">
      <c r="A315" s="136" t="s">
        <v>133</v>
      </c>
      <c r="B315" s="65" t="s">
        <v>499</v>
      </c>
      <c r="C315" s="136" t="s">
        <v>500</v>
      </c>
      <c r="D315" s="136" t="s">
        <v>335</v>
      </c>
      <c r="E315" s="136" t="s">
        <v>335</v>
      </c>
      <c r="F315" s="177">
        <f>F316</f>
        <v>45.8</v>
      </c>
    </row>
    <row r="316" spans="1:6" ht="12.75">
      <c r="A316" s="136" t="s">
        <v>133</v>
      </c>
      <c r="B316" s="65" t="s">
        <v>505</v>
      </c>
      <c r="C316" s="136" t="s">
        <v>506</v>
      </c>
      <c r="D316" s="136" t="s">
        <v>335</v>
      </c>
      <c r="E316" s="136" t="s">
        <v>335</v>
      </c>
      <c r="F316" s="177">
        <f>F317</f>
        <v>45.8</v>
      </c>
    </row>
    <row r="317" spans="1:6" ht="25.5">
      <c r="A317" s="136" t="s">
        <v>133</v>
      </c>
      <c r="B317" s="65" t="s">
        <v>117</v>
      </c>
      <c r="C317" s="136" t="s">
        <v>506</v>
      </c>
      <c r="D317" s="136" t="s">
        <v>118</v>
      </c>
      <c r="E317" s="136" t="s">
        <v>335</v>
      </c>
      <c r="F317" s="177">
        <f>F318</f>
        <v>45.8</v>
      </c>
    </row>
    <row r="318" spans="1:6" ht="12.75">
      <c r="A318" s="136" t="s">
        <v>133</v>
      </c>
      <c r="B318" s="65" t="s">
        <v>119</v>
      </c>
      <c r="C318" s="136" t="s">
        <v>506</v>
      </c>
      <c r="D318" s="136" t="s">
        <v>120</v>
      </c>
      <c r="E318" s="136" t="s">
        <v>335</v>
      </c>
      <c r="F318" s="177">
        <f>F319</f>
        <v>45.8</v>
      </c>
    </row>
    <row r="319" spans="1:6" ht="12.75">
      <c r="A319" s="136" t="s">
        <v>133</v>
      </c>
      <c r="B319" s="65" t="s">
        <v>123</v>
      </c>
      <c r="C319" s="136" t="s">
        <v>506</v>
      </c>
      <c r="D319" s="136" t="s">
        <v>124</v>
      </c>
      <c r="E319" s="136" t="s">
        <v>335</v>
      </c>
      <c r="F319" s="177">
        <f>F320</f>
        <v>45.8</v>
      </c>
    </row>
    <row r="320" spans="1:6" ht="25.5">
      <c r="A320" s="136" t="s">
        <v>133</v>
      </c>
      <c r="B320" s="65" t="s">
        <v>45</v>
      </c>
      <c r="C320" s="136" t="s">
        <v>506</v>
      </c>
      <c r="D320" s="136" t="s">
        <v>124</v>
      </c>
      <c r="E320" s="136" t="s">
        <v>46</v>
      </c>
      <c r="F320" s="177">
        <v>45.8</v>
      </c>
    </row>
    <row r="321" spans="1:6" ht="12.75">
      <c r="A321" s="136" t="s">
        <v>133</v>
      </c>
      <c r="B321" s="65" t="s">
        <v>523</v>
      </c>
      <c r="C321" s="136" t="s">
        <v>524</v>
      </c>
      <c r="D321" s="136" t="s">
        <v>335</v>
      </c>
      <c r="E321" s="136" t="s">
        <v>335</v>
      </c>
      <c r="F321" s="177">
        <f>F322+F326+F331+F487</f>
        <v>105185.09999999999</v>
      </c>
    </row>
    <row r="322" spans="1:6" ht="12.75">
      <c r="A322" s="136" t="s">
        <v>133</v>
      </c>
      <c r="B322" s="65" t="s">
        <v>525</v>
      </c>
      <c r="C322" s="136" t="s">
        <v>526</v>
      </c>
      <c r="D322" s="136" t="s">
        <v>335</v>
      </c>
      <c r="E322" s="136" t="s">
        <v>335</v>
      </c>
      <c r="F322" s="177">
        <f>F323</f>
        <v>803.4</v>
      </c>
    </row>
    <row r="323" spans="1:6" ht="25.5">
      <c r="A323" s="136" t="s">
        <v>133</v>
      </c>
      <c r="B323" s="65" t="s">
        <v>802</v>
      </c>
      <c r="C323" s="136" t="s">
        <v>526</v>
      </c>
      <c r="D323" s="136" t="s">
        <v>803</v>
      </c>
      <c r="E323" s="136" t="s">
        <v>335</v>
      </c>
      <c r="F323" s="177">
        <f>F324</f>
        <v>803.4</v>
      </c>
    </row>
    <row r="324" spans="1:6" ht="31.5" customHeight="1">
      <c r="A324" s="136" t="s">
        <v>133</v>
      </c>
      <c r="B324" s="65" t="s">
        <v>804</v>
      </c>
      <c r="C324" s="136" t="s">
        <v>526</v>
      </c>
      <c r="D324" s="136" t="s">
        <v>805</v>
      </c>
      <c r="E324" s="136" t="s">
        <v>335</v>
      </c>
      <c r="F324" s="177">
        <f>F325</f>
        <v>803.4</v>
      </c>
    </row>
    <row r="325" spans="1:6" ht="12.75">
      <c r="A325" s="136" t="s">
        <v>133</v>
      </c>
      <c r="B325" s="65" t="s">
        <v>137</v>
      </c>
      <c r="C325" s="136" t="s">
        <v>526</v>
      </c>
      <c r="D325" s="136" t="s">
        <v>805</v>
      </c>
      <c r="E325" s="136" t="s">
        <v>138</v>
      </c>
      <c r="F325" s="177">
        <v>803.4</v>
      </c>
    </row>
    <row r="326" spans="1:6" ht="12.75">
      <c r="A326" s="136" t="s">
        <v>133</v>
      </c>
      <c r="B326" s="65" t="s">
        <v>527</v>
      </c>
      <c r="C326" s="136" t="s">
        <v>528</v>
      </c>
      <c r="D326" s="136" t="s">
        <v>335</v>
      </c>
      <c r="E326" s="136" t="s">
        <v>335</v>
      </c>
      <c r="F326" s="177">
        <f>F327</f>
        <v>3232.1</v>
      </c>
    </row>
    <row r="327" spans="1:6" ht="25.5">
      <c r="A327" s="136" t="s">
        <v>133</v>
      </c>
      <c r="B327" s="65" t="s">
        <v>305</v>
      </c>
      <c r="C327" s="136" t="s">
        <v>528</v>
      </c>
      <c r="D327" s="136" t="s">
        <v>56</v>
      </c>
      <c r="E327" s="136" t="s">
        <v>335</v>
      </c>
      <c r="F327" s="177">
        <f>F328</f>
        <v>3232.1</v>
      </c>
    </row>
    <row r="328" spans="1:6" ht="89.25">
      <c r="A328" s="136" t="s">
        <v>133</v>
      </c>
      <c r="B328" s="65" t="s">
        <v>841</v>
      </c>
      <c r="C328" s="136" t="s">
        <v>528</v>
      </c>
      <c r="D328" s="136" t="s">
        <v>307</v>
      </c>
      <c r="E328" s="136"/>
      <c r="F328" s="177">
        <f>F329</f>
        <v>3232.1</v>
      </c>
    </row>
    <row r="329" spans="1:6" ht="51.75" customHeight="1">
      <c r="A329" s="136" t="s">
        <v>133</v>
      </c>
      <c r="B329" s="65" t="s">
        <v>844</v>
      </c>
      <c r="C329" s="136" t="s">
        <v>528</v>
      </c>
      <c r="D329" s="136" t="s">
        <v>806</v>
      </c>
      <c r="E329" s="136" t="s">
        <v>335</v>
      </c>
      <c r="F329" s="177">
        <f>F330</f>
        <v>3232.1</v>
      </c>
    </row>
    <row r="330" spans="1:6" ht="25.5">
      <c r="A330" s="136" t="s">
        <v>133</v>
      </c>
      <c r="B330" s="65" t="s">
        <v>561</v>
      </c>
      <c r="C330" s="136" t="s">
        <v>528</v>
      </c>
      <c r="D330" s="136" t="s">
        <v>806</v>
      </c>
      <c r="E330" s="136" t="s">
        <v>562</v>
      </c>
      <c r="F330" s="177">
        <v>3232.1</v>
      </c>
    </row>
    <row r="331" spans="1:6" ht="12.75">
      <c r="A331" s="136" t="s">
        <v>133</v>
      </c>
      <c r="B331" s="65" t="s">
        <v>529</v>
      </c>
      <c r="C331" s="136" t="s">
        <v>530</v>
      </c>
      <c r="D331" s="136" t="s">
        <v>335</v>
      </c>
      <c r="E331" s="136" t="s">
        <v>335</v>
      </c>
      <c r="F331" s="178">
        <f>F332+F465+F485</f>
        <v>95039.79999999999</v>
      </c>
    </row>
    <row r="332" spans="1:6" ht="12.75">
      <c r="A332" s="136" t="s">
        <v>133</v>
      </c>
      <c r="B332" s="65" t="s">
        <v>710</v>
      </c>
      <c r="C332" s="136" t="s">
        <v>530</v>
      </c>
      <c r="D332" s="136" t="s">
        <v>711</v>
      </c>
      <c r="E332" s="136"/>
      <c r="F332" s="179">
        <f>F333+F336+F343+F348+F357+F380+F405+F415+F418+F431+F446+F448+F455+F460+F341+F411+F413</f>
        <v>67411.19999999998</v>
      </c>
    </row>
    <row r="333" spans="1:6" ht="25.5">
      <c r="A333" s="136" t="s">
        <v>133</v>
      </c>
      <c r="B333" s="65" t="s">
        <v>807</v>
      </c>
      <c r="C333" s="136" t="s">
        <v>530</v>
      </c>
      <c r="D333" s="136" t="s">
        <v>808</v>
      </c>
      <c r="E333" s="136" t="s">
        <v>335</v>
      </c>
      <c r="F333" s="178">
        <f>F334</f>
        <v>96.4</v>
      </c>
    </row>
    <row r="334" spans="1:6" ht="25.5">
      <c r="A334" s="136" t="s">
        <v>133</v>
      </c>
      <c r="B334" s="65" t="s">
        <v>809</v>
      </c>
      <c r="C334" s="136" t="s">
        <v>530</v>
      </c>
      <c r="D334" s="136" t="s">
        <v>810</v>
      </c>
      <c r="E334" s="136" t="s">
        <v>335</v>
      </c>
      <c r="F334" s="178">
        <f>F335</f>
        <v>96.4</v>
      </c>
    </row>
    <row r="335" spans="1:6" ht="12.75">
      <c r="A335" s="136" t="s">
        <v>133</v>
      </c>
      <c r="B335" s="65" t="s">
        <v>137</v>
      </c>
      <c r="C335" s="136" t="s">
        <v>530</v>
      </c>
      <c r="D335" s="136" t="s">
        <v>810</v>
      </c>
      <c r="E335" s="136" t="s">
        <v>138</v>
      </c>
      <c r="F335" s="178">
        <v>96.4</v>
      </c>
    </row>
    <row r="336" spans="1:6" ht="24" customHeight="1">
      <c r="A336" s="136" t="s">
        <v>133</v>
      </c>
      <c r="B336" s="223" t="s">
        <v>845</v>
      </c>
      <c r="C336" s="136" t="s">
        <v>530</v>
      </c>
      <c r="D336" s="136" t="s">
        <v>811</v>
      </c>
      <c r="E336" s="136" t="s">
        <v>335</v>
      </c>
      <c r="F336" s="178">
        <f>F337+F339</f>
        <v>9783.1</v>
      </c>
    </row>
    <row r="337" spans="1:6" ht="12.75">
      <c r="A337" s="136" t="s">
        <v>133</v>
      </c>
      <c r="B337" s="223" t="s">
        <v>812</v>
      </c>
      <c r="C337" s="136" t="s">
        <v>530</v>
      </c>
      <c r="D337" s="136" t="s">
        <v>813</v>
      </c>
      <c r="E337" s="136" t="s">
        <v>335</v>
      </c>
      <c r="F337" s="178">
        <f>F338</f>
        <v>9649.9</v>
      </c>
    </row>
    <row r="338" spans="1:6" ht="12.75">
      <c r="A338" s="136" t="s">
        <v>133</v>
      </c>
      <c r="B338" s="65" t="s">
        <v>137</v>
      </c>
      <c r="C338" s="136" t="s">
        <v>530</v>
      </c>
      <c r="D338" s="136" t="s">
        <v>813</v>
      </c>
      <c r="E338" s="136" t="s">
        <v>138</v>
      </c>
      <c r="F338" s="178">
        <v>9649.9</v>
      </c>
    </row>
    <row r="339" spans="1:6" ht="15.75" customHeight="1">
      <c r="A339" s="136" t="s">
        <v>133</v>
      </c>
      <c r="B339" s="65" t="s">
        <v>814</v>
      </c>
      <c r="C339" s="136" t="s">
        <v>530</v>
      </c>
      <c r="D339" s="136" t="s">
        <v>815</v>
      </c>
      <c r="E339" s="136" t="s">
        <v>335</v>
      </c>
      <c r="F339" s="178">
        <f>F340</f>
        <v>133.2</v>
      </c>
    </row>
    <row r="340" spans="1:6" ht="12.75">
      <c r="A340" s="136" t="s">
        <v>133</v>
      </c>
      <c r="B340" s="65" t="s">
        <v>137</v>
      </c>
      <c r="C340" s="136" t="s">
        <v>530</v>
      </c>
      <c r="D340" s="136" t="s">
        <v>815</v>
      </c>
      <c r="E340" s="136" t="s">
        <v>138</v>
      </c>
      <c r="F340" s="178">
        <v>133.2</v>
      </c>
    </row>
    <row r="341" spans="1:6" ht="38.25">
      <c r="A341" s="136" t="s">
        <v>133</v>
      </c>
      <c r="B341" s="65" t="s">
        <v>816</v>
      </c>
      <c r="C341" s="136" t="s">
        <v>530</v>
      </c>
      <c r="D341" s="136" t="s">
        <v>817</v>
      </c>
      <c r="E341" s="136" t="s">
        <v>335</v>
      </c>
      <c r="F341" s="178">
        <f>F342</f>
        <v>9</v>
      </c>
    </row>
    <row r="342" spans="1:6" ht="12.75">
      <c r="A342" s="136" t="s">
        <v>133</v>
      </c>
      <c r="B342" s="65" t="s">
        <v>137</v>
      </c>
      <c r="C342" s="136" t="s">
        <v>530</v>
      </c>
      <c r="D342" s="136" t="s">
        <v>817</v>
      </c>
      <c r="E342" s="136" t="s">
        <v>138</v>
      </c>
      <c r="F342" s="178">
        <v>9</v>
      </c>
    </row>
    <row r="343" spans="1:6" ht="25.5">
      <c r="A343" s="136" t="s">
        <v>133</v>
      </c>
      <c r="B343" s="65" t="s">
        <v>818</v>
      </c>
      <c r="C343" s="136" t="s">
        <v>530</v>
      </c>
      <c r="D343" s="136" t="s">
        <v>819</v>
      </c>
      <c r="E343" s="136" t="s">
        <v>335</v>
      </c>
      <c r="F343" s="178">
        <f>F344</f>
        <v>10179.6</v>
      </c>
    </row>
    <row r="344" spans="1:6" ht="12.75">
      <c r="A344" s="136" t="s">
        <v>133</v>
      </c>
      <c r="B344" s="65" t="s">
        <v>137</v>
      </c>
      <c r="C344" s="136" t="s">
        <v>530</v>
      </c>
      <c r="D344" s="136" t="s">
        <v>819</v>
      </c>
      <c r="E344" s="136" t="s">
        <v>138</v>
      </c>
      <c r="F344" s="178">
        <v>10179.6</v>
      </c>
    </row>
    <row r="345" spans="1:6" ht="25.5">
      <c r="A345" s="136" t="s">
        <v>133</v>
      </c>
      <c r="B345" s="65" t="s">
        <v>820</v>
      </c>
      <c r="C345" s="136" t="s">
        <v>530</v>
      </c>
      <c r="D345" s="136" t="s">
        <v>821</v>
      </c>
      <c r="E345" s="136" t="s">
        <v>335</v>
      </c>
      <c r="F345" s="178">
        <f>F346</f>
        <v>0</v>
      </c>
    </row>
    <row r="346" spans="1:6" ht="38.25">
      <c r="A346" s="136" t="s">
        <v>133</v>
      </c>
      <c r="B346" s="65" t="s">
        <v>175</v>
      </c>
      <c r="C346" s="136" t="s">
        <v>530</v>
      </c>
      <c r="D346" s="136" t="s">
        <v>176</v>
      </c>
      <c r="E346" s="136" t="s">
        <v>335</v>
      </c>
      <c r="F346" s="178">
        <f>F347</f>
        <v>0</v>
      </c>
    </row>
    <row r="347" spans="1:6" ht="12.75">
      <c r="A347" s="136" t="s">
        <v>133</v>
      </c>
      <c r="B347" s="65" t="s">
        <v>137</v>
      </c>
      <c r="C347" s="136" t="s">
        <v>530</v>
      </c>
      <c r="D347" s="136" t="s">
        <v>176</v>
      </c>
      <c r="E347" s="136" t="s">
        <v>138</v>
      </c>
      <c r="F347" s="178"/>
    </row>
    <row r="348" spans="1:7" ht="38.25">
      <c r="A348" s="136" t="s">
        <v>133</v>
      </c>
      <c r="B348" s="65" t="s">
        <v>177</v>
      </c>
      <c r="C348" s="136" t="s">
        <v>530</v>
      </c>
      <c r="D348" s="136" t="s">
        <v>178</v>
      </c>
      <c r="E348" s="136" t="s">
        <v>335</v>
      </c>
      <c r="F348" s="178">
        <f>F349+F351+F353+F355</f>
        <v>1841.9</v>
      </c>
      <c r="G348" s="129"/>
    </row>
    <row r="349" spans="1:6" ht="38.25">
      <c r="A349" s="136" t="s">
        <v>133</v>
      </c>
      <c r="B349" s="65" t="s">
        <v>179</v>
      </c>
      <c r="C349" s="136" t="s">
        <v>530</v>
      </c>
      <c r="D349" s="136" t="s">
        <v>180</v>
      </c>
      <c r="E349" s="136" t="s">
        <v>335</v>
      </c>
      <c r="F349" s="178">
        <f>F350</f>
        <v>857.5</v>
      </c>
    </row>
    <row r="350" spans="1:6" ht="12.75">
      <c r="A350" s="136" t="s">
        <v>133</v>
      </c>
      <c r="B350" s="65" t="s">
        <v>137</v>
      </c>
      <c r="C350" s="136" t="s">
        <v>530</v>
      </c>
      <c r="D350" s="136" t="s">
        <v>180</v>
      </c>
      <c r="E350" s="136" t="s">
        <v>138</v>
      </c>
      <c r="F350" s="178">
        <v>857.5</v>
      </c>
    </row>
    <row r="351" spans="1:7" ht="66.75" customHeight="1">
      <c r="A351" s="136" t="s">
        <v>133</v>
      </c>
      <c r="B351" s="65" t="s">
        <v>846</v>
      </c>
      <c r="C351" s="136" t="s">
        <v>530</v>
      </c>
      <c r="D351" s="136" t="s">
        <v>181</v>
      </c>
      <c r="E351" s="136" t="s">
        <v>335</v>
      </c>
      <c r="F351" s="178">
        <f>F352</f>
        <v>15.5</v>
      </c>
      <c r="G351" s="129"/>
    </row>
    <row r="352" spans="1:6" ht="12.75">
      <c r="A352" s="136" t="s">
        <v>133</v>
      </c>
      <c r="B352" s="65" t="s">
        <v>137</v>
      </c>
      <c r="C352" s="136" t="s">
        <v>530</v>
      </c>
      <c r="D352" s="136" t="s">
        <v>181</v>
      </c>
      <c r="E352" s="136" t="s">
        <v>138</v>
      </c>
      <c r="F352" s="178">
        <v>15.5</v>
      </c>
    </row>
    <row r="353" spans="1:9" ht="52.5" customHeight="1">
      <c r="A353" s="136" t="s">
        <v>133</v>
      </c>
      <c r="B353" s="65" t="s">
        <v>182</v>
      </c>
      <c r="C353" s="136" t="s">
        <v>530</v>
      </c>
      <c r="D353" s="136" t="s">
        <v>183</v>
      </c>
      <c r="E353" s="136" t="s">
        <v>335</v>
      </c>
      <c r="F353" s="178">
        <f>F354</f>
        <v>953.7</v>
      </c>
      <c r="G353" s="129"/>
      <c r="I353" s="129"/>
    </row>
    <row r="354" spans="1:6" ht="12.75">
      <c r="A354" s="136" t="s">
        <v>133</v>
      </c>
      <c r="B354" s="65" t="s">
        <v>137</v>
      </c>
      <c r="C354" s="136" t="s">
        <v>530</v>
      </c>
      <c r="D354" s="136" t="s">
        <v>183</v>
      </c>
      <c r="E354" s="136" t="s">
        <v>138</v>
      </c>
      <c r="F354" s="178">
        <v>953.7</v>
      </c>
    </row>
    <row r="355" spans="1:6" ht="12.75">
      <c r="A355" s="136" t="s">
        <v>133</v>
      </c>
      <c r="B355" s="65" t="s">
        <v>184</v>
      </c>
      <c r="C355" s="136" t="s">
        <v>530</v>
      </c>
      <c r="D355" s="136" t="s">
        <v>185</v>
      </c>
      <c r="E355" s="136" t="s">
        <v>335</v>
      </c>
      <c r="F355" s="178">
        <f>F356</f>
        <v>15.2</v>
      </c>
    </row>
    <row r="356" spans="1:6" ht="12.75">
      <c r="A356" s="136" t="s">
        <v>133</v>
      </c>
      <c r="B356" s="65" t="s">
        <v>137</v>
      </c>
      <c r="C356" s="136" t="s">
        <v>530</v>
      </c>
      <c r="D356" s="136" t="s">
        <v>185</v>
      </c>
      <c r="E356" s="136" t="s">
        <v>138</v>
      </c>
      <c r="F356" s="178">
        <v>15.2</v>
      </c>
    </row>
    <row r="357" spans="1:6" ht="25.5">
      <c r="A357" s="136" t="s">
        <v>133</v>
      </c>
      <c r="B357" s="65" t="s">
        <v>186</v>
      </c>
      <c r="C357" s="136" t="s">
        <v>530</v>
      </c>
      <c r="D357" s="136" t="s">
        <v>187</v>
      </c>
      <c r="E357" s="136" t="s">
        <v>335</v>
      </c>
      <c r="F357" s="178">
        <f>F358+F360+F362+F364+F366+F368+F370+F372+F374+F376+F378</f>
        <v>15640.900000000001</v>
      </c>
    </row>
    <row r="358" spans="1:6" ht="25.5">
      <c r="A358" s="136" t="s">
        <v>133</v>
      </c>
      <c r="B358" s="65" t="s">
        <v>188</v>
      </c>
      <c r="C358" s="136" t="s">
        <v>530</v>
      </c>
      <c r="D358" s="136" t="s">
        <v>189</v>
      </c>
      <c r="E358" s="136" t="s">
        <v>335</v>
      </c>
      <c r="F358" s="178">
        <f>F359</f>
        <v>3454.1</v>
      </c>
    </row>
    <row r="359" spans="1:9" ht="12.75">
      <c r="A359" s="136" t="s">
        <v>133</v>
      </c>
      <c r="B359" s="65" t="s">
        <v>137</v>
      </c>
      <c r="C359" s="136" t="s">
        <v>530</v>
      </c>
      <c r="D359" s="136" t="s">
        <v>189</v>
      </c>
      <c r="E359" s="136" t="s">
        <v>138</v>
      </c>
      <c r="F359" s="178">
        <v>3454.1</v>
      </c>
      <c r="G359" s="129"/>
      <c r="H359" s="180"/>
      <c r="I359" s="129"/>
    </row>
    <row r="360" spans="1:6" ht="25.5">
      <c r="A360" s="136" t="s">
        <v>133</v>
      </c>
      <c r="B360" s="65" t="s">
        <v>190</v>
      </c>
      <c r="C360" s="136" t="s">
        <v>530</v>
      </c>
      <c r="D360" s="136" t="s">
        <v>191</v>
      </c>
      <c r="E360" s="136" t="s">
        <v>335</v>
      </c>
      <c r="F360" s="178">
        <f>F361</f>
        <v>6518</v>
      </c>
    </row>
    <row r="361" spans="1:6" ht="12.75">
      <c r="A361" s="136" t="s">
        <v>133</v>
      </c>
      <c r="B361" s="65" t="s">
        <v>137</v>
      </c>
      <c r="C361" s="136" t="s">
        <v>530</v>
      </c>
      <c r="D361" s="136" t="s">
        <v>191</v>
      </c>
      <c r="E361" s="136" t="s">
        <v>138</v>
      </c>
      <c r="F361" s="178">
        <v>6518</v>
      </c>
    </row>
    <row r="362" spans="1:6" ht="153">
      <c r="A362" s="136" t="s">
        <v>133</v>
      </c>
      <c r="B362" s="65" t="s">
        <v>872</v>
      </c>
      <c r="C362" s="136" t="s">
        <v>530</v>
      </c>
      <c r="D362" s="136" t="s">
        <v>873</v>
      </c>
      <c r="E362" s="136" t="s">
        <v>335</v>
      </c>
      <c r="F362" s="178">
        <f>F363</f>
        <v>155.6</v>
      </c>
    </row>
    <row r="363" spans="1:6" ht="12.75">
      <c r="A363" s="136" t="s">
        <v>133</v>
      </c>
      <c r="B363" s="65" t="s">
        <v>137</v>
      </c>
      <c r="C363" s="136" t="s">
        <v>530</v>
      </c>
      <c r="D363" s="136" t="s">
        <v>873</v>
      </c>
      <c r="E363" s="136" t="s">
        <v>138</v>
      </c>
      <c r="F363" s="178">
        <v>155.6</v>
      </c>
    </row>
    <row r="364" spans="1:6" ht="38.25">
      <c r="A364" s="136" t="s">
        <v>133</v>
      </c>
      <c r="B364" s="65" t="s">
        <v>874</v>
      </c>
      <c r="C364" s="136" t="s">
        <v>530</v>
      </c>
      <c r="D364" s="136" t="s">
        <v>875</v>
      </c>
      <c r="E364" s="136" t="s">
        <v>335</v>
      </c>
      <c r="F364" s="178">
        <f>F365</f>
        <v>59.8</v>
      </c>
    </row>
    <row r="365" spans="1:6" ht="12.75">
      <c r="A365" s="136" t="s">
        <v>133</v>
      </c>
      <c r="B365" s="65" t="s">
        <v>137</v>
      </c>
      <c r="C365" s="136" t="s">
        <v>530</v>
      </c>
      <c r="D365" s="136" t="s">
        <v>875</v>
      </c>
      <c r="E365" s="136" t="s">
        <v>138</v>
      </c>
      <c r="F365" s="178">
        <v>59.8</v>
      </c>
    </row>
    <row r="366" spans="1:6" ht="38.25">
      <c r="A366" s="136" t="s">
        <v>133</v>
      </c>
      <c r="B366" s="65" t="s">
        <v>876</v>
      </c>
      <c r="C366" s="136" t="s">
        <v>530</v>
      </c>
      <c r="D366" s="136" t="s">
        <v>877</v>
      </c>
      <c r="E366" s="136" t="s">
        <v>335</v>
      </c>
      <c r="F366" s="178">
        <f>F367</f>
        <v>3973.2</v>
      </c>
    </row>
    <row r="367" spans="1:6" ht="12.75">
      <c r="A367" s="136" t="s">
        <v>133</v>
      </c>
      <c r="B367" s="65" t="s">
        <v>137</v>
      </c>
      <c r="C367" s="136" t="s">
        <v>530</v>
      </c>
      <c r="D367" s="136" t="s">
        <v>877</v>
      </c>
      <c r="E367" s="136" t="s">
        <v>138</v>
      </c>
      <c r="F367" s="178">
        <v>3973.2</v>
      </c>
    </row>
    <row r="368" spans="1:6" ht="38.25">
      <c r="A368" s="136" t="s">
        <v>133</v>
      </c>
      <c r="B368" s="65" t="s">
        <v>878</v>
      </c>
      <c r="C368" s="136" t="s">
        <v>530</v>
      </c>
      <c r="D368" s="136" t="s">
        <v>879</v>
      </c>
      <c r="E368" s="136" t="s">
        <v>335</v>
      </c>
      <c r="F368" s="178">
        <f>F369</f>
        <v>61.7</v>
      </c>
    </row>
    <row r="369" spans="1:6" ht="12.75">
      <c r="A369" s="136" t="s">
        <v>133</v>
      </c>
      <c r="B369" s="65" t="s">
        <v>137</v>
      </c>
      <c r="C369" s="136" t="s">
        <v>530</v>
      </c>
      <c r="D369" s="136" t="s">
        <v>879</v>
      </c>
      <c r="E369" s="136" t="s">
        <v>138</v>
      </c>
      <c r="F369" s="178">
        <v>61.7</v>
      </c>
    </row>
    <row r="370" spans="1:6" ht="51">
      <c r="A370" s="136" t="s">
        <v>133</v>
      </c>
      <c r="B370" s="65" t="s">
        <v>880</v>
      </c>
      <c r="C370" s="136" t="s">
        <v>530</v>
      </c>
      <c r="D370" s="136" t="s">
        <v>881</v>
      </c>
      <c r="E370" s="136" t="s">
        <v>335</v>
      </c>
      <c r="F370" s="178">
        <f>F371</f>
        <v>6.3</v>
      </c>
    </row>
    <row r="371" spans="1:6" ht="12.75">
      <c r="A371" s="136" t="s">
        <v>133</v>
      </c>
      <c r="B371" s="65" t="s">
        <v>137</v>
      </c>
      <c r="C371" s="136" t="s">
        <v>530</v>
      </c>
      <c r="D371" s="136" t="s">
        <v>881</v>
      </c>
      <c r="E371" s="136" t="s">
        <v>138</v>
      </c>
      <c r="F371" s="178">
        <v>6.3</v>
      </c>
    </row>
    <row r="372" spans="1:6" ht="48.75" customHeight="1">
      <c r="A372" s="136" t="s">
        <v>133</v>
      </c>
      <c r="B372" s="65" t="s">
        <v>92</v>
      </c>
      <c r="C372" s="136" t="s">
        <v>530</v>
      </c>
      <c r="D372" s="136" t="s">
        <v>882</v>
      </c>
      <c r="E372" s="136" t="s">
        <v>335</v>
      </c>
      <c r="F372" s="178">
        <f>F373</f>
        <v>115.4</v>
      </c>
    </row>
    <row r="373" spans="1:6" ht="12.75">
      <c r="A373" s="136" t="s">
        <v>133</v>
      </c>
      <c r="B373" s="65" t="s">
        <v>137</v>
      </c>
      <c r="C373" s="136" t="s">
        <v>530</v>
      </c>
      <c r="D373" s="136" t="s">
        <v>882</v>
      </c>
      <c r="E373" s="136" t="s">
        <v>138</v>
      </c>
      <c r="F373" s="178">
        <v>115.4</v>
      </c>
    </row>
    <row r="374" spans="1:6" ht="51">
      <c r="A374" s="136" t="s">
        <v>133</v>
      </c>
      <c r="B374" s="65" t="s">
        <v>883</v>
      </c>
      <c r="C374" s="136" t="s">
        <v>530</v>
      </c>
      <c r="D374" s="136" t="s">
        <v>884</v>
      </c>
      <c r="E374" s="136" t="s">
        <v>335</v>
      </c>
      <c r="F374" s="178">
        <f>F375</f>
        <v>185.7</v>
      </c>
    </row>
    <row r="375" spans="1:6" ht="12.75">
      <c r="A375" s="136" t="s">
        <v>133</v>
      </c>
      <c r="B375" s="65" t="s">
        <v>137</v>
      </c>
      <c r="C375" s="136" t="s">
        <v>530</v>
      </c>
      <c r="D375" s="136" t="s">
        <v>884</v>
      </c>
      <c r="E375" s="136" t="s">
        <v>138</v>
      </c>
      <c r="F375" s="178">
        <v>185.7</v>
      </c>
    </row>
    <row r="376" spans="1:6" ht="76.5">
      <c r="A376" s="136" t="s">
        <v>133</v>
      </c>
      <c r="B376" s="65" t="s">
        <v>885</v>
      </c>
      <c r="C376" s="136" t="s">
        <v>530</v>
      </c>
      <c r="D376" s="136" t="s">
        <v>886</v>
      </c>
      <c r="E376" s="136" t="s">
        <v>335</v>
      </c>
      <c r="F376" s="178">
        <f>F377</f>
        <v>426.4</v>
      </c>
    </row>
    <row r="377" spans="1:6" ht="12.75">
      <c r="A377" s="136" t="s">
        <v>133</v>
      </c>
      <c r="B377" s="65" t="s">
        <v>137</v>
      </c>
      <c r="C377" s="136" t="s">
        <v>530</v>
      </c>
      <c r="D377" s="136" t="s">
        <v>886</v>
      </c>
      <c r="E377" s="136" t="s">
        <v>138</v>
      </c>
      <c r="F377" s="178">
        <v>426.4</v>
      </c>
    </row>
    <row r="378" spans="1:6" ht="25.5">
      <c r="A378" s="136" t="s">
        <v>133</v>
      </c>
      <c r="B378" s="65" t="s">
        <v>887</v>
      </c>
      <c r="C378" s="136" t="s">
        <v>530</v>
      </c>
      <c r="D378" s="136" t="s">
        <v>888</v>
      </c>
      <c r="E378" s="136" t="s">
        <v>335</v>
      </c>
      <c r="F378" s="178">
        <f>F379</f>
        <v>684.7</v>
      </c>
    </row>
    <row r="379" spans="1:6" ht="12.75">
      <c r="A379" s="136" t="s">
        <v>133</v>
      </c>
      <c r="B379" s="65" t="s">
        <v>137</v>
      </c>
      <c r="C379" s="136" t="s">
        <v>530</v>
      </c>
      <c r="D379" s="136" t="s">
        <v>888</v>
      </c>
      <c r="E379" s="136" t="s">
        <v>138</v>
      </c>
      <c r="F379" s="178">
        <v>684.7</v>
      </c>
    </row>
    <row r="380" spans="1:7" ht="12.75">
      <c r="A380" s="136" t="s">
        <v>133</v>
      </c>
      <c r="B380" s="65" t="s">
        <v>889</v>
      </c>
      <c r="C380" s="136" t="s">
        <v>530</v>
      </c>
      <c r="D380" s="136" t="s">
        <v>890</v>
      </c>
      <c r="E380" s="136" t="s">
        <v>335</v>
      </c>
      <c r="F380" s="178">
        <f>F381+F383+F385+F387+F389+F391+F393+F395+F397+F399+F401+F403</f>
        <v>13359.099999999999</v>
      </c>
      <c r="G380" s="129"/>
    </row>
    <row r="381" spans="1:7" ht="12.75">
      <c r="A381" s="136" t="s">
        <v>133</v>
      </c>
      <c r="B381" s="65" t="s">
        <v>891</v>
      </c>
      <c r="C381" s="136" t="s">
        <v>530</v>
      </c>
      <c r="D381" s="136" t="s">
        <v>892</v>
      </c>
      <c r="E381" s="136" t="s">
        <v>335</v>
      </c>
      <c r="F381" s="178">
        <f>F382</f>
        <v>2264.8</v>
      </c>
      <c r="G381" s="129"/>
    </row>
    <row r="382" spans="1:7" ht="12.75">
      <c r="A382" s="136" t="s">
        <v>133</v>
      </c>
      <c r="B382" s="65" t="s">
        <v>137</v>
      </c>
      <c r="C382" s="136" t="s">
        <v>530</v>
      </c>
      <c r="D382" s="136" t="s">
        <v>892</v>
      </c>
      <c r="E382" s="136" t="s">
        <v>138</v>
      </c>
      <c r="F382" s="178">
        <v>2264.8</v>
      </c>
      <c r="G382" s="129"/>
    </row>
    <row r="383" spans="1:6" ht="12.75">
      <c r="A383" s="136" t="s">
        <v>133</v>
      </c>
      <c r="B383" s="65" t="s">
        <v>596</v>
      </c>
      <c r="C383" s="136" t="s">
        <v>530</v>
      </c>
      <c r="D383" s="136" t="s">
        <v>893</v>
      </c>
      <c r="E383" s="136" t="s">
        <v>335</v>
      </c>
      <c r="F383" s="178">
        <f>F384</f>
        <v>2256.3</v>
      </c>
    </row>
    <row r="384" spans="1:7" ht="12.75">
      <c r="A384" s="136" t="s">
        <v>133</v>
      </c>
      <c r="B384" s="65" t="s">
        <v>137</v>
      </c>
      <c r="C384" s="136" t="s">
        <v>530</v>
      </c>
      <c r="D384" s="136" t="s">
        <v>893</v>
      </c>
      <c r="E384" s="136" t="s">
        <v>138</v>
      </c>
      <c r="F384" s="178">
        <v>2256.3</v>
      </c>
      <c r="G384" s="129"/>
    </row>
    <row r="385" spans="1:6" ht="25.5">
      <c r="A385" s="136" t="s">
        <v>133</v>
      </c>
      <c r="B385" s="65" t="s">
        <v>896</v>
      </c>
      <c r="C385" s="136" t="s">
        <v>530</v>
      </c>
      <c r="D385" s="136" t="s">
        <v>897</v>
      </c>
      <c r="E385" s="136" t="s">
        <v>335</v>
      </c>
      <c r="F385" s="178">
        <f>F386</f>
        <v>10.7</v>
      </c>
    </row>
    <row r="386" spans="1:6" ht="12.75">
      <c r="A386" s="136" t="s">
        <v>133</v>
      </c>
      <c r="B386" s="65" t="s">
        <v>137</v>
      </c>
      <c r="C386" s="136" t="s">
        <v>530</v>
      </c>
      <c r="D386" s="136" t="s">
        <v>897</v>
      </c>
      <c r="E386" s="136" t="s">
        <v>138</v>
      </c>
      <c r="F386" s="178">
        <v>10.7</v>
      </c>
    </row>
    <row r="387" spans="1:6" ht="89.25">
      <c r="A387" s="136" t="s">
        <v>133</v>
      </c>
      <c r="B387" s="65" t="s">
        <v>898</v>
      </c>
      <c r="C387" s="136" t="s">
        <v>530</v>
      </c>
      <c r="D387" s="136" t="s">
        <v>899</v>
      </c>
      <c r="E387" s="136" t="s">
        <v>335</v>
      </c>
      <c r="F387" s="178">
        <f>F388</f>
        <v>89.4</v>
      </c>
    </row>
    <row r="388" spans="1:7" ht="12.75">
      <c r="A388" s="136" t="s">
        <v>133</v>
      </c>
      <c r="B388" s="65" t="s">
        <v>137</v>
      </c>
      <c r="C388" s="136" t="s">
        <v>530</v>
      </c>
      <c r="D388" s="136" t="s">
        <v>899</v>
      </c>
      <c r="E388" s="136" t="s">
        <v>138</v>
      </c>
      <c r="F388" s="178">
        <v>89.4</v>
      </c>
      <c r="G388" s="129"/>
    </row>
    <row r="389" spans="1:6" ht="38.25">
      <c r="A389" s="136" t="s">
        <v>133</v>
      </c>
      <c r="B389" s="65" t="s">
        <v>900</v>
      </c>
      <c r="C389" s="136" t="s">
        <v>530</v>
      </c>
      <c r="D389" s="136" t="s">
        <v>901</v>
      </c>
      <c r="E389" s="136" t="s">
        <v>335</v>
      </c>
      <c r="F389" s="178">
        <f>F390</f>
        <v>75.2</v>
      </c>
    </row>
    <row r="390" spans="1:7" ht="12.75">
      <c r="A390" s="136" t="s">
        <v>133</v>
      </c>
      <c r="B390" s="65" t="s">
        <v>137</v>
      </c>
      <c r="C390" s="136" t="s">
        <v>530</v>
      </c>
      <c r="D390" s="136" t="s">
        <v>901</v>
      </c>
      <c r="E390" s="136" t="s">
        <v>138</v>
      </c>
      <c r="F390" s="178">
        <v>75.2</v>
      </c>
      <c r="G390" s="129"/>
    </row>
    <row r="391" spans="1:6" ht="89.25">
      <c r="A391" s="136" t="s">
        <v>133</v>
      </c>
      <c r="B391" s="65" t="s">
        <v>902</v>
      </c>
      <c r="C391" s="136" t="s">
        <v>530</v>
      </c>
      <c r="D391" s="136" t="s">
        <v>903</v>
      </c>
      <c r="E391" s="136" t="s">
        <v>335</v>
      </c>
      <c r="F391" s="178">
        <f>F392</f>
        <v>1.6</v>
      </c>
    </row>
    <row r="392" spans="1:6" ht="12.75">
      <c r="A392" s="136" t="s">
        <v>133</v>
      </c>
      <c r="B392" s="65" t="s">
        <v>137</v>
      </c>
      <c r="C392" s="136" t="s">
        <v>530</v>
      </c>
      <c r="D392" s="136" t="s">
        <v>903</v>
      </c>
      <c r="E392" s="136" t="s">
        <v>138</v>
      </c>
      <c r="F392" s="178">
        <v>1.6</v>
      </c>
    </row>
    <row r="393" spans="1:6" ht="63.75">
      <c r="A393" s="136" t="s">
        <v>133</v>
      </c>
      <c r="B393" s="65" t="s">
        <v>847</v>
      </c>
      <c r="C393" s="136" t="s">
        <v>530</v>
      </c>
      <c r="D393" s="136" t="s">
        <v>904</v>
      </c>
      <c r="E393" s="136" t="s">
        <v>335</v>
      </c>
      <c r="F393" s="178">
        <f>F394</f>
        <v>79.4</v>
      </c>
    </row>
    <row r="394" spans="1:7" ht="12.75">
      <c r="A394" s="136" t="s">
        <v>133</v>
      </c>
      <c r="B394" s="65" t="s">
        <v>137</v>
      </c>
      <c r="C394" s="136" t="s">
        <v>530</v>
      </c>
      <c r="D394" s="136" t="s">
        <v>904</v>
      </c>
      <c r="E394" s="136" t="s">
        <v>138</v>
      </c>
      <c r="F394" s="178">
        <v>79.4</v>
      </c>
      <c r="G394" s="129"/>
    </row>
    <row r="395" spans="1:6" ht="51">
      <c r="A395" s="136" t="s">
        <v>133</v>
      </c>
      <c r="B395" s="65" t="s">
        <v>905</v>
      </c>
      <c r="C395" s="136" t="s">
        <v>530</v>
      </c>
      <c r="D395" s="136" t="s">
        <v>906</v>
      </c>
      <c r="E395" s="136" t="s">
        <v>335</v>
      </c>
      <c r="F395" s="178">
        <f>F396</f>
        <v>4240.5</v>
      </c>
    </row>
    <row r="396" spans="1:6" ht="12.75">
      <c r="A396" s="136" t="s">
        <v>133</v>
      </c>
      <c r="B396" s="65" t="s">
        <v>137</v>
      </c>
      <c r="C396" s="136" t="s">
        <v>530</v>
      </c>
      <c r="D396" s="136" t="s">
        <v>906</v>
      </c>
      <c r="E396" s="136" t="s">
        <v>138</v>
      </c>
      <c r="F396" s="178">
        <v>4240.5</v>
      </c>
    </row>
    <row r="397" spans="1:6" ht="51">
      <c r="A397" s="136" t="s">
        <v>133</v>
      </c>
      <c r="B397" s="65" t="s">
        <v>910</v>
      </c>
      <c r="C397" s="136" t="s">
        <v>530</v>
      </c>
      <c r="D397" s="136" t="s">
        <v>911</v>
      </c>
      <c r="E397" s="136" t="s">
        <v>335</v>
      </c>
      <c r="F397" s="178">
        <f>F398</f>
        <v>77.4</v>
      </c>
    </row>
    <row r="398" spans="1:6" ht="12.75">
      <c r="A398" s="136" t="s">
        <v>133</v>
      </c>
      <c r="B398" s="65" t="s">
        <v>137</v>
      </c>
      <c r="C398" s="136" t="s">
        <v>530</v>
      </c>
      <c r="D398" s="136" t="s">
        <v>911</v>
      </c>
      <c r="E398" s="136" t="s">
        <v>138</v>
      </c>
      <c r="F398" s="178">
        <v>77.4</v>
      </c>
    </row>
    <row r="399" spans="1:6" ht="100.5" customHeight="1">
      <c r="A399" s="136" t="s">
        <v>133</v>
      </c>
      <c r="B399" s="65" t="s">
        <v>93</v>
      </c>
      <c r="C399" s="136" t="s">
        <v>530</v>
      </c>
      <c r="D399" s="136" t="s">
        <v>912</v>
      </c>
      <c r="E399" s="136" t="s">
        <v>335</v>
      </c>
      <c r="F399" s="178">
        <f>F400</f>
        <v>60.4</v>
      </c>
    </row>
    <row r="400" spans="1:6" ht="12.75">
      <c r="A400" s="136" t="s">
        <v>133</v>
      </c>
      <c r="B400" s="65" t="s">
        <v>137</v>
      </c>
      <c r="C400" s="136" t="s">
        <v>530</v>
      </c>
      <c r="D400" s="136" t="s">
        <v>912</v>
      </c>
      <c r="E400" s="136" t="s">
        <v>138</v>
      </c>
      <c r="F400" s="178">
        <v>60.4</v>
      </c>
    </row>
    <row r="401" spans="1:6" ht="105" customHeight="1">
      <c r="A401" s="136" t="s">
        <v>133</v>
      </c>
      <c r="B401" s="65" t="s">
        <v>94</v>
      </c>
      <c r="C401" s="136" t="s">
        <v>530</v>
      </c>
      <c r="D401" s="136" t="s">
        <v>913</v>
      </c>
      <c r="E401" s="136" t="s">
        <v>335</v>
      </c>
      <c r="F401" s="178">
        <f>F402</f>
        <v>1.2</v>
      </c>
    </row>
    <row r="402" spans="1:7" ht="12.75">
      <c r="A402" s="136" t="s">
        <v>133</v>
      </c>
      <c r="B402" s="65" t="s">
        <v>137</v>
      </c>
      <c r="C402" s="136" t="s">
        <v>530</v>
      </c>
      <c r="D402" s="136" t="s">
        <v>913</v>
      </c>
      <c r="E402" s="136" t="s">
        <v>138</v>
      </c>
      <c r="F402" s="178">
        <v>1.2</v>
      </c>
      <c r="G402" s="129"/>
    </row>
    <row r="403" spans="1:6" ht="38.25">
      <c r="A403" s="136" t="s">
        <v>133</v>
      </c>
      <c r="B403" s="65" t="s">
        <v>914</v>
      </c>
      <c r="C403" s="136" t="s">
        <v>530</v>
      </c>
      <c r="D403" s="136" t="s">
        <v>915</v>
      </c>
      <c r="E403" s="136" t="s">
        <v>335</v>
      </c>
      <c r="F403" s="178">
        <f>F404</f>
        <v>4202.2</v>
      </c>
    </row>
    <row r="404" spans="1:6" ht="12.75">
      <c r="A404" s="136" t="s">
        <v>133</v>
      </c>
      <c r="B404" s="65" t="s">
        <v>137</v>
      </c>
      <c r="C404" s="136" t="s">
        <v>530</v>
      </c>
      <c r="D404" s="136" t="s">
        <v>915</v>
      </c>
      <c r="E404" s="136" t="s">
        <v>138</v>
      </c>
      <c r="F404" s="178">
        <v>4202.2</v>
      </c>
    </row>
    <row r="405" spans="1:6" ht="144" customHeight="1">
      <c r="A405" s="136" t="s">
        <v>133</v>
      </c>
      <c r="B405" s="65" t="s">
        <v>916</v>
      </c>
      <c r="C405" s="136" t="s">
        <v>530</v>
      </c>
      <c r="D405" s="136" t="s">
        <v>917</v>
      </c>
      <c r="E405" s="136" t="s">
        <v>335</v>
      </c>
      <c r="F405" s="178">
        <f>F406+F408</f>
        <v>230.5</v>
      </c>
    </row>
    <row r="406" spans="1:6" ht="12.75">
      <c r="A406" s="136" t="s">
        <v>133</v>
      </c>
      <c r="B406" s="65" t="s">
        <v>918</v>
      </c>
      <c r="C406" s="136" t="s">
        <v>530</v>
      </c>
      <c r="D406" s="136" t="s">
        <v>919</v>
      </c>
      <c r="E406" s="136" t="s">
        <v>335</v>
      </c>
      <c r="F406" s="178">
        <f>F407</f>
        <v>226.5</v>
      </c>
    </row>
    <row r="407" spans="1:6" ht="12.75">
      <c r="A407" s="136" t="s">
        <v>133</v>
      </c>
      <c r="B407" s="65" t="s">
        <v>137</v>
      </c>
      <c r="C407" s="136" t="s">
        <v>530</v>
      </c>
      <c r="D407" s="136" t="s">
        <v>919</v>
      </c>
      <c r="E407" s="136" t="s">
        <v>138</v>
      </c>
      <c r="F407" s="178">
        <v>226.5</v>
      </c>
    </row>
    <row r="408" spans="1:6" ht="140.25">
      <c r="A408" s="136" t="s">
        <v>133</v>
      </c>
      <c r="B408" s="65" t="s">
        <v>920</v>
      </c>
      <c r="C408" s="136" t="s">
        <v>530</v>
      </c>
      <c r="D408" s="136" t="s">
        <v>921</v>
      </c>
      <c r="E408" s="136" t="s">
        <v>335</v>
      </c>
      <c r="F408" s="178">
        <f>F409</f>
        <v>4</v>
      </c>
    </row>
    <row r="409" spans="1:6" ht="12.75">
      <c r="A409" s="136" t="s">
        <v>133</v>
      </c>
      <c r="B409" s="65" t="s">
        <v>137</v>
      </c>
      <c r="C409" s="136" t="s">
        <v>530</v>
      </c>
      <c r="D409" s="136" t="s">
        <v>921</v>
      </c>
      <c r="E409" s="136" t="s">
        <v>138</v>
      </c>
      <c r="F409" s="178">
        <v>4</v>
      </c>
    </row>
    <row r="410" spans="1:6" ht="71.25" customHeight="1">
      <c r="A410" s="136" t="s">
        <v>133</v>
      </c>
      <c r="B410" s="65" t="s">
        <v>848</v>
      </c>
      <c r="C410" s="136" t="s">
        <v>530</v>
      </c>
      <c r="D410" s="136" t="s">
        <v>849</v>
      </c>
      <c r="E410" s="136"/>
      <c r="F410" s="178">
        <f>F411+F413</f>
        <v>13306.9</v>
      </c>
    </row>
    <row r="411" spans="1:6" ht="51">
      <c r="A411" s="136" t="s">
        <v>133</v>
      </c>
      <c r="B411" s="65" t="s">
        <v>922</v>
      </c>
      <c r="C411" s="136" t="s">
        <v>530</v>
      </c>
      <c r="D411" s="136" t="s">
        <v>923</v>
      </c>
      <c r="E411" s="136" t="s">
        <v>335</v>
      </c>
      <c r="F411" s="178">
        <f>F412</f>
        <v>13075.5</v>
      </c>
    </row>
    <row r="412" spans="1:6" ht="12.75">
      <c r="A412" s="136" t="s">
        <v>133</v>
      </c>
      <c r="B412" s="65" t="s">
        <v>137</v>
      </c>
      <c r="C412" s="136" t="s">
        <v>530</v>
      </c>
      <c r="D412" s="136" t="s">
        <v>923</v>
      </c>
      <c r="E412" s="136" t="s">
        <v>138</v>
      </c>
      <c r="F412" s="178">
        <v>13075.5</v>
      </c>
    </row>
    <row r="413" spans="1:6" ht="54.75" customHeight="1">
      <c r="A413" s="136" t="s">
        <v>133</v>
      </c>
      <c r="B413" s="65" t="s">
        <v>924</v>
      </c>
      <c r="C413" s="136" t="s">
        <v>530</v>
      </c>
      <c r="D413" s="136" t="s">
        <v>925</v>
      </c>
      <c r="E413" s="136" t="s">
        <v>335</v>
      </c>
      <c r="F413" s="178">
        <f>F414</f>
        <v>231.4</v>
      </c>
    </row>
    <row r="414" spans="1:6" ht="12.75">
      <c r="A414" s="136" t="s">
        <v>133</v>
      </c>
      <c r="B414" s="65" t="s">
        <v>137</v>
      </c>
      <c r="C414" s="136" t="s">
        <v>530</v>
      </c>
      <c r="D414" s="136" t="s">
        <v>925</v>
      </c>
      <c r="E414" s="136" t="s">
        <v>138</v>
      </c>
      <c r="F414" s="178">
        <v>231.4</v>
      </c>
    </row>
    <row r="415" spans="1:6" ht="38.25">
      <c r="A415" s="136" t="s">
        <v>133</v>
      </c>
      <c r="B415" s="65" t="s">
        <v>0</v>
      </c>
      <c r="C415" s="136" t="s">
        <v>530</v>
      </c>
      <c r="D415" s="136" t="s">
        <v>1</v>
      </c>
      <c r="E415" s="136" t="s">
        <v>335</v>
      </c>
      <c r="F415" s="178">
        <f>F416</f>
        <v>95.7</v>
      </c>
    </row>
    <row r="416" spans="1:6" ht="25.5">
      <c r="A416" s="136" t="s">
        <v>133</v>
      </c>
      <c r="B416" s="65" t="s">
        <v>2</v>
      </c>
      <c r="C416" s="136" t="s">
        <v>530</v>
      </c>
      <c r="D416" s="136" t="s">
        <v>3</v>
      </c>
      <c r="E416" s="136" t="s">
        <v>335</v>
      </c>
      <c r="F416" s="178">
        <f>F417</f>
        <v>95.7</v>
      </c>
    </row>
    <row r="417" spans="1:6" ht="12.75">
      <c r="A417" s="136" t="s">
        <v>133</v>
      </c>
      <c r="B417" s="65" t="s">
        <v>137</v>
      </c>
      <c r="C417" s="136" t="s">
        <v>530</v>
      </c>
      <c r="D417" s="136" t="s">
        <v>3</v>
      </c>
      <c r="E417" s="136" t="s">
        <v>138</v>
      </c>
      <c r="F417" s="178">
        <v>95.7</v>
      </c>
    </row>
    <row r="418" spans="1:6" ht="25.5">
      <c r="A418" s="136" t="s">
        <v>133</v>
      </c>
      <c r="B418" s="65" t="s">
        <v>926</v>
      </c>
      <c r="C418" s="136" t="s">
        <v>530</v>
      </c>
      <c r="D418" s="136" t="s">
        <v>927</v>
      </c>
      <c r="E418" s="136" t="s">
        <v>335</v>
      </c>
      <c r="F418" s="178">
        <f>F419+F421+F423+F425+F427+F429</f>
        <v>1558.3999999999999</v>
      </c>
    </row>
    <row r="419" spans="1:6" ht="12.75">
      <c r="A419" s="136" t="s">
        <v>133</v>
      </c>
      <c r="B419" s="65" t="s">
        <v>928</v>
      </c>
      <c r="C419" s="136" t="s">
        <v>530</v>
      </c>
      <c r="D419" s="136" t="s">
        <v>929</v>
      </c>
      <c r="E419" s="136" t="s">
        <v>335</v>
      </c>
      <c r="F419" s="178">
        <f>F420</f>
        <v>979.3</v>
      </c>
    </row>
    <row r="420" spans="1:6" ht="12.75">
      <c r="A420" s="136" t="s">
        <v>133</v>
      </c>
      <c r="B420" s="65" t="s">
        <v>137</v>
      </c>
      <c r="C420" s="136" t="s">
        <v>530</v>
      </c>
      <c r="D420" s="136" t="s">
        <v>929</v>
      </c>
      <c r="E420" s="136" t="s">
        <v>138</v>
      </c>
      <c r="F420" s="178">
        <v>979.3</v>
      </c>
    </row>
    <row r="421" spans="1:6" ht="25.5">
      <c r="A421" s="136" t="s">
        <v>133</v>
      </c>
      <c r="B421" s="65" t="s">
        <v>850</v>
      </c>
      <c r="C421" s="136" t="s">
        <v>530</v>
      </c>
      <c r="D421" s="136" t="s">
        <v>930</v>
      </c>
      <c r="E421" s="136" t="s">
        <v>335</v>
      </c>
      <c r="F421" s="178">
        <f>F422</f>
        <v>472.4</v>
      </c>
    </row>
    <row r="422" spans="1:6" ht="12.75">
      <c r="A422" s="136" t="s">
        <v>133</v>
      </c>
      <c r="B422" s="65" t="s">
        <v>137</v>
      </c>
      <c r="C422" s="136" t="s">
        <v>530</v>
      </c>
      <c r="D422" s="136" t="s">
        <v>930</v>
      </c>
      <c r="E422" s="136" t="s">
        <v>138</v>
      </c>
      <c r="F422" s="178">
        <v>472.4</v>
      </c>
    </row>
    <row r="423" spans="1:6" ht="68.25" customHeight="1">
      <c r="A423" s="136" t="s">
        <v>133</v>
      </c>
      <c r="B423" s="65" t="s">
        <v>851</v>
      </c>
      <c r="C423" s="136" t="s">
        <v>530</v>
      </c>
      <c r="D423" s="136" t="s">
        <v>931</v>
      </c>
      <c r="E423" s="136" t="s">
        <v>335</v>
      </c>
      <c r="F423" s="178">
        <f>F424</f>
        <v>2.6</v>
      </c>
    </row>
    <row r="424" spans="1:6" ht="12.75">
      <c r="A424" s="136" t="s">
        <v>133</v>
      </c>
      <c r="B424" s="65" t="s">
        <v>137</v>
      </c>
      <c r="C424" s="136" t="s">
        <v>530</v>
      </c>
      <c r="D424" s="136" t="s">
        <v>931</v>
      </c>
      <c r="E424" s="136" t="s">
        <v>138</v>
      </c>
      <c r="F424" s="178">
        <v>2.6</v>
      </c>
    </row>
    <row r="425" spans="1:6" ht="168.75" customHeight="1">
      <c r="A425" s="136" t="s">
        <v>133</v>
      </c>
      <c r="B425" s="65" t="s">
        <v>852</v>
      </c>
      <c r="C425" s="136" t="s">
        <v>530</v>
      </c>
      <c r="D425" s="136" t="s">
        <v>932</v>
      </c>
      <c r="E425" s="136" t="s">
        <v>335</v>
      </c>
      <c r="F425" s="178">
        <f>F426</f>
        <v>26.2</v>
      </c>
    </row>
    <row r="426" spans="1:6" ht="12.75">
      <c r="A426" s="136" t="s">
        <v>133</v>
      </c>
      <c r="B426" s="65" t="s">
        <v>137</v>
      </c>
      <c r="C426" s="136" t="s">
        <v>530</v>
      </c>
      <c r="D426" s="136" t="s">
        <v>932</v>
      </c>
      <c r="E426" s="136" t="s">
        <v>138</v>
      </c>
      <c r="F426" s="178">
        <v>26.2</v>
      </c>
    </row>
    <row r="427" spans="1:6" ht="38.25">
      <c r="A427" s="136" t="s">
        <v>133</v>
      </c>
      <c r="B427" s="65" t="s">
        <v>853</v>
      </c>
      <c r="C427" s="136" t="s">
        <v>530</v>
      </c>
      <c r="D427" s="136" t="s">
        <v>933</v>
      </c>
      <c r="E427" s="136" t="s">
        <v>335</v>
      </c>
      <c r="F427" s="178">
        <f>F428</f>
        <v>51.5</v>
      </c>
    </row>
    <row r="428" spans="1:6" ht="12.75">
      <c r="A428" s="136" t="s">
        <v>133</v>
      </c>
      <c r="B428" s="65" t="s">
        <v>137</v>
      </c>
      <c r="C428" s="136" t="s">
        <v>530</v>
      </c>
      <c r="D428" s="136" t="s">
        <v>933</v>
      </c>
      <c r="E428" s="136" t="s">
        <v>138</v>
      </c>
      <c r="F428" s="178">
        <v>51.5</v>
      </c>
    </row>
    <row r="429" spans="1:6" ht="40.5" customHeight="1">
      <c r="A429" s="136" t="s">
        <v>133</v>
      </c>
      <c r="B429" s="65" t="s">
        <v>934</v>
      </c>
      <c r="C429" s="136" t="s">
        <v>530</v>
      </c>
      <c r="D429" s="136" t="s">
        <v>935</v>
      </c>
      <c r="E429" s="136" t="s">
        <v>335</v>
      </c>
      <c r="F429" s="178">
        <f>F430</f>
        <v>26.4</v>
      </c>
    </row>
    <row r="430" spans="1:6" ht="12.75">
      <c r="A430" s="136" t="s">
        <v>133</v>
      </c>
      <c r="B430" s="65" t="s">
        <v>137</v>
      </c>
      <c r="C430" s="136" t="s">
        <v>530</v>
      </c>
      <c r="D430" s="136" t="s">
        <v>935</v>
      </c>
      <c r="E430" s="136" t="s">
        <v>138</v>
      </c>
      <c r="F430" s="178">
        <v>26.4</v>
      </c>
    </row>
    <row r="431" spans="1:6" ht="12.75">
      <c r="A431" s="136" t="s">
        <v>133</v>
      </c>
      <c r="B431" s="65" t="s">
        <v>936</v>
      </c>
      <c r="C431" s="136" t="s">
        <v>530</v>
      </c>
      <c r="D431" s="136" t="s">
        <v>937</v>
      </c>
      <c r="E431" s="136" t="s">
        <v>335</v>
      </c>
      <c r="F431" s="178">
        <f>F432+F434+F436+F438+F440+F442+F444</f>
        <v>306.90000000000003</v>
      </c>
    </row>
    <row r="432" spans="1:6" ht="77.25" customHeight="1">
      <c r="A432" s="136" t="s">
        <v>133</v>
      </c>
      <c r="B432" s="65" t="s">
        <v>4</v>
      </c>
      <c r="C432" s="136" t="s">
        <v>530</v>
      </c>
      <c r="D432" s="136" t="s">
        <v>938</v>
      </c>
      <c r="E432" s="136" t="s">
        <v>335</v>
      </c>
      <c r="F432" s="178">
        <f>F433</f>
        <v>21.9</v>
      </c>
    </row>
    <row r="433" spans="1:6" ht="12.75">
      <c r="A433" s="136" t="s">
        <v>133</v>
      </c>
      <c r="B433" s="65" t="s">
        <v>137</v>
      </c>
      <c r="C433" s="136" t="s">
        <v>530</v>
      </c>
      <c r="D433" s="136" t="s">
        <v>938</v>
      </c>
      <c r="E433" s="136" t="s">
        <v>138</v>
      </c>
      <c r="F433" s="178">
        <v>21.9</v>
      </c>
    </row>
    <row r="434" spans="1:6" ht="36.75" customHeight="1">
      <c r="A434" s="136" t="s">
        <v>133</v>
      </c>
      <c r="B434" s="65" t="s">
        <v>854</v>
      </c>
      <c r="C434" s="136" t="s">
        <v>530</v>
      </c>
      <c r="D434" s="136" t="s">
        <v>939</v>
      </c>
      <c r="E434" s="136" t="s">
        <v>335</v>
      </c>
      <c r="F434" s="178">
        <f>F435</f>
        <v>10.2</v>
      </c>
    </row>
    <row r="435" spans="1:6" ht="12.75">
      <c r="A435" s="136" t="s">
        <v>133</v>
      </c>
      <c r="B435" s="65" t="s">
        <v>137</v>
      </c>
      <c r="C435" s="136" t="s">
        <v>530</v>
      </c>
      <c r="D435" s="136" t="s">
        <v>939</v>
      </c>
      <c r="E435" s="136" t="s">
        <v>138</v>
      </c>
      <c r="F435" s="178">
        <v>10.2</v>
      </c>
    </row>
    <row r="436" spans="1:6" ht="63.75">
      <c r="A436" s="136" t="s">
        <v>133</v>
      </c>
      <c r="B436" s="65" t="s">
        <v>940</v>
      </c>
      <c r="C436" s="136" t="s">
        <v>530</v>
      </c>
      <c r="D436" s="136" t="s">
        <v>941</v>
      </c>
      <c r="E436" s="136" t="s">
        <v>335</v>
      </c>
      <c r="F436" s="178">
        <f>F437</f>
        <v>5.1</v>
      </c>
    </row>
    <row r="437" spans="1:6" ht="12.75">
      <c r="A437" s="136" t="s">
        <v>133</v>
      </c>
      <c r="B437" s="65" t="s">
        <v>137</v>
      </c>
      <c r="C437" s="136" t="s">
        <v>530</v>
      </c>
      <c r="D437" s="136" t="s">
        <v>941</v>
      </c>
      <c r="E437" s="136" t="s">
        <v>138</v>
      </c>
      <c r="F437" s="178">
        <v>5.1</v>
      </c>
    </row>
    <row r="438" spans="1:6" ht="89.25" customHeight="1">
      <c r="A438" s="136" t="s">
        <v>133</v>
      </c>
      <c r="B438" s="65" t="s">
        <v>855</v>
      </c>
      <c r="C438" s="136" t="s">
        <v>530</v>
      </c>
      <c r="D438" s="136" t="s">
        <v>942</v>
      </c>
      <c r="E438" s="136" t="s">
        <v>335</v>
      </c>
      <c r="F438" s="178">
        <f>F439</f>
        <v>40.6</v>
      </c>
    </row>
    <row r="439" spans="1:6" ht="12.75">
      <c r="A439" s="136" t="s">
        <v>133</v>
      </c>
      <c r="B439" s="65" t="s">
        <v>137</v>
      </c>
      <c r="C439" s="136" t="s">
        <v>530</v>
      </c>
      <c r="D439" s="136" t="s">
        <v>942</v>
      </c>
      <c r="E439" s="136" t="s">
        <v>138</v>
      </c>
      <c r="F439" s="178">
        <v>40.6</v>
      </c>
    </row>
    <row r="440" spans="1:6" ht="41.25" customHeight="1">
      <c r="A440" s="136" t="s">
        <v>133</v>
      </c>
      <c r="B440" s="65" t="s">
        <v>943</v>
      </c>
      <c r="C440" s="136" t="s">
        <v>530</v>
      </c>
      <c r="D440" s="136" t="s">
        <v>944</v>
      </c>
      <c r="E440" s="136" t="s">
        <v>335</v>
      </c>
      <c r="F440" s="178">
        <f>F441</f>
        <v>61.5</v>
      </c>
    </row>
    <row r="441" spans="1:6" ht="12.75">
      <c r="A441" s="136" t="s">
        <v>133</v>
      </c>
      <c r="B441" s="65" t="s">
        <v>137</v>
      </c>
      <c r="C441" s="136" t="s">
        <v>530</v>
      </c>
      <c r="D441" s="136" t="s">
        <v>944</v>
      </c>
      <c r="E441" s="136" t="s">
        <v>138</v>
      </c>
      <c r="F441" s="178">
        <v>61.5</v>
      </c>
    </row>
    <row r="442" spans="1:6" ht="36.75" customHeight="1">
      <c r="A442" s="136" t="s">
        <v>133</v>
      </c>
      <c r="B442" s="65" t="s">
        <v>968</v>
      </c>
      <c r="C442" s="136" t="s">
        <v>530</v>
      </c>
      <c r="D442" s="136" t="s">
        <v>969</v>
      </c>
      <c r="E442" s="136" t="s">
        <v>335</v>
      </c>
      <c r="F442" s="178">
        <f>F443</f>
        <v>14.8</v>
      </c>
    </row>
    <row r="443" spans="1:6" ht="12.75">
      <c r="A443" s="136" t="s">
        <v>133</v>
      </c>
      <c r="B443" s="65" t="s">
        <v>137</v>
      </c>
      <c r="C443" s="136" t="s">
        <v>530</v>
      </c>
      <c r="D443" s="136" t="s">
        <v>969</v>
      </c>
      <c r="E443" s="136" t="s">
        <v>138</v>
      </c>
      <c r="F443" s="178">
        <v>14.8</v>
      </c>
    </row>
    <row r="444" spans="1:6" ht="38.25">
      <c r="A444" s="136" t="s">
        <v>133</v>
      </c>
      <c r="B444" s="65" t="s">
        <v>856</v>
      </c>
      <c r="C444" s="136" t="s">
        <v>530</v>
      </c>
      <c r="D444" s="136" t="s">
        <v>970</v>
      </c>
      <c r="E444" s="136" t="s">
        <v>335</v>
      </c>
      <c r="F444" s="178">
        <f>F445</f>
        <v>152.8</v>
      </c>
    </row>
    <row r="445" spans="1:6" ht="12.75">
      <c r="A445" s="136" t="s">
        <v>133</v>
      </c>
      <c r="B445" s="65" t="s">
        <v>137</v>
      </c>
      <c r="C445" s="136" t="s">
        <v>530</v>
      </c>
      <c r="D445" s="136" t="s">
        <v>970</v>
      </c>
      <c r="E445" s="136" t="s">
        <v>138</v>
      </c>
      <c r="F445" s="178">
        <v>152.8</v>
      </c>
    </row>
    <row r="446" spans="1:6" ht="25.5">
      <c r="A446" s="136" t="s">
        <v>133</v>
      </c>
      <c r="B446" s="65" t="s">
        <v>857</v>
      </c>
      <c r="C446" s="136" t="s">
        <v>530</v>
      </c>
      <c r="D446" s="136" t="s">
        <v>971</v>
      </c>
      <c r="E446" s="136" t="s">
        <v>335</v>
      </c>
      <c r="F446" s="178">
        <f>F447</f>
        <v>650</v>
      </c>
    </row>
    <row r="447" spans="1:6" ht="25.5">
      <c r="A447" s="136" t="s">
        <v>133</v>
      </c>
      <c r="B447" s="65" t="s">
        <v>45</v>
      </c>
      <c r="C447" s="136" t="s">
        <v>530</v>
      </c>
      <c r="D447" s="136" t="s">
        <v>971</v>
      </c>
      <c r="E447" s="136" t="s">
        <v>46</v>
      </c>
      <c r="F447" s="178">
        <v>650</v>
      </c>
    </row>
    <row r="448" spans="1:6" ht="38.25">
      <c r="A448" s="136" t="s">
        <v>133</v>
      </c>
      <c r="B448" s="65" t="s">
        <v>972</v>
      </c>
      <c r="C448" s="136" t="s">
        <v>530</v>
      </c>
      <c r="D448" s="136" t="s">
        <v>973</v>
      </c>
      <c r="E448" s="136" t="s">
        <v>335</v>
      </c>
      <c r="F448" s="178">
        <f>F449+F453+F451</f>
        <v>258.09999999999997</v>
      </c>
    </row>
    <row r="449" spans="1:6" ht="12.75">
      <c r="A449" s="136" t="s">
        <v>133</v>
      </c>
      <c r="B449" s="65" t="s">
        <v>974</v>
      </c>
      <c r="C449" s="136" t="s">
        <v>530</v>
      </c>
      <c r="D449" s="136" t="s">
        <v>975</v>
      </c>
      <c r="E449" s="136" t="s">
        <v>335</v>
      </c>
      <c r="F449" s="178">
        <f>F450</f>
        <v>178.1</v>
      </c>
    </row>
    <row r="450" spans="1:6" ht="12.75">
      <c r="A450" s="136" t="s">
        <v>133</v>
      </c>
      <c r="B450" s="65" t="s">
        <v>137</v>
      </c>
      <c r="C450" s="136" t="s">
        <v>530</v>
      </c>
      <c r="D450" s="136" t="s">
        <v>975</v>
      </c>
      <c r="E450" s="136" t="s">
        <v>138</v>
      </c>
      <c r="F450" s="178">
        <v>178.1</v>
      </c>
    </row>
    <row r="451" spans="1:6" ht="30.75" customHeight="1">
      <c r="A451" s="136" t="s">
        <v>133</v>
      </c>
      <c r="B451" s="65" t="s">
        <v>976</v>
      </c>
      <c r="C451" s="136" t="s">
        <v>530</v>
      </c>
      <c r="D451" s="136" t="s">
        <v>977</v>
      </c>
      <c r="E451" s="136" t="s">
        <v>335</v>
      </c>
      <c r="F451" s="178">
        <f>F452</f>
        <v>76.8</v>
      </c>
    </row>
    <row r="452" spans="1:6" ht="12.75">
      <c r="A452" s="136" t="s">
        <v>133</v>
      </c>
      <c r="B452" s="65" t="s">
        <v>137</v>
      </c>
      <c r="C452" s="136" t="s">
        <v>530</v>
      </c>
      <c r="D452" s="136" t="s">
        <v>977</v>
      </c>
      <c r="E452" s="136" t="s">
        <v>138</v>
      </c>
      <c r="F452" s="178">
        <v>76.8</v>
      </c>
    </row>
    <row r="453" spans="1:6" ht="25.5">
      <c r="A453" s="136" t="s">
        <v>133</v>
      </c>
      <c r="B453" s="65" t="s">
        <v>978</v>
      </c>
      <c r="C453" s="136" t="s">
        <v>530</v>
      </c>
      <c r="D453" s="136" t="s">
        <v>979</v>
      </c>
      <c r="E453" s="136" t="s">
        <v>335</v>
      </c>
      <c r="F453" s="178">
        <f>F454</f>
        <v>3.2</v>
      </c>
    </row>
    <row r="454" spans="1:6" ht="12.75">
      <c r="A454" s="136" t="s">
        <v>133</v>
      </c>
      <c r="B454" s="65" t="s">
        <v>137</v>
      </c>
      <c r="C454" s="136" t="s">
        <v>530</v>
      </c>
      <c r="D454" s="136" t="s">
        <v>979</v>
      </c>
      <c r="E454" s="136" t="s">
        <v>138</v>
      </c>
      <c r="F454" s="178">
        <v>3.2</v>
      </c>
    </row>
    <row r="455" spans="1:6" ht="38.25">
      <c r="A455" s="136" t="s">
        <v>133</v>
      </c>
      <c r="B455" s="65" t="s">
        <v>5</v>
      </c>
      <c r="C455" s="136" t="s">
        <v>530</v>
      </c>
      <c r="D455" s="136" t="s">
        <v>6</v>
      </c>
      <c r="E455" s="136"/>
      <c r="F455" s="178">
        <f>F456+F458</f>
        <v>6.1</v>
      </c>
    </row>
    <row r="456" spans="1:6" ht="25.5">
      <c r="A456" s="136" t="s">
        <v>133</v>
      </c>
      <c r="B456" s="65" t="s">
        <v>7</v>
      </c>
      <c r="C456" s="136" t="s">
        <v>530</v>
      </c>
      <c r="D456" s="136" t="s">
        <v>8</v>
      </c>
      <c r="E456" s="136"/>
      <c r="F456" s="178">
        <f>F457</f>
        <v>6</v>
      </c>
    </row>
    <row r="457" spans="1:6" ht="12.75">
      <c r="A457" s="136" t="s">
        <v>133</v>
      </c>
      <c r="B457" s="65" t="s">
        <v>137</v>
      </c>
      <c r="C457" s="136" t="s">
        <v>530</v>
      </c>
      <c r="D457" s="136" t="s">
        <v>8</v>
      </c>
      <c r="E457" s="136" t="s">
        <v>138</v>
      </c>
      <c r="F457" s="178">
        <v>6</v>
      </c>
    </row>
    <row r="458" spans="1:6" ht="63.75">
      <c r="A458" s="136" t="s">
        <v>133</v>
      </c>
      <c r="B458" s="65" t="s">
        <v>9</v>
      </c>
      <c r="C458" s="136" t="s">
        <v>530</v>
      </c>
      <c r="D458" s="136" t="s">
        <v>10</v>
      </c>
      <c r="E458" s="136"/>
      <c r="F458" s="178">
        <f>F459</f>
        <v>0.1</v>
      </c>
    </row>
    <row r="459" spans="1:6" ht="12.75">
      <c r="A459" s="136" t="s">
        <v>133</v>
      </c>
      <c r="B459" s="65" t="s">
        <v>137</v>
      </c>
      <c r="C459" s="136" t="s">
        <v>530</v>
      </c>
      <c r="D459" s="136" t="s">
        <v>10</v>
      </c>
      <c r="E459" s="136" t="s">
        <v>138</v>
      </c>
      <c r="F459" s="178">
        <v>0.1</v>
      </c>
    </row>
    <row r="460" spans="1:6" ht="25.5">
      <c r="A460" s="136" t="s">
        <v>133</v>
      </c>
      <c r="B460" s="65" t="s">
        <v>11</v>
      </c>
      <c r="C460" s="136" t="s">
        <v>530</v>
      </c>
      <c r="D460" s="136" t="s">
        <v>12</v>
      </c>
      <c r="E460" s="136"/>
      <c r="F460" s="178">
        <f>F461+F463</f>
        <v>88.6</v>
      </c>
    </row>
    <row r="461" spans="1:6" ht="51">
      <c r="A461" s="136" t="s">
        <v>133</v>
      </c>
      <c r="B461" s="65" t="s">
        <v>13</v>
      </c>
      <c r="C461" s="136" t="s">
        <v>530</v>
      </c>
      <c r="D461" s="136" t="s">
        <v>14</v>
      </c>
      <c r="E461" s="136"/>
      <c r="F461" s="178">
        <f>F462</f>
        <v>87.1</v>
      </c>
    </row>
    <row r="462" spans="1:6" ht="12.75">
      <c r="A462" s="136" t="s">
        <v>133</v>
      </c>
      <c r="B462" s="65" t="s">
        <v>137</v>
      </c>
      <c r="C462" s="136" t="s">
        <v>530</v>
      </c>
      <c r="D462" s="136" t="s">
        <v>14</v>
      </c>
      <c r="E462" s="136" t="s">
        <v>138</v>
      </c>
      <c r="F462" s="178">
        <v>87.1</v>
      </c>
    </row>
    <row r="463" spans="1:6" ht="12.75">
      <c r="A463" s="136" t="s">
        <v>133</v>
      </c>
      <c r="B463" s="65" t="s">
        <v>15</v>
      </c>
      <c r="C463" s="136" t="s">
        <v>530</v>
      </c>
      <c r="D463" s="136" t="s">
        <v>16</v>
      </c>
      <c r="E463" s="136"/>
      <c r="F463" s="178">
        <f>F464</f>
        <v>1.5</v>
      </c>
    </row>
    <row r="464" spans="1:6" ht="12.75">
      <c r="A464" s="136" t="s">
        <v>133</v>
      </c>
      <c r="B464" s="65" t="s">
        <v>137</v>
      </c>
      <c r="C464" s="136" t="s">
        <v>530</v>
      </c>
      <c r="D464" s="136" t="s">
        <v>16</v>
      </c>
      <c r="E464" s="136" t="s">
        <v>138</v>
      </c>
      <c r="F464" s="178">
        <v>1.5</v>
      </c>
    </row>
    <row r="465" spans="1:6" ht="12.75">
      <c r="A465" s="136" t="s">
        <v>133</v>
      </c>
      <c r="B465" s="65" t="s">
        <v>980</v>
      </c>
      <c r="C465" s="136" t="s">
        <v>530</v>
      </c>
      <c r="D465" s="136" t="s">
        <v>981</v>
      </c>
      <c r="E465" s="136" t="s">
        <v>335</v>
      </c>
      <c r="F465" s="178">
        <f>F466+F471+F476</f>
        <v>27614.3</v>
      </c>
    </row>
    <row r="466" spans="1:6" ht="25.5">
      <c r="A466" s="136" t="s">
        <v>133</v>
      </c>
      <c r="B466" s="65" t="s">
        <v>982</v>
      </c>
      <c r="C466" s="136" t="s">
        <v>530</v>
      </c>
      <c r="D466" s="136" t="s">
        <v>983</v>
      </c>
      <c r="E466" s="136" t="s">
        <v>335</v>
      </c>
      <c r="F466" s="178">
        <f>F467+F469</f>
        <v>26460.6</v>
      </c>
    </row>
    <row r="467" spans="1:6" ht="129.75" customHeight="1">
      <c r="A467" s="136" t="s">
        <v>133</v>
      </c>
      <c r="B467" s="65" t="s">
        <v>858</v>
      </c>
      <c r="C467" s="136" t="s">
        <v>530</v>
      </c>
      <c r="D467" s="136" t="s">
        <v>984</v>
      </c>
      <c r="E467" s="136" t="s">
        <v>335</v>
      </c>
      <c r="F467" s="178">
        <f>F468</f>
        <v>26000.5</v>
      </c>
    </row>
    <row r="468" spans="1:6" ht="12.75">
      <c r="A468" s="136" t="s">
        <v>133</v>
      </c>
      <c r="B468" s="65" t="s">
        <v>137</v>
      </c>
      <c r="C468" s="136" t="s">
        <v>530</v>
      </c>
      <c r="D468" s="136" t="s">
        <v>984</v>
      </c>
      <c r="E468" s="136" t="s">
        <v>138</v>
      </c>
      <c r="F468" s="178">
        <v>26000.5</v>
      </c>
    </row>
    <row r="469" spans="1:6" ht="131.25" customHeight="1">
      <c r="A469" s="136" t="s">
        <v>133</v>
      </c>
      <c r="B469" s="65" t="s">
        <v>859</v>
      </c>
      <c r="C469" s="136" t="s">
        <v>530</v>
      </c>
      <c r="D469" s="136" t="s">
        <v>985</v>
      </c>
      <c r="E469" s="136" t="s">
        <v>335</v>
      </c>
      <c r="F469" s="178">
        <f>F470</f>
        <v>460.1</v>
      </c>
    </row>
    <row r="470" spans="1:6" ht="12.75">
      <c r="A470" s="136" t="s">
        <v>133</v>
      </c>
      <c r="B470" s="65" t="s">
        <v>137</v>
      </c>
      <c r="C470" s="136" t="s">
        <v>530</v>
      </c>
      <c r="D470" s="136" t="s">
        <v>985</v>
      </c>
      <c r="E470" s="136" t="s">
        <v>138</v>
      </c>
      <c r="F470" s="178">
        <v>460.1</v>
      </c>
    </row>
    <row r="471" spans="1:6" ht="25.5">
      <c r="A471" s="136" t="s">
        <v>133</v>
      </c>
      <c r="B471" s="65" t="s">
        <v>986</v>
      </c>
      <c r="C471" s="136" t="s">
        <v>530</v>
      </c>
      <c r="D471" s="136" t="s">
        <v>987</v>
      </c>
      <c r="E471" s="136" t="s">
        <v>335</v>
      </c>
      <c r="F471" s="178">
        <f>F472+F474</f>
        <v>274.8</v>
      </c>
    </row>
    <row r="472" spans="1:6" ht="53.25" customHeight="1">
      <c r="A472" s="136" t="s">
        <v>133</v>
      </c>
      <c r="B472" s="65" t="s">
        <v>860</v>
      </c>
      <c r="C472" s="136" t="s">
        <v>530</v>
      </c>
      <c r="D472" s="136" t="s">
        <v>988</v>
      </c>
      <c r="E472" s="136" t="s">
        <v>335</v>
      </c>
      <c r="F472" s="178">
        <f>F473</f>
        <v>270</v>
      </c>
    </row>
    <row r="473" spans="1:6" ht="12.75">
      <c r="A473" s="136" t="s">
        <v>133</v>
      </c>
      <c r="B473" s="65" t="s">
        <v>137</v>
      </c>
      <c r="C473" s="136" t="s">
        <v>530</v>
      </c>
      <c r="D473" s="136" t="s">
        <v>988</v>
      </c>
      <c r="E473" s="136" t="s">
        <v>138</v>
      </c>
      <c r="F473" s="178">
        <v>270</v>
      </c>
    </row>
    <row r="474" spans="1:6" ht="38.25">
      <c r="A474" s="136" t="s">
        <v>133</v>
      </c>
      <c r="B474" s="65" t="s">
        <v>861</v>
      </c>
      <c r="C474" s="136" t="s">
        <v>530</v>
      </c>
      <c r="D474" s="136" t="s">
        <v>989</v>
      </c>
      <c r="E474" s="136" t="s">
        <v>335</v>
      </c>
      <c r="F474" s="178">
        <f>F475</f>
        <v>4.8</v>
      </c>
    </row>
    <row r="475" spans="1:6" ht="12.75">
      <c r="A475" s="136" t="s">
        <v>133</v>
      </c>
      <c r="B475" s="65" t="s">
        <v>137</v>
      </c>
      <c r="C475" s="136" t="s">
        <v>530</v>
      </c>
      <c r="D475" s="136" t="s">
        <v>989</v>
      </c>
      <c r="E475" s="136" t="s">
        <v>138</v>
      </c>
      <c r="F475" s="178">
        <v>4.8</v>
      </c>
    </row>
    <row r="476" spans="1:6" ht="38.25">
      <c r="A476" s="136" t="s">
        <v>133</v>
      </c>
      <c r="B476" s="65" t="s">
        <v>990</v>
      </c>
      <c r="C476" s="136" t="s">
        <v>530</v>
      </c>
      <c r="D476" s="136" t="s">
        <v>991</v>
      </c>
      <c r="E476" s="136" t="s">
        <v>335</v>
      </c>
      <c r="F476" s="178">
        <f>F477+F479+F481+F483</f>
        <v>878.9</v>
      </c>
    </row>
    <row r="477" spans="1:6" ht="38.25">
      <c r="A477" s="136" t="s">
        <v>133</v>
      </c>
      <c r="B477" s="65" t="s">
        <v>992</v>
      </c>
      <c r="C477" s="136" t="s">
        <v>530</v>
      </c>
      <c r="D477" s="136" t="s">
        <v>993</v>
      </c>
      <c r="E477" s="136" t="s">
        <v>335</v>
      </c>
      <c r="F477" s="178">
        <f>F478</f>
        <v>441.7</v>
      </c>
    </row>
    <row r="478" spans="1:6" ht="12.75">
      <c r="A478" s="136" t="s">
        <v>133</v>
      </c>
      <c r="B478" s="65" t="s">
        <v>137</v>
      </c>
      <c r="C478" s="136" t="s">
        <v>530</v>
      </c>
      <c r="D478" s="136" t="s">
        <v>993</v>
      </c>
      <c r="E478" s="136" t="s">
        <v>138</v>
      </c>
      <c r="F478" s="178">
        <v>441.7</v>
      </c>
    </row>
    <row r="479" spans="1:6" ht="103.5" customHeight="1">
      <c r="A479" s="136" t="s">
        <v>133</v>
      </c>
      <c r="B479" s="65" t="s">
        <v>862</v>
      </c>
      <c r="C479" s="136" t="s">
        <v>530</v>
      </c>
      <c r="D479" s="136" t="s">
        <v>994</v>
      </c>
      <c r="E479" s="136" t="s">
        <v>335</v>
      </c>
      <c r="F479" s="178">
        <f>F480</f>
        <v>126.4</v>
      </c>
    </row>
    <row r="480" spans="1:6" ht="12.75">
      <c r="A480" s="136" t="s">
        <v>133</v>
      </c>
      <c r="B480" s="65" t="s">
        <v>137</v>
      </c>
      <c r="C480" s="136" t="s">
        <v>530</v>
      </c>
      <c r="D480" s="136" t="s">
        <v>994</v>
      </c>
      <c r="E480" s="136" t="s">
        <v>138</v>
      </c>
      <c r="F480" s="178">
        <v>126.4</v>
      </c>
    </row>
    <row r="481" spans="1:6" ht="38.25">
      <c r="A481" s="136" t="s">
        <v>133</v>
      </c>
      <c r="B481" s="167" t="s">
        <v>17</v>
      </c>
      <c r="C481" s="166" t="s">
        <v>530</v>
      </c>
      <c r="D481" s="166" t="s">
        <v>18</v>
      </c>
      <c r="E481" s="166" t="s">
        <v>335</v>
      </c>
      <c r="F481" s="181">
        <f>F482</f>
        <v>295.5</v>
      </c>
    </row>
    <row r="482" spans="1:6" ht="12.75">
      <c r="A482" s="136" t="s">
        <v>133</v>
      </c>
      <c r="B482" s="167" t="s">
        <v>137</v>
      </c>
      <c r="C482" s="166" t="s">
        <v>530</v>
      </c>
      <c r="D482" s="166" t="s">
        <v>18</v>
      </c>
      <c r="E482" s="166" t="s">
        <v>138</v>
      </c>
      <c r="F482" s="181">
        <v>295.5</v>
      </c>
    </row>
    <row r="483" spans="1:6" ht="25.5">
      <c r="A483" s="136" t="s">
        <v>133</v>
      </c>
      <c r="B483" s="65" t="s">
        <v>995</v>
      </c>
      <c r="C483" s="136" t="s">
        <v>530</v>
      </c>
      <c r="D483" s="136" t="s">
        <v>996</v>
      </c>
      <c r="E483" s="136" t="s">
        <v>335</v>
      </c>
      <c r="F483" s="178">
        <f>F484</f>
        <v>15.3</v>
      </c>
    </row>
    <row r="484" spans="1:6" ht="12.75">
      <c r="A484" s="136" t="s">
        <v>133</v>
      </c>
      <c r="B484" s="65" t="s">
        <v>137</v>
      </c>
      <c r="C484" s="136" t="s">
        <v>530</v>
      </c>
      <c r="D484" s="136" t="s">
        <v>996</v>
      </c>
      <c r="E484" s="136" t="s">
        <v>138</v>
      </c>
      <c r="F484" s="178">
        <v>15.3</v>
      </c>
    </row>
    <row r="485" spans="1:6" ht="38.25">
      <c r="A485" s="136" t="s">
        <v>133</v>
      </c>
      <c r="B485" s="171" t="s">
        <v>863</v>
      </c>
      <c r="C485" s="136" t="s">
        <v>530</v>
      </c>
      <c r="D485" s="136" t="s">
        <v>578</v>
      </c>
      <c r="E485" s="136"/>
      <c r="F485" s="178">
        <f>F486</f>
        <v>14.3</v>
      </c>
    </row>
    <row r="486" spans="1:6" ht="25.5">
      <c r="A486" s="136" t="s">
        <v>133</v>
      </c>
      <c r="B486" s="65" t="s">
        <v>45</v>
      </c>
      <c r="C486" s="136" t="s">
        <v>530</v>
      </c>
      <c r="D486" s="136" t="s">
        <v>578</v>
      </c>
      <c r="E486" s="136" t="s">
        <v>46</v>
      </c>
      <c r="F486" s="178">
        <v>14.3</v>
      </c>
    </row>
    <row r="487" spans="1:6" ht="12.75">
      <c r="A487" s="136" t="s">
        <v>133</v>
      </c>
      <c r="B487" s="65" t="s">
        <v>533</v>
      </c>
      <c r="C487" s="136" t="s">
        <v>534</v>
      </c>
      <c r="D487" s="136" t="s">
        <v>335</v>
      </c>
      <c r="E487" s="136" t="s">
        <v>335</v>
      </c>
      <c r="F487" s="178">
        <f>F488</f>
        <v>6109.8</v>
      </c>
    </row>
    <row r="488" spans="1:6" ht="12.75">
      <c r="A488" s="136" t="s">
        <v>133</v>
      </c>
      <c r="B488" s="65" t="s">
        <v>55</v>
      </c>
      <c r="C488" s="136" t="s">
        <v>534</v>
      </c>
      <c r="D488" s="136" t="s">
        <v>56</v>
      </c>
      <c r="E488" s="136" t="s">
        <v>335</v>
      </c>
      <c r="F488" s="178">
        <f>F489</f>
        <v>6109.8</v>
      </c>
    </row>
    <row r="489" spans="1:6" ht="48" customHeight="1">
      <c r="A489" s="136" t="s">
        <v>133</v>
      </c>
      <c r="B489" s="65" t="s">
        <v>597</v>
      </c>
      <c r="C489" s="136" t="s">
        <v>534</v>
      </c>
      <c r="D489" s="136" t="s">
        <v>997</v>
      </c>
      <c r="E489" s="136" t="s">
        <v>335</v>
      </c>
      <c r="F489" s="178">
        <f>F490</f>
        <v>6109.8</v>
      </c>
    </row>
    <row r="490" spans="1:6" ht="12.75">
      <c r="A490" s="136" t="s">
        <v>133</v>
      </c>
      <c r="B490" s="65" t="s">
        <v>137</v>
      </c>
      <c r="C490" s="136" t="s">
        <v>534</v>
      </c>
      <c r="D490" s="136" t="s">
        <v>997</v>
      </c>
      <c r="E490" s="136" t="s">
        <v>138</v>
      </c>
      <c r="F490" s="178">
        <v>6109.8</v>
      </c>
    </row>
    <row r="491" spans="1:8" ht="15.75">
      <c r="A491" s="157" t="s">
        <v>998</v>
      </c>
      <c r="B491" s="147"/>
      <c r="C491" s="182"/>
      <c r="D491" s="182"/>
      <c r="E491" s="182"/>
      <c r="F491" s="148">
        <f>F11+F21+F138+F157+F253+F314</f>
        <v>593339.5</v>
      </c>
      <c r="H491" s="129"/>
    </row>
    <row r="492" spans="2:6" ht="12.75" hidden="1">
      <c r="B492" s="183" t="s">
        <v>19</v>
      </c>
      <c r="F492" s="129" t="e">
        <f>F30+F44+#REF!+F125+F88+F139+F180+F193+F207+F217+F220+F241+F246+F263+F272+F306+F314-F315-F325-F446-F486+F66+F280+F98</f>
        <v>#REF!</v>
      </c>
    </row>
    <row r="493" spans="6:8" ht="12.75" hidden="1">
      <c r="F493" s="164">
        <v>299990.2</v>
      </c>
      <c r="H493" s="129" t="e">
        <f>F492-F493</f>
        <v>#REF!</v>
      </c>
    </row>
    <row r="494" ht="12.75" hidden="1">
      <c r="F494" s="129" t="e">
        <f>F493-F492</f>
        <v>#REF!</v>
      </c>
    </row>
    <row r="495" ht="12.75" hidden="1">
      <c r="F495" s="164"/>
    </row>
    <row r="496" ht="12.75" hidden="1">
      <c r="F496" s="129">
        <v>69728.8</v>
      </c>
    </row>
    <row r="497" ht="12.75" hidden="1">
      <c r="F497" s="129">
        <v>297788.1</v>
      </c>
    </row>
    <row r="498" ht="12.75" hidden="1">
      <c r="F498" s="129">
        <v>111039.8</v>
      </c>
    </row>
    <row r="499" ht="12.75" hidden="1">
      <c r="F499">
        <v>6402.8</v>
      </c>
    </row>
    <row r="500" ht="12.75" hidden="1">
      <c r="F500" s="129">
        <v>101924.2</v>
      </c>
    </row>
    <row r="501" spans="5:7" ht="12.75" hidden="1">
      <c r="E501">
        <v>601468</v>
      </c>
      <c r="F501" s="129">
        <f>F496+F497+F498+F499+F500</f>
        <v>586883.7</v>
      </c>
      <c r="G501" s="129">
        <f>E501-F501</f>
        <v>14584.300000000047</v>
      </c>
    </row>
    <row r="502" ht="12.75" hidden="1">
      <c r="F502" s="129">
        <v>2914.7</v>
      </c>
    </row>
    <row r="503" ht="12.75" hidden="1"/>
    <row r="504" spans="6:8" ht="12.75" hidden="1">
      <c r="F504" s="129">
        <v>576408</v>
      </c>
      <c r="G504" t="s">
        <v>20</v>
      </c>
      <c r="H504" s="129">
        <f>F501-F504</f>
        <v>10475.699999999953</v>
      </c>
    </row>
    <row r="505" spans="2:3" ht="12.75" hidden="1">
      <c r="B505" t="s">
        <v>511</v>
      </c>
      <c r="C505">
        <v>2200</v>
      </c>
    </row>
    <row r="506" spans="2:3" ht="12.75" hidden="1">
      <c r="B506" t="s">
        <v>21</v>
      </c>
      <c r="C506">
        <v>6000</v>
      </c>
    </row>
    <row r="507" spans="2:3" ht="12.75" hidden="1">
      <c r="B507" t="s">
        <v>22</v>
      </c>
      <c r="C507">
        <v>2000</v>
      </c>
    </row>
    <row r="508" spans="2:3" ht="12.75" hidden="1">
      <c r="B508" t="s">
        <v>23</v>
      </c>
      <c r="C508">
        <v>1356.1</v>
      </c>
    </row>
    <row r="509" spans="2:3" ht="12.75" hidden="1">
      <c r="B509" t="s">
        <v>24</v>
      </c>
      <c r="C509">
        <v>1051.6</v>
      </c>
    </row>
    <row r="510" spans="2:3" ht="12.75" hidden="1">
      <c r="B510" t="s">
        <v>25</v>
      </c>
      <c r="C510">
        <v>2000</v>
      </c>
    </row>
    <row r="511" spans="2:3" ht="12.75" hidden="1">
      <c r="B511">
        <v>310</v>
      </c>
      <c r="C511">
        <v>337</v>
      </c>
    </row>
    <row r="512" spans="3:4" ht="12.75" hidden="1">
      <c r="C512">
        <f>C506+C507+C508+C509+C510+C511+C505</f>
        <v>14944.7</v>
      </c>
      <c r="D512">
        <f>E501-C512</f>
        <v>586523.3</v>
      </c>
    </row>
    <row r="513" spans="3:4" ht="12.75" hidden="1">
      <c r="C513">
        <f>C512-D513</f>
        <v>14584.7</v>
      </c>
      <c r="D513">
        <f>210+150</f>
        <v>360</v>
      </c>
    </row>
    <row r="514" ht="12.75" hidden="1">
      <c r="D514">
        <f>D512+D513+150</f>
        <v>587033.3</v>
      </c>
    </row>
    <row r="515" ht="12.75">
      <c r="F515" s="189"/>
    </row>
    <row r="516" ht="12.75">
      <c r="G516" s="189"/>
    </row>
  </sheetData>
  <mergeCells count="6">
    <mergeCell ref="A6:F6"/>
    <mergeCell ref="A7:F7"/>
    <mergeCell ref="A1:F1"/>
    <mergeCell ref="A2:F2"/>
    <mergeCell ref="A3:F3"/>
    <mergeCell ref="A4:F4"/>
  </mergeCells>
  <printOptions/>
  <pageMargins left="0.3937007874015748" right="0" top="0.3937007874015748" bottom="0.1968503937007874" header="0.5118110236220472" footer="0.5118110236220472"/>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indexed="29"/>
  </sheetPr>
  <dimension ref="A1:D21"/>
  <sheetViews>
    <sheetView workbookViewId="0" topLeftCell="A1">
      <selection activeCell="A4" sqref="A4"/>
    </sheetView>
  </sheetViews>
  <sheetFormatPr defaultColWidth="9.00390625" defaultRowHeight="12.75"/>
  <cols>
    <col min="1" max="1" width="4.375" style="0" customWidth="1"/>
    <col min="2" max="2" width="52.75390625" style="0" customWidth="1"/>
    <col min="3" max="3" width="14.375" style="0" customWidth="1"/>
    <col min="4" max="4" width="12.00390625" style="0" customWidth="1"/>
  </cols>
  <sheetData>
    <row r="1" spans="1:4" ht="12.75">
      <c r="A1" s="230" t="s">
        <v>765</v>
      </c>
      <c r="B1" s="230"/>
      <c r="C1" s="230"/>
      <c r="D1" s="230"/>
    </row>
    <row r="2" spans="1:4" ht="12.75">
      <c r="A2" s="230" t="s">
        <v>165</v>
      </c>
      <c r="B2" s="230"/>
      <c r="C2" s="230"/>
      <c r="D2" s="230"/>
    </row>
    <row r="3" spans="1:4" ht="12.75">
      <c r="A3" s="230" t="s">
        <v>150</v>
      </c>
      <c r="B3" s="230"/>
      <c r="C3" s="230"/>
      <c r="D3" s="230"/>
    </row>
    <row r="4" spans="2:4" ht="12.75">
      <c r="B4" s="1"/>
      <c r="C4" s="1"/>
      <c r="D4" s="1"/>
    </row>
    <row r="5" spans="2:4" ht="18.75" hidden="1">
      <c r="B5" s="3"/>
      <c r="C5" s="3"/>
      <c r="D5" s="4"/>
    </row>
    <row r="6" spans="1:4" ht="16.5">
      <c r="A6" s="272" t="s">
        <v>1005</v>
      </c>
      <c r="B6" s="272"/>
      <c r="C6" s="272"/>
      <c r="D6" s="272"/>
    </row>
    <row r="7" spans="1:4" ht="16.5">
      <c r="A7" s="271" t="s">
        <v>357</v>
      </c>
      <c r="B7" s="271"/>
      <c r="C7" s="271"/>
      <c r="D7" s="271"/>
    </row>
    <row r="8" spans="1:4" ht="16.5">
      <c r="A8" s="271" t="s">
        <v>358</v>
      </c>
      <c r="B8" s="271"/>
      <c r="C8" s="271"/>
      <c r="D8" s="271"/>
    </row>
    <row r="9" spans="1:4" ht="16.5">
      <c r="A9" s="271" t="s">
        <v>604</v>
      </c>
      <c r="B9" s="271"/>
      <c r="C9" s="271"/>
      <c r="D9" s="271"/>
    </row>
    <row r="10" spans="1:4" ht="16.5">
      <c r="A10" s="45"/>
      <c r="B10" s="45"/>
      <c r="C10" s="45"/>
      <c r="D10" s="45"/>
    </row>
    <row r="11" spans="2:4" ht="12.75">
      <c r="B11" s="1"/>
      <c r="C11" s="1"/>
      <c r="D11" s="6" t="s">
        <v>758</v>
      </c>
    </row>
    <row r="12" spans="1:4" ht="12.75">
      <c r="A12" s="273" t="s">
        <v>743</v>
      </c>
      <c r="B12" s="233" t="s">
        <v>303</v>
      </c>
      <c r="C12" s="233" t="s">
        <v>751</v>
      </c>
      <c r="D12" s="231" t="s">
        <v>474</v>
      </c>
    </row>
    <row r="13" spans="1:4" ht="12.75">
      <c r="A13" s="273"/>
      <c r="B13" s="233"/>
      <c r="C13" s="233"/>
      <c r="D13" s="232"/>
    </row>
    <row r="14" spans="1:4" ht="56.25">
      <c r="A14" s="46">
        <v>1</v>
      </c>
      <c r="B14" s="47" t="s">
        <v>317</v>
      </c>
      <c r="C14" s="48" t="s">
        <v>304</v>
      </c>
      <c r="D14" s="46">
        <v>2100</v>
      </c>
    </row>
    <row r="15" spans="1:4" ht="56.25">
      <c r="A15" s="46">
        <v>2</v>
      </c>
      <c r="B15" s="47" t="s">
        <v>71</v>
      </c>
      <c r="C15" s="48" t="s">
        <v>1006</v>
      </c>
      <c r="D15" s="46">
        <f>2071.5+645</f>
        <v>2716.5</v>
      </c>
    </row>
    <row r="16" spans="1:4" ht="56.25">
      <c r="A16" s="46">
        <v>3</v>
      </c>
      <c r="B16" s="49" t="s">
        <v>601</v>
      </c>
      <c r="C16" s="48" t="s">
        <v>602</v>
      </c>
      <c r="D16" s="46">
        <v>883.4</v>
      </c>
    </row>
    <row r="17" spans="1:4" ht="38.25" customHeight="1">
      <c r="A17" s="46">
        <v>4</v>
      </c>
      <c r="B17" s="49" t="s">
        <v>171</v>
      </c>
      <c r="C17" s="48" t="s">
        <v>602</v>
      </c>
      <c r="D17" s="46">
        <v>2500</v>
      </c>
    </row>
    <row r="18" spans="1:4" ht="24.75" customHeight="1">
      <c r="A18" s="46">
        <v>5</v>
      </c>
      <c r="B18" s="49" t="s">
        <v>1002</v>
      </c>
      <c r="C18" s="48" t="s">
        <v>1006</v>
      </c>
      <c r="D18" s="46">
        <v>442.5</v>
      </c>
    </row>
    <row r="19" spans="1:4" ht="53.25" customHeight="1">
      <c r="A19" s="184">
        <v>6</v>
      </c>
      <c r="B19" s="49" t="s">
        <v>864</v>
      </c>
      <c r="C19" s="48" t="s">
        <v>602</v>
      </c>
      <c r="D19" s="46">
        <v>50</v>
      </c>
    </row>
    <row r="20" spans="1:4" ht="37.5">
      <c r="A20" s="184">
        <v>7</v>
      </c>
      <c r="B20" s="49" t="s">
        <v>603</v>
      </c>
      <c r="C20" s="48" t="s">
        <v>304</v>
      </c>
      <c r="D20" s="46">
        <v>151.8</v>
      </c>
    </row>
    <row r="21" spans="1:4" ht="18.75">
      <c r="A21" s="71" t="s">
        <v>744</v>
      </c>
      <c r="B21" s="31"/>
      <c r="C21" s="72"/>
      <c r="D21" s="46">
        <f>D14+D15+D16+D17+D18+D20+D19</f>
        <v>8844.199999999999</v>
      </c>
    </row>
  </sheetData>
  <mergeCells count="11">
    <mergeCell ref="A8:D8"/>
    <mergeCell ref="A9:D9"/>
    <mergeCell ref="A6:D6"/>
    <mergeCell ref="A12:A13"/>
    <mergeCell ref="B12:B13"/>
    <mergeCell ref="C12:C13"/>
    <mergeCell ref="D12:D13"/>
    <mergeCell ref="A2:D2"/>
    <mergeCell ref="A3:D3"/>
    <mergeCell ref="A7:D7"/>
    <mergeCell ref="A1:D1"/>
  </mergeCells>
  <printOptions/>
  <pageMargins left="1.1811023622047245" right="0.3937007874015748" top="0.3937007874015748"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8"/>
  </sheetPr>
  <dimension ref="A1:C21"/>
  <sheetViews>
    <sheetView zoomScaleSheetLayoutView="100" workbookViewId="0" topLeftCell="A1">
      <selection activeCell="A4" sqref="A4"/>
    </sheetView>
  </sheetViews>
  <sheetFormatPr defaultColWidth="9.00390625" defaultRowHeight="12.75"/>
  <cols>
    <col min="1" max="1" width="6.125" style="0" customWidth="1"/>
    <col min="2" max="2" width="52.75390625" style="0" customWidth="1"/>
    <col min="3" max="3" width="22.125" style="0" customWidth="1"/>
  </cols>
  <sheetData>
    <row r="1" spans="1:3" ht="12.75">
      <c r="A1" s="230" t="s">
        <v>295</v>
      </c>
      <c r="B1" s="230"/>
      <c r="C1" s="230"/>
    </row>
    <row r="2" spans="1:3" ht="12.75">
      <c r="A2" s="230" t="s">
        <v>166</v>
      </c>
      <c r="B2" s="230"/>
      <c r="C2" s="230"/>
    </row>
    <row r="3" spans="1:3" ht="12.75">
      <c r="A3" s="230" t="s">
        <v>151</v>
      </c>
      <c r="B3" s="230"/>
      <c r="C3" s="230"/>
    </row>
    <row r="4" spans="2:3" ht="12.75">
      <c r="B4" s="1"/>
      <c r="C4" s="1"/>
    </row>
    <row r="5" spans="1:3" ht="16.5">
      <c r="A5" s="271" t="s">
        <v>757</v>
      </c>
      <c r="B5" s="271"/>
      <c r="C5" s="271"/>
    </row>
    <row r="6" spans="1:3" ht="16.5">
      <c r="A6" s="271" t="s">
        <v>945</v>
      </c>
      <c r="B6" s="271"/>
      <c r="C6" s="271"/>
    </row>
    <row r="7" spans="1:3" ht="18.75" customHeight="1">
      <c r="A7" s="271" t="s">
        <v>605</v>
      </c>
      <c r="B7" s="271"/>
      <c r="C7" s="271"/>
    </row>
    <row r="8" spans="1:3" ht="18.75" customHeight="1">
      <c r="A8" s="44"/>
      <c r="B8" s="44"/>
      <c r="C8" s="44"/>
    </row>
    <row r="9" spans="2:3" ht="12.75">
      <c r="B9" s="1"/>
      <c r="C9" s="6" t="s">
        <v>758</v>
      </c>
    </row>
    <row r="10" spans="1:3" ht="12.75">
      <c r="A10" s="273" t="s">
        <v>743</v>
      </c>
      <c r="B10" s="233" t="s">
        <v>946</v>
      </c>
      <c r="C10" s="233" t="s">
        <v>474</v>
      </c>
    </row>
    <row r="11" spans="1:3" ht="12.75">
      <c r="A11" s="273"/>
      <c r="B11" s="233"/>
      <c r="C11" s="233"/>
    </row>
    <row r="12" spans="1:3" ht="18.75">
      <c r="A12" s="2">
        <v>1</v>
      </c>
      <c r="B12" s="2" t="s">
        <v>745</v>
      </c>
      <c r="C12" s="191">
        <v>1756.8</v>
      </c>
    </row>
    <row r="13" spans="1:3" ht="18.75">
      <c r="A13" s="2">
        <f>A12+1</f>
        <v>2</v>
      </c>
      <c r="B13" s="2" t="s">
        <v>746</v>
      </c>
      <c r="C13" s="5">
        <v>5813</v>
      </c>
    </row>
    <row r="14" spans="1:3" ht="18.75">
      <c r="A14" s="2">
        <f aca="true" t="shared" si="0" ref="A14:A20">A13+1</f>
        <v>3</v>
      </c>
      <c r="B14" s="2" t="s">
        <v>747</v>
      </c>
      <c r="C14" s="5">
        <v>3646.8</v>
      </c>
    </row>
    <row r="15" spans="1:3" ht="18.75">
      <c r="A15" s="2">
        <f t="shared" si="0"/>
        <v>4</v>
      </c>
      <c r="B15" s="2" t="s">
        <v>748</v>
      </c>
      <c r="C15" s="5">
        <v>3669.1</v>
      </c>
    </row>
    <row r="16" spans="1:3" ht="18.75">
      <c r="A16" s="2">
        <f t="shared" si="0"/>
        <v>5</v>
      </c>
      <c r="B16" s="2" t="s">
        <v>749</v>
      </c>
      <c r="C16" s="5">
        <v>4333.9</v>
      </c>
    </row>
    <row r="17" spans="1:3" ht="18.75">
      <c r="A17" s="2">
        <f t="shared" si="0"/>
        <v>6</v>
      </c>
      <c r="B17" s="2" t="s">
        <v>750</v>
      </c>
      <c r="C17" s="5">
        <v>3816.5</v>
      </c>
    </row>
    <row r="18" spans="1:3" ht="18.75">
      <c r="A18" s="2">
        <f t="shared" si="0"/>
        <v>7</v>
      </c>
      <c r="B18" s="2" t="s">
        <v>753</v>
      </c>
      <c r="C18" s="5">
        <v>3583.8</v>
      </c>
    </row>
    <row r="19" spans="1:3" ht="18.75">
      <c r="A19" s="2">
        <f t="shared" si="0"/>
        <v>8</v>
      </c>
      <c r="B19" s="2" t="s">
        <v>755</v>
      </c>
      <c r="C19" s="5">
        <v>673</v>
      </c>
    </row>
    <row r="20" spans="1:3" ht="18.75">
      <c r="A20" s="2">
        <f t="shared" si="0"/>
        <v>9</v>
      </c>
      <c r="B20" s="2" t="s">
        <v>756</v>
      </c>
      <c r="C20" s="5">
        <v>14612.6</v>
      </c>
    </row>
    <row r="21" spans="1:3" ht="18.75">
      <c r="A21" s="2"/>
      <c r="B21" s="2" t="s">
        <v>744</v>
      </c>
      <c r="C21" s="5">
        <f>C13+C14+C15+C16+C17+C18+C19+C20+C12</f>
        <v>41905.5</v>
      </c>
    </row>
  </sheetData>
  <mergeCells count="9">
    <mergeCell ref="B10:B11"/>
    <mergeCell ref="C10:C11"/>
    <mergeCell ref="A10:A11"/>
    <mergeCell ref="A1:C1"/>
    <mergeCell ref="A2:C2"/>
    <mergeCell ref="A3:C3"/>
    <mergeCell ref="A6:C6"/>
    <mergeCell ref="A7:C7"/>
    <mergeCell ref="A5:C5"/>
  </mergeCells>
  <printOptions/>
  <pageMargins left="1.1811023622047245" right="0.3937007874015748" top="0.3937007874015748"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11"/>
  </sheetPr>
  <dimension ref="A1:D23"/>
  <sheetViews>
    <sheetView workbookViewId="0" topLeftCell="A1">
      <selection activeCell="A4" sqref="A4"/>
    </sheetView>
  </sheetViews>
  <sheetFormatPr defaultColWidth="9.00390625" defaultRowHeight="12.75"/>
  <cols>
    <col min="1" max="1" width="6.125" style="0" customWidth="1"/>
    <col min="2" max="2" width="63.125" style="0" customWidth="1"/>
    <col min="3" max="3" width="15.125" style="0" customWidth="1"/>
  </cols>
  <sheetData>
    <row r="1" spans="1:4" ht="12.75">
      <c r="A1" s="230" t="s">
        <v>752</v>
      </c>
      <c r="B1" s="230"/>
      <c r="C1" s="230"/>
      <c r="D1" s="40"/>
    </row>
    <row r="2" spans="1:4" ht="12.75">
      <c r="A2" s="230" t="s">
        <v>167</v>
      </c>
      <c r="B2" s="230"/>
      <c r="C2" s="230"/>
      <c r="D2" s="40"/>
    </row>
    <row r="3" spans="1:4" ht="12.75">
      <c r="A3" s="230" t="s">
        <v>152</v>
      </c>
      <c r="B3" s="230"/>
      <c r="C3" s="230"/>
      <c r="D3" s="40"/>
    </row>
    <row r="4" spans="2:3" ht="12.75">
      <c r="B4" s="1"/>
      <c r="C4" s="1"/>
    </row>
    <row r="5" spans="2:3" ht="12.75">
      <c r="B5" s="1"/>
      <c r="C5" s="1"/>
    </row>
    <row r="6" spans="1:4" ht="16.5">
      <c r="A6" s="271" t="s">
        <v>757</v>
      </c>
      <c r="B6" s="271"/>
      <c r="C6" s="271"/>
      <c r="D6" s="45"/>
    </row>
    <row r="7" spans="1:4" ht="16.5">
      <c r="A7" s="271" t="s">
        <v>947</v>
      </c>
      <c r="B7" s="271"/>
      <c r="C7" s="271"/>
      <c r="D7" s="45"/>
    </row>
    <row r="8" spans="1:4" ht="16.5">
      <c r="A8" s="271" t="s">
        <v>606</v>
      </c>
      <c r="B8" s="271"/>
      <c r="C8" s="271"/>
      <c r="D8" s="45"/>
    </row>
    <row r="9" spans="1:3" ht="16.5">
      <c r="A9" s="35"/>
      <c r="B9" s="271"/>
      <c r="C9" s="271"/>
    </row>
    <row r="10" spans="2:3" ht="12.75">
      <c r="B10" s="1"/>
      <c r="C10" s="6" t="s">
        <v>758</v>
      </c>
    </row>
    <row r="11" spans="1:3" ht="12.75">
      <c r="A11" s="273" t="s">
        <v>743</v>
      </c>
      <c r="B11" s="233" t="s">
        <v>946</v>
      </c>
      <c r="C11" s="233" t="s">
        <v>474</v>
      </c>
    </row>
    <row r="12" spans="1:3" ht="12.75">
      <c r="A12" s="273"/>
      <c r="B12" s="233"/>
      <c r="C12" s="233"/>
    </row>
    <row r="13" spans="1:3" ht="18.75">
      <c r="A13" s="2">
        <v>1</v>
      </c>
      <c r="B13" s="2" t="s">
        <v>745</v>
      </c>
      <c r="C13" s="5">
        <v>249</v>
      </c>
    </row>
    <row r="14" spans="1:3" ht="18.75">
      <c r="A14" s="2">
        <f>A13+1</f>
        <v>2</v>
      </c>
      <c r="B14" s="2" t="s">
        <v>746</v>
      </c>
      <c r="C14" s="2">
        <v>1556.5</v>
      </c>
    </row>
    <row r="15" spans="1:3" ht="18.75">
      <c r="A15" s="2">
        <f aca="true" t="shared" si="0" ref="A15:A22">A14+1</f>
        <v>3</v>
      </c>
      <c r="B15" s="2" t="s">
        <v>747</v>
      </c>
      <c r="C15" s="2">
        <v>1725.2</v>
      </c>
    </row>
    <row r="16" spans="1:3" ht="18.75">
      <c r="A16" s="2">
        <f t="shared" si="0"/>
        <v>4</v>
      </c>
      <c r="B16" s="2" t="s">
        <v>748</v>
      </c>
      <c r="C16" s="7">
        <v>729.7</v>
      </c>
    </row>
    <row r="17" spans="1:3" ht="18.75">
      <c r="A17" s="2">
        <f t="shared" si="0"/>
        <v>5</v>
      </c>
      <c r="B17" s="2" t="s">
        <v>749</v>
      </c>
      <c r="C17" s="2">
        <v>1043.5</v>
      </c>
    </row>
    <row r="18" spans="1:3" ht="18.75">
      <c r="A18" s="2">
        <f t="shared" si="0"/>
        <v>6</v>
      </c>
      <c r="B18" s="2" t="s">
        <v>750</v>
      </c>
      <c r="C18" s="2">
        <v>963.8</v>
      </c>
    </row>
    <row r="19" spans="1:3" ht="18.75">
      <c r="A19" s="2">
        <f t="shared" si="0"/>
        <v>7</v>
      </c>
      <c r="B19" s="2" t="s">
        <v>753</v>
      </c>
      <c r="C19" s="2">
        <v>919.9</v>
      </c>
    </row>
    <row r="20" spans="1:3" ht="18.75">
      <c r="A20" s="2">
        <f t="shared" si="0"/>
        <v>8</v>
      </c>
      <c r="B20" s="2" t="s">
        <v>754</v>
      </c>
      <c r="C20" s="2">
        <v>385.7</v>
      </c>
    </row>
    <row r="21" spans="1:3" ht="18.75">
      <c r="A21" s="2">
        <f t="shared" si="0"/>
        <v>9</v>
      </c>
      <c r="B21" s="2" t="s">
        <v>755</v>
      </c>
      <c r="C21" s="2">
        <v>232</v>
      </c>
    </row>
    <row r="22" spans="1:3" ht="18.75">
      <c r="A22" s="2">
        <f t="shared" si="0"/>
        <v>10</v>
      </c>
      <c r="B22" s="2" t="s">
        <v>756</v>
      </c>
      <c r="C22" s="2">
        <v>1259.1</v>
      </c>
    </row>
    <row r="23" spans="1:3" ht="18.75">
      <c r="A23" s="2"/>
      <c r="B23" s="2" t="s">
        <v>744</v>
      </c>
      <c r="C23" s="5">
        <f>C14+C15+C16+C17+C18+C21+C22+C20+C19+C13</f>
        <v>9064.4</v>
      </c>
    </row>
  </sheetData>
  <mergeCells count="10">
    <mergeCell ref="A7:C7"/>
    <mergeCell ref="A8:C8"/>
    <mergeCell ref="A1:C1"/>
    <mergeCell ref="A2:C2"/>
    <mergeCell ref="A3:C3"/>
    <mergeCell ref="A6:C6"/>
    <mergeCell ref="B9:C9"/>
    <mergeCell ref="A11:A12"/>
    <mergeCell ref="B11:B12"/>
    <mergeCell ref="C11:C12"/>
  </mergeCells>
  <printOptions/>
  <pageMargins left="1.1811023622047245"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dc:creator>
  <cp:keywords/>
  <dc:description/>
  <cp:lastModifiedBy>Адм</cp:lastModifiedBy>
  <cp:lastPrinted>2011-12-29T02:35:45Z</cp:lastPrinted>
  <dcterms:created xsi:type="dcterms:W3CDTF">2006-11-13T09:28:10Z</dcterms:created>
  <dcterms:modified xsi:type="dcterms:W3CDTF">2012-01-10T02:47:43Z</dcterms:modified>
  <cp:category/>
  <cp:version/>
  <cp:contentType/>
  <cp:contentStatus/>
</cp:coreProperties>
</file>