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92" activeTab="4"/>
  </bookViews>
  <sheets>
    <sheet name="9" sheetId="10" r:id="rId1"/>
    <sheet name="7" sheetId="7" r:id="rId2"/>
    <sheet name="12" sheetId="6" r:id="rId3"/>
    <sheet name="14" sheetId="9" r:id="rId4"/>
    <sheet name="16" sheetId="5" r:id="rId5"/>
    <sheet name="Лист2" sheetId="2" r:id="rId6"/>
    <sheet name="Лист3" sheetId="3" r:id="rId7"/>
  </sheets>
  <definedNames>
    <definedName name="_GoBack" localSheetId="0">'9'!$B$17</definedName>
    <definedName name="_xlnm._FilterDatabase" localSheetId="2" hidden="1">'12'!$A$8:$P$28</definedName>
    <definedName name="_xlnm._FilterDatabase" localSheetId="3" hidden="1">'14'!$A$7:$M$22</definedName>
    <definedName name="_xlnm._FilterDatabase" localSheetId="1" hidden="1">'7'!$A$9:$P$16</definedName>
    <definedName name="_xlnm._FilterDatabase" localSheetId="0" hidden="1">'9'!$A$5:$P$81</definedName>
    <definedName name="Z_2166B299_1DBB_4BE8_98C9_E9EFB21DCA26_.wvu.FilterData" localSheetId="2" hidden="1">'12'!$A$8:$P$28</definedName>
    <definedName name="Z_2166B299_1DBB_4BE8_98C9_E9EFB21DCA26_.wvu.FilterData" localSheetId="3" hidden="1">'14'!$A$7:$M$22</definedName>
    <definedName name="Z_2166B299_1DBB_4BE8_98C9_E9EFB21DCA26_.wvu.FilterData" localSheetId="1" hidden="1">'7'!$A$9:$P$16</definedName>
    <definedName name="Z_2166B299_1DBB_4BE8_98C9_E9EFB21DCA26_.wvu.FilterData" localSheetId="0" hidden="1">'9'!$A$5:$P$81</definedName>
    <definedName name="Z_2715DACA_7FC2_4162_875B_92B3FB82D8B1_.wvu.FilterData" localSheetId="2" hidden="1">'12'!$A$8:$P$28</definedName>
    <definedName name="Z_2715DACA_7FC2_4162_875B_92B3FB82D8B1_.wvu.FilterData" localSheetId="3" hidden="1">'14'!$A$7:$M$22</definedName>
    <definedName name="Z_2715DACA_7FC2_4162_875B_92B3FB82D8B1_.wvu.FilterData" localSheetId="1" hidden="1">'7'!$A$9:$P$16</definedName>
    <definedName name="Z_2715DACA_7FC2_4162_875B_92B3FB82D8B1_.wvu.FilterData" localSheetId="0" hidden="1">'9'!$A$5:$P$81</definedName>
    <definedName name="Z_29BFB567_1C85_481C_A8AF_8210D8E0792F_.wvu.FilterData" localSheetId="2" hidden="1">'12'!$A$8:$P$28</definedName>
    <definedName name="Z_29BFB567_1C85_481C_A8AF_8210D8E0792F_.wvu.FilterData" localSheetId="3" hidden="1">'14'!$A$7:$M$22</definedName>
    <definedName name="Z_29BFB567_1C85_481C_A8AF_8210D8E0792F_.wvu.FilterData" localSheetId="1" hidden="1">'7'!$A$9:$P$16</definedName>
    <definedName name="Z_29BFB567_1C85_481C_A8AF_8210D8E0792F_.wvu.FilterData" localSheetId="0" hidden="1">'9'!$A$5:$P$81</definedName>
    <definedName name="Z_4767DD30_F6FB_4FF0_A429_8866A8232500_.wvu.FilterData" localSheetId="2" hidden="1">'12'!$A$8:$P$28</definedName>
    <definedName name="Z_4767DD30_F6FB_4FF0_A429_8866A8232500_.wvu.FilterData" localSheetId="3" hidden="1">'14'!$A$7:$M$22</definedName>
    <definedName name="Z_4767DD30_F6FB_4FF0_A429_8866A8232500_.wvu.FilterData" localSheetId="1" hidden="1">'7'!$A$9:$P$16</definedName>
    <definedName name="Z_4767DD30_F6FB_4FF0_A429_8866A8232500_.wvu.FilterData" localSheetId="0" hidden="1">'9'!$A$5:$P$81</definedName>
    <definedName name="Z_4767DD30_F6FB_4FF0_A429_8866A8232500_.wvu.PrintArea" localSheetId="2" hidden="1">'12'!$A$5:$M$32</definedName>
    <definedName name="Z_4767DD30_F6FB_4FF0_A429_8866A8232500_.wvu.PrintArea" localSheetId="3" hidden="1">'14'!$A$2:$M$24</definedName>
    <definedName name="Z_4767DD30_F6FB_4FF0_A429_8866A8232500_.wvu.PrintArea" localSheetId="4" hidden="1">'16'!$A$3:$M$27</definedName>
    <definedName name="Z_4767DD30_F6FB_4FF0_A429_8866A8232500_.wvu.PrintArea" localSheetId="1" hidden="1">'7'!$A$4:$M$18</definedName>
    <definedName name="Z_4767DD30_F6FB_4FF0_A429_8866A8232500_.wvu.PrintArea" localSheetId="0" hidden="1">'9'!$A$2:$M$86</definedName>
    <definedName name="Z_4767DD30_F6FB_4FF0_A429_8866A8232500_.wvu.PrintTitles" localSheetId="2" hidden="1">'12'!$7:$8</definedName>
    <definedName name="Z_4767DD30_F6FB_4FF0_A429_8866A8232500_.wvu.PrintTitles" localSheetId="3" hidden="1">'14'!$6:$7</definedName>
    <definedName name="Z_4767DD30_F6FB_4FF0_A429_8866A8232500_.wvu.PrintTitles" localSheetId="4" hidden="1">'16'!$5:$6</definedName>
    <definedName name="Z_4767DD30_F6FB_4FF0_A429_8866A8232500_.wvu.PrintTitles" localSheetId="1" hidden="1">'7'!$8:$9</definedName>
    <definedName name="Z_4767DD30_F6FB_4FF0_A429_8866A8232500_.wvu.PrintTitles" localSheetId="0" hidden="1">'9'!$4:$5</definedName>
    <definedName name="Z_4767DD30_F6FB_4FF0_A429_8866A8232500_.wvu.Rows" localSheetId="2" hidden="1">'12'!#REF!,'12'!#REF!,'12'!#REF!,'12'!#REF!,'12'!#REF!,'12'!#REF!,'12'!#REF!,'12'!#REF!,'12'!#REF!</definedName>
    <definedName name="Z_4767DD30_F6FB_4FF0_A429_8866A8232500_.wvu.Rows" localSheetId="3" hidden="1">'14'!#REF!,'14'!#REF!,'14'!#REF!,'14'!#REF!,'14'!#REF!,'14'!#REF!,'14'!#REF!,'14'!#REF!,'14'!#REF!</definedName>
    <definedName name="Z_4767DD30_F6FB_4FF0_A429_8866A8232500_.wvu.Rows" localSheetId="4" hidden="1">'16'!#REF!,'16'!$28:$28</definedName>
    <definedName name="Z_4767DD30_F6FB_4FF0_A429_8866A8232500_.wvu.Rows" localSheetId="1" hidden="1">'7'!#REF!,'7'!#REF!,'7'!#REF!,'7'!#REF!,'7'!#REF!,'7'!#REF!,'7'!#REF!,'7'!#REF!,'7'!#REF!</definedName>
    <definedName name="Z_4767DD30_F6FB_4FF0_A429_8866A8232500_.wvu.Rows" localSheetId="0" hidden="1">'9'!#REF!,'9'!#REF!,'9'!#REF!,'9'!#REF!,'9'!#REF!,'9'!#REF!,'9'!#REF!,'9'!#REF!,'9'!#REF!</definedName>
    <definedName name="Z_484BD7FD_1D3D_4528_954E_A98D5B59AC9C_.wvu.FilterData" localSheetId="2" hidden="1">'12'!$A$8:$P$28</definedName>
    <definedName name="Z_484BD7FD_1D3D_4528_954E_A98D5B59AC9C_.wvu.FilterData" localSheetId="3" hidden="1">'14'!$A$7:$M$22</definedName>
    <definedName name="Z_484BD7FD_1D3D_4528_954E_A98D5B59AC9C_.wvu.FilterData" localSheetId="1" hidden="1">'7'!$A$9:$P$16</definedName>
    <definedName name="Z_484BD7FD_1D3D_4528_954E_A98D5B59AC9C_.wvu.FilterData" localSheetId="0" hidden="1">'9'!$A$5:$P$81</definedName>
    <definedName name="Z_7C917F30_361A_4C86_9002_2134EAE2E3CF_.wvu.FilterData" localSheetId="2" hidden="1">'12'!$A$8:$P$28</definedName>
    <definedName name="Z_7C917F30_361A_4C86_9002_2134EAE2E3CF_.wvu.FilterData" localSheetId="3" hidden="1">'14'!$A$7:$M$22</definedName>
    <definedName name="Z_7C917F30_361A_4C86_9002_2134EAE2E3CF_.wvu.FilterData" localSheetId="1" hidden="1">'7'!$A$9:$P$16</definedName>
    <definedName name="Z_7C917F30_361A_4C86_9002_2134EAE2E3CF_.wvu.FilterData" localSheetId="0" hidden="1">'9'!$A$5:$P$81</definedName>
    <definedName name="Z_7C917F30_361A_4C86_9002_2134EAE2E3CF_.wvu.PrintArea" localSheetId="2" hidden="1">'12'!$A$5:$M$32</definedName>
    <definedName name="Z_7C917F30_361A_4C86_9002_2134EAE2E3CF_.wvu.PrintArea" localSheetId="3" hidden="1">'14'!$A$2:$M$24</definedName>
    <definedName name="Z_7C917F30_361A_4C86_9002_2134EAE2E3CF_.wvu.PrintArea" localSheetId="1" hidden="1">'7'!$A$4:$M$18</definedName>
    <definedName name="Z_7C917F30_361A_4C86_9002_2134EAE2E3CF_.wvu.PrintArea" localSheetId="0" hidden="1">'9'!$A$2:$M$86</definedName>
    <definedName name="Z_7C917F30_361A_4C86_9002_2134EAE2E3CF_.wvu.PrintTitles" localSheetId="2" hidden="1">'12'!$7:$8</definedName>
    <definedName name="Z_7C917F30_361A_4C86_9002_2134EAE2E3CF_.wvu.PrintTitles" localSheetId="3" hidden="1">'14'!$6:$7</definedName>
    <definedName name="Z_7C917F30_361A_4C86_9002_2134EAE2E3CF_.wvu.PrintTitles" localSheetId="4" hidden="1">'16'!$5:$6</definedName>
    <definedName name="Z_7C917F30_361A_4C86_9002_2134EAE2E3CF_.wvu.PrintTitles" localSheetId="1" hidden="1">'7'!$8:$9</definedName>
    <definedName name="Z_7C917F30_361A_4C86_9002_2134EAE2E3CF_.wvu.PrintTitles" localSheetId="0" hidden="1">'9'!$4:$5</definedName>
    <definedName name="Z_7C917F30_361A_4C86_9002_2134EAE2E3CF_.wvu.Rows" localSheetId="2" hidden="1">'12'!#REF!,'12'!#REF!,'12'!#REF!,'12'!#REF!,'12'!#REF!,'12'!#REF!,'12'!#REF!,'12'!#REF!,'12'!#REF!,'12'!#REF!,'12'!#REF!,'12'!#REF!</definedName>
    <definedName name="Z_7C917F30_361A_4C86_9002_2134EAE2E3CF_.wvu.Rows" localSheetId="3" hidden="1">'14'!#REF!,'14'!#REF!,'14'!#REF!,'14'!#REF!,'14'!#REF!,'14'!#REF!,'14'!#REF!,'14'!#REF!,'14'!#REF!,'14'!#REF!,'14'!#REF!,'14'!#REF!</definedName>
    <definedName name="Z_7C917F30_361A_4C86_9002_2134EAE2E3CF_.wvu.Rows" localSheetId="4" hidden="1">'16'!#REF!,'16'!#REF!</definedName>
    <definedName name="Z_7C917F30_361A_4C86_9002_2134EAE2E3CF_.wvu.Rows" localSheetId="1" hidden="1">'7'!#REF!,'7'!#REF!,'7'!#REF!,'7'!#REF!,'7'!#REF!,'7'!#REF!,'7'!#REF!,'7'!#REF!,'7'!#REF!,'7'!#REF!,'7'!#REF!,'7'!#REF!</definedName>
    <definedName name="Z_7C917F30_361A_4C86_9002_2134EAE2E3CF_.wvu.Rows" localSheetId="0" hidden="1">'9'!#REF!,'9'!#REF!,'9'!#REF!,'9'!#REF!,'9'!#REF!,'9'!#REF!,'9'!#REF!,'9'!#REF!,'9'!#REF!,'9'!#REF!,'9'!#REF!,'9'!#REF!</definedName>
    <definedName name="Z_81F2AFB8_21DA_4513_90AB_0A09D7D72D56_.wvu.FilterData" localSheetId="2" hidden="1">'12'!$A$8:$P$28</definedName>
    <definedName name="Z_81F2AFB8_21DA_4513_90AB_0A09D7D72D56_.wvu.FilterData" localSheetId="3" hidden="1">'14'!$A$7:$M$22</definedName>
    <definedName name="Z_81F2AFB8_21DA_4513_90AB_0A09D7D72D56_.wvu.FilterData" localSheetId="1" hidden="1">'7'!$A$9:$P$16</definedName>
    <definedName name="Z_81F2AFB8_21DA_4513_90AB_0A09D7D72D56_.wvu.FilterData" localSheetId="0" hidden="1">'9'!$A$5:$P$81</definedName>
    <definedName name="Z_AD6F79BD_847B_4421_A1AA_268A55FACAB4_.wvu.FilterData" localSheetId="2" hidden="1">'12'!$A$8:$P$28</definedName>
    <definedName name="Z_AD6F79BD_847B_4421_A1AA_268A55FACAB4_.wvu.FilterData" localSheetId="3" hidden="1">'14'!$A$7:$M$22</definedName>
    <definedName name="Z_AD6F79BD_847B_4421_A1AA_268A55FACAB4_.wvu.FilterData" localSheetId="1" hidden="1">'7'!$A$9:$P$16</definedName>
    <definedName name="Z_AD6F79BD_847B_4421_A1AA_268A55FACAB4_.wvu.FilterData" localSheetId="0" hidden="1">'9'!$A$5:$P$81</definedName>
    <definedName name="Z_B45C2115_52AF_4E7B_8578_551FB3CF371E_.wvu.FilterData" localSheetId="2" hidden="1">'12'!$A$8:$P$28</definedName>
    <definedName name="Z_B45C2115_52AF_4E7B_8578_551FB3CF371E_.wvu.FilterData" localSheetId="3" hidden="1">'14'!$A$7:$M$22</definedName>
    <definedName name="Z_B45C2115_52AF_4E7B_8578_551FB3CF371E_.wvu.FilterData" localSheetId="1" hidden="1">'7'!$A$9:$P$16</definedName>
    <definedName name="Z_B45C2115_52AF_4E7B_8578_551FB3CF371E_.wvu.FilterData" localSheetId="0" hidden="1">'9'!$A$5:$P$81</definedName>
    <definedName name="Z_C75D4C66_EC35_48DB_8FCD_E29923CDB091_.wvu.FilterData" localSheetId="2" hidden="1">'12'!$A$8:$P$28</definedName>
    <definedName name="Z_C75D4C66_EC35_48DB_8FCD_E29923CDB091_.wvu.FilterData" localSheetId="3" hidden="1">'14'!$A$7:$M$22</definedName>
    <definedName name="Z_C75D4C66_EC35_48DB_8FCD_E29923CDB091_.wvu.FilterData" localSheetId="1" hidden="1">'7'!$A$9:$P$16</definedName>
    <definedName name="Z_C75D4C66_EC35_48DB_8FCD_E29923CDB091_.wvu.FilterData" localSheetId="0" hidden="1">'9'!$A$5:$P$81</definedName>
    <definedName name="Z_CDE1D6F6_68DF_42F8_B01A_FF6465B24CCD_.wvu.FilterData" localSheetId="2" hidden="1">'12'!$A$8:$P$28</definedName>
    <definedName name="Z_CDE1D6F6_68DF_42F8_B01A_FF6465B24CCD_.wvu.FilterData" localSheetId="3" hidden="1">'14'!$A$7:$M$22</definedName>
    <definedName name="Z_CDE1D6F6_68DF_42F8_B01A_FF6465B24CCD_.wvu.FilterData" localSheetId="1" hidden="1">'7'!$A$9:$P$16</definedName>
    <definedName name="Z_CDE1D6F6_68DF_42F8_B01A_FF6465B24CCD_.wvu.FilterData" localSheetId="0" hidden="1">'9'!$A$5:$P$81</definedName>
    <definedName name="Z_CDE1D6F6_68DF_42F8_B01A_FF6465B24CCD_.wvu.PrintArea" localSheetId="2" hidden="1">'12'!$A$5:$M$32</definedName>
    <definedName name="Z_CDE1D6F6_68DF_42F8_B01A_FF6465B24CCD_.wvu.PrintArea" localSheetId="3" hidden="1">'14'!$A$2:$M$24</definedName>
    <definedName name="Z_CDE1D6F6_68DF_42F8_B01A_FF6465B24CCD_.wvu.PrintArea" localSheetId="4" hidden="1">'16'!$A$3:$M$27</definedName>
    <definedName name="Z_CDE1D6F6_68DF_42F8_B01A_FF6465B24CCD_.wvu.PrintArea" localSheetId="1" hidden="1">'7'!$A$4:$M$18</definedName>
    <definedName name="Z_CDE1D6F6_68DF_42F8_B01A_FF6465B24CCD_.wvu.PrintArea" localSheetId="0" hidden="1">'9'!$A$2:$M$86</definedName>
    <definedName name="Z_CDE1D6F6_68DF_42F8_B01A_FF6465B24CCD_.wvu.PrintTitles" localSheetId="2" hidden="1">'12'!$7:$8</definedName>
    <definedName name="Z_CDE1D6F6_68DF_42F8_B01A_FF6465B24CCD_.wvu.PrintTitles" localSheetId="3" hidden="1">'14'!$6:$7</definedName>
    <definedName name="Z_CDE1D6F6_68DF_42F8_B01A_FF6465B24CCD_.wvu.PrintTitles" localSheetId="4" hidden="1">'16'!$5:$6</definedName>
    <definedName name="Z_CDE1D6F6_68DF_42F8_B01A_FF6465B24CCD_.wvu.PrintTitles" localSheetId="1" hidden="1">'7'!$8:$9</definedName>
    <definedName name="Z_CDE1D6F6_68DF_42F8_B01A_FF6465B24CCD_.wvu.PrintTitles" localSheetId="0" hidden="1">'9'!$4:$5</definedName>
    <definedName name="Z_CDE1D6F6_68DF_42F8_B01A_FF6465B24CCD_.wvu.Rows" localSheetId="4" hidden="1">'16'!#REF!,'16'!$28:$28</definedName>
    <definedName name="Z_D97B14A5_4ECD_4EB7_B8A7_D41E462F19A2_.wvu.FilterData" localSheetId="2" hidden="1">'12'!$A$8:$P$28</definedName>
    <definedName name="Z_D97B14A5_4ECD_4EB7_B8A7_D41E462F19A2_.wvu.FilterData" localSheetId="3" hidden="1">'14'!$A$7:$M$22</definedName>
    <definedName name="Z_D97B14A5_4ECD_4EB7_B8A7_D41E462F19A2_.wvu.FilterData" localSheetId="1" hidden="1">'7'!$A$9:$P$16</definedName>
    <definedName name="Z_D97B14A5_4ECD_4EB7_B8A7_D41E462F19A2_.wvu.FilterData" localSheetId="0" hidden="1">'9'!$A$5:$P$81</definedName>
    <definedName name="Z_FAC3C627_8E23_41AB_B3FB_95B33614D8DB_.wvu.FilterData" localSheetId="2" hidden="1">'12'!$A$8:$P$28</definedName>
    <definedName name="Z_FAC3C627_8E23_41AB_B3FB_95B33614D8DB_.wvu.FilterData" localSheetId="3" hidden="1">'14'!$A$7:$M$22</definedName>
    <definedName name="Z_FAC3C627_8E23_41AB_B3FB_95B33614D8DB_.wvu.FilterData" localSheetId="1" hidden="1">'7'!$A$9:$P$16</definedName>
    <definedName name="Z_FAC3C627_8E23_41AB_B3FB_95B33614D8DB_.wvu.FilterData" localSheetId="0" hidden="1">'9'!$A$5:$P$81</definedName>
    <definedName name="_xlnm.Print_Titles" localSheetId="2">'12'!$7:$8</definedName>
    <definedName name="_xlnm.Print_Titles" localSheetId="3">'14'!$6:$7</definedName>
    <definedName name="_xlnm.Print_Titles" localSheetId="4">'16'!$5:$6</definedName>
    <definedName name="_xlnm.Print_Titles" localSheetId="1">'7'!$8:$9</definedName>
    <definedName name="_xlnm.Print_Titles" localSheetId="0">'9'!$4:$5</definedName>
    <definedName name="_xlnm.Print_Area" localSheetId="2">'12'!$A$1:$M$32</definedName>
    <definedName name="_xlnm.Print_Area" localSheetId="4">'16'!$A$1:$M$29</definedName>
    <definedName name="_xlnm.Print_Area" localSheetId="1">'7'!$A$4:$M$18</definedName>
  </definedNames>
  <calcPr calcId="124519" fullPrecision="0"/>
</workbook>
</file>

<file path=xl/calcChain.xml><?xml version="1.0" encoding="utf-8"?>
<calcChain xmlns="http://schemas.openxmlformats.org/spreadsheetml/2006/main">
  <c r="L22" i="9"/>
  <c r="L21"/>
  <c r="H22"/>
  <c r="L11" i="5"/>
  <c r="L12"/>
  <c r="L13"/>
  <c r="L14"/>
  <c r="L15"/>
  <c r="L17"/>
  <c r="L20"/>
  <c r="L21"/>
  <c r="L22"/>
  <c r="L23"/>
  <c r="L24"/>
  <c r="L28" i="6"/>
  <c r="J28"/>
  <c r="K28"/>
  <c r="I28"/>
  <c r="L13"/>
  <c r="L14"/>
  <c r="L15"/>
  <c r="L16"/>
  <c r="L17"/>
  <c r="L18"/>
  <c r="L19"/>
  <c r="L20"/>
  <c r="L21"/>
  <c r="L22"/>
  <c r="L23"/>
  <c r="L24"/>
  <c r="L25"/>
  <c r="L26"/>
  <c r="L27"/>
  <c r="L12"/>
  <c r="L16" i="7"/>
  <c r="L15"/>
  <c r="L80" i="10"/>
  <c r="L79"/>
  <c r="L67"/>
  <c r="L68"/>
  <c r="L62"/>
  <c r="L63"/>
  <c r="L64"/>
  <c r="L66"/>
  <c r="L57"/>
  <c r="L58"/>
  <c r="L60"/>
  <c r="L52"/>
  <c r="L53"/>
  <c r="L54"/>
  <c r="L45"/>
  <c r="L46"/>
  <c r="L47"/>
  <c r="L48"/>
  <c r="L49"/>
  <c r="L50"/>
  <c r="L51"/>
  <c r="L41"/>
  <c r="L37"/>
  <c r="L38"/>
  <c r="L40"/>
  <c r="L29"/>
  <c r="L30"/>
  <c r="L31"/>
  <c r="L32"/>
  <c r="L34"/>
  <c r="L35"/>
  <c r="L19"/>
  <c r="L20"/>
  <c r="L23"/>
  <c r="L24"/>
  <c r="L25"/>
  <c r="L26"/>
  <c r="L27"/>
  <c r="L28"/>
  <c r="L18"/>
  <c r="L13"/>
  <c r="L14"/>
  <c r="L15"/>
  <c r="L16"/>
  <c r="L10"/>
  <c r="L12"/>
  <c r="I22" i="9" l="1"/>
  <c r="J22" i="6"/>
  <c r="K22"/>
  <c r="I22"/>
  <c r="H19" i="5"/>
  <c r="L19" s="1"/>
  <c r="H18"/>
  <c r="L18" s="1"/>
  <c r="J16"/>
  <c r="I16"/>
  <c r="H16"/>
  <c r="J10"/>
  <c r="J25" s="1"/>
  <c r="I10"/>
  <c r="I25" s="1"/>
  <c r="H10"/>
  <c r="H17" i="6"/>
  <c r="H14"/>
  <c r="H28" s="1"/>
  <c r="J13" i="7"/>
  <c r="L72" i="10"/>
  <c r="L73"/>
  <c r="L74"/>
  <c r="L76"/>
  <c r="L77"/>
  <c r="L78"/>
  <c r="H75"/>
  <c r="H71" s="1"/>
  <c r="H80" s="1"/>
  <c r="J71"/>
  <c r="J80" s="1"/>
  <c r="I71"/>
  <c r="I80" s="1"/>
  <c r="J65"/>
  <c r="I65"/>
  <c r="H65"/>
  <c r="J61"/>
  <c r="I61"/>
  <c r="H61"/>
  <c r="H59"/>
  <c r="L59" s="1"/>
  <c r="H56"/>
  <c r="L56" s="1"/>
  <c r="J55"/>
  <c r="I55"/>
  <c r="J44"/>
  <c r="I44"/>
  <c r="H44"/>
  <c r="I9"/>
  <c r="J9"/>
  <c r="K9"/>
  <c r="H25" i="5" l="1"/>
  <c r="L75" i="10"/>
  <c r="I69"/>
  <c r="J69"/>
  <c r="H55"/>
  <c r="J39"/>
  <c r="I39"/>
  <c r="H39"/>
  <c r="J36"/>
  <c r="I36"/>
  <c r="H36"/>
  <c r="J33"/>
  <c r="I33"/>
  <c r="H33"/>
  <c r="J22"/>
  <c r="I22"/>
  <c r="H22"/>
  <c r="H21"/>
  <c r="J17"/>
  <c r="I17"/>
  <c r="H11"/>
  <c r="L11" s="1"/>
  <c r="J22" i="9"/>
  <c r="K16" i="5"/>
  <c r="L16" s="1"/>
  <c r="K44" i="10"/>
  <c r="L44" s="1"/>
  <c r="K22"/>
  <c r="K71"/>
  <c r="K80" s="1"/>
  <c r="K65"/>
  <c r="L65" s="1"/>
  <c r="K61"/>
  <c r="L61" s="1"/>
  <c r="K55"/>
  <c r="K39"/>
  <c r="K36"/>
  <c r="J16" i="7"/>
  <c r="K16"/>
  <c r="K13"/>
  <c r="K33" i="10"/>
  <c r="K17"/>
  <c r="H69" l="1"/>
  <c r="L55"/>
  <c r="L33"/>
  <c r="L39"/>
  <c r="L22"/>
  <c r="L36"/>
  <c r="H17"/>
  <c r="L17" s="1"/>
  <c r="L21"/>
  <c r="L71"/>
  <c r="K69"/>
  <c r="H9"/>
  <c r="J42"/>
  <c r="J81" s="1"/>
  <c r="I42"/>
  <c r="I81" s="1"/>
  <c r="K42"/>
  <c r="K81" s="1"/>
  <c r="K10" i="5"/>
  <c r="L10" s="1"/>
  <c r="K25" l="1"/>
  <c r="L25"/>
  <c r="H42" i="10"/>
  <c r="L9"/>
  <c r="L69"/>
  <c r="J11" i="9"/>
  <c r="L17"/>
  <c r="L18"/>
  <c r="L19"/>
  <c r="L20"/>
  <c r="L16"/>
  <c r="L12"/>
  <c r="L13"/>
  <c r="L14"/>
  <c r="L15"/>
  <c r="H11"/>
  <c r="H16" i="7"/>
  <c r="L42" i="10" l="1"/>
  <c r="L81" s="1"/>
  <c r="H81"/>
  <c r="I11" i="9" l="1"/>
  <c r="J23"/>
  <c r="J24"/>
  <c r="I24"/>
  <c r="L24"/>
  <c r="J29" i="6"/>
  <c r="I29"/>
  <c r="J30"/>
  <c r="K30"/>
  <c r="I30"/>
  <c r="K29"/>
  <c r="L30" l="1"/>
  <c r="L29"/>
  <c r="I23" i="9"/>
  <c r="I83" i="10"/>
  <c r="L11" i="9"/>
  <c r="J83" i="10"/>
  <c r="J82"/>
  <c r="H83"/>
  <c r="L23" i="9" l="1"/>
  <c r="I82" i="10"/>
  <c r="L83"/>
  <c r="H82"/>
  <c r="L82" l="1"/>
  <c r="I13" i="7"/>
  <c r="I16"/>
</calcChain>
</file>

<file path=xl/sharedStrings.xml><?xml version="1.0" encoding="utf-8"?>
<sst xmlns="http://schemas.openxmlformats.org/spreadsheetml/2006/main" count="543" uniqueCount="174">
  <si>
    <t xml:space="preserve">Перечень мероприятий подпрограммы </t>
  </si>
  <si>
    <t>№ п/п</t>
  </si>
  <si>
    <t>Наименование программы, подпрограммы</t>
  </si>
  <si>
    <t>ГРБС</t>
  </si>
  <si>
    <t>Код бюджетной классификации</t>
  </si>
  <si>
    <t>Расходы (тыс. руб.), годы</t>
  </si>
  <si>
    <t>Ожидаемый результат от реализации подпрограммного мероприятия 
(в натуральном выражении)</t>
  </si>
  <si>
    <t>Рз Пр</t>
  </si>
  <si>
    <t>ЦСР</t>
  </si>
  <si>
    <t>ВР</t>
  </si>
  <si>
    <t>Итого на период</t>
  </si>
  <si>
    <t>07 01</t>
  </si>
  <si>
    <t>Управление образования администрации Назаровского района</t>
  </si>
  <si>
    <t>10 03</t>
  </si>
  <si>
    <t>07 02</t>
  </si>
  <si>
    <t>07 09</t>
  </si>
  <si>
    <t>Итого по задаче 2</t>
  </si>
  <si>
    <t>Итого по задаче 3</t>
  </si>
  <si>
    <t>612</t>
  </si>
  <si>
    <t>244</t>
  </si>
  <si>
    <t>07 07</t>
  </si>
  <si>
    <t>Всего по подпрограмме</t>
  </si>
  <si>
    <t>Л.Г.Арефьева</t>
  </si>
  <si>
    <t>Ожидаемый результат от реализации подпрограммного мероприятия (в натуральном выражении)</t>
  </si>
  <si>
    <t>079</t>
  </si>
  <si>
    <t>0702</t>
  </si>
  <si>
    <t>Управление образования администрации Назаровского раойна</t>
  </si>
  <si>
    <t>0709</t>
  </si>
  <si>
    <t>0701</t>
  </si>
  <si>
    <t>1.1.1</t>
  </si>
  <si>
    <t>1.1.2</t>
  </si>
  <si>
    <t>3.1.1</t>
  </si>
  <si>
    <t>Управление образования администрации Назхаровского района</t>
  </si>
  <si>
    <t>0707</t>
  </si>
  <si>
    <t>Управление образования администраиции Назаровского района</t>
  </si>
  <si>
    <t>Цель: создание в системе дошкольного,основного общего и дополнительного образования равных возможностей для современного качественного образования, позитивной социализации детей.</t>
  </si>
  <si>
    <t>1.1</t>
  </si>
  <si>
    <t>Руководитель Управления образования администрации Назаровского района</t>
  </si>
  <si>
    <t>Цель: обеспечение полноценного отдыха детей, их оздоровления и занятости в Назаровском районе</t>
  </si>
  <si>
    <t>1.2</t>
  </si>
  <si>
    <t>Итого по задаче 1</t>
  </si>
  <si>
    <t>итого по задаче 1</t>
  </si>
  <si>
    <t>1.1.</t>
  </si>
  <si>
    <t>Создание комфортных и безопасных условий в образовательных учреждениях, приведение в соответствие с санитарно-гигиеническими нормами и требованиями пожарной безопасности к зданиям</t>
  </si>
  <si>
    <t>0148150</t>
  </si>
  <si>
    <t>1.2.</t>
  </si>
  <si>
    <t>1004</t>
  </si>
  <si>
    <t>Цель: обеспечение безопасных условий жизнедеятельности образовательных организаций, сохранения здоровья детей, приведение в соответствие с санитарно-гигиеническими нормами и требованиями пожарной безопасности к зданиям и условиям организации учебного процесса</t>
  </si>
  <si>
    <t>Ин</t>
  </si>
  <si>
    <t>0110075880</t>
  </si>
  <si>
    <t>0110080010</t>
  </si>
  <si>
    <t>01100S5110</t>
  </si>
  <si>
    <t>0110080020</t>
  </si>
  <si>
    <t>0110080030</t>
  </si>
  <si>
    <t>0148150    0140081500*</t>
  </si>
  <si>
    <t>*- целевая статья расходов с 10ти значным кодом действует с 2016 года</t>
  </si>
  <si>
    <t>0110075540</t>
  </si>
  <si>
    <t>0110075560</t>
  </si>
  <si>
    <t>0110075640</t>
  </si>
  <si>
    <t>0110075660</t>
  </si>
  <si>
    <t>Софинансирование расходов из районного бюджета на создание безопасных и комфортных условий фуекционирования учреждений общего образования</t>
  </si>
  <si>
    <t>1.1.7</t>
  </si>
  <si>
    <t>1.2.0</t>
  </si>
  <si>
    <t>1.2.1</t>
  </si>
  <si>
    <t>2.1.8</t>
  </si>
  <si>
    <t>2.1.9</t>
  </si>
  <si>
    <t>0110074080</t>
  </si>
  <si>
    <t>0110074090</t>
  </si>
  <si>
    <t>Управление  образования администрации Назаровского района</t>
  </si>
  <si>
    <t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за сет средств краевого бюджета в рамках подпрограммы «Обеспечение жизнедеятельности образовательных учреждений района» муниципальной программы "Развитие образования"</t>
  </si>
  <si>
    <t>0147746</t>
  </si>
  <si>
    <t xml:space="preserve">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за сет средств краевого бюджета в рамках подпрограммы «Обеспечение жизнедеятельности образовательных учреждений района» </t>
  </si>
  <si>
    <t>0148151</t>
  </si>
  <si>
    <t>Софинансирование расходов из районного бюджета на создание безопасных и комфортных условий фуекционирования учреждений дошкольного образования</t>
  </si>
  <si>
    <t>1.3</t>
  </si>
  <si>
    <t>Цель: Формирование муниципальной системы выявления, сопровождения и поддержки одаренных детей.</t>
  </si>
  <si>
    <t>Задача № 1 Обеспечить приведение условий осуществления образовательного процесса в соответствие с современными требованиями и нормами</t>
  </si>
  <si>
    <t>Цель: создание  условий для  управления системой образования</t>
  </si>
  <si>
    <t>муниципальная программа Назаровского района "Развитие образования" ,подпрограмма  1 Развитие дошкольного,общего и дополнительного образования</t>
  </si>
  <si>
    <t>Задача № 1 Обеспечить доступность дошкольного образования, соответствующему стандарту дошкольного образования</t>
  </si>
  <si>
    <t>Задача № 2. Обеспечить условия и качество обучения, соответствующие федеральным государственным стандартам начального общего, основного общего, среднего общего образования</t>
  </si>
  <si>
    <t xml:space="preserve">Задача № 3. Обеспечить функционирование и развитие дополнительного образования </t>
  </si>
  <si>
    <t>муниципальная программа Назаровского района "Развитие образования" ,подпрограмма 3 Развитие в Назаровском районе системы отдыха детей и их оздоровления"</t>
  </si>
  <si>
    <t>Задача  1. Обеспечить условия для безопасного качественного отдыха и оздоровленя детей в летний период а также оказание приемущественной поддержки в отдыхе, оздоровлении детям и подросткам, находящимся в трудной жизненной ситуации</t>
  </si>
  <si>
    <t>1.4</t>
  </si>
  <si>
    <t>1.6</t>
  </si>
  <si>
    <t xml:space="preserve">муниципальная программа Назаровского района "Развитие образования" ,подпрограмма  4 "Обеспечение жизнедеятельности образовательных учреждений района" </t>
  </si>
  <si>
    <t>1.3.</t>
  </si>
  <si>
    <t>1.4.</t>
  </si>
  <si>
    <t>1.5.</t>
  </si>
  <si>
    <t>1.6.</t>
  </si>
  <si>
    <t>1.7.</t>
  </si>
  <si>
    <t>1.8.</t>
  </si>
  <si>
    <t>1.9.</t>
  </si>
  <si>
    <t>1.10.</t>
  </si>
  <si>
    <t>муниципальная  программа Назаровского района "Развитие образования ", подпрограмма 5 "Обеспечение реализации муниципальной программы и прочие мероприятия в области образования"</t>
  </si>
  <si>
    <t>Задача 1 Обеспечить функционирование аппарата Управления образования администрации Назаровского района  и его отделов, обеспечивающих координацию деятельности образовательных учреждений и соблюдения требований законодательства Российской Федерации в сфере образования</t>
  </si>
  <si>
    <t>0150080210</t>
  </si>
  <si>
    <t>1.1.5</t>
  </si>
  <si>
    <t>2.1.2</t>
  </si>
  <si>
    <t>2.1.6</t>
  </si>
  <si>
    <t>2.1.7</t>
  </si>
  <si>
    <t>муниципальная программа Назаровского района "Развитие образования", подпрограмма  2 "Выявление и сопровождение одаренных детей"</t>
  </si>
  <si>
    <t>Задача 1. Создание условий для выявления, сопровождения и поддержки одаренных детей.</t>
  </si>
  <si>
    <t>Приложение № 2
к подпрограмме  1 "Развитие дошкольного, общего и дополнительного образования"</t>
  </si>
  <si>
    <t xml:space="preserve">Приложение № 2
к подпрограмме 2 "Выявление и сопровождение одаренных детей"                                         </t>
  </si>
  <si>
    <t>0703</t>
  </si>
  <si>
    <t xml:space="preserve">     01300S397Г</t>
  </si>
  <si>
    <t>1.8</t>
  </si>
  <si>
    <t xml:space="preserve">     01300S397Д</t>
  </si>
  <si>
    <t>323</t>
  </si>
  <si>
    <t>1.9</t>
  </si>
  <si>
    <t xml:space="preserve">Приложение № 2
к подпрограмме 5 "Обеспечение реализации                                                                                                                                                                муниципальной программы и прочие мероприятия в                                                                                                                                  области образования"                                         </t>
  </si>
  <si>
    <t xml:space="preserve">Приложение № 2
к подпрограмме 3 "Развитие в Назаровском районе системы отдыха,                                                                оздоровления и занятости детей"                                                                                                                                        </t>
  </si>
  <si>
    <t>016</t>
  </si>
  <si>
    <t xml:space="preserve"> 0120081300</t>
  </si>
  <si>
    <t xml:space="preserve">     013007397Г</t>
  </si>
  <si>
    <t xml:space="preserve">     013007397Д</t>
  </si>
  <si>
    <t>3.2.5</t>
  </si>
  <si>
    <t>0110081290</t>
  </si>
  <si>
    <t>0140081500</t>
  </si>
  <si>
    <t>1.5</t>
  </si>
  <si>
    <t>1.7</t>
  </si>
  <si>
    <t>0130076490</t>
  </si>
  <si>
    <t>111</t>
  </si>
  <si>
    <t>119</t>
  </si>
  <si>
    <t>1.10</t>
  </si>
  <si>
    <t>320</t>
  </si>
  <si>
    <t>1.11</t>
  </si>
  <si>
    <t>1.12</t>
  </si>
  <si>
    <t>013007649Д</t>
  </si>
  <si>
    <t>013007649Г</t>
  </si>
  <si>
    <t xml:space="preserve"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</t>
  </si>
  <si>
    <t xml:space="preserve"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</t>
  </si>
  <si>
    <t xml:space="preserve"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</t>
  </si>
  <si>
    <t xml:space="preserve">                                                           </t>
  </si>
  <si>
    <t>Приложение № 2
к подпрограмме  4 "Обеспечение жизнедеятельности образовательных учреждений района"</t>
  </si>
  <si>
    <t xml:space="preserve"> 0110081260</t>
  </si>
  <si>
    <t xml:space="preserve"> 0110081270</t>
  </si>
  <si>
    <t>0110081270</t>
  </si>
  <si>
    <t>Иные расходы на обеспечение деятельности муниципальных бюджетных учреждений за счет средств районного бюджета в рамках подпрограммы "Развитие дошкольного , общего и дополнительного образования" муниципальной программы "Развитие образования"</t>
  </si>
  <si>
    <t xml:space="preserve"> 0110081100</t>
  </si>
  <si>
    <t xml:space="preserve">   0120081300</t>
  </si>
  <si>
    <t xml:space="preserve"> 0130081440</t>
  </si>
  <si>
    <t xml:space="preserve"> 0130081400</t>
  </si>
  <si>
    <t xml:space="preserve"> 0150080210</t>
  </si>
  <si>
    <t xml:space="preserve">   0150080010</t>
  </si>
  <si>
    <t xml:space="preserve">Финансовое обеспечение государственных гарантий прав граждан на получение общедоступного и бесплатного дошкольного образоваия в муниципальных дошкольных  образовательных организациях, общедоступого и беплатного дошкольного образования в муниципальных общеобразовательных организациях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</si>
  <si>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                                                                                                    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</t>
  </si>
  <si>
    <t xml:space="preserve">Обеспечение деятельности (оказание услуг) подведомственных  учреждений дошкольного образования </t>
  </si>
  <si>
    <t xml:space="preserve">Расходы на выплату персоналу бюджетных учреждений за счет средств районного бюджета </t>
  </si>
  <si>
    <t>Софинансирование расходов из районного бюджета, предусмотренных за счет выделяемой из краевого бюджета на выравнивание обеспеченности муниципальных образований Красноярского края</t>
  </si>
  <si>
    <t xml:space="preserve">Обеспечение деятельности (оказание услуг) подведомственных учреждений общего образования </t>
  </si>
  <si>
    <t xml:space="preserve">Осуществление части полномочий муниципального образования Назаровский район по вопросам организации школьных перевозок в  соответствии с заключенными соглашениями 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</si>
  <si>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образоваия в муниципльных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</si>
  <si>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</si>
  <si>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Обеспечение деятельности (оказание услуг) подведомственных учреждений дополнительного образования образования"</t>
  </si>
  <si>
    <t xml:space="preserve">Поощрение победиттелей , участниковканкурсов в сфере образования за счет целевых пожертвований </t>
  </si>
  <si>
    <t xml:space="preserve">Обеспечение и организация участия детей в районных, зональных, краевых мероприятиях и конкурсах, фестивалях, конференциях, форумах одаренных детей Красноярского края и всероссийских проектов </t>
  </si>
  <si>
    <t xml:space="preserve">Проведение муниципального конкурса проектов и программ в сфере отдыха, оздоровления и занятости детей и подростков </t>
  </si>
  <si>
    <t xml:space="preserve">Оздоровление детей за счет средств районного бюджета  </t>
  </si>
  <si>
    <t>Оплата стоимости набора продуктов питания или готовых блюд и их транспортировки в лагерях с дневным пребыванием детей</t>
  </si>
  <si>
    <t>Софинансирование расходов на оплату стоимости набора продуктов питания или готовых блюд и их транспортировки в лагерях с дневным пребыванием детей за счет за счет средств районного бюджета</t>
  </si>
  <si>
    <t xml:space="preserve"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</t>
  </si>
  <si>
    <t>Софинансирование расходов на оплату стоимости путевок для детей в краевые 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районного бюджета</t>
  </si>
  <si>
    <t xml:space="preserve">Осуществление государственных полномочий по обеспечению отдыха и оздоровления детей </t>
  </si>
  <si>
    <t>Осуществление государственных полномочий по обеспечению отдыха и оздоровления детей</t>
  </si>
  <si>
    <t xml:space="preserve">Создание комфортных и безопасных условий в образовательных учреждениях, приведение в соответствие с санитарно-гигиеническими нормами и требованиями пожарной безопасности к зданиям </t>
  </si>
  <si>
    <t xml:space="preserve">Руководство и управление в сфере установленных функций органов местного самоуправления </t>
  </si>
  <si>
    <t xml:space="preserve">Обеспечение деятельности (оказание услуг) подведомственных учреждений </t>
  </si>
  <si>
    <t xml:space="preserve">Приложение №5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Назаровского    района                                                                                                                                                            от "10" 11  2017 г № 392-п                                                                                 </t>
  </si>
  <si>
    <t xml:space="preserve">Приложение №4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Назаровского    района                                                                                                                                                            от "10" 11 2017 г № 392-п                                                                                 </t>
  </si>
  <si>
    <t xml:space="preserve">Приложение №3                      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Назаровского    района                                                                                                                                                            от "10" 11  2017 г № 392-п                                                                                 </t>
  </si>
  <si>
    <t xml:space="preserve">Приложение №2                                                                                                                                  к постановлению                                                                                                                                       администрации                                                                                                                                Назаровского    района                                                                                                                                                            от "10" 11  2017 г № 392-п   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</si>
</sst>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  <numFmt numFmtId="166" formatCode="_-* #,##0.0_р_._-;\-* #,##0.0_р_._-;_-* &quot;-&quot;??_р_._-;_-@_-"/>
    <numFmt numFmtId="167" formatCode="#,##0.0_ ;\-#,##0.0\ "/>
    <numFmt numFmtId="168" formatCode="_-* #,##0_р_._-;\-* #,##0_р_._-;_-* &quot;-&quot;?_р_._-;_-@_-"/>
    <numFmt numFmtId="169" formatCode="_-* #,##0.00_р_._-;\-* #,##0.00_р_._-;_-* &quot;-&quot;?_р_._-;_-@_-"/>
  </numFmts>
  <fonts count="2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36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36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36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49" fontId="2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3" fillId="0" borderId="0" xfId="1" applyFont="1" applyFill="1" applyAlignment="1">
      <alignment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49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0" xfId="1" applyFont="1" applyFill="1" applyAlignment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horizontal="center" vertical="top"/>
    </xf>
    <xf numFmtId="165" fontId="7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9" fontId="2" fillId="0" borderId="0" xfId="1" applyNumberFormat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/>
    </xf>
    <xf numFmtId="49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3" xfId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center" vertical="top"/>
    </xf>
    <xf numFmtId="49" fontId="3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/>
    <xf numFmtId="49" fontId="2" fillId="0" borderId="0" xfId="1" applyNumberFormat="1" applyFont="1" applyFill="1" applyAlignment="1">
      <alignment vertical="top"/>
    </xf>
    <xf numFmtId="49" fontId="2" fillId="0" borderId="0" xfId="1" applyNumberFormat="1" applyFont="1" applyFill="1" applyAlignment="1"/>
    <xf numFmtId="0" fontId="2" fillId="0" borderId="1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0" xfId="1" applyFont="1" applyFill="1"/>
    <xf numFmtId="0" fontId="10" fillId="0" borderId="0" xfId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49" fontId="10" fillId="0" borderId="0" xfId="1" applyNumberFormat="1" applyFont="1" applyFill="1" applyBorder="1" applyAlignment="1"/>
    <xf numFmtId="43" fontId="10" fillId="0" borderId="0" xfId="1" applyNumberFormat="1" applyFont="1" applyFill="1" applyBorder="1"/>
    <xf numFmtId="0" fontId="10" fillId="0" borderId="0" xfId="1" applyFont="1" applyFill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Alignment="1">
      <alignment vertical="top" wrapText="1"/>
    </xf>
    <xf numFmtId="0" fontId="10" fillId="0" borderId="0" xfId="1" applyFont="1" applyFill="1" applyBorder="1"/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vertical="center"/>
    </xf>
    <xf numFmtId="0" fontId="10" fillId="0" borderId="1" xfId="1" applyFont="1" applyFill="1" applyBorder="1"/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top" wrapText="1"/>
    </xf>
    <xf numFmtId="49" fontId="10" fillId="0" borderId="1" xfId="1" applyNumberFormat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49" fontId="10" fillId="0" borderId="0" xfId="1" applyNumberFormat="1" applyFont="1" applyFill="1" applyBorder="1" applyAlignment="1">
      <alignment horizontal="center" vertical="top"/>
    </xf>
    <xf numFmtId="165" fontId="14" fillId="0" borderId="0" xfId="1" applyNumberFormat="1" applyFont="1" applyFill="1" applyBorder="1" applyAlignment="1"/>
    <xf numFmtId="49" fontId="11" fillId="0" borderId="0" xfId="1" applyNumberFormat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right"/>
    </xf>
    <xf numFmtId="0" fontId="11" fillId="0" borderId="0" xfId="1" applyFont="1" applyFill="1" applyBorder="1" applyAlignment="1">
      <alignment horizontal="right"/>
    </xf>
    <xf numFmtId="0" fontId="10" fillId="0" borderId="0" xfId="1" applyFont="1" applyFill="1" applyAlignment="1">
      <alignment horizontal="center" vertical="top"/>
    </xf>
    <xf numFmtId="49" fontId="10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horizontal="left"/>
    </xf>
    <xf numFmtId="0" fontId="10" fillId="0" borderId="0" xfId="1" applyFont="1" applyFill="1" applyAlignment="1">
      <alignment horizontal="left" vertical="top"/>
    </xf>
    <xf numFmtId="165" fontId="10" fillId="0" borderId="1" xfId="1" applyNumberFormat="1" applyFont="1" applyFill="1" applyBorder="1"/>
    <xf numFmtId="0" fontId="10" fillId="0" borderId="1" xfId="1" applyNumberFormat="1" applyFont="1" applyFill="1" applyBorder="1" applyAlignment="1">
      <alignment vertical="center" wrapText="1"/>
    </xf>
    <xf numFmtId="165" fontId="16" fillId="0" borderId="0" xfId="1" applyNumberFormat="1" applyFont="1" applyFill="1" applyBorder="1" applyAlignment="1"/>
    <xf numFmtId="49" fontId="10" fillId="0" borderId="1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Alignment="1">
      <alignment vertical="center"/>
    </xf>
    <xf numFmtId="0" fontId="10" fillId="0" borderId="0" xfId="1" applyFont="1" applyFill="1" applyAlignment="1">
      <alignment horizontal="center" vertical="center"/>
    </xf>
    <xf numFmtId="49" fontId="10" fillId="0" borderId="0" xfId="1" applyNumberFormat="1" applyFont="1" applyFill="1" applyAlignment="1">
      <alignment vertical="top"/>
    </xf>
    <xf numFmtId="0" fontId="10" fillId="0" borderId="0" xfId="1" applyFont="1" applyFill="1" applyAlignment="1">
      <alignment vertical="top"/>
    </xf>
    <xf numFmtId="165" fontId="10" fillId="0" borderId="0" xfId="1" applyNumberFormat="1" applyFont="1" applyFill="1"/>
    <xf numFmtId="0" fontId="12" fillId="0" borderId="0" xfId="1" applyNumberFormat="1" applyFont="1" applyFill="1" applyBorder="1" applyAlignment="1">
      <alignment horizontal="left" vertical="top"/>
    </xf>
    <xf numFmtId="0" fontId="12" fillId="0" borderId="0" xfId="1" applyFont="1" applyFill="1" applyBorder="1" applyAlignment="1">
      <alignment horizontal="center" vertical="top" wrapText="1"/>
    </xf>
    <xf numFmtId="49" fontId="12" fillId="0" borderId="0" xfId="1" applyNumberFormat="1" applyFont="1" applyFill="1" applyBorder="1" applyAlignment="1">
      <alignment horizontal="center" vertical="top" wrapText="1"/>
    </xf>
    <xf numFmtId="165" fontId="15" fillId="0" borderId="0" xfId="0" applyNumberFormat="1" applyFont="1" applyBorder="1"/>
    <xf numFmtId="0" fontId="10" fillId="0" borderId="0" xfId="1" applyNumberFormat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top" wrapText="1"/>
    </xf>
    <xf numFmtId="49" fontId="10" fillId="0" borderId="0" xfId="1" applyNumberFormat="1" applyFont="1" applyFill="1" applyBorder="1" applyAlignment="1">
      <alignment horizontal="center" vertical="top" wrapText="1"/>
    </xf>
    <xf numFmtId="165" fontId="10" fillId="0" borderId="0" xfId="1" applyNumberFormat="1" applyFont="1" applyFill="1" applyBorder="1" applyAlignment="1">
      <alignment horizontal="center" vertical="center"/>
    </xf>
    <xf numFmtId="49" fontId="10" fillId="0" borderId="2" xfId="1" applyNumberFormat="1" applyFont="1" applyFill="1" applyBorder="1" applyAlignment="1">
      <alignment vertical="center" wrapText="1"/>
    </xf>
    <xf numFmtId="0" fontId="10" fillId="0" borderId="2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left" vertical="center" wrapText="1"/>
    </xf>
    <xf numFmtId="165" fontId="10" fillId="0" borderId="7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49" fontId="10" fillId="0" borderId="7" xfId="1" applyNumberFormat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10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wrapText="1"/>
    </xf>
    <xf numFmtId="0" fontId="10" fillId="2" borderId="2" xfId="1" applyFont="1" applyFill="1" applyBorder="1" applyAlignment="1">
      <alignment wrapText="1"/>
    </xf>
    <xf numFmtId="0" fontId="10" fillId="2" borderId="1" xfId="1" applyFont="1" applyFill="1" applyBorder="1" applyAlignment="1">
      <alignment horizontal="center" wrapText="1"/>
    </xf>
    <xf numFmtId="0" fontId="11" fillId="0" borderId="1" xfId="5" applyFont="1" applyFill="1" applyBorder="1" applyAlignment="1">
      <alignment horizontal="left" wrapText="1"/>
    </xf>
    <xf numFmtId="0" fontId="10" fillId="0" borderId="1" xfId="1" applyNumberFormat="1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top" wrapText="1"/>
    </xf>
    <xf numFmtId="0" fontId="10" fillId="0" borderId="10" xfId="1" applyFont="1" applyFill="1" applyBorder="1" applyAlignment="1">
      <alignment vertical="center" wrapText="1"/>
    </xf>
    <xf numFmtId="0" fontId="10" fillId="0" borderId="3" xfId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10" fillId="3" borderId="1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vertical="top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top" wrapText="1"/>
    </xf>
    <xf numFmtId="0" fontId="11" fillId="0" borderId="0" xfId="1" applyFont="1" applyFill="1" applyAlignment="1">
      <alignment horizontal="left" vertical="top" wrapText="1"/>
    </xf>
    <xf numFmtId="164" fontId="3" fillId="0" borderId="0" xfId="1" applyNumberFormat="1" applyFont="1" applyFill="1" applyBorder="1" applyAlignment="1">
      <alignment horizontal="left" vertical="top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165" fontId="10" fillId="3" borderId="1" xfId="1" applyNumberFormat="1" applyFont="1" applyFill="1" applyBorder="1" applyAlignment="1">
      <alignment horizontal="center" vertical="center"/>
    </xf>
    <xf numFmtId="166" fontId="13" fillId="3" borderId="1" xfId="7" applyNumberFormat="1" applyFont="1" applyFill="1" applyBorder="1" applyAlignment="1">
      <alignment horizontal="center" wrapText="1"/>
    </xf>
    <xf numFmtId="166" fontId="10" fillId="3" borderId="1" xfId="7" applyNumberFormat="1" applyFont="1" applyFill="1" applyBorder="1" applyAlignment="1">
      <alignment horizontal="center"/>
    </xf>
    <xf numFmtId="0" fontId="10" fillId="3" borderId="5" xfId="1" applyFont="1" applyFill="1" applyBorder="1" applyAlignment="1">
      <alignment horizontal="left"/>
    </xf>
    <xf numFmtId="0" fontId="10" fillId="3" borderId="5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0" fillId="3" borderId="1" xfId="1" applyFont="1" applyFill="1" applyBorder="1" applyAlignment="1">
      <alignment horizontal="right"/>
    </xf>
    <xf numFmtId="165" fontId="10" fillId="3" borderId="1" xfId="1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horizontal="left"/>
    </xf>
    <xf numFmtId="166" fontId="10" fillId="3" borderId="1" xfId="1" applyNumberFormat="1" applyFont="1" applyFill="1" applyBorder="1" applyAlignment="1">
      <alignment horizontal="center"/>
    </xf>
    <xf numFmtId="0" fontId="10" fillId="3" borderId="1" xfId="1" applyNumberFormat="1" applyFont="1" applyFill="1" applyBorder="1" applyAlignment="1"/>
    <xf numFmtId="0" fontId="10" fillId="3" borderId="1" xfId="1" applyNumberFormat="1" applyFont="1" applyFill="1" applyBorder="1" applyAlignment="1">
      <alignment horizontal="center"/>
    </xf>
    <xf numFmtId="165" fontId="19" fillId="3" borderId="1" xfId="0" applyNumberFormat="1" applyFont="1" applyFill="1" applyBorder="1"/>
    <xf numFmtId="0" fontId="10" fillId="3" borderId="1" xfId="1" applyFont="1" applyFill="1" applyBorder="1" applyAlignment="1"/>
    <xf numFmtId="165" fontId="10" fillId="3" borderId="1" xfId="1" applyNumberFormat="1" applyFont="1" applyFill="1" applyBorder="1" applyAlignment="1">
      <alignment horizontal="center" wrapText="1"/>
    </xf>
    <xf numFmtId="165" fontId="10" fillId="3" borderId="1" xfId="1" applyNumberFormat="1" applyFont="1" applyFill="1" applyBorder="1" applyAlignment="1"/>
    <xf numFmtId="0" fontId="10" fillId="3" borderId="1" xfId="1" applyFont="1" applyFill="1" applyBorder="1"/>
    <xf numFmtId="0" fontId="10" fillId="3" borderId="1" xfId="1" applyFont="1" applyFill="1" applyBorder="1" applyAlignment="1">
      <alignment vertical="center" wrapText="1"/>
    </xf>
    <xf numFmtId="49" fontId="10" fillId="3" borderId="1" xfId="1" applyNumberFormat="1" applyFont="1" applyFill="1" applyBorder="1" applyAlignment="1">
      <alignment vertical="center" wrapText="1"/>
    </xf>
    <xf numFmtId="0" fontId="10" fillId="3" borderId="1" xfId="1" applyFont="1" applyFill="1" applyBorder="1" applyAlignment="1">
      <alignment horizontal="center" vertical="top" wrapText="1"/>
    </xf>
    <xf numFmtId="49" fontId="10" fillId="3" borderId="1" xfId="1" applyNumberFormat="1" applyFont="1" applyFill="1" applyBorder="1" applyAlignment="1">
      <alignment horizontal="center" vertical="top" wrapText="1"/>
    </xf>
    <xf numFmtId="43" fontId="10" fillId="3" borderId="1" xfId="7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wrapText="1"/>
    </xf>
    <xf numFmtId="0" fontId="20" fillId="3" borderId="1" xfId="1" applyFont="1" applyFill="1" applyBorder="1" applyAlignment="1">
      <alignment wrapText="1"/>
    </xf>
    <xf numFmtId="168" fontId="2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wrapText="1"/>
    </xf>
    <xf numFmtId="49" fontId="10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169" fontId="10" fillId="0" borderId="1" xfId="1" applyNumberFormat="1" applyFont="1" applyFill="1" applyBorder="1" applyAlignment="1">
      <alignment horizontal="center" vertical="center" wrapText="1"/>
    </xf>
    <xf numFmtId="49" fontId="10" fillId="3" borderId="0" xfId="1" applyNumberFormat="1" applyFont="1" applyFill="1" applyAlignment="1">
      <alignment vertical="center"/>
    </xf>
    <xf numFmtId="0" fontId="10" fillId="3" borderId="0" xfId="1" applyFont="1" applyFill="1" applyAlignment="1">
      <alignment horizontal="left"/>
    </xf>
    <xf numFmtId="0" fontId="10" fillId="3" borderId="0" xfId="1" applyFont="1" applyFill="1" applyAlignment="1">
      <alignment horizontal="center"/>
    </xf>
    <xf numFmtId="49" fontId="10" fillId="3" borderId="0" xfId="1" applyNumberFormat="1" applyFont="1" applyFill="1" applyAlignment="1">
      <alignment horizontal="center"/>
    </xf>
    <xf numFmtId="0" fontId="10" fillId="3" borderId="0" xfId="1" applyFont="1" applyFill="1" applyAlignment="1">
      <alignment horizontal="center" vertical="center"/>
    </xf>
    <xf numFmtId="0" fontId="10" fillId="3" borderId="0" xfId="1" applyFont="1" applyFill="1"/>
    <xf numFmtId="49" fontId="10" fillId="3" borderId="0" xfId="1" applyNumberFormat="1" applyFont="1" applyFill="1" applyBorder="1" applyAlignment="1">
      <alignment vertical="center"/>
    </xf>
    <xf numFmtId="43" fontId="10" fillId="3" borderId="0" xfId="1" applyNumberFormat="1" applyFont="1" applyFill="1" applyBorder="1" applyAlignment="1">
      <alignment horizontal="left"/>
    </xf>
    <xf numFmtId="0" fontId="10" fillId="3" borderId="0" xfId="1" applyFont="1" applyFill="1" applyBorder="1" applyAlignment="1">
      <alignment horizontal="center"/>
    </xf>
    <xf numFmtId="49" fontId="10" fillId="3" borderId="0" xfId="1" applyNumberFormat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 vertical="center"/>
    </xf>
    <xf numFmtId="164" fontId="10" fillId="3" borderId="0" xfId="1" applyNumberFormat="1" applyFont="1" applyFill="1" applyBorder="1" applyAlignment="1">
      <alignment vertical="top" wrapText="1"/>
    </xf>
    <xf numFmtId="49" fontId="10" fillId="3" borderId="0" xfId="1" applyNumberFormat="1" applyFont="1" applyFill="1" applyBorder="1" applyAlignment="1">
      <alignment horizontal="center" vertical="top"/>
    </xf>
    <xf numFmtId="0" fontId="10" fillId="3" borderId="0" xfId="1" applyFont="1" applyFill="1" applyBorder="1" applyAlignment="1">
      <alignment horizontal="center" vertical="top"/>
    </xf>
    <xf numFmtId="165" fontId="10" fillId="3" borderId="0" xfId="1" applyNumberFormat="1" applyFont="1" applyFill="1" applyBorder="1" applyAlignment="1"/>
    <xf numFmtId="0" fontId="10" fillId="3" borderId="0" xfId="1" applyFont="1" applyFill="1" applyBorder="1"/>
    <xf numFmtId="49" fontId="10" fillId="3" borderId="0" xfId="1" applyNumberFormat="1" applyFont="1" applyFill="1" applyBorder="1" applyAlignment="1">
      <alignment horizontal="left" vertical="top"/>
    </xf>
    <xf numFmtId="0" fontId="10" fillId="3" borderId="0" xfId="1" applyFont="1" applyFill="1" applyBorder="1" applyAlignment="1"/>
    <xf numFmtId="49" fontId="10" fillId="3" borderId="0" xfId="1" applyNumberFormat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/>
    </xf>
    <xf numFmtId="0" fontId="10" fillId="3" borderId="0" xfId="1" applyFont="1" applyFill="1" applyBorder="1" applyAlignment="1">
      <alignment horizontal="left" vertical="center"/>
    </xf>
    <xf numFmtId="167" fontId="10" fillId="3" borderId="0" xfId="1" applyNumberFormat="1" applyFont="1" applyFill="1" applyBorder="1" applyAlignment="1">
      <alignment horizontal="right"/>
    </xf>
    <xf numFmtId="0" fontId="10" fillId="3" borderId="0" xfId="1" applyFont="1" applyFill="1" applyBorder="1" applyAlignment="1">
      <alignment horizontal="right"/>
    </xf>
    <xf numFmtId="0" fontId="10" fillId="3" borderId="0" xfId="1" applyFont="1" applyFill="1" applyAlignment="1">
      <alignment horizontal="center" vertical="top"/>
    </xf>
    <xf numFmtId="49" fontId="10" fillId="3" borderId="0" xfId="1" applyNumberFormat="1" applyFont="1" applyFill="1" applyAlignment="1">
      <alignment horizontal="center" vertical="top"/>
    </xf>
    <xf numFmtId="165" fontId="10" fillId="3" borderId="0" xfId="1" applyNumberFormat="1" applyFont="1" applyFill="1"/>
    <xf numFmtId="0" fontId="10" fillId="3" borderId="0" xfId="1" applyFont="1" applyFill="1" applyAlignment="1">
      <alignment horizontal="left" vertical="top"/>
    </xf>
    <xf numFmtId="0" fontId="10" fillId="0" borderId="0" xfId="0" applyFont="1" applyFill="1" applyAlignment="1">
      <alignment horizontal="left" vertical="top" wrapText="1"/>
    </xf>
    <xf numFmtId="0" fontId="10" fillId="0" borderId="1" xfId="1" applyFont="1" applyFill="1" applyBorder="1" applyAlignment="1">
      <alignment horizontal="center" vertical="center" wrapText="1"/>
    </xf>
    <xf numFmtId="165" fontId="0" fillId="0" borderId="1" xfId="0" applyNumberFormat="1" applyBorder="1"/>
    <xf numFmtId="0" fontId="2" fillId="0" borderId="1" xfId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horizontal="left" wrapText="1"/>
    </xf>
    <xf numFmtId="0" fontId="0" fillId="0" borderId="1" xfId="0" applyBorder="1"/>
    <xf numFmtId="165" fontId="10" fillId="3" borderId="1" xfId="1" applyNumberFormat="1" applyFont="1" applyFill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left" wrapText="1"/>
    </xf>
    <xf numFmtId="49" fontId="10" fillId="3" borderId="1" xfId="1" applyNumberFormat="1" applyFont="1" applyFill="1" applyBorder="1" applyAlignment="1">
      <alignment horizontal="center"/>
    </xf>
    <xf numFmtId="49" fontId="10" fillId="3" borderId="5" xfId="1" applyNumberFormat="1" applyFont="1" applyFill="1" applyBorder="1" applyAlignment="1">
      <alignment horizontal="center"/>
    </xf>
    <xf numFmtId="49" fontId="10" fillId="3" borderId="1" xfId="1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left" wrapText="1"/>
    </xf>
    <xf numFmtId="49" fontId="10" fillId="3" borderId="1" xfId="1" applyNumberFormat="1" applyFont="1" applyFill="1" applyBorder="1" applyAlignment="1">
      <alignment wrapText="1"/>
    </xf>
    <xf numFmtId="49" fontId="10" fillId="3" borderId="3" xfId="1" applyNumberFormat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/>
    <xf numFmtId="0" fontId="10" fillId="3" borderId="5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wrapText="1"/>
    </xf>
    <xf numFmtId="49" fontId="10" fillId="3" borderId="2" xfId="1" applyNumberFormat="1" applyFont="1" applyFill="1" applyBorder="1" applyAlignment="1">
      <alignment horizontal="center" wrapText="1"/>
    </xf>
    <xf numFmtId="165" fontId="10" fillId="0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left" vertical="center" wrapText="1"/>
    </xf>
    <xf numFmtId="166" fontId="10" fillId="3" borderId="1" xfId="1" applyNumberFormat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horizontal="center" wrapText="1"/>
    </xf>
    <xf numFmtId="165" fontId="10" fillId="3" borderId="2" xfId="1" applyNumberFormat="1" applyFont="1" applyFill="1" applyBorder="1" applyAlignment="1">
      <alignment wrapText="1"/>
    </xf>
    <xf numFmtId="0" fontId="10" fillId="3" borderId="5" xfId="1" applyFont="1" applyFill="1" applyBorder="1" applyAlignment="1">
      <alignment wrapText="1"/>
    </xf>
    <xf numFmtId="0" fontId="19" fillId="3" borderId="1" xfId="0" applyFont="1" applyFill="1" applyBorder="1"/>
    <xf numFmtId="165" fontId="10" fillId="0" borderId="1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left" wrapText="1"/>
    </xf>
    <xf numFmtId="49" fontId="10" fillId="3" borderId="1" xfId="1" applyNumberFormat="1" applyFont="1" applyFill="1" applyBorder="1" applyAlignment="1">
      <alignment wrapText="1"/>
    </xf>
    <xf numFmtId="0" fontId="10" fillId="3" borderId="1" xfId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0" fillId="3" borderId="2" xfId="1" applyFont="1" applyFill="1" applyBorder="1" applyAlignment="1">
      <alignment horizontal="center" wrapText="1"/>
    </xf>
    <xf numFmtId="0" fontId="10" fillId="3" borderId="1" xfId="1" applyFont="1" applyFill="1" applyBorder="1" applyAlignment="1">
      <alignment wrapText="1"/>
    </xf>
    <xf numFmtId="0" fontId="10" fillId="0" borderId="1" xfId="1" applyFont="1" applyFill="1" applyBorder="1" applyAlignment="1">
      <alignment horizontal="left" vertical="center" wrapText="1"/>
    </xf>
    <xf numFmtId="49" fontId="10" fillId="3" borderId="1" xfId="1" applyNumberFormat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center" wrapText="1"/>
    </xf>
    <xf numFmtId="49" fontId="10" fillId="3" borderId="1" xfId="1" applyNumberFormat="1" applyFont="1" applyFill="1" applyBorder="1" applyAlignment="1">
      <alignment horizontal="left" wrapText="1"/>
    </xf>
    <xf numFmtId="0" fontId="10" fillId="3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 vertical="top"/>
    </xf>
    <xf numFmtId="49" fontId="10" fillId="3" borderId="1" xfId="1" applyNumberFormat="1" applyFont="1" applyFill="1" applyBorder="1" applyAlignment="1">
      <alignment wrapText="1"/>
    </xf>
    <xf numFmtId="0" fontId="10" fillId="3" borderId="2" xfId="5" applyFont="1" applyFill="1" applyBorder="1" applyAlignment="1">
      <alignment horizontal="left" wrapText="1"/>
    </xf>
    <xf numFmtId="0" fontId="10" fillId="3" borderId="6" xfId="5" applyFont="1" applyFill="1" applyBorder="1" applyAlignment="1">
      <alignment horizontal="left" wrapText="1"/>
    </xf>
    <xf numFmtId="0" fontId="10" fillId="3" borderId="5" xfId="5" applyFont="1" applyFill="1" applyBorder="1" applyAlignment="1">
      <alignment horizontal="left" wrapText="1"/>
    </xf>
    <xf numFmtId="0" fontId="10" fillId="3" borderId="1" xfId="4" applyFont="1" applyFill="1" applyBorder="1" applyAlignment="1">
      <alignment horizontal="left" wrapText="1"/>
    </xf>
    <xf numFmtId="0" fontId="10" fillId="3" borderId="4" xfId="1" applyFont="1" applyFill="1" applyBorder="1" applyAlignment="1">
      <alignment horizontal="left" wrapText="1"/>
    </xf>
    <xf numFmtId="0" fontId="10" fillId="3" borderId="10" xfId="1" applyFont="1" applyFill="1" applyBorder="1" applyAlignment="1">
      <alignment horizontal="left" wrapText="1"/>
    </xf>
    <xf numFmtId="0" fontId="10" fillId="3" borderId="3" xfId="1" applyFont="1" applyFill="1" applyBorder="1" applyAlignment="1">
      <alignment horizontal="left" wrapText="1"/>
    </xf>
    <xf numFmtId="0" fontId="10" fillId="3" borderId="1" xfId="1" applyFont="1" applyFill="1" applyBorder="1" applyAlignment="1">
      <alignment horizontal="left" wrapText="1"/>
    </xf>
    <xf numFmtId="49" fontId="10" fillId="3" borderId="8" xfId="1" applyNumberFormat="1" applyFont="1" applyFill="1" applyBorder="1" applyAlignment="1">
      <alignment horizontal="left" vertical="top"/>
    </xf>
    <xf numFmtId="0" fontId="10" fillId="3" borderId="4" xfId="1" applyFont="1" applyFill="1" applyBorder="1" applyAlignment="1">
      <alignment horizontal="left" vertical="top" wrapText="1"/>
    </xf>
    <xf numFmtId="0" fontId="10" fillId="3" borderId="3" xfId="1" applyFont="1" applyFill="1" applyBorder="1" applyAlignment="1">
      <alignment horizontal="left" vertical="top" wrapText="1"/>
    </xf>
    <xf numFmtId="0" fontId="10" fillId="3" borderId="2" xfId="1" applyFont="1" applyFill="1" applyBorder="1" applyAlignment="1">
      <alignment horizontal="left" wrapText="1"/>
    </xf>
    <xf numFmtId="49" fontId="10" fillId="3" borderId="1" xfId="1" applyNumberFormat="1" applyFont="1" applyFill="1" applyBorder="1" applyAlignment="1"/>
    <xf numFmtId="0" fontId="10" fillId="3" borderId="2" xfId="6" applyFont="1" applyFill="1" applyBorder="1" applyAlignment="1">
      <alignment horizontal="left" wrapText="1"/>
    </xf>
    <xf numFmtId="0" fontId="10" fillId="3" borderId="6" xfId="6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center"/>
    </xf>
    <xf numFmtId="49" fontId="10" fillId="3" borderId="6" xfId="1" applyNumberFormat="1" applyFont="1" applyFill="1" applyBorder="1" applyAlignment="1">
      <alignment horizontal="center"/>
    </xf>
    <xf numFmtId="49" fontId="10" fillId="3" borderId="5" xfId="1" applyNumberFormat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wrapText="1"/>
    </xf>
    <xf numFmtId="0" fontId="10" fillId="3" borderId="6" xfId="1" applyFont="1" applyFill="1" applyBorder="1" applyAlignment="1">
      <alignment horizontal="center" wrapText="1"/>
    </xf>
    <xf numFmtId="0" fontId="10" fillId="3" borderId="5" xfId="1" applyFont="1" applyFill="1" applyBorder="1" applyAlignment="1">
      <alignment horizontal="center" wrapText="1"/>
    </xf>
    <xf numFmtId="0" fontId="10" fillId="3" borderId="0" xfId="0" applyFont="1" applyFill="1" applyAlignment="1">
      <alignment horizontal="left" vertical="top" wrapText="1"/>
    </xf>
    <xf numFmtId="0" fontId="10" fillId="3" borderId="0" xfId="1" applyFont="1" applyFill="1" applyAlignment="1">
      <alignment horizontal="left" vertical="top" wrapText="1"/>
    </xf>
    <xf numFmtId="49" fontId="12" fillId="3" borderId="9" xfId="1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wrapText="1"/>
    </xf>
    <xf numFmtId="0" fontId="10" fillId="3" borderId="5" xfId="1" applyFont="1" applyFill="1" applyBorder="1" applyAlignment="1">
      <alignment horizontal="left" wrapText="1"/>
    </xf>
    <xf numFmtId="49" fontId="10" fillId="3" borderId="2" xfId="1" applyNumberFormat="1" applyFont="1" applyFill="1" applyBorder="1" applyAlignment="1">
      <alignment horizontal="center" wrapText="1"/>
    </xf>
    <xf numFmtId="49" fontId="10" fillId="3" borderId="6" xfId="1" applyNumberFormat="1" applyFont="1" applyFill="1" applyBorder="1" applyAlignment="1">
      <alignment horizontal="center" wrapText="1"/>
    </xf>
    <xf numFmtId="49" fontId="10" fillId="3" borderId="5" xfId="1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left"/>
    </xf>
    <xf numFmtId="0" fontId="4" fillId="0" borderId="1" xfId="1" applyNumberFormat="1" applyFont="1" applyFill="1" applyBorder="1" applyAlignment="1">
      <alignment horizontal="left" vertical="top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4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 wrapText="1"/>
    </xf>
    <xf numFmtId="0" fontId="10" fillId="0" borderId="10" xfId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6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left" vertical="top" wrapText="1"/>
    </xf>
    <xf numFmtId="0" fontId="11" fillId="0" borderId="0" xfId="1" applyFont="1" applyFill="1" applyBorder="1" applyAlignment="1">
      <alignment horizontal="left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top"/>
    </xf>
    <xf numFmtId="0" fontId="10" fillId="0" borderId="1" xfId="1" applyFont="1" applyFill="1" applyBorder="1" applyAlignment="1">
      <alignment horizontal="left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top" wrapText="1"/>
    </xf>
    <xf numFmtId="49" fontId="10" fillId="0" borderId="9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vertical="center" wrapText="1"/>
    </xf>
    <xf numFmtId="0" fontId="10" fillId="0" borderId="5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top" wrapText="1"/>
    </xf>
    <xf numFmtId="0" fontId="10" fillId="0" borderId="1" xfId="1" applyFont="1" applyFill="1" applyBorder="1" applyAlignment="1">
      <alignment vertical="center" wrapText="1"/>
    </xf>
    <xf numFmtId="49" fontId="10" fillId="0" borderId="0" xfId="1" applyNumberFormat="1" applyFont="1" applyFill="1" applyBorder="1" applyAlignment="1">
      <alignment horizontal="left" vertical="top"/>
    </xf>
    <xf numFmtId="0" fontId="10" fillId="0" borderId="1" xfId="1" applyNumberFormat="1" applyFont="1" applyFill="1" applyBorder="1" applyAlignment="1">
      <alignment horizontal="left" vertical="top"/>
    </xf>
    <xf numFmtId="0" fontId="10" fillId="0" borderId="3" xfId="1" applyFont="1" applyFill="1" applyBorder="1" applyAlignment="1">
      <alignment horizontal="left" vertical="center" wrapText="1"/>
    </xf>
    <xf numFmtId="0" fontId="10" fillId="0" borderId="2" xfId="1" applyFont="1" applyFill="1" applyBorder="1" applyAlignment="1">
      <alignment horizontal="left" vertical="center" wrapText="1"/>
    </xf>
    <xf numFmtId="49" fontId="10" fillId="0" borderId="6" xfId="1" applyNumberFormat="1" applyFont="1" applyFill="1" applyBorder="1" applyAlignment="1">
      <alignment horizontal="center" vertical="center" wrapText="1"/>
    </xf>
    <xf numFmtId="49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left"/>
    </xf>
    <xf numFmtId="0" fontId="12" fillId="0" borderId="1" xfId="1" applyNumberFormat="1" applyFont="1" applyFill="1" applyBorder="1" applyAlignment="1">
      <alignment horizontal="left" vertical="top"/>
    </xf>
    <xf numFmtId="49" fontId="12" fillId="0" borderId="9" xfId="1" applyNumberFormat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7" xfId="5"/>
    <cellStyle name="Обычный 8" xfId="6"/>
    <cellStyle name="Финансовый" xfId="7" builtinId="3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S123"/>
  <sheetViews>
    <sheetView zoomScale="75" zoomScaleNormal="75" zoomScaleSheetLayoutView="90" zoomScalePageLayoutView="70" workbookViewId="0">
      <pane ySplit="5" topLeftCell="A66" activePane="bottomLeft" state="frozen"/>
      <selection pane="bottomLeft" activeCell="C2" sqref="C2"/>
    </sheetView>
  </sheetViews>
  <sheetFormatPr defaultRowHeight="18.75" outlineLevelRow="1"/>
  <cols>
    <col min="1" max="1" width="10.85546875" style="67" customWidth="1"/>
    <col min="2" max="2" width="63.42578125" style="61" customWidth="1"/>
    <col min="3" max="3" width="25.28515625" style="37" customWidth="1"/>
    <col min="4" max="4" width="9.140625" style="38"/>
    <col min="5" max="5" width="9.140625" style="37"/>
    <col min="6" max="6" width="15.85546875" style="37" customWidth="1"/>
    <col min="7" max="7" width="12" style="68" customWidth="1"/>
    <col min="8" max="8" width="21.7109375" style="36" customWidth="1"/>
    <col min="9" max="9" width="21" style="36" customWidth="1"/>
    <col min="10" max="11" width="17.85546875" style="36" customWidth="1"/>
    <col min="12" max="12" width="20.42578125" style="36" customWidth="1"/>
    <col min="13" max="13" width="25.5703125" style="36" customWidth="1"/>
    <col min="14" max="14" width="0.140625" style="36" customWidth="1"/>
    <col min="15" max="15" width="21" style="36" customWidth="1"/>
    <col min="16" max="16" width="21.140625" style="36" customWidth="1"/>
    <col min="17" max="18" width="9.140625" style="36"/>
    <col min="19" max="19" width="23.140625" style="36" customWidth="1"/>
    <col min="20" max="16384" width="9.140625" style="36"/>
  </cols>
  <sheetData>
    <row r="1" spans="1:16" ht="156" customHeight="1">
      <c r="A1" s="168"/>
      <c r="B1" s="169"/>
      <c r="C1" s="170"/>
      <c r="D1" s="171"/>
      <c r="E1" s="170"/>
      <c r="F1" s="170"/>
      <c r="G1" s="172"/>
      <c r="H1" s="173"/>
      <c r="I1" s="270" t="s">
        <v>173</v>
      </c>
      <c r="J1" s="270"/>
      <c r="K1" s="270"/>
      <c r="L1" s="270"/>
      <c r="M1" s="270"/>
    </row>
    <row r="2" spans="1:16" s="44" customFormat="1" ht="136.5" customHeight="1">
      <c r="A2" s="174"/>
      <c r="B2" s="175"/>
      <c r="C2" s="176"/>
      <c r="D2" s="177"/>
      <c r="E2" s="176"/>
      <c r="F2" s="176"/>
      <c r="G2" s="178"/>
      <c r="H2" s="179"/>
      <c r="I2" s="271" t="s">
        <v>104</v>
      </c>
      <c r="J2" s="271"/>
      <c r="K2" s="271"/>
      <c r="L2" s="271"/>
      <c r="M2" s="271"/>
      <c r="N2" s="43"/>
      <c r="O2" s="43"/>
      <c r="P2" s="43"/>
    </row>
    <row r="3" spans="1:16" s="44" customFormat="1" ht="23.25" customHeight="1">
      <c r="A3" s="272" t="s">
        <v>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</row>
    <row r="4" spans="1:16" s="44" customFormat="1" ht="24.75" customHeight="1">
      <c r="A4" s="273" t="s">
        <v>1</v>
      </c>
      <c r="B4" s="257" t="s">
        <v>2</v>
      </c>
      <c r="C4" s="240" t="s">
        <v>3</v>
      </c>
      <c r="D4" s="240" t="s">
        <v>4</v>
      </c>
      <c r="E4" s="240"/>
      <c r="F4" s="240"/>
      <c r="G4" s="240"/>
      <c r="H4" s="240" t="s">
        <v>5</v>
      </c>
      <c r="I4" s="240"/>
      <c r="J4" s="240"/>
      <c r="K4" s="240"/>
      <c r="L4" s="240"/>
      <c r="M4" s="240" t="s">
        <v>6</v>
      </c>
    </row>
    <row r="5" spans="1:16" s="44" customFormat="1" ht="136.5" customHeight="1">
      <c r="A5" s="273"/>
      <c r="B5" s="274"/>
      <c r="C5" s="240"/>
      <c r="D5" s="208" t="s">
        <v>3</v>
      </c>
      <c r="E5" s="204" t="s">
        <v>7</v>
      </c>
      <c r="F5" s="204" t="s">
        <v>8</v>
      </c>
      <c r="G5" s="204" t="s">
        <v>9</v>
      </c>
      <c r="H5" s="204">
        <v>2017</v>
      </c>
      <c r="I5" s="204">
        <v>2018</v>
      </c>
      <c r="J5" s="204">
        <v>2019</v>
      </c>
      <c r="K5" s="204">
        <v>2020</v>
      </c>
      <c r="L5" s="204" t="s">
        <v>10</v>
      </c>
      <c r="M5" s="240"/>
    </row>
    <row r="6" spans="1:16" s="44" customFormat="1" ht="53.25" customHeight="1">
      <c r="A6" s="250" t="s">
        <v>78</v>
      </c>
      <c r="B6" s="251"/>
      <c r="C6" s="251"/>
      <c r="D6" s="251"/>
      <c r="E6" s="251"/>
      <c r="F6" s="251"/>
      <c r="G6" s="251"/>
      <c r="H6" s="251"/>
      <c r="I6" s="251"/>
      <c r="J6" s="251"/>
      <c r="K6" s="251"/>
      <c r="L6" s="251"/>
      <c r="M6" s="252"/>
    </row>
    <row r="7" spans="1:16" ht="52.5" customHeight="1">
      <c r="A7" s="253" t="s">
        <v>35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</row>
    <row r="8" spans="1:16" ht="24" customHeight="1">
      <c r="A8" s="257" t="s">
        <v>79</v>
      </c>
      <c r="B8" s="257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7"/>
    </row>
    <row r="9" spans="1:16" ht="73.5" customHeight="1">
      <c r="A9" s="258" t="s">
        <v>29</v>
      </c>
      <c r="B9" s="259" t="s">
        <v>147</v>
      </c>
      <c r="C9" s="240" t="s">
        <v>12</v>
      </c>
      <c r="D9" s="208" t="s">
        <v>24</v>
      </c>
      <c r="E9" s="204" t="s">
        <v>11</v>
      </c>
      <c r="F9" s="230" t="s">
        <v>49</v>
      </c>
      <c r="G9" s="216"/>
      <c r="H9" s="223">
        <f t="shared" ref="H9:K9" si="0">H10+H11+H12+H13</f>
        <v>48287</v>
      </c>
      <c r="I9" s="223">
        <f t="shared" si="0"/>
        <v>48451.6</v>
      </c>
      <c r="J9" s="223">
        <f t="shared" si="0"/>
        <v>48451.6</v>
      </c>
      <c r="K9" s="223">
        <f t="shared" si="0"/>
        <v>48451.6</v>
      </c>
      <c r="L9" s="223">
        <f>H9+I9+J9+K9</f>
        <v>193641.8</v>
      </c>
      <c r="M9" s="205"/>
    </row>
    <row r="10" spans="1:16" ht="24" customHeight="1">
      <c r="A10" s="258"/>
      <c r="B10" s="260"/>
      <c r="C10" s="240"/>
      <c r="D10" s="208" t="s">
        <v>24</v>
      </c>
      <c r="E10" s="204" t="s">
        <v>11</v>
      </c>
      <c r="F10" s="211" t="s">
        <v>49</v>
      </c>
      <c r="G10" s="216">
        <v>111</v>
      </c>
      <c r="H10" s="128">
        <v>17136.900000000001</v>
      </c>
      <c r="I10" s="128">
        <v>17136.900000000001</v>
      </c>
      <c r="J10" s="128">
        <v>17136.900000000001</v>
      </c>
      <c r="K10" s="128">
        <v>17136.900000000001</v>
      </c>
      <c r="L10" s="223">
        <f t="shared" ref="L10:L41" si="1">H10+I10+J10+K10</f>
        <v>68547.600000000006</v>
      </c>
      <c r="M10" s="205"/>
    </row>
    <row r="11" spans="1:16" ht="24" customHeight="1">
      <c r="A11" s="258"/>
      <c r="B11" s="260"/>
      <c r="C11" s="240"/>
      <c r="D11" s="208" t="s">
        <v>24</v>
      </c>
      <c r="E11" s="204" t="s">
        <v>11</v>
      </c>
      <c r="F11" s="211" t="s">
        <v>49</v>
      </c>
      <c r="G11" s="216">
        <v>119</v>
      </c>
      <c r="H11" s="128">
        <f>5175.3-339.2</f>
        <v>4836.1000000000004</v>
      </c>
      <c r="I11" s="128">
        <v>5175.3</v>
      </c>
      <c r="J11" s="128">
        <v>5175.3</v>
      </c>
      <c r="K11" s="128">
        <v>5175.3</v>
      </c>
      <c r="L11" s="223">
        <f t="shared" si="1"/>
        <v>20362</v>
      </c>
      <c r="M11" s="205"/>
    </row>
    <row r="12" spans="1:16" ht="24" customHeight="1">
      <c r="A12" s="258"/>
      <c r="B12" s="260"/>
      <c r="C12" s="240"/>
      <c r="D12" s="208" t="s">
        <v>24</v>
      </c>
      <c r="E12" s="204" t="s">
        <v>11</v>
      </c>
      <c r="F12" s="211" t="s">
        <v>49</v>
      </c>
      <c r="G12" s="216">
        <v>244</v>
      </c>
      <c r="H12" s="128">
        <v>1027</v>
      </c>
      <c r="I12" s="128">
        <v>687.8</v>
      </c>
      <c r="J12" s="128">
        <v>687.8</v>
      </c>
      <c r="K12" s="128">
        <v>687.8</v>
      </c>
      <c r="L12" s="223">
        <f t="shared" si="1"/>
        <v>3090.4</v>
      </c>
      <c r="M12" s="205"/>
    </row>
    <row r="13" spans="1:16" ht="131.25" customHeight="1">
      <c r="A13" s="258"/>
      <c r="B13" s="260"/>
      <c r="C13" s="240"/>
      <c r="D13" s="208" t="s">
        <v>24</v>
      </c>
      <c r="E13" s="204" t="s">
        <v>11</v>
      </c>
      <c r="F13" s="211" t="s">
        <v>49</v>
      </c>
      <c r="G13" s="216">
        <v>611</v>
      </c>
      <c r="H13" s="128">
        <v>25287</v>
      </c>
      <c r="I13" s="128">
        <v>25451.599999999999</v>
      </c>
      <c r="J13" s="128">
        <v>25451.599999999999</v>
      </c>
      <c r="K13" s="128">
        <v>25451.599999999999</v>
      </c>
      <c r="L13" s="223">
        <f>H13+I13+J13+K13</f>
        <v>101641.8</v>
      </c>
      <c r="M13" s="205"/>
    </row>
    <row r="14" spans="1:16" ht="25.5" hidden="1" customHeight="1">
      <c r="A14" s="214"/>
      <c r="B14" s="130"/>
      <c r="C14" s="131"/>
      <c r="D14" s="207"/>
      <c r="E14" s="131"/>
      <c r="F14" s="130"/>
      <c r="G14" s="131"/>
      <c r="H14" s="131"/>
      <c r="I14" s="131"/>
      <c r="J14" s="131"/>
      <c r="K14" s="131"/>
      <c r="L14" s="223">
        <f t="shared" si="1"/>
        <v>0</v>
      </c>
      <c r="M14" s="216"/>
    </row>
    <row r="15" spans="1:16" ht="25.5" hidden="1" customHeight="1">
      <c r="A15" s="214"/>
      <c r="B15" s="132"/>
      <c r="C15" s="115"/>
      <c r="D15" s="206"/>
      <c r="E15" s="115"/>
      <c r="F15" s="132"/>
      <c r="G15" s="115"/>
      <c r="H15" s="115"/>
      <c r="I15" s="115"/>
      <c r="J15" s="115"/>
      <c r="K15" s="115"/>
      <c r="L15" s="223">
        <f t="shared" si="1"/>
        <v>0</v>
      </c>
      <c r="M15" s="216"/>
    </row>
    <row r="16" spans="1:16" ht="26.25" customHeight="1">
      <c r="A16" s="214"/>
      <c r="B16" s="132"/>
      <c r="C16" s="115"/>
      <c r="D16" s="206"/>
      <c r="E16" s="115"/>
      <c r="F16" s="132"/>
      <c r="G16" s="115"/>
      <c r="H16" s="115"/>
      <c r="I16" s="115"/>
      <c r="J16" s="115"/>
      <c r="K16" s="115"/>
      <c r="L16" s="223">
        <f t="shared" si="1"/>
        <v>0</v>
      </c>
      <c r="M16" s="216"/>
    </row>
    <row r="17" spans="1:13" ht="33.75" customHeight="1">
      <c r="A17" s="264" t="s">
        <v>30</v>
      </c>
      <c r="B17" s="261" t="s">
        <v>148</v>
      </c>
      <c r="C17" s="267" t="s">
        <v>12</v>
      </c>
      <c r="D17" s="208" t="s">
        <v>24</v>
      </c>
      <c r="E17" s="204" t="s">
        <v>11</v>
      </c>
      <c r="F17" s="211" t="s">
        <v>66</v>
      </c>
      <c r="G17" s="115"/>
      <c r="H17" s="115">
        <f>H18+H20+H21+H19</f>
        <v>27931.4</v>
      </c>
      <c r="I17" s="115">
        <f>I18++I20+I21</f>
        <v>28997.200000000001</v>
      </c>
      <c r="J17" s="115">
        <f>J18++J20+J21</f>
        <v>28997.200000000001</v>
      </c>
      <c r="K17" s="115">
        <f>K18++K20+K21</f>
        <v>28997.200000000001</v>
      </c>
      <c r="L17" s="223">
        <f t="shared" si="1"/>
        <v>114923</v>
      </c>
      <c r="M17" s="216"/>
    </row>
    <row r="18" spans="1:13" ht="153" customHeight="1">
      <c r="A18" s="265"/>
      <c r="B18" s="262"/>
      <c r="C18" s="268"/>
      <c r="D18" s="208" t="s">
        <v>24</v>
      </c>
      <c r="E18" s="204" t="s">
        <v>11</v>
      </c>
      <c r="F18" s="211" t="s">
        <v>66</v>
      </c>
      <c r="G18" s="133">
        <v>611</v>
      </c>
      <c r="H18" s="115">
        <v>13321.5</v>
      </c>
      <c r="I18" s="115">
        <v>14387.3</v>
      </c>
      <c r="J18" s="115">
        <v>14387.3</v>
      </c>
      <c r="K18" s="115">
        <v>14387.3</v>
      </c>
      <c r="L18" s="223">
        <f t="shared" si="1"/>
        <v>56483.4</v>
      </c>
      <c r="M18" s="216"/>
    </row>
    <row r="19" spans="1:13" ht="164.25" customHeight="1">
      <c r="A19" s="265"/>
      <c r="B19" s="262"/>
      <c r="C19" s="268"/>
      <c r="D19" s="208" t="s">
        <v>24</v>
      </c>
      <c r="E19" s="204" t="s">
        <v>11</v>
      </c>
      <c r="F19" s="211" t="s">
        <v>66</v>
      </c>
      <c r="G19" s="133">
        <v>853</v>
      </c>
      <c r="H19" s="115">
        <v>4.9000000000000004</v>
      </c>
      <c r="I19" s="115"/>
      <c r="J19" s="115"/>
      <c r="K19" s="115"/>
      <c r="L19" s="223">
        <f t="shared" si="1"/>
        <v>4.9000000000000004</v>
      </c>
      <c r="M19" s="216"/>
    </row>
    <row r="20" spans="1:13" ht="25.5" customHeight="1">
      <c r="A20" s="265"/>
      <c r="B20" s="262"/>
      <c r="C20" s="268"/>
      <c r="D20" s="208" t="s">
        <v>24</v>
      </c>
      <c r="E20" s="204" t="s">
        <v>11</v>
      </c>
      <c r="F20" s="211" t="s">
        <v>66</v>
      </c>
      <c r="G20" s="133">
        <v>111</v>
      </c>
      <c r="H20" s="115">
        <v>11221.1</v>
      </c>
      <c r="I20" s="115">
        <v>11221.1</v>
      </c>
      <c r="J20" s="115">
        <v>11221.1</v>
      </c>
      <c r="K20" s="115">
        <v>11221.1</v>
      </c>
      <c r="L20" s="223">
        <f t="shared" si="1"/>
        <v>44884.4</v>
      </c>
      <c r="M20" s="216"/>
    </row>
    <row r="21" spans="1:13" ht="25.5" customHeight="1">
      <c r="A21" s="266"/>
      <c r="B21" s="263"/>
      <c r="C21" s="269"/>
      <c r="D21" s="208" t="s">
        <v>24</v>
      </c>
      <c r="E21" s="204" t="s">
        <v>11</v>
      </c>
      <c r="F21" s="211" t="s">
        <v>66</v>
      </c>
      <c r="G21" s="133">
        <v>119</v>
      </c>
      <c r="H21" s="115">
        <f>3388.8-4.9</f>
        <v>3383.9</v>
      </c>
      <c r="I21" s="115">
        <v>3388.8</v>
      </c>
      <c r="J21" s="115">
        <v>3388.8</v>
      </c>
      <c r="K21" s="115">
        <v>3388.8</v>
      </c>
      <c r="L21" s="223">
        <f t="shared" si="1"/>
        <v>13550.3</v>
      </c>
      <c r="M21" s="216"/>
    </row>
    <row r="22" spans="1:13" ht="25.5" customHeight="1">
      <c r="A22" s="264" t="s">
        <v>98</v>
      </c>
      <c r="B22" s="267" t="s">
        <v>149</v>
      </c>
      <c r="C22" s="267" t="s">
        <v>12</v>
      </c>
      <c r="D22" s="241" t="s">
        <v>24</v>
      </c>
      <c r="E22" s="241" t="s">
        <v>28</v>
      </c>
      <c r="F22" s="242" t="s">
        <v>50</v>
      </c>
      <c r="G22" s="240"/>
      <c r="H22" s="224">
        <f>H24+H25+H27+H29+H30</f>
        <v>28229</v>
      </c>
      <c r="I22" s="224">
        <f t="shared" ref="I22:J22" si="2">I24+I25+I27+I28+I29</f>
        <v>29002.2</v>
      </c>
      <c r="J22" s="225">
        <f t="shared" si="2"/>
        <v>25111.7</v>
      </c>
      <c r="K22" s="225">
        <f t="shared" ref="K22" si="3">K24+K25+K27+K28+K29</f>
        <v>25111.7</v>
      </c>
      <c r="L22" s="223">
        <f t="shared" si="1"/>
        <v>107454.6</v>
      </c>
      <c r="M22" s="216"/>
    </row>
    <row r="23" spans="1:13" ht="25.5" customHeight="1">
      <c r="A23" s="265"/>
      <c r="B23" s="268"/>
      <c r="C23" s="268"/>
      <c r="D23" s="241"/>
      <c r="E23" s="241"/>
      <c r="F23" s="242"/>
      <c r="G23" s="240"/>
      <c r="H23" s="215"/>
      <c r="I23" s="215"/>
      <c r="J23" s="226"/>
      <c r="K23" s="226"/>
      <c r="L23" s="223">
        <f t="shared" si="1"/>
        <v>0</v>
      </c>
      <c r="M23" s="216"/>
    </row>
    <row r="24" spans="1:13" ht="30" customHeight="1">
      <c r="A24" s="265"/>
      <c r="B24" s="268"/>
      <c r="C24" s="268"/>
      <c r="D24" s="212" t="s">
        <v>24</v>
      </c>
      <c r="E24" s="212" t="s">
        <v>28</v>
      </c>
      <c r="F24" s="211" t="s">
        <v>50</v>
      </c>
      <c r="G24" s="204">
        <v>111</v>
      </c>
      <c r="H24" s="129">
        <v>11107.2</v>
      </c>
      <c r="I24" s="129">
        <v>11693.6</v>
      </c>
      <c r="J24" s="129">
        <v>11693.6</v>
      </c>
      <c r="K24" s="129">
        <v>11693.6</v>
      </c>
      <c r="L24" s="223">
        <f t="shared" si="1"/>
        <v>46188</v>
      </c>
      <c r="M24" s="216"/>
    </row>
    <row r="25" spans="1:13" ht="25.5" customHeight="1">
      <c r="A25" s="265"/>
      <c r="B25" s="268"/>
      <c r="C25" s="268"/>
      <c r="D25" s="212" t="s">
        <v>24</v>
      </c>
      <c r="E25" s="212" t="s">
        <v>28</v>
      </c>
      <c r="F25" s="211" t="s">
        <v>50</v>
      </c>
      <c r="G25" s="204">
        <v>119</v>
      </c>
      <c r="H25" s="129">
        <v>3354.4</v>
      </c>
      <c r="I25" s="129">
        <v>3531.5</v>
      </c>
      <c r="J25" s="129">
        <v>3531.5</v>
      </c>
      <c r="K25" s="129">
        <v>3531.5</v>
      </c>
      <c r="L25" s="223">
        <f t="shared" si="1"/>
        <v>13948.9</v>
      </c>
      <c r="M25" s="216"/>
    </row>
    <row r="26" spans="1:13" ht="25.5" customHeight="1">
      <c r="A26" s="265"/>
      <c r="B26" s="268"/>
      <c r="C26" s="268"/>
      <c r="D26" s="212" t="s">
        <v>24</v>
      </c>
      <c r="E26" s="212" t="s">
        <v>28</v>
      </c>
      <c r="F26" s="211" t="s">
        <v>50</v>
      </c>
      <c r="G26" s="204">
        <v>243</v>
      </c>
      <c r="H26" s="129"/>
      <c r="I26" s="129"/>
      <c r="J26" s="129"/>
      <c r="K26" s="129"/>
      <c r="L26" s="223">
        <f t="shared" si="1"/>
        <v>0</v>
      </c>
      <c r="M26" s="216"/>
    </row>
    <row r="27" spans="1:13" ht="25.5" customHeight="1">
      <c r="A27" s="265"/>
      <c r="B27" s="268"/>
      <c r="C27" s="268"/>
      <c r="D27" s="212" t="s">
        <v>24</v>
      </c>
      <c r="E27" s="212" t="s">
        <v>28</v>
      </c>
      <c r="F27" s="211" t="s">
        <v>50</v>
      </c>
      <c r="G27" s="204">
        <v>244</v>
      </c>
      <c r="H27" s="129">
        <v>13753.2</v>
      </c>
      <c r="I27" s="129">
        <v>13772.1</v>
      </c>
      <c r="J27" s="129">
        <v>9881.6</v>
      </c>
      <c r="K27" s="129">
        <v>9881.6</v>
      </c>
      <c r="L27" s="223">
        <f t="shared" si="1"/>
        <v>47288.5</v>
      </c>
      <c r="M27" s="216"/>
    </row>
    <row r="28" spans="1:13" ht="54.75" customHeight="1">
      <c r="A28" s="265"/>
      <c r="B28" s="268"/>
      <c r="C28" s="268"/>
      <c r="D28" s="135" t="s">
        <v>24</v>
      </c>
      <c r="E28" s="135" t="s">
        <v>28</v>
      </c>
      <c r="F28" s="230" t="s">
        <v>50</v>
      </c>
      <c r="G28" s="204">
        <v>852</v>
      </c>
      <c r="H28" s="129"/>
      <c r="I28" s="129"/>
      <c r="J28" s="129"/>
      <c r="K28" s="129"/>
      <c r="L28" s="223">
        <f t="shared" si="1"/>
        <v>0</v>
      </c>
      <c r="M28" s="216"/>
    </row>
    <row r="29" spans="1:13" ht="54.75" customHeight="1">
      <c r="A29" s="265"/>
      <c r="B29" s="268"/>
      <c r="C29" s="268"/>
      <c r="D29" s="135" t="s">
        <v>24</v>
      </c>
      <c r="E29" s="135" t="s">
        <v>28</v>
      </c>
      <c r="F29" s="230" t="s">
        <v>50</v>
      </c>
      <c r="G29" s="204">
        <v>853</v>
      </c>
      <c r="H29" s="129">
        <v>4.2</v>
      </c>
      <c r="I29" s="129">
        <v>5</v>
      </c>
      <c r="J29" s="129">
        <v>5</v>
      </c>
      <c r="K29" s="129">
        <v>5</v>
      </c>
      <c r="L29" s="223">
        <f t="shared" si="1"/>
        <v>19.2</v>
      </c>
      <c r="M29" s="216"/>
    </row>
    <row r="30" spans="1:13" ht="75" customHeight="1">
      <c r="A30" s="265"/>
      <c r="B30" s="268"/>
      <c r="C30" s="268"/>
      <c r="D30" s="135" t="s">
        <v>24</v>
      </c>
      <c r="E30" s="135" t="s">
        <v>28</v>
      </c>
      <c r="F30" s="230" t="s">
        <v>50</v>
      </c>
      <c r="G30" s="204">
        <v>831</v>
      </c>
      <c r="H30" s="129">
        <v>10</v>
      </c>
      <c r="I30" s="129"/>
      <c r="J30" s="129"/>
      <c r="K30" s="129"/>
      <c r="L30" s="223">
        <f t="shared" si="1"/>
        <v>10</v>
      </c>
      <c r="M30" s="216"/>
    </row>
    <row r="31" spans="1:13" ht="99" customHeight="1">
      <c r="A31" s="265"/>
      <c r="B31" s="237" t="s">
        <v>150</v>
      </c>
      <c r="C31" s="268"/>
      <c r="D31" s="212" t="s">
        <v>24</v>
      </c>
      <c r="E31" s="212" t="s">
        <v>28</v>
      </c>
      <c r="F31" s="230" t="s">
        <v>137</v>
      </c>
      <c r="G31" s="204">
        <v>611</v>
      </c>
      <c r="H31" s="129">
        <v>12600.6</v>
      </c>
      <c r="I31" s="129">
        <v>13446</v>
      </c>
      <c r="J31" s="129">
        <v>13446</v>
      </c>
      <c r="K31" s="129">
        <v>13446</v>
      </c>
      <c r="L31" s="223">
        <f t="shared" si="1"/>
        <v>52938.6</v>
      </c>
      <c r="M31" s="216"/>
    </row>
    <row r="32" spans="1:13" ht="105" customHeight="1">
      <c r="A32" s="265"/>
      <c r="B32" s="232" t="s">
        <v>140</v>
      </c>
      <c r="C32" s="268"/>
      <c r="D32" s="212" t="s">
        <v>24</v>
      </c>
      <c r="E32" s="212" t="s">
        <v>28</v>
      </c>
      <c r="F32" s="230" t="s">
        <v>138</v>
      </c>
      <c r="G32" s="204">
        <v>611</v>
      </c>
      <c r="H32" s="129">
        <v>13214.9</v>
      </c>
      <c r="I32" s="129">
        <v>10806.3</v>
      </c>
      <c r="J32" s="129">
        <v>6806.3</v>
      </c>
      <c r="K32" s="129">
        <v>6806.3</v>
      </c>
      <c r="L32" s="223">
        <f t="shared" si="1"/>
        <v>37633.800000000003</v>
      </c>
      <c r="M32" s="216"/>
    </row>
    <row r="33" spans="1:19" ht="64.5" customHeight="1">
      <c r="A33" s="239" t="s">
        <v>61</v>
      </c>
      <c r="B33" s="253" t="s">
        <v>151</v>
      </c>
      <c r="C33" s="240" t="s">
        <v>12</v>
      </c>
      <c r="D33" s="208" t="s">
        <v>24</v>
      </c>
      <c r="E33" s="208" t="s">
        <v>28</v>
      </c>
      <c r="F33" s="231" t="s">
        <v>51</v>
      </c>
      <c r="G33" s="204"/>
      <c r="H33" s="129">
        <f>H34+H35</f>
        <v>25</v>
      </c>
      <c r="I33" s="129">
        <f t="shared" ref="I33:J33" si="4">I34+I35</f>
        <v>150</v>
      </c>
      <c r="J33" s="129">
        <f t="shared" si="4"/>
        <v>150</v>
      </c>
      <c r="K33" s="129">
        <f t="shared" ref="K33" si="5">K34+K35</f>
        <v>150</v>
      </c>
      <c r="L33" s="223">
        <f t="shared" si="1"/>
        <v>475</v>
      </c>
      <c r="M33" s="205"/>
    </row>
    <row r="34" spans="1:19" ht="25.5" customHeight="1">
      <c r="A34" s="239"/>
      <c r="B34" s="253"/>
      <c r="C34" s="240"/>
      <c r="D34" s="212" t="s">
        <v>24</v>
      </c>
      <c r="E34" s="212" t="s">
        <v>28</v>
      </c>
      <c r="F34" s="212" t="s">
        <v>51</v>
      </c>
      <c r="G34" s="204">
        <v>111</v>
      </c>
      <c r="H34" s="136">
        <v>19.2</v>
      </c>
      <c r="I34" s="136">
        <v>115.2</v>
      </c>
      <c r="J34" s="136">
        <v>115.2</v>
      </c>
      <c r="K34" s="136">
        <v>115.2</v>
      </c>
      <c r="L34" s="223">
        <f t="shared" si="1"/>
        <v>364.8</v>
      </c>
      <c r="M34" s="205"/>
    </row>
    <row r="35" spans="1:19" ht="103.5" customHeight="1">
      <c r="A35" s="239"/>
      <c r="B35" s="253"/>
      <c r="C35" s="240"/>
      <c r="D35" s="212" t="s">
        <v>24</v>
      </c>
      <c r="E35" s="212" t="s">
        <v>28</v>
      </c>
      <c r="F35" s="212" t="s">
        <v>51</v>
      </c>
      <c r="G35" s="204">
        <v>119</v>
      </c>
      <c r="H35" s="136">
        <v>5.8</v>
      </c>
      <c r="I35" s="136">
        <v>34.799999999999997</v>
      </c>
      <c r="J35" s="136">
        <v>34.799999999999997</v>
      </c>
      <c r="K35" s="136">
        <v>34.799999999999997</v>
      </c>
      <c r="L35" s="223">
        <f t="shared" si="1"/>
        <v>110.2</v>
      </c>
      <c r="M35" s="205"/>
    </row>
    <row r="36" spans="1:19" ht="103.5" customHeight="1">
      <c r="A36" s="239" t="s">
        <v>62</v>
      </c>
      <c r="B36" s="281" t="s">
        <v>132</v>
      </c>
      <c r="C36" s="240" t="s">
        <v>12</v>
      </c>
      <c r="D36" s="208" t="s">
        <v>24</v>
      </c>
      <c r="E36" s="204">
        <v>1003</v>
      </c>
      <c r="F36" s="229" t="s">
        <v>56</v>
      </c>
      <c r="G36" s="204"/>
      <c r="H36" s="134">
        <f t="shared" ref="H36:J36" si="6">H37+H38</f>
        <v>114.5</v>
      </c>
      <c r="I36" s="134">
        <f t="shared" si="6"/>
        <v>114.5</v>
      </c>
      <c r="J36" s="134">
        <f t="shared" si="6"/>
        <v>114.5</v>
      </c>
      <c r="K36" s="134">
        <f t="shared" ref="K36" si="7">K37+K38</f>
        <v>114.5</v>
      </c>
      <c r="L36" s="223">
        <f t="shared" si="1"/>
        <v>458</v>
      </c>
      <c r="M36" s="205"/>
    </row>
    <row r="37" spans="1:19" ht="59.25" customHeight="1">
      <c r="A37" s="239"/>
      <c r="B37" s="281"/>
      <c r="C37" s="240"/>
      <c r="D37" s="208" t="s">
        <v>24</v>
      </c>
      <c r="E37" s="204">
        <v>1003</v>
      </c>
      <c r="F37" s="208" t="s">
        <v>56</v>
      </c>
      <c r="G37" s="204">
        <v>612</v>
      </c>
      <c r="H37" s="134">
        <v>65.099999999999994</v>
      </c>
      <c r="I37" s="134">
        <v>76.5</v>
      </c>
      <c r="J37" s="134">
        <v>76.5</v>
      </c>
      <c r="K37" s="134">
        <v>76.5</v>
      </c>
      <c r="L37" s="223">
        <f t="shared" si="1"/>
        <v>294.60000000000002</v>
      </c>
      <c r="M37" s="205"/>
    </row>
    <row r="38" spans="1:19" ht="63" customHeight="1">
      <c r="A38" s="239"/>
      <c r="B38" s="281"/>
      <c r="C38" s="240"/>
      <c r="D38" s="208" t="s">
        <v>24</v>
      </c>
      <c r="E38" s="204">
        <v>1003</v>
      </c>
      <c r="F38" s="208" t="s">
        <v>56</v>
      </c>
      <c r="G38" s="204">
        <v>244</v>
      </c>
      <c r="H38" s="134">
        <v>49.4</v>
      </c>
      <c r="I38" s="134">
        <v>38</v>
      </c>
      <c r="J38" s="134">
        <v>38</v>
      </c>
      <c r="K38" s="134">
        <v>38</v>
      </c>
      <c r="L38" s="223">
        <f t="shared" si="1"/>
        <v>163.4</v>
      </c>
      <c r="M38" s="205"/>
    </row>
    <row r="39" spans="1:19" ht="89.25" customHeight="1">
      <c r="A39" s="239" t="s">
        <v>63</v>
      </c>
      <c r="B39" s="240" t="s">
        <v>134</v>
      </c>
      <c r="C39" s="240" t="s">
        <v>12</v>
      </c>
      <c r="D39" s="208" t="s">
        <v>24</v>
      </c>
      <c r="E39" s="208" t="s">
        <v>46</v>
      </c>
      <c r="F39" s="229" t="s">
        <v>57</v>
      </c>
      <c r="G39" s="204"/>
      <c r="H39" s="134">
        <f>H40+H41</f>
        <v>1519.8</v>
      </c>
      <c r="I39" s="134">
        <f t="shared" ref="I39:J39" si="8">I40+I41</f>
        <v>1633.6</v>
      </c>
      <c r="J39" s="134">
        <f t="shared" si="8"/>
        <v>1633.6</v>
      </c>
      <c r="K39" s="134">
        <f t="shared" ref="K39" si="9">K40+K41</f>
        <v>1633.6</v>
      </c>
      <c r="L39" s="223">
        <f t="shared" si="1"/>
        <v>6420.6</v>
      </c>
      <c r="M39" s="205"/>
    </row>
    <row r="40" spans="1:19" ht="49.5" customHeight="1">
      <c r="A40" s="239"/>
      <c r="B40" s="240"/>
      <c r="C40" s="240"/>
      <c r="D40" s="208" t="s">
        <v>24</v>
      </c>
      <c r="E40" s="204">
        <v>1004</v>
      </c>
      <c r="F40" s="208" t="s">
        <v>57</v>
      </c>
      <c r="G40" s="204">
        <v>612</v>
      </c>
      <c r="H40" s="134">
        <v>1504.7</v>
      </c>
      <c r="I40" s="134">
        <v>1617.1</v>
      </c>
      <c r="J40" s="134">
        <v>1617.1</v>
      </c>
      <c r="K40" s="134">
        <v>1617.1</v>
      </c>
      <c r="L40" s="223">
        <f t="shared" si="1"/>
        <v>6356</v>
      </c>
      <c r="M40" s="205"/>
    </row>
    <row r="41" spans="1:19" ht="60.75" customHeight="1">
      <c r="A41" s="239"/>
      <c r="B41" s="240"/>
      <c r="C41" s="240"/>
      <c r="D41" s="208" t="s">
        <v>24</v>
      </c>
      <c r="E41" s="204">
        <v>1004</v>
      </c>
      <c r="F41" s="208" t="s">
        <v>57</v>
      </c>
      <c r="G41" s="204">
        <v>244</v>
      </c>
      <c r="H41" s="134">
        <v>15.1</v>
      </c>
      <c r="I41" s="134">
        <v>16.5</v>
      </c>
      <c r="J41" s="134">
        <v>16.5</v>
      </c>
      <c r="K41" s="134">
        <v>16.5</v>
      </c>
      <c r="L41" s="223">
        <f t="shared" si="1"/>
        <v>64.599999999999994</v>
      </c>
      <c r="M41" s="205"/>
      <c r="P41" s="71"/>
      <c r="Q41" s="71"/>
      <c r="R41" s="71"/>
      <c r="S41" s="71"/>
    </row>
    <row r="42" spans="1:19" ht="22.5" customHeight="1">
      <c r="A42" s="137" t="s">
        <v>41</v>
      </c>
      <c r="B42" s="137"/>
      <c r="C42" s="138"/>
      <c r="D42" s="206"/>
      <c r="E42" s="138"/>
      <c r="F42" s="138"/>
      <c r="G42" s="138"/>
      <c r="H42" s="139">
        <f>H9+H17+H22+H31+H32+H33+H36+H39</f>
        <v>131922.20000000001</v>
      </c>
      <c r="I42" s="139">
        <f>I9+I17+I22+I31+I32+I33+I36+I39</f>
        <v>132601.4</v>
      </c>
      <c r="J42" s="139">
        <f>J9+J17+J22+J31+J32+J33+J36+J39</f>
        <v>124710.9</v>
      </c>
      <c r="K42" s="139">
        <f>K9+K17+K22+K31+K32+K33+K36+K39</f>
        <v>124710.9</v>
      </c>
      <c r="L42" s="134">
        <f>H42+I42+J42+K42</f>
        <v>513945.4</v>
      </c>
      <c r="M42" s="140"/>
      <c r="N42" s="71"/>
    </row>
    <row r="43" spans="1:19" ht="27.75" customHeight="1">
      <c r="A43" s="253" t="s">
        <v>80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253"/>
      <c r="M43" s="253"/>
    </row>
    <row r="44" spans="1:19" ht="79.5" customHeight="1">
      <c r="A44" s="241" t="s">
        <v>99</v>
      </c>
      <c r="B44" s="267" t="s">
        <v>152</v>
      </c>
      <c r="C44" s="240" t="s">
        <v>12</v>
      </c>
      <c r="D44" s="208" t="s">
        <v>24</v>
      </c>
      <c r="E44" s="208" t="s">
        <v>25</v>
      </c>
      <c r="F44" s="231" t="s">
        <v>52</v>
      </c>
      <c r="G44" s="204"/>
      <c r="H44" s="141">
        <f>H45+H46+H47+H48+H50</f>
        <v>8904.9</v>
      </c>
      <c r="I44" s="141">
        <f t="shared" ref="I44:J44" si="10">I45+I46+I47+I48+I50</f>
        <v>9064.2999999999993</v>
      </c>
      <c r="J44" s="141">
        <f t="shared" si="10"/>
        <v>9064.2999999999993</v>
      </c>
      <c r="K44" s="141">
        <f t="shared" ref="K44" si="11">K45+K46+K47+K48+K50</f>
        <v>9064.2999999999993</v>
      </c>
      <c r="L44" s="134">
        <f>H44+I44+J44+K44</f>
        <v>36097.800000000003</v>
      </c>
      <c r="M44" s="205"/>
    </row>
    <row r="45" spans="1:19" ht="21.75" customHeight="1">
      <c r="A45" s="241"/>
      <c r="B45" s="268"/>
      <c r="C45" s="240"/>
      <c r="D45" s="212" t="s">
        <v>24</v>
      </c>
      <c r="E45" s="216" t="s">
        <v>25</v>
      </c>
      <c r="F45" s="212" t="s">
        <v>52</v>
      </c>
      <c r="G45" s="204">
        <v>111</v>
      </c>
      <c r="H45" s="134">
        <v>3662.7</v>
      </c>
      <c r="I45" s="134">
        <v>3908.5</v>
      </c>
      <c r="J45" s="134">
        <v>3908.5</v>
      </c>
      <c r="K45" s="134">
        <v>3908.5</v>
      </c>
      <c r="L45" s="134">
        <f t="shared" ref="L45:L68" si="12">H45+I45+J45+K45</f>
        <v>15388.2</v>
      </c>
      <c r="M45" s="205"/>
    </row>
    <row r="46" spans="1:19" ht="21.75" customHeight="1">
      <c r="A46" s="241"/>
      <c r="B46" s="268"/>
      <c r="C46" s="240"/>
      <c r="D46" s="212" t="s">
        <v>24</v>
      </c>
      <c r="E46" s="216" t="s">
        <v>25</v>
      </c>
      <c r="F46" s="212" t="s">
        <v>52</v>
      </c>
      <c r="G46" s="204">
        <v>119</v>
      </c>
      <c r="H46" s="134">
        <v>1106.0999999999999</v>
      </c>
      <c r="I46" s="134">
        <v>1180.4000000000001</v>
      </c>
      <c r="J46" s="134">
        <v>1180.4000000000001</v>
      </c>
      <c r="K46" s="134">
        <v>1180.4000000000001</v>
      </c>
      <c r="L46" s="134">
        <f t="shared" si="12"/>
        <v>4647.3</v>
      </c>
      <c r="M46" s="205"/>
    </row>
    <row r="47" spans="1:19" ht="21.75" customHeight="1">
      <c r="A47" s="241"/>
      <c r="B47" s="268"/>
      <c r="C47" s="240"/>
      <c r="D47" s="212" t="s">
        <v>24</v>
      </c>
      <c r="E47" s="216" t="s">
        <v>25</v>
      </c>
      <c r="F47" s="212" t="s">
        <v>52</v>
      </c>
      <c r="G47" s="204">
        <v>244</v>
      </c>
      <c r="H47" s="134">
        <v>4135.1000000000004</v>
      </c>
      <c r="I47" s="134">
        <v>3974.2</v>
      </c>
      <c r="J47" s="134">
        <v>3974.2</v>
      </c>
      <c r="K47" s="134">
        <v>3974.2</v>
      </c>
      <c r="L47" s="134">
        <f t="shared" si="12"/>
        <v>16057.7</v>
      </c>
      <c r="M47" s="205"/>
    </row>
    <row r="48" spans="1:19" ht="21.75" customHeight="1">
      <c r="A48" s="241"/>
      <c r="B48" s="268"/>
      <c r="C48" s="240"/>
      <c r="D48" s="212" t="s">
        <v>24</v>
      </c>
      <c r="E48" s="216" t="s">
        <v>25</v>
      </c>
      <c r="F48" s="212" t="s">
        <v>52</v>
      </c>
      <c r="G48" s="204">
        <v>852</v>
      </c>
      <c r="H48" s="134"/>
      <c r="I48" s="134"/>
      <c r="J48" s="134"/>
      <c r="K48" s="134"/>
      <c r="L48" s="134">
        <f t="shared" si="12"/>
        <v>0</v>
      </c>
      <c r="M48" s="205"/>
    </row>
    <row r="49" spans="1:13" ht="21.75" customHeight="1">
      <c r="A49" s="241"/>
      <c r="B49" s="210"/>
      <c r="C49" s="240"/>
      <c r="D49" s="212" t="s">
        <v>24</v>
      </c>
      <c r="E49" s="216" t="s">
        <v>25</v>
      </c>
      <c r="F49" s="212" t="s">
        <v>52</v>
      </c>
      <c r="G49" s="204">
        <v>831</v>
      </c>
      <c r="H49" s="134"/>
      <c r="I49" s="134"/>
      <c r="J49" s="134"/>
      <c r="K49" s="134"/>
      <c r="L49" s="134">
        <f t="shared" si="12"/>
        <v>0</v>
      </c>
      <c r="M49" s="205"/>
    </row>
    <row r="50" spans="1:13" ht="21.75" customHeight="1">
      <c r="A50" s="241"/>
      <c r="B50" s="210"/>
      <c r="C50" s="240"/>
      <c r="D50" s="212" t="s">
        <v>24</v>
      </c>
      <c r="E50" s="216" t="s">
        <v>25</v>
      </c>
      <c r="F50" s="212" t="s">
        <v>52</v>
      </c>
      <c r="G50" s="204">
        <v>853</v>
      </c>
      <c r="H50" s="134">
        <v>1</v>
      </c>
      <c r="I50" s="134">
        <v>1.2</v>
      </c>
      <c r="J50" s="134">
        <v>1.2</v>
      </c>
      <c r="K50" s="134">
        <v>1.2</v>
      </c>
      <c r="L50" s="134">
        <f t="shared" si="12"/>
        <v>4.5999999999999996</v>
      </c>
      <c r="M50" s="205"/>
    </row>
    <row r="51" spans="1:13" ht="50.25" customHeight="1">
      <c r="A51" s="241"/>
      <c r="B51" s="268"/>
      <c r="C51" s="240"/>
      <c r="D51" s="212" t="s">
        <v>24</v>
      </c>
      <c r="E51" s="216" t="s">
        <v>25</v>
      </c>
      <c r="F51" s="230" t="s">
        <v>137</v>
      </c>
      <c r="G51" s="204">
        <v>611</v>
      </c>
      <c r="H51" s="134">
        <v>37728.199999999997</v>
      </c>
      <c r="I51" s="134">
        <v>40005</v>
      </c>
      <c r="J51" s="134">
        <v>40005</v>
      </c>
      <c r="K51" s="134">
        <v>40005</v>
      </c>
      <c r="L51" s="134">
        <f t="shared" si="12"/>
        <v>157743.20000000001</v>
      </c>
      <c r="M51" s="205"/>
    </row>
    <row r="52" spans="1:13" ht="50.25" customHeight="1">
      <c r="A52" s="241"/>
      <c r="B52" s="268"/>
      <c r="C52" s="240"/>
      <c r="D52" s="212" t="s">
        <v>24</v>
      </c>
      <c r="E52" s="216" t="s">
        <v>25</v>
      </c>
      <c r="F52" s="230" t="s">
        <v>139</v>
      </c>
      <c r="G52" s="204">
        <v>611</v>
      </c>
      <c r="H52" s="134">
        <v>34839.4</v>
      </c>
      <c r="I52" s="134">
        <v>33464.699999999997</v>
      </c>
      <c r="J52" s="134">
        <v>26313.4</v>
      </c>
      <c r="K52" s="134">
        <v>26313.4</v>
      </c>
      <c r="L52" s="134">
        <f t="shared" si="12"/>
        <v>120930.9</v>
      </c>
      <c r="M52" s="205"/>
    </row>
    <row r="53" spans="1:13" ht="50.25" customHeight="1">
      <c r="A53" s="241"/>
      <c r="B53" s="269"/>
      <c r="C53" s="240"/>
      <c r="D53" s="212" t="s">
        <v>24</v>
      </c>
      <c r="E53" s="216" t="s">
        <v>25</v>
      </c>
      <c r="F53" s="230" t="s">
        <v>139</v>
      </c>
      <c r="G53" s="204">
        <v>612</v>
      </c>
      <c r="H53" s="134"/>
      <c r="I53" s="134"/>
      <c r="J53" s="134"/>
      <c r="K53" s="134"/>
      <c r="L53" s="134">
        <f t="shared" si="12"/>
        <v>0</v>
      </c>
      <c r="M53" s="205"/>
    </row>
    <row r="54" spans="1:13" ht="131.25" customHeight="1">
      <c r="A54" s="217" t="s">
        <v>100</v>
      </c>
      <c r="B54" s="236" t="s">
        <v>153</v>
      </c>
      <c r="C54" s="209" t="s">
        <v>26</v>
      </c>
      <c r="D54" s="208" t="s">
        <v>24</v>
      </c>
      <c r="E54" s="208" t="s">
        <v>25</v>
      </c>
      <c r="F54" s="230" t="s">
        <v>141</v>
      </c>
      <c r="G54" s="204">
        <v>540</v>
      </c>
      <c r="H54" s="134">
        <v>27168</v>
      </c>
      <c r="I54" s="134">
        <v>28070</v>
      </c>
      <c r="J54" s="134">
        <v>20800</v>
      </c>
      <c r="K54" s="134">
        <v>20600</v>
      </c>
      <c r="L54" s="134">
        <f t="shared" si="12"/>
        <v>96638</v>
      </c>
      <c r="M54" s="205"/>
    </row>
    <row r="55" spans="1:13" ht="59.25" customHeight="1">
      <c r="A55" s="245" t="s">
        <v>101</v>
      </c>
      <c r="B55" s="249" t="s">
        <v>154</v>
      </c>
      <c r="C55" s="240" t="s">
        <v>12</v>
      </c>
      <c r="D55" s="208" t="s">
        <v>24</v>
      </c>
      <c r="E55" s="208" t="s">
        <v>14</v>
      </c>
      <c r="F55" s="229" t="s">
        <v>58</v>
      </c>
      <c r="G55" s="204"/>
      <c r="H55" s="141">
        <f>H56+H57+H58+H59+H60</f>
        <v>188039.6</v>
      </c>
      <c r="I55" s="141">
        <f t="shared" ref="I55:J55" si="13">I56+I57+I58+I59+I60</f>
        <v>192706.2</v>
      </c>
      <c r="J55" s="141">
        <f t="shared" si="13"/>
        <v>192706.2</v>
      </c>
      <c r="K55" s="141">
        <f t="shared" ref="K55" si="14">K56+K57+K58+K59+K60</f>
        <v>192706.2</v>
      </c>
      <c r="L55" s="134">
        <f t="shared" si="12"/>
        <v>766158.2</v>
      </c>
      <c r="M55" s="216"/>
    </row>
    <row r="56" spans="1:13" ht="32.25" customHeight="1">
      <c r="A56" s="245"/>
      <c r="B56" s="249"/>
      <c r="C56" s="240"/>
      <c r="D56" s="208" t="s">
        <v>24</v>
      </c>
      <c r="E56" s="208" t="s">
        <v>14</v>
      </c>
      <c r="F56" s="208" t="s">
        <v>58</v>
      </c>
      <c r="G56" s="204">
        <v>111</v>
      </c>
      <c r="H56" s="142">
        <f>17426-4110</f>
        <v>13316</v>
      </c>
      <c r="I56" s="142">
        <v>17426</v>
      </c>
      <c r="J56" s="142">
        <v>17426</v>
      </c>
      <c r="K56" s="142">
        <v>17426</v>
      </c>
      <c r="L56" s="134">
        <f t="shared" si="12"/>
        <v>65594</v>
      </c>
      <c r="M56" s="216"/>
    </row>
    <row r="57" spans="1:13" ht="33.75" customHeight="1">
      <c r="A57" s="245"/>
      <c r="B57" s="249"/>
      <c r="C57" s="240"/>
      <c r="D57" s="208" t="s">
        <v>24</v>
      </c>
      <c r="E57" s="208" t="s">
        <v>14</v>
      </c>
      <c r="F57" s="208" t="s">
        <v>58</v>
      </c>
      <c r="G57" s="204">
        <v>119</v>
      </c>
      <c r="H57" s="142">
        <v>5262.7</v>
      </c>
      <c r="I57" s="142">
        <v>5262.7</v>
      </c>
      <c r="J57" s="142">
        <v>5262.7</v>
      </c>
      <c r="K57" s="142">
        <v>5262.7</v>
      </c>
      <c r="L57" s="134">
        <f t="shared" si="12"/>
        <v>21050.799999999999</v>
      </c>
      <c r="M57" s="216"/>
    </row>
    <row r="58" spans="1:13" ht="36" customHeight="1">
      <c r="A58" s="245"/>
      <c r="B58" s="249"/>
      <c r="C58" s="240"/>
      <c r="D58" s="208" t="s">
        <v>24</v>
      </c>
      <c r="E58" s="208" t="s">
        <v>14</v>
      </c>
      <c r="F58" s="208" t="s">
        <v>58</v>
      </c>
      <c r="G58" s="204">
        <v>244</v>
      </c>
      <c r="H58" s="142">
        <v>680</v>
      </c>
      <c r="I58" s="142">
        <v>680</v>
      </c>
      <c r="J58" s="142">
        <v>680</v>
      </c>
      <c r="K58" s="142">
        <v>680</v>
      </c>
      <c r="L58" s="134">
        <f t="shared" si="12"/>
        <v>2720</v>
      </c>
      <c r="M58" s="216"/>
    </row>
    <row r="59" spans="1:13" ht="36" customHeight="1">
      <c r="A59" s="245"/>
      <c r="B59" s="249"/>
      <c r="C59" s="240"/>
      <c r="D59" s="208" t="s">
        <v>24</v>
      </c>
      <c r="E59" s="208" t="s">
        <v>14</v>
      </c>
      <c r="F59" s="208" t="s">
        <v>58</v>
      </c>
      <c r="G59" s="204">
        <v>611</v>
      </c>
      <c r="H59" s="142">
        <f>168780.9-9182.1</f>
        <v>159598.79999999999</v>
      </c>
      <c r="I59" s="142">
        <v>169337.5</v>
      </c>
      <c r="J59" s="142">
        <v>169337.5</v>
      </c>
      <c r="K59" s="142">
        <v>169337.5</v>
      </c>
      <c r="L59" s="134">
        <f t="shared" si="12"/>
        <v>667611.30000000005</v>
      </c>
      <c r="M59" s="216"/>
    </row>
    <row r="60" spans="1:13" ht="71.25" customHeight="1">
      <c r="A60" s="245"/>
      <c r="B60" s="249"/>
      <c r="C60" s="240"/>
      <c r="D60" s="208" t="s">
        <v>24</v>
      </c>
      <c r="E60" s="208" t="s">
        <v>14</v>
      </c>
      <c r="F60" s="208" t="s">
        <v>58</v>
      </c>
      <c r="G60" s="204">
        <v>612</v>
      </c>
      <c r="H60" s="142">
        <v>9182.1</v>
      </c>
      <c r="I60" s="142"/>
      <c r="J60" s="142"/>
      <c r="K60" s="142"/>
      <c r="L60" s="134">
        <f t="shared" si="12"/>
        <v>9182.1</v>
      </c>
      <c r="M60" s="205"/>
    </row>
    <row r="61" spans="1:13" ht="150" customHeight="1">
      <c r="A61" s="275" t="s">
        <v>64</v>
      </c>
      <c r="B61" s="278" t="s">
        <v>155</v>
      </c>
      <c r="C61" s="267" t="s">
        <v>68</v>
      </c>
      <c r="D61" s="208" t="s">
        <v>24</v>
      </c>
      <c r="E61" s="208" t="s">
        <v>14</v>
      </c>
      <c r="F61" s="208" t="s">
        <v>67</v>
      </c>
      <c r="G61" s="204"/>
      <c r="H61" s="142">
        <f t="shared" ref="H61:J61" si="15">H62+H63+H64</f>
        <v>34808.199999999997</v>
      </c>
      <c r="I61" s="142">
        <f t="shared" si="15"/>
        <v>34901.800000000003</v>
      </c>
      <c r="J61" s="142">
        <f t="shared" si="15"/>
        <v>34901.800000000003</v>
      </c>
      <c r="K61" s="142">
        <f t="shared" ref="K61" si="16">K62+K63+K64</f>
        <v>34901.800000000003</v>
      </c>
      <c r="L61" s="134">
        <f t="shared" si="12"/>
        <v>139513.60000000001</v>
      </c>
      <c r="M61" s="205"/>
    </row>
    <row r="62" spans="1:13" ht="71.25" customHeight="1">
      <c r="A62" s="276"/>
      <c r="B62" s="279"/>
      <c r="C62" s="268"/>
      <c r="D62" s="208" t="s">
        <v>24</v>
      </c>
      <c r="E62" s="208" t="s">
        <v>14</v>
      </c>
      <c r="F62" s="208" t="s">
        <v>67</v>
      </c>
      <c r="G62" s="204">
        <v>111</v>
      </c>
      <c r="H62" s="142">
        <v>2060.5</v>
      </c>
      <c r="I62" s="142">
        <v>2060.5</v>
      </c>
      <c r="J62" s="142">
        <v>2060.5</v>
      </c>
      <c r="K62" s="142">
        <v>2060.5</v>
      </c>
      <c r="L62" s="134">
        <f t="shared" si="12"/>
        <v>8242</v>
      </c>
      <c r="M62" s="205"/>
    </row>
    <row r="63" spans="1:13" ht="71.25" customHeight="1">
      <c r="A63" s="276"/>
      <c r="B63" s="279"/>
      <c r="C63" s="268"/>
      <c r="D63" s="208" t="s">
        <v>24</v>
      </c>
      <c r="E63" s="208" t="s">
        <v>14</v>
      </c>
      <c r="F63" s="208" t="s">
        <v>67</v>
      </c>
      <c r="G63" s="204">
        <v>119</v>
      </c>
      <c r="H63" s="142">
        <v>622.29999999999995</v>
      </c>
      <c r="I63" s="142">
        <v>622.29999999999995</v>
      </c>
      <c r="J63" s="142">
        <v>622.29999999999995</v>
      </c>
      <c r="K63" s="142">
        <v>622.29999999999995</v>
      </c>
      <c r="L63" s="134">
        <f t="shared" si="12"/>
        <v>2489.1999999999998</v>
      </c>
      <c r="M63" s="205"/>
    </row>
    <row r="64" spans="1:13" ht="195" customHeight="1">
      <c r="A64" s="277"/>
      <c r="B64" s="280"/>
      <c r="C64" s="269"/>
      <c r="D64" s="208" t="s">
        <v>24</v>
      </c>
      <c r="E64" s="208" t="s">
        <v>14</v>
      </c>
      <c r="F64" s="208" t="s">
        <v>67</v>
      </c>
      <c r="G64" s="204">
        <v>611</v>
      </c>
      <c r="H64" s="142">
        <v>32125.4</v>
      </c>
      <c r="I64" s="142">
        <v>32219</v>
      </c>
      <c r="J64" s="142">
        <v>32219</v>
      </c>
      <c r="K64" s="142">
        <v>32219</v>
      </c>
      <c r="L64" s="134">
        <f t="shared" si="12"/>
        <v>128782.39999999999</v>
      </c>
      <c r="M64" s="205"/>
    </row>
    <row r="65" spans="1:15" ht="54" customHeight="1">
      <c r="A65" s="245" t="s">
        <v>65</v>
      </c>
      <c r="B65" s="246" t="s">
        <v>133</v>
      </c>
      <c r="C65" s="240" t="s">
        <v>12</v>
      </c>
      <c r="D65" s="208" t="s">
        <v>24</v>
      </c>
      <c r="E65" s="208" t="s">
        <v>13</v>
      </c>
      <c r="F65" s="229" t="s">
        <v>59</v>
      </c>
      <c r="G65" s="204"/>
      <c r="H65" s="141">
        <f>H66+H67+H68</f>
        <v>19286.900000000001</v>
      </c>
      <c r="I65" s="141">
        <f t="shared" ref="I65:J65" si="17">I66+I67+I68</f>
        <v>21229.599999999999</v>
      </c>
      <c r="J65" s="141">
        <f t="shared" si="17"/>
        <v>21229.599999999999</v>
      </c>
      <c r="K65" s="141">
        <f t="shared" ref="K65" si="18">K66+K67+K68</f>
        <v>21229.599999999999</v>
      </c>
      <c r="L65" s="134">
        <f t="shared" si="12"/>
        <v>82975.7</v>
      </c>
      <c r="M65" s="216"/>
    </row>
    <row r="66" spans="1:15" ht="42.75" customHeight="1">
      <c r="A66" s="245"/>
      <c r="B66" s="247"/>
      <c r="C66" s="240"/>
      <c r="D66" s="208" t="s">
        <v>24</v>
      </c>
      <c r="E66" s="208" t="s">
        <v>13</v>
      </c>
      <c r="F66" s="208" t="s">
        <v>59</v>
      </c>
      <c r="G66" s="204">
        <v>612</v>
      </c>
      <c r="H66" s="142">
        <v>17953.3</v>
      </c>
      <c r="I66" s="142">
        <v>19896</v>
      </c>
      <c r="J66" s="142">
        <v>19896</v>
      </c>
      <c r="K66" s="142">
        <v>19896</v>
      </c>
      <c r="L66" s="134">
        <f t="shared" si="12"/>
        <v>77641.3</v>
      </c>
      <c r="M66" s="216"/>
    </row>
    <row r="67" spans="1:15" ht="42.75" customHeight="1">
      <c r="A67" s="245"/>
      <c r="B67" s="247"/>
      <c r="C67" s="240"/>
      <c r="D67" s="208" t="s">
        <v>24</v>
      </c>
      <c r="E67" s="208" t="s">
        <v>13</v>
      </c>
      <c r="F67" s="208" t="s">
        <v>59</v>
      </c>
      <c r="G67" s="204">
        <v>321</v>
      </c>
      <c r="H67" s="142">
        <v>299.3</v>
      </c>
      <c r="I67" s="142">
        <v>120.2</v>
      </c>
      <c r="J67" s="142">
        <v>120.2</v>
      </c>
      <c r="K67" s="142">
        <v>120.2</v>
      </c>
      <c r="L67" s="134">
        <f t="shared" si="12"/>
        <v>659.9</v>
      </c>
      <c r="M67" s="216"/>
    </row>
    <row r="68" spans="1:15" ht="105.75" customHeight="1">
      <c r="A68" s="245"/>
      <c r="B68" s="248"/>
      <c r="C68" s="240"/>
      <c r="D68" s="208" t="s">
        <v>24</v>
      </c>
      <c r="E68" s="208" t="s">
        <v>13</v>
      </c>
      <c r="F68" s="208" t="s">
        <v>59</v>
      </c>
      <c r="G68" s="204">
        <v>244</v>
      </c>
      <c r="H68" s="142">
        <v>1034.3</v>
      </c>
      <c r="I68" s="142">
        <v>1213.4000000000001</v>
      </c>
      <c r="J68" s="142">
        <v>1213.4000000000001</v>
      </c>
      <c r="K68" s="142">
        <v>1213.4000000000001</v>
      </c>
      <c r="L68" s="134">
        <f t="shared" si="12"/>
        <v>4674.5</v>
      </c>
      <c r="M68" s="216"/>
      <c r="O68" s="71"/>
    </row>
    <row r="69" spans="1:15" ht="21" customHeight="1">
      <c r="A69" s="253" t="s">
        <v>16</v>
      </c>
      <c r="B69" s="253"/>
      <c r="C69" s="144"/>
      <c r="D69" s="145"/>
      <c r="E69" s="145"/>
      <c r="F69" s="145"/>
      <c r="G69" s="144"/>
      <c r="H69" s="139">
        <f t="shared" ref="H69:K69" si="19">H44+H51+H52+H53+H54+H55+H61+H65</f>
        <v>350775.2</v>
      </c>
      <c r="I69" s="139">
        <f t="shared" si="19"/>
        <v>359441.6</v>
      </c>
      <c r="J69" s="139">
        <f t="shared" si="19"/>
        <v>345020.3</v>
      </c>
      <c r="K69" s="139">
        <f t="shared" si="19"/>
        <v>344820.3</v>
      </c>
      <c r="L69" s="139">
        <f>L44+L51+L52+L53+L54+L55+L61+L65</f>
        <v>1400057.4</v>
      </c>
      <c r="M69" s="142"/>
    </row>
    <row r="70" spans="1:15" ht="45.75" customHeight="1">
      <c r="A70" s="250" t="s">
        <v>81</v>
      </c>
      <c r="B70" s="251"/>
      <c r="C70" s="251"/>
      <c r="D70" s="251"/>
      <c r="E70" s="251"/>
      <c r="F70" s="251"/>
      <c r="G70" s="251"/>
      <c r="H70" s="251"/>
      <c r="I70" s="251"/>
      <c r="J70" s="251"/>
      <c r="K70" s="251"/>
      <c r="L70" s="251"/>
      <c r="M70" s="252"/>
    </row>
    <row r="71" spans="1:15" ht="83.25" customHeight="1">
      <c r="A71" s="264" t="s">
        <v>31</v>
      </c>
      <c r="B71" s="240" t="s">
        <v>156</v>
      </c>
      <c r="C71" s="240" t="s">
        <v>12</v>
      </c>
      <c r="D71" s="211" t="s">
        <v>24</v>
      </c>
      <c r="E71" s="211" t="s">
        <v>106</v>
      </c>
      <c r="F71" s="230" t="s">
        <v>53</v>
      </c>
      <c r="G71" s="204"/>
      <c r="H71" s="142">
        <f>H72+H73+H74+H75+H76+H77+H78</f>
        <v>26912.799999999999</v>
      </c>
      <c r="I71" s="142">
        <f t="shared" ref="I71:J71" si="20">I72+I73+I74+I75+I76+I77+I78</f>
        <v>26613.5</v>
      </c>
      <c r="J71" s="142">
        <f t="shared" si="20"/>
        <v>21691</v>
      </c>
      <c r="K71" s="142">
        <f t="shared" ref="K71" si="21">K72+K73+K74+K75+K76+K77+K78</f>
        <v>22491</v>
      </c>
      <c r="L71" s="141">
        <f>H71+I71+J71+K71</f>
        <v>97708.3</v>
      </c>
      <c r="M71" s="205"/>
    </row>
    <row r="72" spans="1:15" ht="25.5" customHeight="1">
      <c r="A72" s="265"/>
      <c r="B72" s="240"/>
      <c r="C72" s="240"/>
      <c r="D72" s="230" t="s">
        <v>24</v>
      </c>
      <c r="E72" s="230" t="s">
        <v>106</v>
      </c>
      <c r="F72" s="230" t="s">
        <v>53</v>
      </c>
      <c r="G72" s="204">
        <v>111</v>
      </c>
      <c r="H72" s="142">
        <v>19032</v>
      </c>
      <c r="I72" s="142">
        <v>19064.599999999999</v>
      </c>
      <c r="J72" s="142">
        <v>16275.7</v>
      </c>
      <c r="K72" s="142">
        <v>16890.099999999999</v>
      </c>
      <c r="L72" s="141">
        <f t="shared" ref="L72:L79" si="22">H72+I72+J72+K72</f>
        <v>71262.399999999994</v>
      </c>
      <c r="M72" s="205"/>
    </row>
    <row r="73" spans="1:15" ht="39" customHeight="1">
      <c r="A73" s="265"/>
      <c r="B73" s="240"/>
      <c r="C73" s="240"/>
      <c r="D73" s="230" t="s">
        <v>24</v>
      </c>
      <c r="E73" s="230" t="s">
        <v>106</v>
      </c>
      <c r="F73" s="230" t="s">
        <v>53</v>
      </c>
      <c r="G73" s="204">
        <v>112</v>
      </c>
      <c r="H73" s="142">
        <v>84</v>
      </c>
      <c r="I73" s="142"/>
      <c r="J73" s="142"/>
      <c r="K73" s="142"/>
      <c r="L73" s="141">
        <f t="shared" si="22"/>
        <v>84</v>
      </c>
      <c r="M73" s="205"/>
    </row>
    <row r="74" spans="1:15" ht="39" customHeight="1">
      <c r="A74" s="265"/>
      <c r="B74" s="240"/>
      <c r="C74" s="240"/>
      <c r="D74" s="230" t="s">
        <v>24</v>
      </c>
      <c r="E74" s="230" t="s">
        <v>106</v>
      </c>
      <c r="F74" s="230" t="s">
        <v>53</v>
      </c>
      <c r="G74" s="204">
        <v>113</v>
      </c>
      <c r="H74" s="142">
        <v>159</v>
      </c>
      <c r="I74" s="142"/>
      <c r="J74" s="142"/>
      <c r="K74" s="142"/>
      <c r="L74" s="141">
        <f t="shared" si="22"/>
        <v>159</v>
      </c>
      <c r="M74" s="205"/>
    </row>
    <row r="75" spans="1:15" ht="39" customHeight="1">
      <c r="A75" s="265"/>
      <c r="B75" s="240"/>
      <c r="C75" s="240"/>
      <c r="D75" s="230" t="s">
        <v>24</v>
      </c>
      <c r="E75" s="230" t="s">
        <v>106</v>
      </c>
      <c r="F75" s="230" t="s">
        <v>53</v>
      </c>
      <c r="G75" s="204">
        <v>119</v>
      </c>
      <c r="H75" s="134">
        <f>5785.8-100</f>
        <v>5685.8</v>
      </c>
      <c r="I75" s="134">
        <v>5757.6</v>
      </c>
      <c r="J75" s="134">
        <v>4915.3</v>
      </c>
      <c r="K75" s="134">
        <v>5100.8999999999996</v>
      </c>
      <c r="L75" s="141">
        <f t="shared" si="22"/>
        <v>21459.599999999999</v>
      </c>
      <c r="M75" s="205"/>
    </row>
    <row r="76" spans="1:15" ht="39" customHeight="1">
      <c r="A76" s="265"/>
      <c r="B76" s="240"/>
      <c r="C76" s="240"/>
      <c r="D76" s="230" t="s">
        <v>24</v>
      </c>
      <c r="E76" s="230" t="s">
        <v>106</v>
      </c>
      <c r="F76" s="230" t="s">
        <v>53</v>
      </c>
      <c r="G76" s="204">
        <v>360</v>
      </c>
      <c r="H76" s="134">
        <v>25</v>
      </c>
      <c r="I76" s="134">
        <v>25</v>
      </c>
      <c r="J76" s="134"/>
      <c r="K76" s="134"/>
      <c r="L76" s="141">
        <f t="shared" si="22"/>
        <v>50</v>
      </c>
      <c r="M76" s="205"/>
    </row>
    <row r="77" spans="1:15" ht="39" customHeight="1">
      <c r="A77" s="265"/>
      <c r="B77" s="240"/>
      <c r="C77" s="240"/>
      <c r="D77" s="230" t="s">
        <v>24</v>
      </c>
      <c r="E77" s="230" t="s">
        <v>106</v>
      </c>
      <c r="F77" s="230" t="s">
        <v>53</v>
      </c>
      <c r="G77" s="204">
        <v>853</v>
      </c>
      <c r="H77" s="142">
        <v>0.5</v>
      </c>
      <c r="I77" s="142">
        <v>0.7</v>
      </c>
      <c r="J77" s="142"/>
      <c r="K77" s="142"/>
      <c r="L77" s="141">
        <f t="shared" si="22"/>
        <v>1.2</v>
      </c>
      <c r="M77" s="205"/>
    </row>
    <row r="78" spans="1:15" ht="83.25" customHeight="1">
      <c r="A78" s="265"/>
      <c r="B78" s="240"/>
      <c r="C78" s="240"/>
      <c r="D78" s="213" t="s">
        <v>24</v>
      </c>
      <c r="E78" s="211" t="s">
        <v>106</v>
      </c>
      <c r="F78" s="208" t="s">
        <v>53</v>
      </c>
      <c r="G78" s="204">
        <v>244</v>
      </c>
      <c r="H78" s="134">
        <v>1926.5</v>
      </c>
      <c r="I78" s="134">
        <v>1765.6</v>
      </c>
      <c r="J78" s="134">
        <v>500</v>
      </c>
      <c r="K78" s="134">
        <v>500</v>
      </c>
      <c r="L78" s="141">
        <f t="shared" si="22"/>
        <v>4692.1000000000004</v>
      </c>
      <c r="M78" s="205"/>
    </row>
    <row r="79" spans="1:15" ht="134.25" customHeight="1">
      <c r="A79" s="206" t="s">
        <v>118</v>
      </c>
      <c r="B79" s="152" t="s">
        <v>157</v>
      </c>
      <c r="C79" s="216" t="s">
        <v>12</v>
      </c>
      <c r="D79" s="212" t="s">
        <v>114</v>
      </c>
      <c r="E79" s="216">
        <v>709</v>
      </c>
      <c r="F79" s="212" t="s">
        <v>119</v>
      </c>
      <c r="G79" s="204">
        <v>244</v>
      </c>
      <c r="H79" s="227">
        <v>50</v>
      </c>
      <c r="I79" s="142"/>
      <c r="J79" s="142"/>
      <c r="K79" s="142"/>
      <c r="L79" s="141">
        <f t="shared" si="22"/>
        <v>50</v>
      </c>
      <c r="M79" s="199"/>
    </row>
    <row r="80" spans="1:15" ht="23.25" customHeight="1">
      <c r="A80" s="255" t="s">
        <v>17</v>
      </c>
      <c r="B80" s="256"/>
      <c r="C80" s="216"/>
      <c r="D80" s="162"/>
      <c r="E80" s="162"/>
      <c r="F80" s="162"/>
      <c r="G80" s="160"/>
      <c r="H80" s="139">
        <f>H71+H79</f>
        <v>26962.799999999999</v>
      </c>
      <c r="I80" s="139">
        <f>I71+I79</f>
        <v>26613.5</v>
      </c>
      <c r="J80" s="139">
        <f>J71+J79</f>
        <v>21691</v>
      </c>
      <c r="K80" s="139">
        <f>K71+K79</f>
        <v>22491</v>
      </c>
      <c r="L80" s="139">
        <f>H80+I80+J80+K80</f>
        <v>97758.3</v>
      </c>
      <c r="M80" s="201"/>
      <c r="N80" s="71"/>
    </row>
    <row r="81" spans="1:14" ht="20.25" customHeight="1">
      <c r="A81" s="255" t="s">
        <v>21</v>
      </c>
      <c r="B81" s="256"/>
      <c r="C81" s="161"/>
      <c r="D81" s="147"/>
      <c r="E81" s="146"/>
      <c r="F81" s="146"/>
      <c r="G81" s="160"/>
      <c r="H81" s="148">
        <f>H42+H69+H80</f>
        <v>509660.2</v>
      </c>
      <c r="I81" s="148">
        <f>I42+I69+I80</f>
        <v>518656.5</v>
      </c>
      <c r="J81" s="148">
        <f>J42+J69+J80</f>
        <v>491422.2</v>
      </c>
      <c r="K81" s="148">
        <f>K42+K69+K80</f>
        <v>492022.2</v>
      </c>
      <c r="L81" s="148">
        <f>L42+L69+L80</f>
        <v>2011761.1</v>
      </c>
      <c r="M81" s="143"/>
      <c r="N81" s="71"/>
    </row>
    <row r="82" spans="1:14" s="44" customFormat="1" ht="18.75" hidden="1" customHeight="1" outlineLevel="1">
      <c r="A82" s="254"/>
      <c r="B82" s="254"/>
      <c r="C82" s="153"/>
      <c r="D82" s="180"/>
      <c r="E82" s="181"/>
      <c r="F82" s="181"/>
      <c r="G82" s="178"/>
      <c r="H82" s="182" t="e">
        <f>H9+#REF!+H36+H39+H55+H65+#REF!</f>
        <v>#REF!</v>
      </c>
      <c r="I82" s="182" t="e">
        <f>I9+#REF!+I36+I39+I55+I65+#REF!</f>
        <v>#REF!</v>
      </c>
      <c r="J82" s="182" t="e">
        <f>J9+#REF!+J36+J39+J55+J65+#REF!</f>
        <v>#REF!</v>
      </c>
      <c r="K82" s="182"/>
      <c r="L82" s="182" t="e">
        <f>L9+#REF!+L36+L39+L55+L65+#REF!</f>
        <v>#REF!</v>
      </c>
      <c r="M82" s="183"/>
    </row>
    <row r="83" spans="1:14" s="44" customFormat="1" hidden="1" outlineLevel="1">
      <c r="A83" s="184"/>
      <c r="B83" s="184"/>
      <c r="C83" s="181"/>
      <c r="D83" s="180"/>
      <c r="E83" s="181"/>
      <c r="F83" s="181"/>
      <c r="G83" s="178"/>
      <c r="H83" s="182" t="e">
        <f>#REF!+#REF!+#REF!+H44+#REF!+#REF!+#REF!+#REF!</f>
        <v>#REF!</v>
      </c>
      <c r="I83" s="182" t="e">
        <f>#REF!+#REF!+#REF!+I44+#REF!+#REF!+#REF!+#REF!</f>
        <v>#REF!</v>
      </c>
      <c r="J83" s="182" t="e">
        <f>#REF!+#REF!+#REF!+J44+#REF!+#REF!+#REF!+#REF!</f>
        <v>#REF!</v>
      </c>
      <c r="K83" s="182"/>
      <c r="L83" s="182" t="e">
        <f>#REF!+#REF!+#REF!+L44+#REF!+#REF!+#REF!+#REF!</f>
        <v>#REF!</v>
      </c>
      <c r="M83" s="183"/>
    </row>
    <row r="84" spans="1:14" s="44" customFormat="1" hidden="1" outlineLevel="1">
      <c r="A84" s="184"/>
      <c r="B84" s="184"/>
      <c r="C84" s="181"/>
      <c r="D84" s="180"/>
      <c r="E84" s="181"/>
      <c r="F84" s="181"/>
      <c r="G84" s="178"/>
      <c r="H84" s="182"/>
      <c r="I84" s="182"/>
      <c r="J84" s="182"/>
      <c r="K84" s="182"/>
      <c r="L84" s="182"/>
      <c r="M84" s="183"/>
    </row>
    <row r="85" spans="1:14" s="44" customFormat="1" hidden="1" outlineLevel="1">
      <c r="A85" s="184"/>
      <c r="B85" s="184"/>
      <c r="C85" s="181"/>
      <c r="D85" s="180"/>
      <c r="E85" s="181"/>
      <c r="F85" s="181"/>
      <c r="G85" s="178"/>
      <c r="H85" s="182"/>
      <c r="I85" s="182"/>
      <c r="J85" s="182"/>
      <c r="K85" s="182"/>
      <c r="L85" s="182"/>
      <c r="M85" s="183"/>
    </row>
    <row r="86" spans="1:14" collapsed="1">
      <c r="A86" s="185"/>
      <c r="B86" s="185"/>
      <c r="C86" s="185"/>
      <c r="D86" s="186"/>
      <c r="E86" s="187"/>
      <c r="F86" s="187"/>
      <c r="G86" s="188"/>
      <c r="H86" s="189"/>
      <c r="I86" s="173"/>
      <c r="J86" s="173"/>
      <c r="K86" s="173"/>
      <c r="L86" s="173"/>
      <c r="M86" s="190"/>
    </row>
    <row r="87" spans="1:14">
      <c r="A87" s="244"/>
      <c r="B87" s="244"/>
      <c r="C87" s="191"/>
      <c r="D87" s="192"/>
      <c r="E87" s="191"/>
      <c r="F87" s="191"/>
      <c r="G87" s="172"/>
      <c r="H87" s="173"/>
      <c r="I87" s="173"/>
      <c r="J87" s="173"/>
      <c r="K87" s="173"/>
      <c r="L87" s="193"/>
      <c r="M87" s="173"/>
    </row>
    <row r="88" spans="1:14">
      <c r="A88" s="168"/>
      <c r="B88" s="194"/>
      <c r="C88" s="191"/>
      <c r="D88" s="192"/>
      <c r="E88" s="191"/>
      <c r="F88" s="191"/>
      <c r="G88" s="172"/>
      <c r="H88" s="173"/>
      <c r="I88" s="173"/>
      <c r="J88" s="173"/>
      <c r="K88" s="173"/>
      <c r="L88" s="173"/>
      <c r="M88" s="173"/>
    </row>
    <row r="89" spans="1:14">
      <c r="A89" s="243" t="s">
        <v>37</v>
      </c>
      <c r="B89" s="243"/>
      <c r="C89" s="243"/>
      <c r="D89" s="186"/>
      <c r="E89" s="187"/>
      <c r="F89" s="187"/>
      <c r="G89" s="187"/>
      <c r="H89" s="190"/>
      <c r="I89" s="173"/>
      <c r="J89" s="173"/>
      <c r="K89" s="173"/>
      <c r="L89" s="173"/>
      <c r="M89" s="190" t="s">
        <v>22</v>
      </c>
    </row>
    <row r="90" spans="1:14">
      <c r="B90" s="62"/>
      <c r="C90" s="59"/>
      <c r="D90" s="60"/>
      <c r="E90" s="59"/>
      <c r="F90" s="59"/>
    </row>
    <row r="91" spans="1:14">
      <c r="B91" s="62"/>
      <c r="C91" s="59"/>
      <c r="D91" s="60"/>
      <c r="E91" s="59"/>
      <c r="F91" s="59"/>
    </row>
    <row r="92" spans="1:14">
      <c r="B92" s="62"/>
      <c r="C92" s="59"/>
      <c r="D92" s="60"/>
      <c r="E92" s="59"/>
      <c r="F92" s="59"/>
      <c r="G92" s="89"/>
    </row>
    <row r="93" spans="1:14">
      <c r="B93" s="62"/>
      <c r="C93" s="59"/>
      <c r="D93" s="60"/>
      <c r="E93" s="59"/>
      <c r="F93" s="59"/>
    </row>
    <row r="94" spans="1:14">
      <c r="B94" s="62"/>
      <c r="C94" s="59"/>
      <c r="D94" s="60"/>
      <c r="E94" s="59"/>
      <c r="F94" s="59"/>
    </row>
    <row r="95" spans="1:14">
      <c r="B95" s="62"/>
      <c r="C95" s="59"/>
      <c r="D95" s="60"/>
      <c r="E95" s="59"/>
      <c r="F95" s="59"/>
    </row>
    <row r="96" spans="1:14">
      <c r="B96" s="62"/>
      <c r="C96" s="59"/>
      <c r="D96" s="60"/>
      <c r="E96" s="59"/>
      <c r="F96" s="59"/>
    </row>
    <row r="97" spans="2:6">
      <c r="B97" s="62"/>
      <c r="C97" s="59"/>
      <c r="D97" s="60"/>
      <c r="E97" s="59"/>
      <c r="F97" s="59"/>
    </row>
    <row r="98" spans="2:6">
      <c r="B98" s="62"/>
      <c r="C98" s="59"/>
      <c r="D98" s="60"/>
      <c r="E98" s="59"/>
      <c r="F98" s="59"/>
    </row>
    <row r="99" spans="2:6">
      <c r="B99" s="62"/>
      <c r="C99" s="59"/>
      <c r="D99" s="60"/>
      <c r="E99" s="59"/>
      <c r="F99" s="59"/>
    </row>
    <row r="100" spans="2:6">
      <c r="B100" s="62"/>
      <c r="C100" s="59"/>
      <c r="D100" s="60"/>
      <c r="E100" s="59"/>
      <c r="F100" s="59"/>
    </row>
    <row r="101" spans="2:6">
      <c r="B101" s="62"/>
      <c r="C101" s="59"/>
      <c r="D101" s="60"/>
      <c r="E101" s="59"/>
      <c r="F101" s="59"/>
    </row>
    <row r="102" spans="2:6">
      <c r="B102" s="62"/>
      <c r="C102" s="59"/>
      <c r="D102" s="60"/>
      <c r="E102" s="59"/>
      <c r="F102" s="59"/>
    </row>
    <row r="103" spans="2:6">
      <c r="B103" s="62"/>
      <c r="C103" s="59"/>
      <c r="D103" s="60"/>
      <c r="E103" s="59"/>
      <c r="F103" s="59"/>
    </row>
    <row r="104" spans="2:6">
      <c r="B104" s="62"/>
      <c r="C104" s="59"/>
      <c r="D104" s="60"/>
      <c r="E104" s="59"/>
      <c r="F104" s="59"/>
    </row>
    <row r="105" spans="2:6">
      <c r="B105" s="62"/>
      <c r="C105" s="59"/>
      <c r="D105" s="60"/>
      <c r="E105" s="59"/>
      <c r="F105" s="59"/>
    </row>
    <row r="106" spans="2:6">
      <c r="B106" s="62"/>
      <c r="C106" s="59"/>
      <c r="D106" s="60"/>
      <c r="E106" s="59"/>
      <c r="F106" s="59"/>
    </row>
    <row r="107" spans="2:6">
      <c r="B107" s="62"/>
      <c r="C107" s="59"/>
      <c r="D107" s="60"/>
      <c r="E107" s="59"/>
      <c r="F107" s="59"/>
    </row>
    <row r="108" spans="2:6">
      <c r="B108" s="62"/>
      <c r="C108" s="59"/>
      <c r="D108" s="60"/>
      <c r="E108" s="59"/>
      <c r="F108" s="59"/>
    </row>
    <row r="109" spans="2:6">
      <c r="B109" s="62"/>
      <c r="C109" s="59"/>
      <c r="D109" s="60"/>
      <c r="E109" s="59"/>
      <c r="F109" s="59"/>
    </row>
    <row r="110" spans="2:6">
      <c r="B110" s="62"/>
      <c r="C110" s="59"/>
      <c r="D110" s="60"/>
      <c r="E110" s="59"/>
      <c r="F110" s="59"/>
    </row>
    <row r="111" spans="2:6">
      <c r="B111" s="62"/>
      <c r="C111" s="59"/>
      <c r="D111" s="60"/>
      <c r="E111" s="59"/>
      <c r="F111" s="59"/>
    </row>
    <row r="112" spans="2:6">
      <c r="B112" s="62"/>
      <c r="C112" s="59"/>
      <c r="D112" s="60"/>
      <c r="E112" s="59"/>
      <c r="F112" s="59"/>
    </row>
    <row r="113" spans="2:6">
      <c r="B113" s="62"/>
      <c r="C113" s="59"/>
      <c r="D113" s="60"/>
      <c r="E113" s="59"/>
      <c r="F113" s="59"/>
    </row>
    <row r="114" spans="2:6">
      <c r="B114" s="62"/>
      <c r="C114" s="59"/>
      <c r="D114" s="60"/>
      <c r="E114" s="59"/>
      <c r="F114" s="59"/>
    </row>
    <row r="115" spans="2:6">
      <c r="B115" s="62"/>
      <c r="C115" s="59"/>
      <c r="D115" s="60"/>
      <c r="E115" s="59"/>
      <c r="F115" s="59"/>
    </row>
    <row r="116" spans="2:6">
      <c r="B116" s="62"/>
      <c r="C116" s="59"/>
      <c r="D116" s="60"/>
      <c r="E116" s="59"/>
      <c r="F116" s="59"/>
    </row>
    <row r="117" spans="2:6">
      <c r="B117" s="62"/>
      <c r="C117" s="59"/>
      <c r="D117" s="60"/>
      <c r="E117" s="59"/>
      <c r="F117" s="59"/>
    </row>
    <row r="118" spans="2:6">
      <c r="B118" s="62"/>
      <c r="C118" s="59"/>
      <c r="D118" s="60"/>
      <c r="E118" s="59"/>
      <c r="F118" s="59"/>
    </row>
    <row r="119" spans="2:6">
      <c r="B119" s="62"/>
      <c r="C119" s="59"/>
      <c r="D119" s="60"/>
      <c r="E119" s="59"/>
      <c r="F119" s="59"/>
    </row>
    <row r="120" spans="2:6">
      <c r="B120" s="62"/>
      <c r="C120" s="59"/>
      <c r="D120" s="60"/>
      <c r="E120" s="59"/>
      <c r="F120" s="59"/>
    </row>
    <row r="121" spans="2:6">
      <c r="B121" s="62"/>
      <c r="C121" s="59"/>
      <c r="D121" s="60"/>
      <c r="E121" s="59"/>
      <c r="F121" s="59"/>
    </row>
    <row r="122" spans="2:6">
      <c r="B122" s="62"/>
      <c r="C122" s="59"/>
      <c r="D122" s="60"/>
      <c r="E122" s="59"/>
      <c r="F122" s="59"/>
    </row>
    <row r="123" spans="2:6">
      <c r="B123" s="62"/>
      <c r="C123" s="59"/>
      <c r="D123" s="60"/>
      <c r="E123" s="59"/>
      <c r="F123" s="59"/>
    </row>
  </sheetData>
  <autoFilter ref="A5:P81">
    <filterColumn colId="10"/>
  </autoFilter>
  <mergeCells count="58">
    <mergeCell ref="C71:C78"/>
    <mergeCell ref="A61:A64"/>
    <mergeCell ref="A71:A78"/>
    <mergeCell ref="E22:E23"/>
    <mergeCell ref="A80:B80"/>
    <mergeCell ref="B44:B48"/>
    <mergeCell ref="B51:B53"/>
    <mergeCell ref="B61:B64"/>
    <mergeCell ref="C61:C64"/>
    <mergeCell ref="B71:B78"/>
    <mergeCell ref="C36:C38"/>
    <mergeCell ref="C33:C35"/>
    <mergeCell ref="B36:B38"/>
    <mergeCell ref="C44:C53"/>
    <mergeCell ref="A43:M43"/>
    <mergeCell ref="B33:B35"/>
    <mergeCell ref="I1:M1"/>
    <mergeCell ref="I2:M2"/>
    <mergeCell ref="A3:M3"/>
    <mergeCell ref="A4:A5"/>
    <mergeCell ref="B4:B5"/>
    <mergeCell ref="C4:C5"/>
    <mergeCell ref="D4:G4"/>
    <mergeCell ref="H4:L4"/>
    <mergeCell ref="M4:M5"/>
    <mergeCell ref="B17:B21"/>
    <mergeCell ref="A17:A21"/>
    <mergeCell ref="C17:C21"/>
    <mergeCell ref="A22:A32"/>
    <mergeCell ref="C22:C32"/>
    <mergeCell ref="B22:B30"/>
    <mergeCell ref="A6:M6"/>
    <mergeCell ref="A7:M7"/>
    <mergeCell ref="A8:M8"/>
    <mergeCell ref="A9:A13"/>
    <mergeCell ref="C9:C13"/>
    <mergeCell ref="B9:B13"/>
    <mergeCell ref="F22:F23"/>
    <mergeCell ref="G22:G23"/>
    <mergeCell ref="A89:C89"/>
    <mergeCell ref="A87:B87"/>
    <mergeCell ref="C55:C60"/>
    <mergeCell ref="A65:A68"/>
    <mergeCell ref="B65:B68"/>
    <mergeCell ref="A55:A60"/>
    <mergeCell ref="B55:B60"/>
    <mergeCell ref="C65:C68"/>
    <mergeCell ref="A70:M70"/>
    <mergeCell ref="A69:B69"/>
    <mergeCell ref="A82:B82"/>
    <mergeCell ref="A81:B81"/>
    <mergeCell ref="D22:D23"/>
    <mergeCell ref="C39:C41"/>
    <mergeCell ref="A33:A35"/>
    <mergeCell ref="B39:B41"/>
    <mergeCell ref="A36:A38"/>
    <mergeCell ref="A39:A41"/>
    <mergeCell ref="A44:A53"/>
  </mergeCells>
  <phoneticPr fontId="17" type="noConversion"/>
  <pageMargins left="0.15748031496062992" right="0.15748031496062992" top="1.1811023622047245" bottom="0.34" header="0.31496062992125984" footer="0.15748031496062992"/>
  <pageSetup paperSize="9" scale="53" fitToHeight="12" orientation="landscape" r:id="rId1"/>
  <headerFooter differentFirst="1">
    <oddHeader>&amp;C</oddHeader>
  </headerFooter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3:P55"/>
  <sheetViews>
    <sheetView view="pageBreakPreview" zoomScale="80" zoomScaleNormal="98" zoomScaleSheetLayoutView="80" workbookViewId="0">
      <pane xSplit="3" ySplit="11" topLeftCell="D12" activePane="bottomRight" state="frozen"/>
      <selection activeCell="B8" sqref="B8"/>
      <selection pane="topRight" activeCell="B8" sqref="B8"/>
      <selection pane="bottomLeft" activeCell="B8" sqref="B8"/>
      <selection pane="bottomRight" activeCell="D8" sqref="D8:G8"/>
    </sheetView>
  </sheetViews>
  <sheetFormatPr defaultRowHeight="15.75" outlineLevelRow="1"/>
  <cols>
    <col min="1" max="1" width="11" style="30" customWidth="1"/>
    <col min="2" max="2" width="50.140625" style="7" customWidth="1"/>
    <col min="3" max="3" width="21.85546875" style="24" customWidth="1"/>
    <col min="4" max="4" width="9.140625" style="23"/>
    <col min="5" max="5" width="9.140625" style="24"/>
    <col min="6" max="6" width="15.85546875" style="24" customWidth="1"/>
    <col min="7" max="7" width="9.140625" style="24"/>
    <col min="8" max="8" width="11.28515625" style="24" bestFit="1" customWidth="1"/>
    <col min="9" max="12" width="17.85546875" style="7" customWidth="1"/>
    <col min="13" max="13" width="43.140625" style="7" customWidth="1"/>
    <col min="14" max="14" width="12" style="7" customWidth="1"/>
    <col min="15" max="15" width="15.42578125" style="7" customWidth="1"/>
    <col min="16" max="16" width="21.140625" style="7" customWidth="1"/>
    <col min="17" max="16384" width="9.140625" style="7"/>
  </cols>
  <sheetData>
    <row r="3" spans="1:16" ht="60" customHeight="1"/>
    <row r="4" spans="1:16" s="4" customFormat="1" ht="78.75" customHeight="1">
      <c r="A4" s="28"/>
      <c r="B4" s="2"/>
      <c r="C4" s="3"/>
      <c r="D4" s="1"/>
      <c r="E4" s="3"/>
      <c r="F4" s="3"/>
      <c r="G4" s="3"/>
      <c r="H4" s="3"/>
      <c r="I4" s="301"/>
      <c r="J4" s="301"/>
      <c r="K4" s="302"/>
      <c r="L4" s="302"/>
      <c r="M4" s="302"/>
      <c r="N4" s="302"/>
      <c r="O4" s="302"/>
      <c r="P4" s="5"/>
    </row>
    <row r="5" spans="1:16" s="4" customFormat="1" ht="78.75" customHeight="1">
      <c r="A5" s="28"/>
      <c r="B5" s="2"/>
      <c r="C5" s="3"/>
      <c r="D5" s="1"/>
      <c r="E5" s="3"/>
      <c r="F5" s="3"/>
      <c r="G5" s="3"/>
      <c r="H5" s="3"/>
      <c r="I5" s="123"/>
      <c r="J5" s="123"/>
      <c r="K5" s="302"/>
      <c r="L5" s="302"/>
      <c r="M5" s="302"/>
      <c r="N5" s="302"/>
      <c r="O5" s="302"/>
      <c r="P5" s="5"/>
    </row>
    <row r="6" spans="1:16" s="4" customFormat="1" ht="76.5" customHeight="1">
      <c r="A6" s="28"/>
      <c r="B6" s="2"/>
      <c r="C6" s="3"/>
      <c r="D6" s="1"/>
      <c r="E6" s="3"/>
      <c r="F6" s="3"/>
      <c r="G6" s="3"/>
      <c r="H6" s="3"/>
      <c r="I6" s="121"/>
      <c r="J6" s="121"/>
      <c r="K6" s="302" t="s">
        <v>105</v>
      </c>
      <c r="L6" s="302"/>
      <c r="M6" s="302"/>
      <c r="N6" s="302"/>
      <c r="O6" s="302"/>
      <c r="P6" s="5"/>
    </row>
    <row r="7" spans="1:16" s="4" customFormat="1" ht="23.25" customHeight="1">
      <c r="A7" s="298" t="s">
        <v>0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</row>
    <row r="8" spans="1:16" s="4" customFormat="1" ht="24.75" customHeight="1">
      <c r="A8" s="299" t="s">
        <v>1</v>
      </c>
      <c r="B8" s="300" t="s">
        <v>2</v>
      </c>
      <c r="C8" s="300" t="s">
        <v>3</v>
      </c>
      <c r="D8" s="300" t="s">
        <v>4</v>
      </c>
      <c r="E8" s="300"/>
      <c r="F8" s="300"/>
      <c r="G8" s="300"/>
      <c r="H8" s="100"/>
      <c r="I8" s="300" t="s">
        <v>5</v>
      </c>
      <c r="J8" s="300"/>
      <c r="K8" s="300"/>
      <c r="L8" s="300"/>
      <c r="M8" s="300" t="s">
        <v>6</v>
      </c>
    </row>
    <row r="9" spans="1:16" s="4" customFormat="1" ht="62.25" customHeight="1">
      <c r="A9" s="299"/>
      <c r="B9" s="300"/>
      <c r="C9" s="300"/>
      <c r="D9" s="8" t="s">
        <v>3</v>
      </c>
      <c r="E9" s="6" t="s">
        <v>7</v>
      </c>
      <c r="F9" s="6" t="s">
        <v>8</v>
      </c>
      <c r="G9" s="6" t="s">
        <v>9</v>
      </c>
      <c r="H9" s="198">
        <v>2017</v>
      </c>
      <c r="I9" s="198">
        <v>2018</v>
      </c>
      <c r="J9" s="198">
        <v>2019</v>
      </c>
      <c r="K9" s="6">
        <v>2020</v>
      </c>
      <c r="L9" s="6" t="s">
        <v>10</v>
      </c>
      <c r="M9" s="300"/>
    </row>
    <row r="10" spans="1:16" s="4" customFormat="1" ht="42" customHeight="1">
      <c r="A10" s="285" t="s">
        <v>102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7"/>
    </row>
    <row r="11" spans="1:16" ht="51" customHeight="1">
      <c r="A11" s="292" t="s">
        <v>75</v>
      </c>
      <c r="B11" s="293"/>
      <c r="C11" s="293"/>
      <c r="D11" s="293"/>
      <c r="E11" s="293"/>
      <c r="F11" s="293"/>
      <c r="G11" s="293"/>
      <c r="H11" s="293"/>
      <c r="I11" s="293"/>
      <c r="J11" s="111"/>
      <c r="K11" s="111"/>
      <c r="L11" s="111"/>
      <c r="M11" s="112"/>
    </row>
    <row r="12" spans="1:16" s="11" customFormat="1" ht="30" customHeight="1" outlineLevel="1">
      <c r="A12" s="289" t="s">
        <v>103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1"/>
    </row>
    <row r="13" spans="1:16" s="11" customFormat="1" ht="93.75" customHeight="1" outlineLevel="1">
      <c r="A13" s="294" t="s">
        <v>36</v>
      </c>
      <c r="B13" s="296" t="s">
        <v>158</v>
      </c>
      <c r="C13" s="296" t="s">
        <v>12</v>
      </c>
      <c r="D13" s="12" t="s">
        <v>24</v>
      </c>
      <c r="E13" s="12" t="s">
        <v>25</v>
      </c>
      <c r="F13" s="12" t="s">
        <v>142</v>
      </c>
      <c r="G13" s="6">
        <v>244</v>
      </c>
      <c r="H13" s="9">
        <v>100</v>
      </c>
      <c r="I13" s="9">
        <f t="shared" ref="I13:K13" si="0">I15</f>
        <v>100</v>
      </c>
      <c r="J13" s="9">
        <f t="shared" si="0"/>
        <v>100</v>
      </c>
      <c r="K13" s="9">
        <f t="shared" si="0"/>
        <v>100</v>
      </c>
      <c r="L13" s="9">
        <v>400</v>
      </c>
      <c r="M13" s="25"/>
    </row>
    <row r="14" spans="1:16" s="11" customFormat="1" ht="93.75" customHeight="1" outlineLevel="1">
      <c r="A14" s="295"/>
      <c r="B14" s="297"/>
      <c r="C14" s="297"/>
      <c r="D14" s="12" t="s">
        <v>24</v>
      </c>
      <c r="E14" s="12" t="s">
        <v>25</v>
      </c>
      <c r="F14" s="12" t="s">
        <v>115</v>
      </c>
      <c r="G14" s="150">
        <v>323</v>
      </c>
      <c r="H14" s="150"/>
      <c r="I14" s="200"/>
      <c r="J14" s="9"/>
      <c r="K14" s="9"/>
      <c r="L14" s="9">
        <v>0</v>
      </c>
      <c r="M14" s="25"/>
    </row>
    <row r="15" spans="1:16" s="14" customFormat="1" ht="24.75" customHeight="1" outlineLevel="1">
      <c r="A15" s="288" t="s">
        <v>40</v>
      </c>
      <c r="B15" s="288"/>
      <c r="C15" s="31"/>
      <c r="D15" s="32"/>
      <c r="E15" s="31"/>
      <c r="F15" s="31"/>
      <c r="G15" s="31"/>
      <c r="H15" s="31">
        <v>100</v>
      </c>
      <c r="I15" s="154">
        <v>100</v>
      </c>
      <c r="J15" s="9">
        <v>100</v>
      </c>
      <c r="K15" s="9">
        <v>100</v>
      </c>
      <c r="L15" s="9">
        <f>H15+I15+J15+K15</f>
        <v>400</v>
      </c>
      <c r="M15" s="13"/>
    </row>
    <row r="16" spans="1:16" ht="20.25" customHeight="1">
      <c r="A16" s="283" t="s">
        <v>21</v>
      </c>
      <c r="B16" s="283"/>
      <c r="C16" s="33"/>
      <c r="D16" s="34"/>
      <c r="E16" s="33"/>
      <c r="F16" s="33"/>
      <c r="G16" s="33"/>
      <c r="H16" s="114">
        <f t="shared" ref="H16:K16" si="1">H15</f>
        <v>100</v>
      </c>
      <c r="I16" s="9">
        <f t="shared" si="1"/>
        <v>100</v>
      </c>
      <c r="J16" s="9">
        <f t="shared" si="1"/>
        <v>100</v>
      </c>
      <c r="K16" s="9">
        <f t="shared" si="1"/>
        <v>100</v>
      </c>
      <c r="L16" s="9">
        <f>H16+I16+J16+K16</f>
        <v>400</v>
      </c>
      <c r="M16" s="10"/>
    </row>
    <row r="17" spans="1:13" s="4" customFormat="1">
      <c r="A17" s="284"/>
      <c r="B17" s="284"/>
      <c r="C17" s="15"/>
      <c r="D17" s="26"/>
      <c r="E17" s="15"/>
      <c r="F17" s="15"/>
      <c r="G17" s="15"/>
      <c r="H17" s="15"/>
      <c r="I17" s="16"/>
      <c r="J17" s="16"/>
    </row>
    <row r="18" spans="1:13">
      <c r="A18" s="282" t="s">
        <v>37</v>
      </c>
      <c r="B18" s="282"/>
      <c r="C18" s="282"/>
      <c r="D18" s="27"/>
      <c r="E18" s="17"/>
      <c r="F18" s="17"/>
      <c r="G18" s="17"/>
      <c r="H18" s="98"/>
      <c r="I18" s="18"/>
      <c r="M18" s="19" t="s">
        <v>22</v>
      </c>
    </row>
    <row r="19" spans="1:13">
      <c r="A19" s="29"/>
      <c r="B19" s="21"/>
      <c r="C19" s="22"/>
      <c r="D19" s="20"/>
      <c r="E19" s="22"/>
      <c r="F19" s="22"/>
      <c r="G19" s="22"/>
      <c r="H19" s="22"/>
    </row>
    <row r="20" spans="1:13">
      <c r="A20" s="29"/>
      <c r="B20" s="21"/>
      <c r="C20" s="22"/>
      <c r="D20" s="20"/>
      <c r="E20" s="22"/>
      <c r="F20" s="22"/>
      <c r="G20" s="22"/>
      <c r="H20" s="22"/>
    </row>
    <row r="21" spans="1:13">
      <c r="A21" s="29"/>
      <c r="B21" s="21"/>
      <c r="C21" s="22"/>
      <c r="D21" s="20"/>
      <c r="E21" s="22"/>
      <c r="F21" s="22"/>
      <c r="G21" s="22"/>
      <c r="H21" s="22"/>
    </row>
    <row r="22" spans="1:13">
      <c r="A22" s="29"/>
      <c r="B22" s="21"/>
      <c r="C22" s="22"/>
      <c r="D22" s="20"/>
      <c r="E22" s="22"/>
      <c r="F22" s="22"/>
      <c r="G22" s="22"/>
      <c r="H22" s="22"/>
    </row>
    <row r="23" spans="1:13">
      <c r="A23" s="29"/>
      <c r="B23" s="21"/>
      <c r="C23" s="22"/>
      <c r="D23" s="20"/>
      <c r="E23" s="22"/>
      <c r="F23" s="22"/>
      <c r="G23" s="22"/>
      <c r="H23" s="22"/>
    </row>
    <row r="24" spans="1:13">
      <c r="A24" s="29"/>
      <c r="B24" s="21"/>
      <c r="C24" s="22"/>
      <c r="D24" s="20"/>
      <c r="E24" s="22"/>
      <c r="F24" s="22"/>
      <c r="G24" s="22"/>
      <c r="H24" s="22"/>
    </row>
    <row r="25" spans="1:13">
      <c r="A25" s="29"/>
      <c r="B25" s="21"/>
      <c r="C25" s="22"/>
      <c r="D25" s="20"/>
      <c r="E25" s="22"/>
      <c r="F25" s="22"/>
      <c r="G25" s="22"/>
      <c r="H25" s="22"/>
    </row>
    <row r="26" spans="1:13">
      <c r="A26" s="29"/>
      <c r="B26" s="21"/>
      <c r="C26" s="22"/>
      <c r="D26" s="20"/>
      <c r="E26" s="22"/>
      <c r="F26" s="22"/>
      <c r="G26" s="22"/>
      <c r="H26" s="22"/>
    </row>
    <row r="27" spans="1:13">
      <c r="A27" s="29"/>
      <c r="B27" s="21"/>
      <c r="C27" s="22"/>
      <c r="D27" s="20"/>
      <c r="E27" s="22"/>
      <c r="F27" s="22"/>
      <c r="G27" s="22"/>
      <c r="H27" s="22"/>
    </row>
    <row r="28" spans="1:13">
      <c r="A28" s="29"/>
      <c r="B28" s="21"/>
      <c r="C28" s="22"/>
      <c r="D28" s="20"/>
      <c r="E28" s="22"/>
      <c r="F28" s="22"/>
      <c r="G28" s="22"/>
      <c r="H28" s="22"/>
    </row>
    <row r="29" spans="1:13">
      <c r="A29" s="29"/>
      <c r="B29" s="21"/>
      <c r="C29" s="22"/>
      <c r="D29" s="20"/>
      <c r="E29" s="22"/>
      <c r="F29" s="22"/>
      <c r="G29" s="22"/>
      <c r="H29" s="22"/>
    </row>
    <row r="30" spans="1:13">
      <c r="A30" s="29"/>
      <c r="B30" s="21"/>
      <c r="C30" s="22"/>
      <c r="D30" s="20"/>
      <c r="E30" s="22"/>
      <c r="F30" s="22"/>
      <c r="G30" s="22"/>
      <c r="H30" s="22"/>
    </row>
    <row r="31" spans="1:13">
      <c r="A31" s="29"/>
      <c r="B31" s="21"/>
      <c r="C31" s="22"/>
      <c r="D31" s="20"/>
      <c r="E31" s="22"/>
      <c r="F31" s="22"/>
      <c r="G31" s="22"/>
      <c r="H31" s="22"/>
    </row>
    <row r="32" spans="1:13">
      <c r="A32" s="29"/>
      <c r="B32" s="21"/>
      <c r="C32" s="22"/>
      <c r="D32" s="20"/>
      <c r="E32" s="22"/>
      <c r="F32" s="22"/>
      <c r="G32" s="22"/>
      <c r="H32" s="22"/>
    </row>
    <row r="33" spans="1:8">
      <c r="A33" s="29"/>
      <c r="B33" s="21"/>
      <c r="C33" s="22"/>
      <c r="D33" s="20"/>
      <c r="E33" s="22"/>
      <c r="F33" s="22"/>
      <c r="G33" s="22"/>
      <c r="H33" s="22"/>
    </row>
    <row r="34" spans="1:8">
      <c r="A34" s="29"/>
      <c r="B34" s="21"/>
      <c r="C34" s="22"/>
      <c r="D34" s="20"/>
      <c r="E34" s="22"/>
      <c r="F34" s="22"/>
      <c r="G34" s="22"/>
      <c r="H34" s="22"/>
    </row>
    <row r="35" spans="1:8">
      <c r="A35" s="29"/>
      <c r="B35" s="21"/>
      <c r="C35" s="22"/>
      <c r="D35" s="20"/>
      <c r="E35" s="22"/>
      <c r="F35" s="22"/>
      <c r="G35" s="22"/>
      <c r="H35" s="22"/>
    </row>
    <row r="36" spans="1:8">
      <c r="A36" s="29"/>
      <c r="B36" s="21"/>
      <c r="C36" s="22"/>
      <c r="D36" s="20"/>
      <c r="E36" s="22"/>
      <c r="F36" s="22"/>
      <c r="G36" s="22"/>
      <c r="H36" s="22"/>
    </row>
    <row r="37" spans="1:8">
      <c r="A37" s="29"/>
      <c r="B37" s="21"/>
      <c r="C37" s="22"/>
      <c r="D37" s="20"/>
      <c r="E37" s="22"/>
      <c r="F37" s="22"/>
      <c r="G37" s="22"/>
      <c r="H37" s="22"/>
    </row>
    <row r="38" spans="1:8">
      <c r="A38" s="29"/>
      <c r="B38" s="21"/>
      <c r="C38" s="22"/>
      <c r="D38" s="20"/>
      <c r="E38" s="22"/>
      <c r="F38" s="22"/>
      <c r="G38" s="22"/>
      <c r="H38" s="22"/>
    </row>
    <row r="39" spans="1:8">
      <c r="A39" s="29"/>
      <c r="B39" s="21"/>
      <c r="C39" s="22"/>
      <c r="D39" s="20"/>
      <c r="E39" s="22"/>
      <c r="F39" s="22"/>
      <c r="G39" s="22"/>
      <c r="H39" s="22"/>
    </row>
    <row r="40" spans="1:8">
      <c r="A40" s="29"/>
      <c r="B40" s="21"/>
      <c r="C40" s="22"/>
      <c r="D40" s="20"/>
      <c r="E40" s="22"/>
      <c r="F40" s="22"/>
      <c r="G40" s="22"/>
      <c r="H40" s="22"/>
    </row>
    <row r="41" spans="1:8">
      <c r="A41" s="29"/>
      <c r="B41" s="21"/>
      <c r="C41" s="22"/>
      <c r="D41" s="20"/>
      <c r="E41" s="22"/>
      <c r="F41" s="22"/>
      <c r="G41" s="22"/>
      <c r="H41" s="22"/>
    </row>
    <row r="42" spans="1:8">
      <c r="A42" s="29"/>
      <c r="B42" s="21"/>
      <c r="C42" s="22"/>
      <c r="D42" s="20"/>
      <c r="E42" s="22"/>
      <c r="F42" s="22"/>
      <c r="G42" s="22"/>
      <c r="H42" s="22"/>
    </row>
    <row r="43" spans="1:8">
      <c r="A43" s="29"/>
      <c r="B43" s="21"/>
      <c r="C43" s="22"/>
      <c r="D43" s="20"/>
      <c r="E43" s="22"/>
      <c r="F43" s="22"/>
      <c r="G43" s="22"/>
      <c r="H43" s="22"/>
    </row>
    <row r="44" spans="1:8">
      <c r="A44" s="29"/>
      <c r="B44" s="21"/>
      <c r="C44" s="22"/>
      <c r="D44" s="20"/>
      <c r="E44" s="22"/>
      <c r="F44" s="22"/>
      <c r="G44" s="22"/>
      <c r="H44" s="22"/>
    </row>
    <row r="45" spans="1:8">
      <c r="A45" s="29"/>
      <c r="B45" s="21"/>
      <c r="C45" s="22"/>
      <c r="D45" s="20"/>
      <c r="E45" s="22"/>
      <c r="F45" s="22"/>
      <c r="G45" s="22"/>
      <c r="H45" s="22"/>
    </row>
    <row r="46" spans="1:8">
      <c r="A46" s="29"/>
      <c r="B46" s="21"/>
      <c r="C46" s="22"/>
      <c r="D46" s="20"/>
      <c r="E46" s="22"/>
      <c r="F46" s="22"/>
      <c r="G46" s="22"/>
      <c r="H46" s="22"/>
    </row>
    <row r="47" spans="1:8">
      <c r="A47" s="29"/>
      <c r="B47" s="21"/>
      <c r="C47" s="22"/>
      <c r="D47" s="20"/>
      <c r="E47" s="22"/>
      <c r="F47" s="22"/>
      <c r="G47" s="22"/>
      <c r="H47" s="22"/>
    </row>
    <row r="48" spans="1:8">
      <c r="A48" s="29"/>
      <c r="B48" s="21"/>
      <c r="C48" s="22"/>
      <c r="D48" s="20"/>
      <c r="E48" s="22"/>
      <c r="F48" s="22"/>
      <c r="G48" s="22"/>
      <c r="H48" s="22"/>
    </row>
    <row r="49" spans="1:8">
      <c r="A49" s="29"/>
      <c r="B49" s="21"/>
      <c r="C49" s="22"/>
      <c r="D49" s="20"/>
      <c r="E49" s="22"/>
      <c r="F49" s="22"/>
      <c r="G49" s="22"/>
      <c r="H49" s="22"/>
    </row>
    <row r="50" spans="1:8">
      <c r="A50" s="29"/>
      <c r="B50" s="21"/>
      <c r="C50" s="22"/>
      <c r="D50" s="20"/>
      <c r="E50" s="22"/>
      <c r="F50" s="22"/>
      <c r="G50" s="22"/>
      <c r="H50" s="22"/>
    </row>
    <row r="51" spans="1:8">
      <c r="A51" s="29"/>
      <c r="B51" s="21"/>
      <c r="C51" s="22"/>
      <c r="D51" s="20"/>
      <c r="E51" s="22"/>
      <c r="F51" s="22"/>
      <c r="G51" s="22"/>
      <c r="H51" s="22"/>
    </row>
    <row r="52" spans="1:8">
      <c r="A52" s="29"/>
      <c r="B52" s="21"/>
      <c r="C52" s="22"/>
      <c r="D52" s="20"/>
      <c r="E52" s="22"/>
      <c r="F52" s="22"/>
      <c r="G52" s="22"/>
      <c r="H52" s="22"/>
    </row>
    <row r="53" spans="1:8">
      <c r="A53" s="29"/>
      <c r="B53" s="21"/>
      <c r="C53" s="22"/>
      <c r="D53" s="20"/>
      <c r="E53" s="22"/>
      <c r="F53" s="22"/>
      <c r="G53" s="22"/>
      <c r="H53" s="22"/>
    </row>
    <row r="54" spans="1:8">
      <c r="A54" s="29"/>
      <c r="B54" s="21"/>
      <c r="C54" s="22"/>
      <c r="D54" s="20"/>
      <c r="E54" s="22"/>
      <c r="F54" s="22"/>
      <c r="G54" s="22"/>
      <c r="H54" s="22"/>
    </row>
    <row r="55" spans="1:8">
      <c r="A55" s="29"/>
      <c r="B55" s="21"/>
      <c r="C55" s="22"/>
      <c r="D55" s="20"/>
      <c r="E55" s="22"/>
      <c r="F55" s="22"/>
      <c r="G55" s="22"/>
      <c r="H55" s="22"/>
    </row>
  </sheetData>
  <autoFilter ref="A9:P16"/>
  <mergeCells count="21">
    <mergeCell ref="A7:M7"/>
    <mergeCell ref="A8:A9"/>
    <mergeCell ref="B8:B9"/>
    <mergeCell ref="I4:J4"/>
    <mergeCell ref="C8:C9"/>
    <mergeCell ref="M8:M9"/>
    <mergeCell ref="D8:G8"/>
    <mergeCell ref="I8:L8"/>
    <mergeCell ref="K4:O4"/>
    <mergeCell ref="K6:O6"/>
    <mergeCell ref="K5:O5"/>
    <mergeCell ref="A18:C18"/>
    <mergeCell ref="A16:B16"/>
    <mergeCell ref="A17:B17"/>
    <mergeCell ref="A10:M10"/>
    <mergeCell ref="A15:B15"/>
    <mergeCell ref="A12:M12"/>
    <mergeCell ref="A11:I11"/>
    <mergeCell ref="A13:A14"/>
    <mergeCell ref="B13:B14"/>
    <mergeCell ref="C13:C14"/>
  </mergeCells>
  <phoneticPr fontId="0" type="noConversion"/>
  <pageMargins left="0.15748031496062992" right="0.15748031496062992" top="0.35433070866141736" bottom="0.35433070866141736" header="0.31496062992125984" footer="0.31496062992125984"/>
  <pageSetup paperSize="9" scale="57" fitToHeight="22" orientation="landscape" r:id="rId1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69"/>
  <sheetViews>
    <sheetView view="pageBreakPreview" zoomScale="80" zoomScaleNormal="98" zoomScaleSheetLayoutView="80" workbookViewId="0">
      <selection activeCell="B5" sqref="B5"/>
    </sheetView>
  </sheetViews>
  <sheetFormatPr defaultRowHeight="15.75" outlineLevelRow="1"/>
  <cols>
    <col min="1" max="1" width="11" style="30" customWidth="1"/>
    <col min="2" max="2" width="57" style="7" customWidth="1"/>
    <col min="3" max="3" width="21.85546875" style="24" customWidth="1"/>
    <col min="4" max="4" width="9.140625" style="23"/>
    <col min="5" max="5" width="7.140625" style="24" customWidth="1"/>
    <col min="6" max="6" width="17" style="24" customWidth="1"/>
    <col min="7" max="7" width="10.28515625" style="24" customWidth="1"/>
    <col min="8" max="8" width="15.28515625" style="24" customWidth="1"/>
    <col min="9" max="9" width="17.28515625" style="7" customWidth="1"/>
    <col min="10" max="12" width="17.85546875" style="7" customWidth="1"/>
    <col min="13" max="13" width="43.140625" style="7" customWidth="1"/>
    <col min="14" max="14" width="12" style="7" customWidth="1"/>
    <col min="15" max="15" width="15.42578125" style="7" customWidth="1"/>
    <col min="16" max="16" width="21.140625" style="7" customWidth="1"/>
    <col min="17" max="16384" width="9.140625" style="7"/>
  </cols>
  <sheetData>
    <row r="1" spans="1:16" ht="98.25" customHeight="1">
      <c r="K1" s="311"/>
      <c r="L1" s="311"/>
      <c r="M1" s="311"/>
    </row>
    <row r="2" spans="1:16" ht="98.25" customHeight="1">
      <c r="K2" s="122"/>
      <c r="L2" s="122"/>
      <c r="M2" s="122"/>
    </row>
    <row r="3" spans="1:16" ht="98.25" customHeight="1">
      <c r="K3" s="318" t="s">
        <v>172</v>
      </c>
      <c r="L3" s="318"/>
      <c r="M3" s="318"/>
      <c r="N3" s="318"/>
    </row>
    <row r="4" spans="1:16" ht="50.25" customHeight="1">
      <c r="K4" s="195"/>
      <c r="L4" s="195"/>
      <c r="M4" s="195"/>
      <c r="N4" s="195"/>
    </row>
    <row r="5" spans="1:16" s="4" customFormat="1" ht="98.25" customHeight="1">
      <c r="A5" s="39"/>
      <c r="B5" s="40"/>
      <c r="C5" s="41"/>
      <c r="D5" s="42"/>
      <c r="E5" s="41"/>
      <c r="F5" s="41"/>
      <c r="G5" s="41"/>
      <c r="H5" s="41"/>
      <c r="I5" s="313"/>
      <c r="J5" s="313"/>
      <c r="K5" s="302" t="s">
        <v>113</v>
      </c>
      <c r="L5" s="302"/>
      <c r="M5" s="302"/>
      <c r="N5" s="302"/>
      <c r="O5" s="302"/>
      <c r="P5" s="5"/>
    </row>
    <row r="6" spans="1:16" s="4" customFormat="1" ht="39.75" customHeight="1">
      <c r="A6" s="312" t="s">
        <v>0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</row>
    <row r="7" spans="1:16" s="4" customFormat="1" ht="24.75" customHeight="1">
      <c r="A7" s="314" t="s">
        <v>1</v>
      </c>
      <c r="B7" s="316" t="s">
        <v>2</v>
      </c>
      <c r="C7" s="316" t="s">
        <v>3</v>
      </c>
      <c r="D7" s="310" t="s">
        <v>4</v>
      </c>
      <c r="E7" s="310"/>
      <c r="F7" s="310"/>
      <c r="G7" s="310"/>
      <c r="H7" s="101"/>
      <c r="I7" s="310" t="s">
        <v>5</v>
      </c>
      <c r="J7" s="310"/>
      <c r="K7" s="310"/>
      <c r="L7" s="310"/>
      <c r="M7" s="316" t="s">
        <v>6</v>
      </c>
    </row>
    <row r="8" spans="1:16" s="4" customFormat="1" ht="62.25" customHeight="1">
      <c r="A8" s="315"/>
      <c r="B8" s="317"/>
      <c r="C8" s="317"/>
      <c r="D8" s="45" t="s">
        <v>3</v>
      </c>
      <c r="E8" s="46" t="s">
        <v>7</v>
      </c>
      <c r="F8" s="46" t="s">
        <v>8</v>
      </c>
      <c r="G8" s="46" t="s">
        <v>9</v>
      </c>
      <c r="H8" s="202">
        <v>2017</v>
      </c>
      <c r="I8" s="202">
        <v>2018</v>
      </c>
      <c r="J8" s="202">
        <v>2019</v>
      </c>
      <c r="K8" s="46">
        <v>2020</v>
      </c>
      <c r="L8" s="46" t="s">
        <v>10</v>
      </c>
      <c r="M8" s="317"/>
    </row>
    <row r="9" spans="1:16" s="4" customFormat="1" ht="42" customHeight="1">
      <c r="A9" s="306" t="s">
        <v>82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1:16" ht="26.25" customHeight="1">
      <c r="A10" s="306" t="s">
        <v>38</v>
      </c>
      <c r="B10" s="306"/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</row>
    <row r="11" spans="1:16" ht="47.25" customHeight="1" outlineLevel="1">
      <c r="A11" s="306" t="s">
        <v>83</v>
      </c>
      <c r="B11" s="306"/>
      <c r="C11" s="306"/>
      <c r="D11" s="306"/>
      <c r="E11" s="306"/>
      <c r="F11" s="306"/>
      <c r="G11" s="306"/>
      <c r="H11" s="306"/>
      <c r="I11" s="306"/>
      <c r="J11" s="306"/>
      <c r="K11" s="63"/>
      <c r="L11" s="48"/>
      <c r="M11" s="48"/>
    </row>
    <row r="12" spans="1:16" ht="111.75" customHeight="1" outlineLevel="1">
      <c r="A12" s="66" t="s">
        <v>36</v>
      </c>
      <c r="B12" s="238" t="s">
        <v>159</v>
      </c>
      <c r="C12" s="46" t="s">
        <v>12</v>
      </c>
      <c r="D12" s="45" t="s">
        <v>24</v>
      </c>
      <c r="E12" s="45" t="s">
        <v>33</v>
      </c>
      <c r="F12" s="233" t="s">
        <v>143</v>
      </c>
      <c r="G12" s="46">
        <v>244</v>
      </c>
      <c r="H12" s="149">
        <v>133.6</v>
      </c>
      <c r="I12" s="149"/>
      <c r="J12" s="149"/>
      <c r="K12" s="127"/>
      <c r="L12" s="49">
        <f>H12+I12+J12+K12</f>
        <v>133.6</v>
      </c>
      <c r="M12" s="304"/>
    </row>
    <row r="13" spans="1:16" ht="116.25" customHeight="1" outlineLevel="1">
      <c r="A13" s="66" t="s">
        <v>39</v>
      </c>
      <c r="B13" s="238" t="s">
        <v>160</v>
      </c>
      <c r="C13" s="46" t="s">
        <v>26</v>
      </c>
      <c r="D13" s="45" t="s">
        <v>24</v>
      </c>
      <c r="E13" s="45" t="s">
        <v>33</v>
      </c>
      <c r="F13" s="233" t="s">
        <v>144</v>
      </c>
      <c r="G13" s="46">
        <v>244</v>
      </c>
      <c r="H13" s="149">
        <v>20</v>
      </c>
      <c r="I13" s="200">
        <v>100</v>
      </c>
      <c r="J13" s="200">
        <v>100</v>
      </c>
      <c r="K13" s="200">
        <v>100</v>
      </c>
      <c r="L13" s="228">
        <f t="shared" ref="L13:L27" si="0">H13+I13+J13+K13</f>
        <v>320</v>
      </c>
      <c r="M13" s="304"/>
    </row>
    <row r="14" spans="1:16" ht="102" customHeight="1" outlineLevel="1">
      <c r="A14" s="308" t="s">
        <v>74</v>
      </c>
      <c r="B14" s="309" t="s">
        <v>161</v>
      </c>
      <c r="C14" s="310" t="s">
        <v>12</v>
      </c>
      <c r="D14" s="124" t="s">
        <v>24</v>
      </c>
      <c r="E14" s="124" t="s">
        <v>20</v>
      </c>
      <c r="F14" s="156" t="s">
        <v>116</v>
      </c>
      <c r="G14" s="124"/>
      <c r="H14" s="149">
        <f>H15+H16</f>
        <v>1728.2</v>
      </c>
      <c r="I14" s="149"/>
      <c r="J14" s="149"/>
      <c r="K14" s="127"/>
      <c r="L14" s="228">
        <f t="shared" si="0"/>
        <v>1728.2</v>
      </c>
      <c r="M14" s="126"/>
    </row>
    <row r="15" spans="1:16" ht="121.5" customHeight="1" outlineLevel="1">
      <c r="A15" s="308"/>
      <c r="B15" s="309"/>
      <c r="C15" s="310"/>
      <c r="D15" s="124" t="s">
        <v>24</v>
      </c>
      <c r="E15" s="124" t="s">
        <v>20</v>
      </c>
      <c r="F15" s="156" t="s">
        <v>116</v>
      </c>
      <c r="G15" s="124" t="s">
        <v>19</v>
      </c>
      <c r="H15" s="149">
        <v>144.19999999999999</v>
      </c>
      <c r="I15" s="149"/>
      <c r="J15" s="149"/>
      <c r="K15" s="127"/>
      <c r="L15" s="228">
        <f t="shared" si="0"/>
        <v>144.19999999999999</v>
      </c>
      <c r="M15" s="126"/>
    </row>
    <row r="16" spans="1:16" ht="102" customHeight="1" outlineLevel="1">
      <c r="A16" s="308"/>
      <c r="B16" s="309"/>
      <c r="C16" s="310"/>
      <c r="D16" s="124" t="s">
        <v>24</v>
      </c>
      <c r="E16" s="124" t="s">
        <v>20</v>
      </c>
      <c r="F16" s="156" t="s">
        <v>116</v>
      </c>
      <c r="G16" s="124" t="s">
        <v>18</v>
      </c>
      <c r="H16" s="149">
        <v>1584</v>
      </c>
      <c r="I16" s="149"/>
      <c r="J16" s="149"/>
      <c r="K16" s="127"/>
      <c r="L16" s="228">
        <f t="shared" si="0"/>
        <v>1584</v>
      </c>
      <c r="M16" s="126"/>
    </row>
    <row r="17" spans="1:13" ht="102" customHeight="1" outlineLevel="1">
      <c r="A17" s="308" t="s">
        <v>84</v>
      </c>
      <c r="B17" s="309" t="s">
        <v>162</v>
      </c>
      <c r="C17" s="125"/>
      <c r="D17" s="124" t="s">
        <v>24</v>
      </c>
      <c r="E17" s="124" t="s">
        <v>33</v>
      </c>
      <c r="F17" s="124" t="s">
        <v>107</v>
      </c>
      <c r="G17" s="124"/>
      <c r="H17" s="149">
        <f>H18+H19</f>
        <v>740.3</v>
      </c>
      <c r="I17" s="149"/>
      <c r="J17" s="149"/>
      <c r="K17" s="127"/>
      <c r="L17" s="228">
        <f t="shared" si="0"/>
        <v>740.3</v>
      </c>
      <c r="M17" s="126"/>
    </row>
    <row r="18" spans="1:13" ht="102" customHeight="1" outlineLevel="1">
      <c r="A18" s="308"/>
      <c r="B18" s="309"/>
      <c r="C18" s="310" t="s">
        <v>32</v>
      </c>
      <c r="D18" s="124" t="s">
        <v>24</v>
      </c>
      <c r="E18" s="124" t="s">
        <v>33</v>
      </c>
      <c r="F18" s="124" t="s">
        <v>107</v>
      </c>
      <c r="G18" s="124" t="s">
        <v>19</v>
      </c>
      <c r="H18" s="149">
        <v>60.3</v>
      </c>
      <c r="I18" s="149"/>
      <c r="J18" s="149"/>
      <c r="K18" s="127"/>
      <c r="L18" s="228">
        <f t="shared" si="0"/>
        <v>60.3</v>
      </c>
      <c r="M18" s="126"/>
    </row>
    <row r="19" spans="1:13" ht="102" customHeight="1" outlineLevel="1">
      <c r="A19" s="308"/>
      <c r="B19" s="309"/>
      <c r="C19" s="310"/>
      <c r="D19" s="124" t="s">
        <v>24</v>
      </c>
      <c r="E19" s="124" t="s">
        <v>33</v>
      </c>
      <c r="F19" s="124" t="s">
        <v>107</v>
      </c>
      <c r="G19" s="124" t="s">
        <v>18</v>
      </c>
      <c r="H19" s="149">
        <v>680</v>
      </c>
      <c r="I19" s="149"/>
      <c r="J19" s="149"/>
      <c r="K19" s="127"/>
      <c r="L19" s="228">
        <f t="shared" si="0"/>
        <v>680</v>
      </c>
      <c r="M19" s="126"/>
    </row>
    <row r="20" spans="1:13" ht="211.5" customHeight="1" outlineLevel="1">
      <c r="A20" s="220" t="s">
        <v>121</v>
      </c>
      <c r="B20" s="64" t="s">
        <v>163</v>
      </c>
      <c r="C20" s="125" t="s">
        <v>12</v>
      </c>
      <c r="D20" s="124" t="s">
        <v>24</v>
      </c>
      <c r="E20" s="124" t="s">
        <v>20</v>
      </c>
      <c r="F20" s="156" t="s">
        <v>117</v>
      </c>
      <c r="G20" s="124" t="s">
        <v>110</v>
      </c>
      <c r="H20" s="149">
        <v>604.70000000000005</v>
      </c>
      <c r="I20" s="200"/>
      <c r="J20" s="200"/>
      <c r="K20" s="200"/>
      <c r="L20" s="228">
        <f t="shared" si="0"/>
        <v>604.70000000000005</v>
      </c>
      <c r="M20" s="126"/>
    </row>
    <row r="21" spans="1:13" ht="192.75" customHeight="1" outlineLevel="1">
      <c r="A21" s="220" t="s">
        <v>85</v>
      </c>
      <c r="B21" s="64" t="s">
        <v>164</v>
      </c>
      <c r="C21" s="125" t="s">
        <v>34</v>
      </c>
      <c r="D21" s="124" t="s">
        <v>24</v>
      </c>
      <c r="E21" s="124" t="s">
        <v>33</v>
      </c>
      <c r="F21" s="124" t="s">
        <v>109</v>
      </c>
      <c r="G21" s="124" t="s">
        <v>110</v>
      </c>
      <c r="H21" s="149">
        <v>270</v>
      </c>
      <c r="I21" s="200"/>
      <c r="J21" s="200"/>
      <c r="K21" s="200"/>
      <c r="L21" s="228">
        <f t="shared" si="0"/>
        <v>270</v>
      </c>
      <c r="M21" s="126"/>
    </row>
    <row r="22" spans="1:13" ht="150.75" customHeight="1" outlineLevel="1">
      <c r="A22" s="220" t="s">
        <v>122</v>
      </c>
      <c r="B22" s="64" t="s">
        <v>165</v>
      </c>
      <c r="C22" s="221" t="s">
        <v>34</v>
      </c>
      <c r="D22" s="219" t="s">
        <v>24</v>
      </c>
      <c r="E22" s="219" t="s">
        <v>33</v>
      </c>
      <c r="F22" s="219" t="s">
        <v>123</v>
      </c>
      <c r="G22" s="219"/>
      <c r="H22" s="149"/>
      <c r="I22" s="200">
        <f>I23+I24+I25+I26+I27</f>
        <v>2581.6</v>
      </c>
      <c r="J22" s="200">
        <f t="shared" ref="J22:K22" si="1">J23+J24+J25+J26+J27</f>
        <v>2581.6</v>
      </c>
      <c r="K22" s="200">
        <f t="shared" si="1"/>
        <v>2581.6</v>
      </c>
      <c r="L22" s="228">
        <f t="shared" si="0"/>
        <v>7744.8</v>
      </c>
      <c r="M22" s="218"/>
    </row>
    <row r="23" spans="1:13" ht="102" customHeight="1" outlineLevel="1">
      <c r="A23" s="220" t="s">
        <v>108</v>
      </c>
      <c r="B23" s="64" t="s">
        <v>165</v>
      </c>
      <c r="C23" s="221" t="s">
        <v>34</v>
      </c>
      <c r="D23" s="219" t="s">
        <v>24</v>
      </c>
      <c r="E23" s="219" t="s">
        <v>33</v>
      </c>
      <c r="F23" s="219" t="s">
        <v>123</v>
      </c>
      <c r="G23" s="219" t="s">
        <v>124</v>
      </c>
      <c r="H23" s="149"/>
      <c r="I23" s="200">
        <v>38.799999999999997</v>
      </c>
      <c r="J23" s="200">
        <v>38.799999999999997</v>
      </c>
      <c r="K23" s="200">
        <v>38.799999999999997</v>
      </c>
      <c r="L23" s="228">
        <f t="shared" si="0"/>
        <v>116.4</v>
      </c>
      <c r="M23" s="218"/>
    </row>
    <row r="24" spans="1:13" ht="127.5" customHeight="1" outlineLevel="1">
      <c r="A24" s="220" t="s">
        <v>111</v>
      </c>
      <c r="B24" s="64" t="s">
        <v>165</v>
      </c>
      <c r="C24" s="221" t="s">
        <v>34</v>
      </c>
      <c r="D24" s="219" t="s">
        <v>24</v>
      </c>
      <c r="E24" s="219" t="s">
        <v>33</v>
      </c>
      <c r="F24" s="219" t="s">
        <v>123</v>
      </c>
      <c r="G24" s="219" t="s">
        <v>125</v>
      </c>
      <c r="H24" s="149"/>
      <c r="I24" s="200">
        <v>11.8</v>
      </c>
      <c r="J24" s="200">
        <v>11.8</v>
      </c>
      <c r="K24" s="200">
        <v>11.8</v>
      </c>
      <c r="L24" s="228">
        <f t="shared" si="0"/>
        <v>35.4</v>
      </c>
      <c r="M24" s="218"/>
    </row>
    <row r="25" spans="1:13" ht="132" customHeight="1" outlineLevel="1">
      <c r="A25" s="220" t="s">
        <v>126</v>
      </c>
      <c r="B25" s="64" t="s">
        <v>165</v>
      </c>
      <c r="C25" s="221" t="s">
        <v>34</v>
      </c>
      <c r="D25" s="219" t="s">
        <v>24</v>
      </c>
      <c r="E25" s="219" t="s">
        <v>33</v>
      </c>
      <c r="F25" s="219" t="s">
        <v>123</v>
      </c>
      <c r="G25" s="219" t="s">
        <v>19</v>
      </c>
      <c r="H25" s="149"/>
      <c r="I25" s="200">
        <v>143.6</v>
      </c>
      <c r="J25" s="200">
        <v>143.6</v>
      </c>
      <c r="K25" s="200">
        <v>143.6</v>
      </c>
      <c r="L25" s="228">
        <f t="shared" si="0"/>
        <v>430.8</v>
      </c>
      <c r="M25" s="218"/>
    </row>
    <row r="26" spans="1:13" ht="125.25" customHeight="1" outlineLevel="1">
      <c r="A26" s="220" t="s">
        <v>128</v>
      </c>
      <c r="B26" s="64" t="s">
        <v>166</v>
      </c>
      <c r="C26" s="221" t="s">
        <v>34</v>
      </c>
      <c r="D26" s="219" t="s">
        <v>24</v>
      </c>
      <c r="E26" s="219" t="s">
        <v>33</v>
      </c>
      <c r="F26" s="219" t="s">
        <v>130</v>
      </c>
      <c r="G26" s="219" t="s">
        <v>127</v>
      </c>
      <c r="H26" s="149"/>
      <c r="I26" s="200">
        <v>735.5</v>
      </c>
      <c r="J26" s="200">
        <v>735.5</v>
      </c>
      <c r="K26" s="200">
        <v>735.5</v>
      </c>
      <c r="L26" s="228">
        <f t="shared" si="0"/>
        <v>2206.5</v>
      </c>
      <c r="M26" s="218"/>
    </row>
    <row r="27" spans="1:13" ht="135.75" customHeight="1" outlineLevel="1">
      <c r="A27" s="220" t="s">
        <v>129</v>
      </c>
      <c r="B27" s="64" t="s">
        <v>165</v>
      </c>
      <c r="C27" s="221" t="s">
        <v>34</v>
      </c>
      <c r="D27" s="219" t="s">
        <v>24</v>
      </c>
      <c r="E27" s="219" t="s">
        <v>33</v>
      </c>
      <c r="F27" s="219" t="s">
        <v>131</v>
      </c>
      <c r="G27" s="219" t="s">
        <v>127</v>
      </c>
      <c r="H27" s="149"/>
      <c r="I27" s="200">
        <v>1651.9</v>
      </c>
      <c r="J27" s="200">
        <v>1651.9</v>
      </c>
      <c r="K27" s="200">
        <v>1651.9</v>
      </c>
      <c r="L27" s="228">
        <f t="shared" si="0"/>
        <v>4955.7</v>
      </c>
      <c r="M27" s="218"/>
    </row>
    <row r="28" spans="1:13" ht="43.5" customHeight="1" outlineLevel="1">
      <c r="A28" s="305" t="s">
        <v>40</v>
      </c>
      <c r="B28" s="305"/>
      <c r="C28" s="46"/>
      <c r="D28" s="307"/>
      <c r="E28" s="307"/>
      <c r="F28" s="307"/>
      <c r="G28" s="307"/>
      <c r="H28" s="113">
        <f>H12+H13+H14+H17+H20+H21</f>
        <v>3496.8</v>
      </c>
      <c r="I28" s="113">
        <f>I13+I22</f>
        <v>2681.6</v>
      </c>
      <c r="J28" s="113">
        <f t="shared" ref="J28:K28" si="2">J13+J22</f>
        <v>2681.6</v>
      </c>
      <c r="K28" s="113">
        <f t="shared" si="2"/>
        <v>2681.6</v>
      </c>
      <c r="L28" s="203">
        <f>L12+L13+L14+L17+L20+L21+L22</f>
        <v>11541.6</v>
      </c>
      <c r="M28" s="49"/>
    </row>
    <row r="29" spans="1:13" ht="20.25" hidden="1" customHeight="1" outlineLevel="1">
      <c r="A29" s="72"/>
      <c r="B29" s="72"/>
      <c r="C29" s="73"/>
      <c r="D29" s="74"/>
      <c r="E29" s="73"/>
      <c r="F29" s="73"/>
      <c r="G29" s="73"/>
      <c r="H29" s="73"/>
      <c r="I29" s="75" t="e">
        <f>I12+I13+#REF!+#REF!</f>
        <v>#REF!</v>
      </c>
      <c r="J29" s="75" t="e">
        <f>J12+J13+#REF!+#REF!</f>
        <v>#REF!</v>
      </c>
      <c r="K29" s="75" t="e">
        <f>K12+K13+#REF!+#REF!</f>
        <v>#REF!</v>
      </c>
      <c r="L29" s="203" t="e">
        <f>#REF!+H29+I29+J29+K29</f>
        <v>#REF!</v>
      </c>
      <c r="M29" s="44"/>
    </row>
    <row r="30" spans="1:13" ht="20.25" hidden="1" customHeight="1" outlineLevel="1">
      <c r="A30" s="72"/>
      <c r="B30" s="72"/>
      <c r="C30" s="73"/>
      <c r="D30" s="74"/>
      <c r="E30" s="73"/>
      <c r="F30" s="73"/>
      <c r="G30" s="73"/>
      <c r="H30" s="73"/>
      <c r="I30" s="75" t="e">
        <f>#REF!+#REF!</f>
        <v>#REF!</v>
      </c>
      <c r="J30" s="75" t="e">
        <f>#REF!+#REF!</f>
        <v>#REF!</v>
      </c>
      <c r="K30" s="75" t="e">
        <f>#REF!+#REF!</f>
        <v>#REF!</v>
      </c>
      <c r="L30" s="203" t="e">
        <f>#REF!+H30+I30+J30+K30</f>
        <v>#REF!</v>
      </c>
      <c r="M30" s="44"/>
    </row>
    <row r="31" spans="1:13" s="4" customFormat="1" ht="18.75" collapsed="1">
      <c r="A31" s="116"/>
      <c r="B31" s="116"/>
      <c r="C31" s="52"/>
      <c r="D31" s="53"/>
      <c r="E31" s="52"/>
      <c r="F31" s="52"/>
      <c r="G31" s="52"/>
      <c r="H31" s="52"/>
      <c r="I31" s="65"/>
      <c r="J31" s="65"/>
      <c r="K31" s="44"/>
      <c r="L31" s="44"/>
      <c r="M31" s="44"/>
    </row>
    <row r="32" spans="1:13" ht="26.25" customHeight="1">
      <c r="A32" s="303" t="s">
        <v>37</v>
      </c>
      <c r="B32" s="303"/>
      <c r="C32" s="303"/>
      <c r="D32" s="55"/>
      <c r="E32" s="56"/>
      <c r="F32" s="56"/>
      <c r="G32" s="56"/>
      <c r="H32" s="96"/>
      <c r="I32" s="57"/>
      <c r="J32" s="36"/>
      <c r="K32" s="36"/>
      <c r="L32" s="36"/>
      <c r="M32" s="58" t="s">
        <v>22</v>
      </c>
    </row>
    <row r="33" spans="1:8">
      <c r="A33" s="29"/>
      <c r="B33" s="21"/>
      <c r="C33" s="22"/>
      <c r="D33" s="20"/>
      <c r="E33" s="22"/>
      <c r="F33" s="22"/>
      <c r="G33" s="22"/>
      <c r="H33" s="22"/>
    </row>
    <row r="34" spans="1:8">
      <c r="A34" s="29"/>
      <c r="B34" s="21"/>
      <c r="C34" s="22"/>
      <c r="D34" s="20"/>
      <c r="E34" s="22"/>
      <c r="F34" s="22"/>
      <c r="G34" s="22"/>
      <c r="H34" s="22"/>
    </row>
    <row r="35" spans="1:8">
      <c r="A35" s="29"/>
      <c r="B35" s="21"/>
      <c r="C35" s="22"/>
      <c r="D35" s="20"/>
      <c r="E35" s="22"/>
      <c r="F35" s="22"/>
      <c r="G35" s="22"/>
      <c r="H35" s="22"/>
    </row>
    <row r="36" spans="1:8">
      <c r="A36" s="29"/>
      <c r="B36" s="21"/>
      <c r="C36" s="22"/>
      <c r="D36" s="20"/>
      <c r="E36" s="22"/>
      <c r="F36" s="22"/>
      <c r="G36" s="22"/>
      <c r="H36" s="22"/>
    </row>
    <row r="37" spans="1:8">
      <c r="A37" s="29"/>
      <c r="B37" s="21"/>
      <c r="C37" s="22"/>
      <c r="D37" s="20"/>
      <c r="E37" s="22"/>
      <c r="F37" s="22"/>
      <c r="G37" s="22"/>
      <c r="H37" s="22"/>
    </row>
    <row r="38" spans="1:8">
      <c r="A38" s="29"/>
      <c r="B38" s="21"/>
      <c r="C38" s="22"/>
      <c r="D38" s="20"/>
      <c r="E38" s="22"/>
      <c r="F38" s="22"/>
      <c r="G38" s="22"/>
      <c r="H38" s="22"/>
    </row>
    <row r="39" spans="1:8">
      <c r="A39" s="29"/>
      <c r="B39" s="21"/>
      <c r="C39" s="22"/>
      <c r="D39" s="20"/>
      <c r="E39" s="22"/>
      <c r="F39" s="22"/>
      <c r="G39" s="22"/>
      <c r="H39" s="22"/>
    </row>
    <row r="40" spans="1:8">
      <c r="A40" s="29"/>
      <c r="B40" s="21"/>
      <c r="C40" s="22"/>
      <c r="D40" s="20"/>
      <c r="E40" s="22"/>
      <c r="F40" s="22"/>
      <c r="G40" s="22"/>
      <c r="H40" s="22"/>
    </row>
    <row r="41" spans="1:8">
      <c r="A41" s="29"/>
      <c r="B41" s="21"/>
      <c r="C41" s="22"/>
      <c r="D41" s="20"/>
      <c r="E41" s="22"/>
      <c r="F41" s="22"/>
      <c r="G41" s="22"/>
      <c r="H41" s="22"/>
    </row>
    <row r="42" spans="1:8">
      <c r="A42" s="29"/>
      <c r="B42" s="21"/>
      <c r="C42" s="22"/>
      <c r="D42" s="20"/>
      <c r="E42" s="22"/>
      <c r="F42" s="22"/>
      <c r="G42" s="22"/>
      <c r="H42" s="22"/>
    </row>
    <row r="43" spans="1:8">
      <c r="A43" s="29"/>
      <c r="B43" s="21"/>
      <c r="C43" s="22"/>
      <c r="D43" s="20"/>
      <c r="E43" s="22"/>
      <c r="F43" s="22"/>
      <c r="G43" s="22"/>
      <c r="H43" s="22"/>
    </row>
    <row r="44" spans="1:8">
      <c r="A44" s="29"/>
      <c r="B44" s="21"/>
      <c r="C44" s="22"/>
      <c r="D44" s="20"/>
      <c r="E44" s="22"/>
      <c r="F44" s="22"/>
      <c r="G44" s="22"/>
      <c r="H44" s="22"/>
    </row>
    <row r="45" spans="1:8">
      <c r="A45" s="29"/>
      <c r="B45" s="21"/>
      <c r="C45" s="22"/>
      <c r="D45" s="20"/>
      <c r="E45" s="22"/>
      <c r="F45" s="22"/>
      <c r="G45" s="22"/>
      <c r="H45" s="22"/>
    </row>
    <row r="46" spans="1:8">
      <c r="A46" s="29"/>
      <c r="B46" s="21"/>
      <c r="C46" s="22"/>
      <c r="D46" s="20"/>
      <c r="E46" s="22"/>
      <c r="F46" s="22"/>
      <c r="G46" s="22"/>
      <c r="H46" s="22"/>
    </row>
    <row r="47" spans="1:8">
      <c r="A47" s="29"/>
      <c r="B47" s="21"/>
      <c r="C47" s="22"/>
      <c r="D47" s="20"/>
      <c r="E47" s="22"/>
      <c r="F47" s="22"/>
      <c r="G47" s="22"/>
      <c r="H47" s="22"/>
    </row>
    <row r="48" spans="1:8">
      <c r="A48" s="29"/>
      <c r="B48" s="21"/>
      <c r="C48" s="22"/>
      <c r="D48" s="20"/>
      <c r="E48" s="22"/>
      <c r="F48" s="22"/>
      <c r="G48" s="22"/>
      <c r="H48" s="22"/>
    </row>
    <row r="49" spans="1:8">
      <c r="A49" s="29"/>
      <c r="B49" s="21"/>
      <c r="C49" s="22"/>
      <c r="D49" s="20"/>
      <c r="E49" s="22"/>
      <c r="F49" s="22"/>
      <c r="G49" s="22"/>
      <c r="H49" s="22"/>
    </row>
    <row r="50" spans="1:8">
      <c r="A50" s="29"/>
      <c r="B50" s="21"/>
      <c r="C50" s="22"/>
      <c r="D50" s="20"/>
      <c r="E50" s="22"/>
      <c r="F50" s="22"/>
      <c r="G50" s="22"/>
      <c r="H50" s="22"/>
    </row>
    <row r="51" spans="1:8">
      <c r="A51" s="29"/>
      <c r="B51" s="21"/>
      <c r="C51" s="22"/>
      <c r="D51" s="20"/>
      <c r="E51" s="22"/>
      <c r="F51" s="22"/>
      <c r="G51" s="22"/>
      <c r="H51" s="22"/>
    </row>
    <row r="52" spans="1:8">
      <c r="A52" s="29"/>
      <c r="B52" s="21"/>
      <c r="C52" s="22"/>
      <c r="D52" s="20"/>
      <c r="E52" s="22"/>
      <c r="F52" s="22"/>
      <c r="G52" s="22"/>
      <c r="H52" s="22"/>
    </row>
    <row r="53" spans="1:8">
      <c r="A53" s="29"/>
      <c r="B53" s="21"/>
      <c r="C53" s="22"/>
      <c r="D53" s="20"/>
      <c r="E53" s="22"/>
      <c r="F53" s="22"/>
      <c r="G53" s="22"/>
      <c r="H53" s="22"/>
    </row>
    <row r="54" spans="1:8">
      <c r="A54" s="29"/>
      <c r="B54" s="21"/>
      <c r="C54" s="22"/>
      <c r="D54" s="20"/>
      <c r="E54" s="22"/>
      <c r="F54" s="22"/>
      <c r="G54" s="22"/>
      <c r="H54" s="22"/>
    </row>
    <row r="55" spans="1:8">
      <c r="A55" s="29"/>
      <c r="B55" s="21"/>
      <c r="C55" s="22"/>
      <c r="D55" s="20"/>
      <c r="E55" s="22"/>
      <c r="F55" s="22"/>
      <c r="G55" s="22"/>
      <c r="H55" s="22"/>
    </row>
    <row r="56" spans="1:8">
      <c r="A56" s="29"/>
      <c r="B56" s="21"/>
      <c r="C56" s="22"/>
      <c r="D56" s="20"/>
      <c r="E56" s="22"/>
      <c r="F56" s="22"/>
      <c r="G56" s="22"/>
      <c r="H56" s="22"/>
    </row>
    <row r="57" spans="1:8">
      <c r="A57" s="29"/>
      <c r="B57" s="21"/>
      <c r="C57" s="22"/>
      <c r="D57" s="20"/>
      <c r="E57" s="22"/>
      <c r="F57" s="22"/>
      <c r="G57" s="22"/>
      <c r="H57" s="22"/>
    </row>
    <row r="58" spans="1:8">
      <c r="A58" s="29"/>
      <c r="B58" s="21"/>
      <c r="C58" s="22"/>
      <c r="D58" s="20"/>
      <c r="E58" s="22"/>
      <c r="F58" s="22"/>
      <c r="G58" s="22"/>
      <c r="H58" s="22"/>
    </row>
    <row r="59" spans="1:8">
      <c r="A59" s="29"/>
      <c r="B59" s="21"/>
      <c r="C59" s="22"/>
      <c r="D59" s="20"/>
      <c r="E59" s="22"/>
      <c r="F59" s="22"/>
      <c r="G59" s="22"/>
      <c r="H59" s="22"/>
    </row>
    <row r="60" spans="1:8">
      <c r="A60" s="29"/>
      <c r="B60" s="21"/>
      <c r="C60" s="22"/>
      <c r="D60" s="20"/>
      <c r="E60" s="22"/>
      <c r="F60" s="22"/>
      <c r="G60" s="22"/>
      <c r="H60" s="22"/>
    </row>
    <row r="61" spans="1:8">
      <c r="A61" s="29"/>
      <c r="B61" s="21"/>
      <c r="C61" s="22"/>
      <c r="D61" s="20"/>
      <c r="E61" s="22"/>
      <c r="F61" s="22"/>
      <c r="G61" s="22"/>
      <c r="H61" s="22"/>
    </row>
    <row r="62" spans="1:8">
      <c r="A62" s="29"/>
      <c r="B62" s="21"/>
      <c r="C62" s="22"/>
      <c r="D62" s="20"/>
      <c r="E62" s="22"/>
      <c r="F62" s="22"/>
      <c r="G62" s="22"/>
      <c r="H62" s="22"/>
    </row>
    <row r="63" spans="1:8">
      <c r="A63" s="29"/>
      <c r="B63" s="21"/>
      <c r="C63" s="22"/>
      <c r="D63" s="20"/>
      <c r="E63" s="22"/>
      <c r="F63" s="22"/>
      <c r="G63" s="22"/>
      <c r="H63" s="22"/>
    </row>
    <row r="64" spans="1:8">
      <c r="A64" s="29"/>
      <c r="B64" s="21"/>
      <c r="C64" s="22"/>
      <c r="D64" s="20"/>
      <c r="E64" s="22"/>
      <c r="F64" s="22"/>
      <c r="G64" s="22"/>
      <c r="H64" s="22"/>
    </row>
    <row r="65" spans="1:8">
      <c r="A65" s="29"/>
      <c r="B65" s="21"/>
      <c r="C65" s="22"/>
      <c r="D65" s="20"/>
      <c r="E65" s="22"/>
      <c r="F65" s="22"/>
      <c r="G65" s="22"/>
      <c r="H65" s="22"/>
    </row>
    <row r="66" spans="1:8">
      <c r="A66" s="29"/>
      <c r="B66" s="21"/>
      <c r="C66" s="22"/>
      <c r="D66" s="20"/>
      <c r="E66" s="22"/>
      <c r="F66" s="22"/>
      <c r="G66" s="22"/>
      <c r="H66" s="22"/>
    </row>
    <row r="67" spans="1:8">
      <c r="A67" s="29"/>
      <c r="B67" s="21"/>
      <c r="C67" s="22"/>
      <c r="D67" s="20"/>
      <c r="E67" s="22"/>
      <c r="F67" s="22"/>
      <c r="G67" s="22"/>
      <c r="H67" s="22"/>
    </row>
    <row r="68" spans="1:8">
      <c r="A68" s="29"/>
      <c r="B68" s="21"/>
      <c r="C68" s="22"/>
      <c r="D68" s="20"/>
      <c r="E68" s="22"/>
      <c r="F68" s="22"/>
      <c r="G68" s="22"/>
      <c r="H68" s="22"/>
    </row>
    <row r="69" spans="1:8">
      <c r="A69" s="29"/>
      <c r="B69" s="21"/>
      <c r="C69" s="22"/>
      <c r="D69" s="20"/>
      <c r="E69" s="22"/>
      <c r="F69" s="22"/>
      <c r="G69" s="22"/>
      <c r="H69" s="22"/>
    </row>
  </sheetData>
  <autoFilter ref="A8:P28"/>
  <mergeCells count="24">
    <mergeCell ref="K1:M1"/>
    <mergeCell ref="A6:M6"/>
    <mergeCell ref="I5:J5"/>
    <mergeCell ref="A7:A8"/>
    <mergeCell ref="B7:B8"/>
    <mergeCell ref="C7:C8"/>
    <mergeCell ref="M7:M8"/>
    <mergeCell ref="D7:G7"/>
    <mergeCell ref="I7:L7"/>
    <mergeCell ref="K5:O5"/>
    <mergeCell ref="K3:N3"/>
    <mergeCell ref="A32:C32"/>
    <mergeCell ref="M12:M13"/>
    <mergeCell ref="A28:B28"/>
    <mergeCell ref="A9:M9"/>
    <mergeCell ref="D28:G28"/>
    <mergeCell ref="A11:J11"/>
    <mergeCell ref="A10:M10"/>
    <mergeCell ref="A17:A19"/>
    <mergeCell ref="B17:B19"/>
    <mergeCell ref="C18:C19"/>
    <mergeCell ref="A14:A16"/>
    <mergeCell ref="B14:B16"/>
    <mergeCell ref="C14:C16"/>
  </mergeCells>
  <phoneticPr fontId="0" type="noConversion"/>
  <pageMargins left="0.3" right="0.15748031496062992" top="0.6692913385826772" bottom="0.35433070866141736" header="0.31496062992125984" footer="0.31496062992125984"/>
  <pageSetup paperSize="9" scale="48" fitToHeight="2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2:O61"/>
  <sheetViews>
    <sheetView zoomScale="98" zoomScaleNormal="98" zoomScaleSheetLayoutView="80" zoomScalePageLayoutView="98" workbookViewId="0">
      <selection activeCell="B4" sqref="B4"/>
    </sheetView>
  </sheetViews>
  <sheetFormatPr defaultRowHeight="15.75" outlineLevelRow="1"/>
  <cols>
    <col min="1" max="1" width="9.140625" style="30"/>
    <col min="2" max="2" width="65.7109375" style="7" customWidth="1"/>
    <col min="3" max="3" width="21.85546875" style="24" customWidth="1"/>
    <col min="4" max="4" width="9.140625" style="23"/>
    <col min="5" max="5" width="9.140625" style="24"/>
    <col min="6" max="6" width="17.42578125" style="24" customWidth="1"/>
    <col min="7" max="7" width="9.140625" style="24"/>
    <col min="8" max="8" width="15.28515625" style="24" customWidth="1"/>
    <col min="9" max="9" width="13.5703125" style="7" customWidth="1"/>
    <col min="10" max="11" width="13.85546875" style="7" customWidth="1"/>
    <col min="12" max="12" width="17.85546875" style="7" customWidth="1"/>
    <col min="13" max="13" width="31" style="7" customWidth="1"/>
    <col min="14" max="14" width="9.140625" style="7"/>
    <col min="15" max="15" width="11.5703125" style="7" bestFit="1" customWidth="1"/>
    <col min="16" max="16384" width="9.140625" style="7"/>
  </cols>
  <sheetData>
    <row r="2" spans="1:15" s="4" customFormat="1" ht="110.25" customHeight="1">
      <c r="A2" s="39"/>
      <c r="B2" s="40"/>
      <c r="C2" s="41"/>
      <c r="D2" s="42"/>
      <c r="E2" s="41"/>
      <c r="F2" s="41"/>
      <c r="G2" s="41"/>
      <c r="H2" s="318" t="s">
        <v>171</v>
      </c>
      <c r="I2" s="318"/>
      <c r="J2" s="318"/>
      <c r="K2" s="318"/>
      <c r="L2" s="122"/>
      <c r="M2" s="122"/>
    </row>
    <row r="3" spans="1:15" s="4" customFormat="1" ht="101.25" customHeight="1">
      <c r="A3" s="39"/>
      <c r="B3" s="40"/>
      <c r="C3" s="41"/>
      <c r="D3" s="42"/>
      <c r="E3" s="41"/>
      <c r="F3" s="41"/>
      <c r="G3" s="41"/>
      <c r="H3" s="271" t="s">
        <v>136</v>
      </c>
      <c r="I3" s="271"/>
      <c r="J3" s="271"/>
      <c r="K3" s="271"/>
      <c r="L3" s="271"/>
      <c r="M3" s="235"/>
      <c r="N3" s="235"/>
    </row>
    <row r="4" spans="1:15" s="4" customFormat="1" ht="96.75" customHeight="1">
      <c r="A4" s="39"/>
      <c r="B4" s="40"/>
      <c r="C4" s="41"/>
      <c r="D4" s="42"/>
      <c r="E4" s="41"/>
      <c r="F4" s="41"/>
      <c r="G4" s="41"/>
      <c r="H4" s="234" t="s">
        <v>135</v>
      </c>
      <c r="I4" s="234"/>
      <c r="J4" s="234"/>
      <c r="K4" s="234"/>
      <c r="L4" s="302"/>
      <c r="M4" s="302"/>
      <c r="N4" s="302"/>
      <c r="O4" s="302"/>
    </row>
    <row r="5" spans="1:15" s="4" customFormat="1" ht="23.25" customHeight="1">
      <c r="A5" s="312" t="s">
        <v>0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</row>
    <row r="6" spans="1:15" s="4" customFormat="1" ht="24.75" customHeight="1">
      <c r="A6" s="319" t="s">
        <v>1</v>
      </c>
      <c r="B6" s="310" t="s">
        <v>2</v>
      </c>
      <c r="C6" s="310" t="s">
        <v>3</v>
      </c>
      <c r="D6" s="310" t="s">
        <v>4</v>
      </c>
      <c r="E6" s="310"/>
      <c r="F6" s="310"/>
      <c r="G6" s="310"/>
      <c r="H6" s="101"/>
      <c r="I6" s="310" t="s">
        <v>5</v>
      </c>
      <c r="J6" s="310"/>
      <c r="K6" s="310"/>
      <c r="L6" s="310"/>
      <c r="M6" s="310" t="s">
        <v>6</v>
      </c>
    </row>
    <row r="7" spans="1:15" s="4" customFormat="1" ht="72.75" customHeight="1">
      <c r="A7" s="319"/>
      <c r="B7" s="310"/>
      <c r="C7" s="310"/>
      <c r="D7" s="45" t="s">
        <v>3</v>
      </c>
      <c r="E7" s="46" t="s">
        <v>7</v>
      </c>
      <c r="F7" s="46" t="s">
        <v>8</v>
      </c>
      <c r="G7" s="46" t="s">
        <v>9</v>
      </c>
      <c r="H7" s="196">
        <v>2017</v>
      </c>
      <c r="I7" s="196">
        <v>2018</v>
      </c>
      <c r="J7" s="46">
        <v>2019</v>
      </c>
      <c r="K7" s="202">
        <v>2020</v>
      </c>
      <c r="L7" s="46" t="s">
        <v>10</v>
      </c>
      <c r="M7" s="310"/>
    </row>
    <row r="8" spans="1:15" s="4" customFormat="1" ht="42" customHeight="1">
      <c r="A8" s="292" t="s">
        <v>86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322"/>
    </row>
    <row r="9" spans="1:15" ht="46.5" customHeight="1">
      <c r="A9" s="306" t="s">
        <v>47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</row>
    <row r="10" spans="1:15" ht="63.75" customHeight="1">
      <c r="A10" s="306" t="s">
        <v>76</v>
      </c>
      <c r="B10" s="323"/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06"/>
    </row>
    <row r="11" spans="1:15" ht="96" hidden="1" customHeight="1" outlineLevel="1">
      <c r="A11" s="47" t="s">
        <v>42</v>
      </c>
      <c r="B11" s="35" t="s">
        <v>43</v>
      </c>
      <c r="C11" s="46" t="s">
        <v>12</v>
      </c>
      <c r="D11" s="45" t="s">
        <v>24</v>
      </c>
      <c r="E11" s="45" t="s">
        <v>25</v>
      </c>
      <c r="F11" s="45" t="s">
        <v>44</v>
      </c>
      <c r="G11" s="46"/>
      <c r="H11" s="101">
        <f>H12+H13+H15+H14</f>
        <v>3413</v>
      </c>
      <c r="I11" s="49">
        <f>I12+I15</f>
        <v>2208</v>
      </c>
      <c r="J11" s="117">
        <f t="shared" ref="J11" si="0">J12+J15</f>
        <v>2865</v>
      </c>
      <c r="K11" s="203"/>
      <c r="L11" s="49" t="e">
        <f>#REF!+H11+I11+J11+#REF!</f>
        <v>#REF!</v>
      </c>
      <c r="M11" s="35"/>
    </row>
    <row r="12" spans="1:15" ht="96" hidden="1" customHeight="1" outlineLevel="1">
      <c r="A12" s="47" t="s">
        <v>45</v>
      </c>
      <c r="B12" s="35" t="s">
        <v>43</v>
      </c>
      <c r="C12" s="46" t="s">
        <v>12</v>
      </c>
      <c r="D12" s="45" t="s">
        <v>24</v>
      </c>
      <c r="E12" s="45" t="s">
        <v>28</v>
      </c>
      <c r="F12" s="90" t="s">
        <v>54</v>
      </c>
      <c r="G12" s="46">
        <v>244</v>
      </c>
      <c r="H12" s="101"/>
      <c r="I12" s="49">
        <v>500</v>
      </c>
      <c r="J12" s="49"/>
      <c r="K12" s="203"/>
      <c r="L12" s="103" t="e">
        <f>#REF!+H12+I12+J12+#REF!</f>
        <v>#REF!</v>
      </c>
      <c r="M12" s="35"/>
    </row>
    <row r="13" spans="1:15" ht="96" hidden="1" customHeight="1" outlineLevel="1">
      <c r="A13" s="47" t="s">
        <v>87</v>
      </c>
      <c r="B13" s="99" t="s">
        <v>43</v>
      </c>
      <c r="C13" s="101" t="s">
        <v>12</v>
      </c>
      <c r="D13" s="102" t="s">
        <v>24</v>
      </c>
      <c r="E13" s="102" t="s">
        <v>28</v>
      </c>
      <c r="F13" s="102" t="s">
        <v>54</v>
      </c>
      <c r="G13" s="101">
        <v>611</v>
      </c>
      <c r="H13" s="101"/>
      <c r="I13" s="103"/>
      <c r="J13" s="103"/>
      <c r="K13" s="203"/>
      <c r="L13" s="103" t="e">
        <f>#REF!+H13+I13+J13+#REF!</f>
        <v>#REF!</v>
      </c>
      <c r="M13" s="99"/>
    </row>
    <row r="14" spans="1:15" ht="96" hidden="1" customHeight="1" outlineLevel="1">
      <c r="A14" s="47" t="s">
        <v>88</v>
      </c>
      <c r="B14" s="99" t="s">
        <v>43</v>
      </c>
      <c r="C14" s="101" t="s">
        <v>12</v>
      </c>
      <c r="D14" s="102" t="s">
        <v>24</v>
      </c>
      <c r="E14" s="102" t="s">
        <v>25</v>
      </c>
      <c r="F14" s="102" t="s">
        <v>54</v>
      </c>
      <c r="G14" s="101">
        <v>244</v>
      </c>
      <c r="H14" s="101">
        <v>233.1</v>
      </c>
      <c r="I14" s="103"/>
      <c r="J14" s="103"/>
      <c r="K14" s="203"/>
      <c r="L14" s="103" t="e">
        <f>#REF!+H14+I14+J14+#REF!</f>
        <v>#REF!</v>
      </c>
      <c r="M14" s="99"/>
    </row>
    <row r="15" spans="1:15" ht="96" hidden="1" customHeight="1" outlineLevel="1">
      <c r="A15" s="47" t="s">
        <v>89</v>
      </c>
      <c r="B15" s="99" t="s">
        <v>43</v>
      </c>
      <c r="C15" s="46" t="s">
        <v>12</v>
      </c>
      <c r="D15" s="45" t="s">
        <v>24</v>
      </c>
      <c r="E15" s="45" t="s">
        <v>25</v>
      </c>
      <c r="F15" s="90" t="s">
        <v>54</v>
      </c>
      <c r="G15" s="46">
        <v>612</v>
      </c>
      <c r="H15" s="101">
        <v>3179.9</v>
      </c>
      <c r="I15" s="49">
        <v>1708</v>
      </c>
      <c r="J15" s="49">
        <v>2865</v>
      </c>
      <c r="K15" s="203"/>
      <c r="L15" s="103" t="e">
        <f>#REF!+H15+I15+J15+#REF!</f>
        <v>#REF!</v>
      </c>
      <c r="M15" s="35"/>
    </row>
    <row r="16" spans="1:15" ht="179.25" hidden="1" customHeight="1" outlineLevel="1">
      <c r="A16" s="47" t="s">
        <v>90</v>
      </c>
      <c r="B16" s="109" t="s">
        <v>69</v>
      </c>
      <c r="C16" s="101" t="s">
        <v>12</v>
      </c>
      <c r="D16" s="102" t="s">
        <v>24</v>
      </c>
      <c r="E16" s="102" t="s">
        <v>28</v>
      </c>
      <c r="F16" s="102" t="s">
        <v>70</v>
      </c>
      <c r="G16" s="101">
        <v>612</v>
      </c>
      <c r="H16" s="103"/>
      <c r="I16" s="103"/>
      <c r="J16" s="103"/>
      <c r="K16" s="203"/>
      <c r="L16" s="87" t="e">
        <f>#REF!+H16+I16+J16+#REF!</f>
        <v>#REF!</v>
      </c>
      <c r="M16" s="48"/>
    </row>
    <row r="17" spans="1:13" ht="73.5" hidden="1" customHeight="1" outlineLevel="1">
      <c r="A17" s="47" t="s">
        <v>91</v>
      </c>
      <c r="B17" s="109" t="s">
        <v>71</v>
      </c>
      <c r="C17" s="101" t="s">
        <v>12</v>
      </c>
      <c r="D17" s="102" t="s">
        <v>24</v>
      </c>
      <c r="E17" s="102" t="s">
        <v>25</v>
      </c>
      <c r="F17" s="102" t="s">
        <v>70</v>
      </c>
      <c r="G17" s="101">
        <v>464</v>
      </c>
      <c r="H17" s="103"/>
      <c r="I17" s="103"/>
      <c r="J17" s="103"/>
      <c r="K17" s="203"/>
      <c r="L17" s="87" t="e">
        <f>#REF!+H17+I17+J17+#REF!</f>
        <v>#REF!</v>
      </c>
      <c r="M17" s="48"/>
    </row>
    <row r="18" spans="1:13" ht="139.5" hidden="1" customHeight="1" outlineLevel="1">
      <c r="A18" s="47" t="s">
        <v>92</v>
      </c>
      <c r="B18" s="109" t="s">
        <v>71</v>
      </c>
      <c r="C18" s="101" t="s">
        <v>12</v>
      </c>
      <c r="D18" s="102" t="s">
        <v>24</v>
      </c>
      <c r="E18" s="102" t="s">
        <v>25</v>
      </c>
      <c r="F18" s="102" t="s">
        <v>70</v>
      </c>
      <c r="G18" s="101">
        <v>240</v>
      </c>
      <c r="H18" s="103">
        <v>1500</v>
      </c>
      <c r="I18" s="103"/>
      <c r="J18" s="103"/>
      <c r="K18" s="203"/>
      <c r="L18" s="87" t="e">
        <f>#REF!+H18+I18+J18+#REF!</f>
        <v>#REF!</v>
      </c>
      <c r="M18" s="48"/>
    </row>
    <row r="19" spans="1:13" ht="116.25" hidden="1" customHeight="1" outlineLevel="1">
      <c r="A19" s="47" t="s">
        <v>93</v>
      </c>
      <c r="B19" s="108" t="s">
        <v>60</v>
      </c>
      <c r="C19" s="97" t="s">
        <v>12</v>
      </c>
      <c r="D19" s="105" t="s">
        <v>24</v>
      </c>
      <c r="E19" s="106" t="s">
        <v>25</v>
      </c>
      <c r="F19" s="105" t="s">
        <v>72</v>
      </c>
      <c r="G19" s="107">
        <v>464</v>
      </c>
      <c r="H19" s="103"/>
      <c r="I19" s="103"/>
      <c r="J19" s="103"/>
      <c r="K19" s="203"/>
      <c r="L19" s="87" t="e">
        <f>#REF!+H19+I19+J19+#REF!</f>
        <v>#REF!</v>
      </c>
      <c r="M19" s="48"/>
    </row>
    <row r="20" spans="1:13" ht="84" hidden="1" customHeight="1" outlineLevel="1">
      <c r="A20" s="47" t="s">
        <v>94</v>
      </c>
      <c r="B20" s="108" t="s">
        <v>73</v>
      </c>
      <c r="C20" s="97" t="s">
        <v>12</v>
      </c>
      <c r="D20" s="105" t="s">
        <v>24</v>
      </c>
      <c r="E20" s="106">
        <v>701</v>
      </c>
      <c r="F20" s="105" t="s">
        <v>72</v>
      </c>
      <c r="G20" s="107">
        <v>612</v>
      </c>
      <c r="H20" s="103"/>
      <c r="I20" s="103"/>
      <c r="J20" s="103"/>
      <c r="K20" s="203"/>
      <c r="L20" s="87" t="e">
        <f>#REF!+H20+I20+J20+#REF!</f>
        <v>#REF!</v>
      </c>
      <c r="M20" s="48"/>
    </row>
    <row r="21" spans="1:13" ht="141" customHeight="1" outlineLevel="1">
      <c r="A21" s="165" t="s">
        <v>36</v>
      </c>
      <c r="B21" s="64" t="s">
        <v>167</v>
      </c>
      <c r="C21" s="166" t="s">
        <v>34</v>
      </c>
      <c r="D21" s="164" t="s">
        <v>24</v>
      </c>
      <c r="E21" s="164" t="s">
        <v>28</v>
      </c>
      <c r="F21" s="164" t="s">
        <v>120</v>
      </c>
      <c r="G21" s="164" t="s">
        <v>19</v>
      </c>
      <c r="H21" s="163">
        <v>1500</v>
      </c>
      <c r="I21" s="163">
        <v>2500</v>
      </c>
      <c r="J21" s="163"/>
      <c r="K21" s="203"/>
      <c r="L21" s="87">
        <f>H21+I21</f>
        <v>4000</v>
      </c>
      <c r="M21" s="48"/>
    </row>
    <row r="22" spans="1:13" ht="20.25" customHeight="1">
      <c r="A22" s="321" t="s">
        <v>21</v>
      </c>
      <c r="B22" s="321"/>
      <c r="C22" s="50"/>
      <c r="D22" s="51"/>
      <c r="E22" s="50"/>
      <c r="F22" s="50"/>
      <c r="G22" s="50"/>
      <c r="H22" s="110">
        <f>H21</f>
        <v>1500</v>
      </c>
      <c r="I22" s="110">
        <f>SUM(I21)</f>
        <v>2500</v>
      </c>
      <c r="J22" s="110">
        <f>SUM(J21)</f>
        <v>0</v>
      </c>
      <c r="K22" s="110"/>
      <c r="L22" s="87">
        <f>L21</f>
        <v>4000</v>
      </c>
      <c r="M22" s="48"/>
    </row>
    <row r="23" spans="1:13" ht="20.25" hidden="1" customHeight="1" outlineLevel="1">
      <c r="A23" s="76"/>
      <c r="B23" s="76"/>
      <c r="C23" s="77"/>
      <c r="D23" s="78"/>
      <c r="E23" s="77"/>
      <c r="F23" s="77"/>
      <c r="G23" s="77"/>
      <c r="H23" s="77"/>
      <c r="I23" s="79" t="e">
        <f>I11+I12+#REF!+#REF!+#REF!</f>
        <v>#REF!</v>
      </c>
      <c r="J23" s="79" t="e">
        <f>J11+J12+#REF!+#REF!+#REF!</f>
        <v>#REF!</v>
      </c>
      <c r="K23" s="79"/>
      <c r="L23" s="79" t="e">
        <f>L11+L12+#REF!+#REF!+#REF!</f>
        <v>#REF!</v>
      </c>
      <c r="M23" s="44"/>
    </row>
    <row r="24" spans="1:13" s="4" customFormat="1" ht="18.75" hidden="1" outlineLevel="1">
      <c r="A24" s="320"/>
      <c r="B24" s="320"/>
      <c r="C24" s="52"/>
      <c r="D24" s="53"/>
      <c r="E24" s="52"/>
      <c r="F24" s="52"/>
      <c r="G24" s="52"/>
      <c r="H24" s="52"/>
      <c r="I24" s="54" t="e">
        <f>#REF!</f>
        <v>#REF!</v>
      </c>
      <c r="J24" s="54" t="e">
        <f>#REF!</f>
        <v>#REF!</v>
      </c>
      <c r="K24" s="54"/>
      <c r="L24" s="54" t="e">
        <f>#REF!</f>
        <v>#REF!</v>
      </c>
      <c r="M24" s="44"/>
    </row>
    <row r="25" spans="1:13" ht="18.75" collapsed="1">
      <c r="A25" s="284" t="s">
        <v>55</v>
      </c>
      <c r="B25" s="284"/>
      <c r="C25" s="59"/>
      <c r="D25" s="60"/>
      <c r="E25" s="59"/>
      <c r="F25" s="59"/>
      <c r="G25" s="59"/>
      <c r="H25" s="59"/>
      <c r="I25" s="36"/>
      <c r="J25" s="36"/>
      <c r="K25" s="36"/>
      <c r="L25" s="36"/>
      <c r="M25" s="36"/>
    </row>
    <row r="26" spans="1:13" ht="18.75">
      <c r="A26" s="69"/>
      <c r="B26" s="70"/>
      <c r="C26" s="59"/>
      <c r="D26" s="60"/>
      <c r="E26" s="59"/>
      <c r="F26" s="59"/>
      <c r="G26" s="59"/>
      <c r="H26" s="59"/>
      <c r="I26" s="36"/>
      <c r="J26" s="36"/>
      <c r="K26" s="36"/>
      <c r="L26" s="36"/>
      <c r="M26" s="36"/>
    </row>
    <row r="27" spans="1:13" ht="18.75">
      <c r="A27" s="303" t="s">
        <v>37</v>
      </c>
      <c r="B27" s="303"/>
      <c r="C27" s="303"/>
      <c r="D27" s="55"/>
      <c r="E27" s="91"/>
      <c r="F27" s="91"/>
      <c r="G27" s="91"/>
      <c r="H27" s="96"/>
      <c r="I27" s="57"/>
      <c r="J27" s="36"/>
      <c r="K27" s="36"/>
      <c r="L27" s="36"/>
      <c r="M27" s="58" t="s">
        <v>22</v>
      </c>
    </row>
    <row r="28" spans="1:13" ht="18.75">
      <c r="A28" s="67"/>
      <c r="B28" s="62"/>
      <c r="C28" s="22"/>
      <c r="D28" s="20"/>
      <c r="E28" s="22"/>
      <c r="F28" s="22"/>
      <c r="G28" s="22"/>
      <c r="H28" s="22"/>
    </row>
    <row r="29" spans="1:13" ht="18.75">
      <c r="A29" s="67"/>
      <c r="B29" s="62"/>
      <c r="C29" s="22"/>
      <c r="D29" s="20"/>
      <c r="E29" s="22"/>
      <c r="F29" s="22"/>
      <c r="G29" s="22"/>
      <c r="H29" s="22"/>
    </row>
    <row r="30" spans="1:13" ht="18.75">
      <c r="A30" s="67"/>
      <c r="B30" s="62"/>
      <c r="C30" s="22"/>
      <c r="D30" s="20"/>
      <c r="E30" s="22"/>
      <c r="F30" s="22"/>
      <c r="G30" s="22"/>
      <c r="H30" s="22"/>
      <c r="L30" s="36"/>
    </row>
    <row r="31" spans="1:13" ht="18.75">
      <c r="A31" s="67"/>
      <c r="B31" s="62"/>
      <c r="C31" s="22"/>
      <c r="D31" s="20"/>
      <c r="E31" s="22"/>
      <c r="F31" s="22"/>
      <c r="G31" s="22"/>
      <c r="H31" s="22"/>
    </row>
    <row r="32" spans="1:13" ht="18.75">
      <c r="A32" s="67"/>
      <c r="B32" s="62"/>
      <c r="C32" s="22"/>
      <c r="D32" s="20"/>
      <c r="E32" s="22"/>
      <c r="F32" s="22"/>
      <c r="G32" s="22"/>
      <c r="H32" s="22"/>
    </row>
    <row r="33" spans="1:8">
      <c r="A33" s="29"/>
      <c r="B33" s="21"/>
      <c r="C33" s="22"/>
      <c r="D33" s="20"/>
      <c r="E33" s="22"/>
      <c r="F33" s="22"/>
      <c r="G33" s="22"/>
      <c r="H33" s="22"/>
    </row>
    <row r="34" spans="1:8">
      <c r="A34" s="29"/>
      <c r="B34" s="21"/>
      <c r="C34" s="22"/>
      <c r="D34" s="20"/>
      <c r="E34" s="22"/>
      <c r="F34" s="22"/>
      <c r="G34" s="22"/>
      <c r="H34" s="22"/>
    </row>
    <row r="35" spans="1:8">
      <c r="A35" s="29"/>
      <c r="B35" s="21"/>
      <c r="C35" s="22"/>
      <c r="D35" s="20"/>
      <c r="E35" s="22"/>
      <c r="F35" s="22"/>
      <c r="G35" s="22"/>
      <c r="H35" s="22"/>
    </row>
    <row r="36" spans="1:8">
      <c r="A36" s="29"/>
      <c r="B36" s="21"/>
      <c r="C36" s="22"/>
      <c r="D36" s="20"/>
      <c r="E36" s="22"/>
      <c r="F36" s="22"/>
      <c r="G36" s="22"/>
      <c r="H36" s="22"/>
    </row>
    <row r="37" spans="1:8">
      <c r="A37" s="29"/>
      <c r="B37" s="21"/>
      <c r="C37" s="22"/>
      <c r="D37" s="20"/>
      <c r="E37" s="22"/>
      <c r="F37" s="22"/>
      <c r="G37" s="22"/>
      <c r="H37" s="22"/>
    </row>
    <row r="38" spans="1:8">
      <c r="A38" s="29"/>
      <c r="B38" s="21"/>
      <c r="C38" s="22"/>
      <c r="D38" s="20"/>
      <c r="E38" s="22"/>
      <c r="F38" s="22"/>
      <c r="G38" s="22"/>
      <c r="H38" s="22"/>
    </row>
    <row r="39" spans="1:8">
      <c r="A39" s="29"/>
      <c r="B39" s="21"/>
      <c r="C39" s="22"/>
      <c r="D39" s="20"/>
      <c r="E39" s="22"/>
      <c r="F39" s="22"/>
      <c r="G39" s="22"/>
      <c r="H39" s="22"/>
    </row>
    <row r="40" spans="1:8">
      <c r="A40" s="29"/>
      <c r="B40" s="21"/>
      <c r="C40" s="22"/>
      <c r="D40" s="20"/>
      <c r="E40" s="22"/>
      <c r="F40" s="22"/>
      <c r="G40" s="22"/>
      <c r="H40" s="22"/>
    </row>
    <row r="41" spans="1:8">
      <c r="A41" s="29"/>
      <c r="B41" s="21"/>
      <c r="C41" s="22"/>
      <c r="D41" s="20"/>
      <c r="E41" s="22"/>
      <c r="F41" s="22"/>
      <c r="G41" s="22"/>
      <c r="H41" s="22"/>
    </row>
    <row r="42" spans="1:8">
      <c r="A42" s="29"/>
      <c r="B42" s="21"/>
      <c r="C42" s="22"/>
      <c r="D42" s="20"/>
      <c r="E42" s="22"/>
      <c r="F42" s="22"/>
      <c r="G42" s="22"/>
      <c r="H42" s="22"/>
    </row>
    <row r="43" spans="1:8">
      <c r="A43" s="29"/>
      <c r="B43" s="21"/>
      <c r="C43" s="22"/>
      <c r="D43" s="20"/>
      <c r="E43" s="22"/>
      <c r="F43" s="22"/>
      <c r="G43" s="22"/>
      <c r="H43" s="22"/>
    </row>
    <row r="44" spans="1:8">
      <c r="A44" s="29"/>
      <c r="B44" s="21"/>
      <c r="C44" s="22"/>
      <c r="D44" s="20"/>
      <c r="E44" s="22"/>
      <c r="F44" s="22"/>
      <c r="G44" s="22"/>
      <c r="H44" s="22"/>
    </row>
    <row r="45" spans="1:8">
      <c r="A45" s="29"/>
      <c r="B45" s="21"/>
      <c r="C45" s="22"/>
      <c r="D45" s="20"/>
      <c r="E45" s="22"/>
      <c r="F45" s="22"/>
      <c r="G45" s="22"/>
      <c r="H45" s="22"/>
    </row>
    <row r="46" spans="1:8">
      <c r="A46" s="29"/>
      <c r="B46" s="21"/>
      <c r="C46" s="22"/>
      <c r="D46" s="20"/>
      <c r="E46" s="22"/>
      <c r="F46" s="22"/>
      <c r="G46" s="22"/>
      <c r="H46" s="22"/>
    </row>
    <row r="47" spans="1:8">
      <c r="A47" s="29"/>
      <c r="B47" s="21"/>
      <c r="C47" s="22"/>
      <c r="D47" s="20"/>
      <c r="E47" s="22"/>
      <c r="F47" s="22"/>
      <c r="G47" s="22"/>
      <c r="H47" s="22"/>
    </row>
    <row r="48" spans="1:8">
      <c r="A48" s="29"/>
      <c r="B48" s="21"/>
      <c r="C48" s="22"/>
      <c r="D48" s="20"/>
      <c r="E48" s="22"/>
      <c r="F48" s="22"/>
      <c r="G48" s="22"/>
      <c r="H48" s="22"/>
    </row>
    <row r="49" spans="1:8">
      <c r="A49" s="29"/>
      <c r="B49" s="21"/>
      <c r="C49" s="22"/>
      <c r="D49" s="20"/>
      <c r="E49" s="22"/>
      <c r="F49" s="22"/>
      <c r="G49" s="22"/>
      <c r="H49" s="22"/>
    </row>
    <row r="50" spans="1:8">
      <c r="A50" s="29"/>
      <c r="B50" s="21"/>
      <c r="C50" s="22"/>
      <c r="D50" s="20"/>
      <c r="E50" s="22"/>
      <c r="F50" s="22"/>
      <c r="G50" s="22"/>
      <c r="H50" s="22"/>
    </row>
    <row r="51" spans="1:8">
      <c r="A51" s="29"/>
      <c r="B51" s="21"/>
      <c r="C51" s="22"/>
      <c r="D51" s="20"/>
      <c r="E51" s="22"/>
      <c r="F51" s="22"/>
      <c r="G51" s="22"/>
      <c r="H51" s="22"/>
    </row>
    <row r="52" spans="1:8">
      <c r="A52" s="29"/>
      <c r="B52" s="21"/>
      <c r="C52" s="22"/>
      <c r="D52" s="20"/>
      <c r="E52" s="22"/>
      <c r="F52" s="22"/>
      <c r="G52" s="22"/>
      <c r="H52" s="22"/>
    </row>
    <row r="53" spans="1:8">
      <c r="A53" s="29"/>
      <c r="B53" s="21"/>
      <c r="C53" s="22"/>
      <c r="D53" s="20"/>
      <c r="E53" s="22"/>
      <c r="F53" s="22"/>
      <c r="G53" s="22"/>
      <c r="H53" s="22"/>
    </row>
    <row r="54" spans="1:8">
      <c r="A54" s="29"/>
      <c r="B54" s="21"/>
      <c r="C54" s="22"/>
      <c r="D54" s="20"/>
      <c r="E54" s="22"/>
      <c r="F54" s="22"/>
      <c r="G54" s="22"/>
      <c r="H54" s="22"/>
    </row>
    <row r="55" spans="1:8">
      <c r="A55" s="29"/>
      <c r="B55" s="21"/>
      <c r="C55" s="22"/>
      <c r="D55" s="20"/>
      <c r="E55" s="22"/>
      <c r="F55" s="22"/>
      <c r="G55" s="22"/>
      <c r="H55" s="22"/>
    </row>
    <row r="56" spans="1:8">
      <c r="A56" s="29"/>
      <c r="B56" s="21"/>
      <c r="C56" s="22"/>
      <c r="D56" s="20"/>
      <c r="E56" s="22"/>
      <c r="F56" s="22"/>
      <c r="G56" s="22"/>
      <c r="H56" s="22"/>
    </row>
    <row r="57" spans="1:8">
      <c r="A57" s="29"/>
      <c r="B57" s="21"/>
      <c r="C57" s="22"/>
      <c r="D57" s="20"/>
      <c r="E57" s="22"/>
      <c r="F57" s="22"/>
      <c r="G57" s="22"/>
      <c r="H57" s="22"/>
    </row>
    <row r="58" spans="1:8">
      <c r="A58" s="29"/>
      <c r="B58" s="21"/>
      <c r="C58" s="22"/>
      <c r="D58" s="20"/>
      <c r="E58" s="22"/>
      <c r="F58" s="22"/>
      <c r="G58" s="22"/>
      <c r="H58" s="22"/>
    </row>
    <row r="59" spans="1:8">
      <c r="A59" s="29"/>
      <c r="B59" s="21"/>
      <c r="C59" s="22"/>
      <c r="D59" s="20"/>
      <c r="E59" s="22"/>
      <c r="F59" s="22"/>
      <c r="G59" s="22"/>
      <c r="H59" s="22"/>
    </row>
    <row r="60" spans="1:8">
      <c r="A60" s="29"/>
      <c r="B60" s="21"/>
      <c r="C60" s="22"/>
      <c r="D60" s="20"/>
      <c r="E60" s="22"/>
      <c r="F60" s="22"/>
      <c r="G60" s="22"/>
      <c r="H60" s="22"/>
    </row>
    <row r="61" spans="1:8">
      <c r="A61" s="29"/>
      <c r="B61" s="21"/>
      <c r="C61" s="22"/>
      <c r="D61" s="20"/>
      <c r="E61" s="22"/>
      <c r="F61" s="22"/>
      <c r="G61" s="22"/>
      <c r="H61" s="22"/>
    </row>
  </sheetData>
  <autoFilter ref="A7:M22">
    <filterColumn colId="10"/>
  </autoFilter>
  <mergeCells count="17">
    <mergeCell ref="H2:K2"/>
    <mergeCell ref="H3:L3"/>
    <mergeCell ref="A27:C27"/>
    <mergeCell ref="A25:B25"/>
    <mergeCell ref="A24:B24"/>
    <mergeCell ref="A22:B22"/>
    <mergeCell ref="A8:M8"/>
    <mergeCell ref="A9:M9"/>
    <mergeCell ref="A10:M10"/>
    <mergeCell ref="A6:A7"/>
    <mergeCell ref="B6:B7"/>
    <mergeCell ref="C6:C7"/>
    <mergeCell ref="L4:O4"/>
    <mergeCell ref="A5:M5"/>
    <mergeCell ref="M6:M7"/>
    <mergeCell ref="D6:G6"/>
    <mergeCell ref="I6:L6"/>
  </mergeCells>
  <phoneticPr fontId="0" type="noConversion"/>
  <printOptions horizontalCentered="1"/>
  <pageMargins left="0.31496062992125984" right="0.15748031496062992" top="1.1811023622047245" bottom="0.27559055118110237" header="0.31496062992125984" footer="0.19685039370078741"/>
  <pageSetup paperSize="9" scale="53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64"/>
  <sheetViews>
    <sheetView tabSelected="1" view="pageBreakPreview" zoomScale="80" zoomScaleSheetLayoutView="80" workbookViewId="0">
      <selection activeCell="A8" sqref="A8:M8"/>
    </sheetView>
  </sheetViews>
  <sheetFormatPr defaultRowHeight="18.75"/>
  <cols>
    <col min="1" max="1" width="14" style="38" customWidth="1"/>
    <col min="2" max="2" width="62.5703125" style="36" customWidth="1"/>
    <col min="3" max="3" width="21.5703125" style="37" customWidth="1"/>
    <col min="4" max="4" width="13" style="37" customWidth="1"/>
    <col min="5" max="5" width="13.7109375" style="37" customWidth="1"/>
    <col min="6" max="6" width="17.28515625" style="37" customWidth="1"/>
    <col min="7" max="7" width="13" style="37" customWidth="1"/>
    <col min="8" max="8" width="18" style="37" customWidth="1"/>
    <col min="9" max="12" width="18.7109375" style="36" customWidth="1"/>
    <col min="13" max="13" width="30" style="36" customWidth="1"/>
    <col min="14" max="14" width="8.140625" style="36" customWidth="1"/>
    <col min="15" max="15" width="25.28515625" style="36" customWidth="1"/>
    <col min="16" max="16384" width="9.140625" style="36"/>
  </cols>
  <sheetData>
    <row r="1" spans="1:15" ht="26.25" customHeight="1"/>
    <row r="2" spans="1:15" ht="134.25" customHeight="1">
      <c r="K2" s="318" t="s">
        <v>170</v>
      </c>
      <c r="L2" s="318"/>
      <c r="M2" s="318"/>
      <c r="N2" s="318"/>
    </row>
    <row r="3" spans="1:15" s="44" customFormat="1" ht="172.5" customHeight="1">
      <c r="A3" s="42"/>
      <c r="B3" s="40"/>
      <c r="C3" s="41"/>
      <c r="D3" s="41"/>
      <c r="E3" s="41"/>
      <c r="F3" s="41"/>
      <c r="G3" s="41"/>
      <c r="H3" s="41"/>
      <c r="I3" s="313"/>
      <c r="J3" s="313"/>
      <c r="K3" s="302" t="s">
        <v>112</v>
      </c>
      <c r="L3" s="302"/>
      <c r="M3" s="302"/>
      <c r="N3" s="302"/>
      <c r="O3" s="302"/>
    </row>
    <row r="4" spans="1:15" s="44" customFormat="1" ht="36" customHeight="1">
      <c r="A4" s="332" t="s">
        <v>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</row>
    <row r="5" spans="1:15" s="44" customFormat="1" ht="32.25" customHeight="1">
      <c r="A5" s="310" t="s">
        <v>1</v>
      </c>
      <c r="B5" s="316" t="s">
        <v>2</v>
      </c>
      <c r="C5" s="316" t="s">
        <v>3</v>
      </c>
      <c r="D5" s="333" t="s">
        <v>4</v>
      </c>
      <c r="E5" s="334"/>
      <c r="F5" s="334"/>
      <c r="G5" s="335"/>
      <c r="H5" s="104"/>
      <c r="I5" s="333" t="s">
        <v>5</v>
      </c>
      <c r="J5" s="334"/>
      <c r="K5" s="334"/>
      <c r="L5" s="335"/>
      <c r="M5" s="310" t="s">
        <v>23</v>
      </c>
    </row>
    <row r="6" spans="1:15" s="44" customFormat="1" ht="96.75" customHeight="1">
      <c r="A6" s="310"/>
      <c r="B6" s="317"/>
      <c r="C6" s="317"/>
      <c r="D6" s="46" t="s">
        <v>3</v>
      </c>
      <c r="E6" s="46" t="s">
        <v>7</v>
      </c>
      <c r="F6" s="46" t="s">
        <v>8</v>
      </c>
      <c r="G6" s="46" t="s">
        <v>9</v>
      </c>
      <c r="H6" s="202">
        <v>2017</v>
      </c>
      <c r="I6" s="202">
        <v>2018</v>
      </c>
      <c r="J6" s="202">
        <v>2019</v>
      </c>
      <c r="K6" s="46">
        <v>2020</v>
      </c>
      <c r="L6" s="46" t="s">
        <v>10</v>
      </c>
      <c r="M6" s="310"/>
    </row>
    <row r="7" spans="1:15" s="44" customFormat="1" ht="33.75" customHeight="1">
      <c r="A7" s="292" t="s">
        <v>95</v>
      </c>
      <c r="B7" s="293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322"/>
    </row>
    <row r="8" spans="1:15" ht="27" customHeight="1">
      <c r="A8" s="306" t="s">
        <v>77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</row>
    <row r="9" spans="1:15" ht="44.25" customHeight="1">
      <c r="A9" s="292" t="s">
        <v>96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322"/>
    </row>
    <row r="10" spans="1:15">
      <c r="A10" s="324" t="s">
        <v>36</v>
      </c>
      <c r="B10" s="326" t="s">
        <v>168</v>
      </c>
      <c r="C10" s="328"/>
      <c r="D10" s="92"/>
      <c r="E10" s="81"/>
      <c r="F10" s="80"/>
      <c r="G10" s="82"/>
      <c r="H10" s="83">
        <f t="shared" ref="H10:J10" si="0">H11+H12+H13+H14</f>
        <v>3163.9</v>
      </c>
      <c r="I10" s="83">
        <f t="shared" si="0"/>
        <v>3153.9</v>
      </c>
      <c r="J10" s="83">
        <f t="shared" si="0"/>
        <v>3153.9</v>
      </c>
      <c r="K10" s="83">
        <f t="shared" ref="K10" si="1">K11+K12+K13+K14</f>
        <v>3153.9</v>
      </c>
      <c r="L10" s="197">
        <f>H10+I10+J10+K10</f>
        <v>12625.6</v>
      </c>
      <c r="M10" s="84"/>
    </row>
    <row r="11" spans="1:15">
      <c r="A11" s="324"/>
      <c r="B11" s="326"/>
      <c r="C11" s="328"/>
      <c r="D11" s="92" t="s">
        <v>24</v>
      </c>
      <c r="E11" s="81" t="s">
        <v>15</v>
      </c>
      <c r="F11" s="80" t="s">
        <v>145</v>
      </c>
      <c r="G11" s="82">
        <v>121</v>
      </c>
      <c r="H11" s="83">
        <v>2415.8000000000002</v>
      </c>
      <c r="I11" s="83">
        <v>2418.5</v>
      </c>
      <c r="J11" s="83">
        <v>2418.5</v>
      </c>
      <c r="K11" s="83">
        <v>2418.5</v>
      </c>
      <c r="L11" s="197">
        <f t="shared" ref="L11:L24" si="2">H11+I11+J11+K11</f>
        <v>9671.2999999999993</v>
      </c>
      <c r="M11" s="84"/>
    </row>
    <row r="12" spans="1:15">
      <c r="A12" s="324"/>
      <c r="B12" s="326"/>
      <c r="C12" s="328"/>
      <c r="D12" s="92" t="s">
        <v>24</v>
      </c>
      <c r="E12" s="81" t="s">
        <v>15</v>
      </c>
      <c r="F12" s="80" t="s">
        <v>97</v>
      </c>
      <c r="G12" s="82">
        <v>122</v>
      </c>
      <c r="H12" s="83">
        <v>3.5</v>
      </c>
      <c r="I12" s="83"/>
      <c r="J12" s="83"/>
      <c r="K12" s="83"/>
      <c r="L12" s="197">
        <f t="shared" si="2"/>
        <v>3.5</v>
      </c>
      <c r="M12" s="84"/>
    </row>
    <row r="13" spans="1:15">
      <c r="A13" s="324"/>
      <c r="B13" s="326"/>
      <c r="C13" s="328"/>
      <c r="D13" s="92" t="s">
        <v>24</v>
      </c>
      <c r="E13" s="81" t="s">
        <v>15</v>
      </c>
      <c r="F13" s="80" t="s">
        <v>97</v>
      </c>
      <c r="G13" s="82">
        <v>129</v>
      </c>
      <c r="H13" s="83">
        <v>729.6</v>
      </c>
      <c r="I13" s="83">
        <v>730.4</v>
      </c>
      <c r="J13" s="83">
        <v>730.4</v>
      </c>
      <c r="K13" s="83">
        <v>730.4</v>
      </c>
      <c r="L13" s="197">
        <f t="shared" si="2"/>
        <v>2920.8</v>
      </c>
      <c r="M13" s="84"/>
    </row>
    <row r="14" spans="1:15">
      <c r="A14" s="324"/>
      <c r="B14" s="326"/>
      <c r="C14" s="328"/>
      <c r="D14" s="92" t="s">
        <v>24</v>
      </c>
      <c r="E14" s="81" t="s">
        <v>15</v>
      </c>
      <c r="F14" s="80" t="s">
        <v>97</v>
      </c>
      <c r="G14" s="82">
        <v>244</v>
      </c>
      <c r="H14" s="83">
        <v>15</v>
      </c>
      <c r="I14" s="83">
        <v>5</v>
      </c>
      <c r="J14" s="83">
        <v>5</v>
      </c>
      <c r="K14" s="83">
        <v>5</v>
      </c>
      <c r="L14" s="197">
        <f t="shared" si="2"/>
        <v>30</v>
      </c>
      <c r="M14" s="84"/>
    </row>
    <row r="15" spans="1:15">
      <c r="A15" s="325"/>
      <c r="B15" s="327"/>
      <c r="C15" s="317"/>
      <c r="D15" s="92" t="s">
        <v>24</v>
      </c>
      <c r="E15" s="81" t="s">
        <v>15</v>
      </c>
      <c r="F15" s="80" t="s">
        <v>97</v>
      </c>
      <c r="G15" s="82">
        <v>831</v>
      </c>
      <c r="H15" s="83"/>
      <c r="I15" s="83"/>
      <c r="J15" s="83"/>
      <c r="K15" s="83"/>
      <c r="L15" s="197">
        <f t="shared" si="2"/>
        <v>0</v>
      </c>
      <c r="M15" s="84"/>
    </row>
    <row r="16" spans="1:15">
      <c r="A16" s="324" t="s">
        <v>39</v>
      </c>
      <c r="B16" s="326" t="s">
        <v>169</v>
      </c>
      <c r="C16" s="119"/>
      <c r="D16" s="92"/>
      <c r="E16" s="81"/>
      <c r="F16" s="80" t="s">
        <v>146</v>
      </c>
      <c r="G16" s="82"/>
      <c r="H16" s="167">
        <f>H17+H18+H19+H20+H22+H23</f>
        <v>13335.9</v>
      </c>
      <c r="I16" s="83">
        <f t="shared" ref="I16:J16" si="3">I17+I18+I19+I20+I22+I23</f>
        <v>13113.4</v>
      </c>
      <c r="J16" s="83">
        <f t="shared" si="3"/>
        <v>13334.9</v>
      </c>
      <c r="K16" s="83">
        <f t="shared" ref="K16" si="4">K17+K18+K19+K20+K22+K23</f>
        <v>13334.9</v>
      </c>
      <c r="L16" s="197">
        <f t="shared" si="2"/>
        <v>53119.1</v>
      </c>
      <c r="M16" s="84"/>
    </row>
    <row r="17" spans="1:13" ht="18.75" customHeight="1">
      <c r="A17" s="324"/>
      <c r="B17" s="326"/>
      <c r="C17" s="310" t="s">
        <v>12</v>
      </c>
      <c r="D17" s="85" t="s">
        <v>24</v>
      </c>
      <c r="E17" s="85" t="s">
        <v>27</v>
      </c>
      <c r="F17" s="80" t="s">
        <v>146</v>
      </c>
      <c r="G17" s="119">
        <v>111</v>
      </c>
      <c r="H17" s="203">
        <v>9442</v>
      </c>
      <c r="I17" s="203">
        <v>9188.2999999999993</v>
      </c>
      <c r="J17" s="218">
        <v>9188.2999999999993</v>
      </c>
      <c r="K17" s="218">
        <v>9188.2999999999993</v>
      </c>
      <c r="L17" s="197">
        <f t="shared" si="2"/>
        <v>37006.9</v>
      </c>
      <c r="M17" s="84"/>
    </row>
    <row r="18" spans="1:13">
      <c r="A18" s="324"/>
      <c r="B18" s="326"/>
      <c r="C18" s="310"/>
      <c r="D18" s="85" t="s">
        <v>24</v>
      </c>
      <c r="E18" s="85" t="s">
        <v>27</v>
      </c>
      <c r="F18" s="80" t="s">
        <v>146</v>
      </c>
      <c r="G18" s="119">
        <v>112</v>
      </c>
      <c r="H18" s="203">
        <f>2.3+1.2</f>
        <v>3.5</v>
      </c>
      <c r="I18" s="203"/>
      <c r="J18" s="218"/>
      <c r="K18" s="218"/>
      <c r="L18" s="197">
        <f t="shared" si="2"/>
        <v>3.5</v>
      </c>
      <c r="M18" s="84"/>
    </row>
    <row r="19" spans="1:13">
      <c r="A19" s="324"/>
      <c r="B19" s="326"/>
      <c r="C19" s="310"/>
      <c r="D19" s="85"/>
      <c r="E19" s="85"/>
      <c r="F19" s="80" t="s">
        <v>146</v>
      </c>
      <c r="G19" s="119">
        <v>119</v>
      </c>
      <c r="H19" s="203">
        <f>2851.5-0.1</f>
        <v>2851.4</v>
      </c>
      <c r="I19" s="203">
        <v>2774.9</v>
      </c>
      <c r="J19" s="218">
        <v>2774.9</v>
      </c>
      <c r="K19" s="218">
        <v>2774.9</v>
      </c>
      <c r="L19" s="197">
        <f t="shared" si="2"/>
        <v>11176.1</v>
      </c>
      <c r="M19" s="84"/>
    </row>
    <row r="20" spans="1:13">
      <c r="A20" s="324"/>
      <c r="B20" s="326"/>
      <c r="C20" s="310"/>
      <c r="D20" s="85" t="s">
        <v>24</v>
      </c>
      <c r="E20" s="85" t="s">
        <v>27</v>
      </c>
      <c r="F20" s="80" t="s">
        <v>146</v>
      </c>
      <c r="G20" s="119">
        <v>244</v>
      </c>
      <c r="H20" s="203">
        <v>1027</v>
      </c>
      <c r="I20" s="203">
        <v>1138.2</v>
      </c>
      <c r="J20" s="218">
        <v>1359.7</v>
      </c>
      <c r="K20" s="218">
        <v>1359.7</v>
      </c>
      <c r="L20" s="197">
        <f t="shared" si="2"/>
        <v>4884.6000000000004</v>
      </c>
      <c r="M20" s="84"/>
    </row>
    <row r="21" spans="1:13">
      <c r="A21" s="324"/>
      <c r="B21" s="326"/>
      <c r="C21" s="310"/>
      <c r="D21" s="85" t="s">
        <v>24</v>
      </c>
      <c r="E21" s="85" t="s">
        <v>27</v>
      </c>
      <c r="F21" s="80" t="s">
        <v>146</v>
      </c>
      <c r="G21" s="151">
        <v>830</v>
      </c>
      <c r="H21" s="203"/>
      <c r="I21" s="203"/>
      <c r="J21" s="218"/>
      <c r="K21" s="218"/>
      <c r="L21" s="197">
        <f t="shared" si="2"/>
        <v>0</v>
      </c>
      <c r="M21" s="84"/>
    </row>
    <row r="22" spans="1:13">
      <c r="A22" s="324"/>
      <c r="B22" s="326"/>
      <c r="C22" s="310"/>
      <c r="D22" s="85" t="s">
        <v>24</v>
      </c>
      <c r="E22" s="85" t="s">
        <v>27</v>
      </c>
      <c r="F22" s="80" t="s">
        <v>146</v>
      </c>
      <c r="G22" s="119">
        <v>852</v>
      </c>
      <c r="H22" s="203"/>
      <c r="I22" s="203"/>
      <c r="J22" s="218"/>
      <c r="K22" s="218"/>
      <c r="L22" s="197">
        <f t="shared" si="2"/>
        <v>0</v>
      </c>
      <c r="M22" s="88"/>
    </row>
    <row r="23" spans="1:13">
      <c r="A23" s="158"/>
      <c r="B23" s="159"/>
      <c r="C23" s="157"/>
      <c r="D23" s="85" t="s">
        <v>24</v>
      </c>
      <c r="E23" s="85" t="s">
        <v>27</v>
      </c>
      <c r="F23" s="80" t="s">
        <v>146</v>
      </c>
      <c r="G23" s="155">
        <v>853</v>
      </c>
      <c r="H23" s="203">
        <v>12</v>
      </c>
      <c r="I23" s="203">
        <v>12</v>
      </c>
      <c r="J23" s="218">
        <v>12</v>
      </c>
      <c r="K23" s="218">
        <v>12</v>
      </c>
      <c r="L23" s="197">
        <f t="shared" si="2"/>
        <v>48</v>
      </c>
      <c r="M23" s="88"/>
    </row>
    <row r="24" spans="1:13">
      <c r="A24" s="85"/>
      <c r="B24" s="86" t="s">
        <v>41</v>
      </c>
      <c r="C24" s="119"/>
      <c r="D24" s="120"/>
      <c r="E24" s="120"/>
      <c r="F24" s="120"/>
      <c r="G24" s="120"/>
      <c r="H24" s="200"/>
      <c r="I24" s="200"/>
      <c r="J24" s="200"/>
      <c r="K24" s="200"/>
      <c r="L24" s="197">
        <f t="shared" si="2"/>
        <v>0</v>
      </c>
      <c r="M24" s="222"/>
    </row>
    <row r="25" spans="1:13" ht="25.5" customHeight="1">
      <c r="A25" s="331" t="s">
        <v>21</v>
      </c>
      <c r="B25" s="331"/>
      <c r="C25" s="50"/>
      <c r="D25" s="118"/>
      <c r="E25" s="118"/>
      <c r="F25" s="118"/>
      <c r="G25" s="119"/>
      <c r="H25" s="197">
        <f>H10+H16</f>
        <v>16499.8</v>
      </c>
      <c r="I25" s="197">
        <f>I10+I16</f>
        <v>16267.3</v>
      </c>
      <c r="J25" s="197">
        <f>J10+J16</f>
        <v>16488.8</v>
      </c>
      <c r="K25" s="197">
        <f>K10+K16</f>
        <v>16488.8</v>
      </c>
      <c r="L25" s="197">
        <f>L10+L16</f>
        <v>65744.7</v>
      </c>
      <c r="M25" s="222"/>
    </row>
    <row r="26" spans="1:13" ht="25.5" customHeight="1">
      <c r="A26" s="284"/>
      <c r="B26" s="284"/>
      <c r="C26" s="73"/>
      <c r="D26" s="93"/>
      <c r="E26" s="93"/>
      <c r="F26" s="93"/>
      <c r="G26" s="94"/>
      <c r="H26" s="94"/>
      <c r="I26" s="79"/>
      <c r="J26" s="79"/>
      <c r="K26" s="79"/>
      <c r="L26" s="79"/>
      <c r="M26" s="95"/>
    </row>
    <row r="27" spans="1:13" ht="36" customHeight="1">
      <c r="A27" s="330" t="s">
        <v>37</v>
      </c>
      <c r="B27" s="303"/>
      <c r="C27" s="303"/>
      <c r="D27" s="56"/>
      <c r="E27" s="56"/>
      <c r="F27" s="56"/>
      <c r="G27" s="56"/>
      <c r="H27" s="96"/>
      <c r="I27" s="57"/>
      <c r="L27" s="329" t="s">
        <v>22</v>
      </c>
      <c r="M27" s="329"/>
    </row>
    <row r="28" spans="1:13" ht="27" hidden="1" customHeight="1">
      <c r="A28" s="60"/>
      <c r="B28" s="70"/>
      <c r="C28" s="59"/>
      <c r="D28" s="59"/>
      <c r="E28" s="59"/>
      <c r="F28" s="59"/>
      <c r="G28" s="59"/>
      <c r="H28" s="59"/>
    </row>
    <row r="29" spans="1:13" ht="63" customHeight="1">
      <c r="A29" s="60"/>
      <c r="B29" s="70"/>
      <c r="C29" s="59"/>
      <c r="D29" s="59"/>
      <c r="E29" s="59"/>
      <c r="F29" s="59"/>
      <c r="G29" s="59"/>
      <c r="H29" s="59"/>
    </row>
    <row r="30" spans="1:13" ht="37.5" customHeight="1">
      <c r="A30" s="60"/>
      <c r="B30" s="70"/>
      <c r="C30" s="59"/>
      <c r="D30" s="59"/>
      <c r="E30" s="59"/>
      <c r="F30" s="59"/>
      <c r="G30" s="59"/>
      <c r="H30" s="59"/>
    </row>
    <row r="31" spans="1:13" ht="34.5" customHeight="1">
      <c r="A31" s="60"/>
      <c r="B31" s="70"/>
      <c r="C31" s="59"/>
      <c r="D31" s="59"/>
      <c r="E31" s="59"/>
      <c r="F31" s="59"/>
      <c r="G31" s="59"/>
      <c r="H31" s="59"/>
    </row>
    <row r="32" spans="1:13" ht="30.75" customHeight="1">
      <c r="A32" s="60"/>
      <c r="B32" s="70"/>
      <c r="C32" s="59"/>
      <c r="D32" s="59"/>
      <c r="E32" s="59"/>
      <c r="F32" s="59"/>
      <c r="G32" s="59"/>
      <c r="H32" s="59"/>
    </row>
    <row r="33" spans="1:13" s="68" customFormat="1" ht="22.5" customHeight="1">
      <c r="A33" s="60"/>
      <c r="B33" s="70"/>
      <c r="C33" s="59"/>
      <c r="D33" s="59"/>
      <c r="E33" s="59"/>
      <c r="F33" s="59"/>
      <c r="G33" s="59"/>
      <c r="H33" s="59"/>
      <c r="I33" s="36"/>
      <c r="J33" s="36"/>
      <c r="K33" s="36"/>
      <c r="L33" s="36"/>
      <c r="M33" s="36"/>
    </row>
    <row r="34" spans="1:13" ht="51.75" customHeight="1">
      <c r="A34" s="60"/>
      <c r="B34" s="70"/>
      <c r="C34" s="59"/>
      <c r="D34" s="59"/>
      <c r="E34" s="59"/>
      <c r="F34" s="59"/>
      <c r="G34" s="59"/>
      <c r="H34" s="59"/>
    </row>
    <row r="35" spans="1:13">
      <c r="A35" s="60"/>
      <c r="B35" s="70"/>
      <c r="C35" s="59"/>
      <c r="D35" s="59"/>
      <c r="E35" s="59"/>
      <c r="F35" s="59"/>
      <c r="G35" s="59"/>
      <c r="H35" s="59"/>
    </row>
    <row r="36" spans="1:13">
      <c r="A36" s="60"/>
      <c r="B36" s="70"/>
      <c r="C36" s="59"/>
      <c r="D36" s="59"/>
      <c r="E36" s="59"/>
      <c r="F36" s="59"/>
      <c r="G36" s="59"/>
      <c r="H36" s="59"/>
    </row>
    <row r="37" spans="1:13">
      <c r="A37" s="60"/>
      <c r="B37" s="70"/>
      <c r="C37" s="59"/>
      <c r="D37" s="59"/>
      <c r="E37" s="59"/>
      <c r="F37" s="59"/>
      <c r="G37" s="59"/>
      <c r="H37" s="59"/>
    </row>
    <row r="38" spans="1:13">
      <c r="A38" s="60"/>
      <c r="B38" s="70"/>
      <c r="C38" s="59"/>
      <c r="D38" s="59"/>
      <c r="E38" s="59"/>
      <c r="F38" s="59"/>
      <c r="G38" s="59"/>
      <c r="H38" s="59"/>
    </row>
    <row r="39" spans="1:13">
      <c r="A39" s="60"/>
      <c r="B39" s="70"/>
      <c r="C39" s="59"/>
      <c r="D39" s="59"/>
      <c r="E39" s="59"/>
      <c r="F39" s="59"/>
      <c r="G39" s="59"/>
      <c r="H39" s="59"/>
    </row>
    <row r="40" spans="1:13">
      <c r="A40" s="60"/>
      <c r="B40" s="70"/>
      <c r="C40" s="59"/>
      <c r="D40" s="59"/>
      <c r="E40" s="59"/>
      <c r="F40" s="59"/>
      <c r="G40" s="59"/>
      <c r="H40" s="59"/>
    </row>
    <row r="41" spans="1:13">
      <c r="A41" s="60"/>
      <c r="B41" s="70"/>
      <c r="C41" s="59"/>
      <c r="D41" s="59"/>
      <c r="E41" s="59"/>
      <c r="F41" s="59"/>
      <c r="G41" s="59"/>
      <c r="H41" s="59"/>
    </row>
    <row r="42" spans="1:13">
      <c r="A42" s="60"/>
      <c r="B42" s="70"/>
      <c r="C42" s="59"/>
      <c r="D42" s="59"/>
      <c r="E42" s="59"/>
      <c r="F42" s="59"/>
      <c r="G42" s="59"/>
      <c r="H42" s="59"/>
    </row>
    <row r="43" spans="1:13">
      <c r="A43" s="60"/>
      <c r="B43" s="70"/>
      <c r="C43" s="59"/>
      <c r="D43" s="59"/>
      <c r="E43" s="59"/>
      <c r="F43" s="59"/>
      <c r="G43" s="59"/>
      <c r="H43" s="59"/>
    </row>
    <row r="44" spans="1:13">
      <c r="A44" s="60"/>
      <c r="B44" s="70"/>
      <c r="C44" s="59"/>
      <c r="D44" s="59"/>
      <c r="E44" s="59"/>
      <c r="F44" s="59"/>
      <c r="G44" s="59"/>
      <c r="H44" s="59"/>
    </row>
    <row r="45" spans="1:13">
      <c r="A45" s="60"/>
      <c r="B45" s="70"/>
      <c r="C45" s="59"/>
      <c r="D45" s="59"/>
      <c r="E45" s="59"/>
      <c r="F45" s="59"/>
      <c r="G45" s="59"/>
      <c r="H45" s="59"/>
    </row>
    <row r="46" spans="1:13">
      <c r="A46" s="60"/>
      <c r="B46" s="70"/>
      <c r="C46" s="59"/>
      <c r="D46" s="59"/>
      <c r="E46" s="59"/>
      <c r="F46" s="59"/>
      <c r="G46" s="59"/>
      <c r="H46" s="59"/>
    </row>
    <row r="47" spans="1:13">
      <c r="A47" s="60"/>
      <c r="B47" s="70"/>
      <c r="C47" s="59"/>
      <c r="D47" s="59"/>
      <c r="E47" s="59"/>
      <c r="F47" s="59"/>
      <c r="G47" s="59"/>
      <c r="H47" s="59"/>
    </row>
    <row r="48" spans="1:13">
      <c r="A48" s="60"/>
      <c r="B48" s="70"/>
      <c r="C48" s="59"/>
      <c r="D48" s="59"/>
      <c r="E48" s="59"/>
      <c r="F48" s="59"/>
      <c r="G48" s="59"/>
      <c r="H48" s="59"/>
    </row>
    <row r="49" spans="1:8">
      <c r="A49" s="60"/>
      <c r="B49" s="70"/>
      <c r="C49" s="59"/>
      <c r="D49" s="59"/>
      <c r="E49" s="59"/>
      <c r="F49" s="59"/>
      <c r="G49" s="59"/>
      <c r="H49" s="59"/>
    </row>
    <row r="50" spans="1:8">
      <c r="A50" s="60"/>
      <c r="B50" s="70"/>
      <c r="C50" s="59"/>
      <c r="D50" s="59"/>
      <c r="E50" s="59"/>
      <c r="F50" s="59"/>
      <c r="G50" s="59"/>
      <c r="H50" s="59"/>
    </row>
    <row r="51" spans="1:8">
      <c r="A51" s="60"/>
      <c r="B51" s="70"/>
      <c r="C51" s="59"/>
      <c r="D51" s="59"/>
      <c r="E51" s="59"/>
      <c r="F51" s="59"/>
      <c r="G51" s="59"/>
      <c r="H51" s="59"/>
    </row>
    <row r="52" spans="1:8">
      <c r="A52" s="60"/>
      <c r="B52" s="70"/>
      <c r="C52" s="59"/>
      <c r="D52" s="59"/>
      <c r="E52" s="59"/>
      <c r="F52" s="59"/>
      <c r="G52" s="59"/>
      <c r="H52" s="59"/>
    </row>
    <row r="53" spans="1:8">
      <c r="A53" s="60"/>
      <c r="B53" s="70"/>
      <c r="C53" s="59"/>
      <c r="D53" s="59"/>
      <c r="E53" s="59"/>
      <c r="F53" s="59"/>
      <c r="G53" s="59"/>
      <c r="H53" s="59"/>
    </row>
    <row r="54" spans="1:8">
      <c r="A54" s="60"/>
      <c r="B54" s="70"/>
      <c r="C54" s="59"/>
      <c r="D54" s="59"/>
      <c r="E54" s="59"/>
      <c r="F54" s="59"/>
      <c r="G54" s="59"/>
      <c r="H54" s="59"/>
    </row>
    <row r="55" spans="1:8">
      <c r="A55" s="60"/>
      <c r="B55" s="70"/>
      <c r="C55" s="59"/>
      <c r="D55" s="59"/>
      <c r="E55" s="59"/>
      <c r="F55" s="59"/>
      <c r="G55" s="59"/>
      <c r="H55" s="59"/>
    </row>
    <row r="56" spans="1:8">
      <c r="A56" s="60"/>
      <c r="B56" s="70"/>
      <c r="C56" s="59"/>
      <c r="D56" s="59"/>
      <c r="E56" s="59"/>
      <c r="F56" s="59"/>
      <c r="G56" s="59"/>
      <c r="H56" s="59"/>
    </row>
    <row r="57" spans="1:8">
      <c r="A57" s="60"/>
      <c r="B57" s="70"/>
      <c r="C57" s="59"/>
      <c r="D57" s="59"/>
      <c r="E57" s="59"/>
      <c r="F57" s="59"/>
      <c r="G57" s="59"/>
      <c r="H57" s="59"/>
    </row>
    <row r="58" spans="1:8">
      <c r="A58" s="60"/>
      <c r="B58" s="70"/>
      <c r="C58" s="59"/>
      <c r="D58" s="59"/>
      <c r="E58" s="59"/>
      <c r="F58" s="59"/>
      <c r="G58" s="59"/>
      <c r="H58" s="59"/>
    </row>
    <row r="59" spans="1:8">
      <c r="A59" s="60"/>
      <c r="B59" s="70"/>
      <c r="C59" s="59"/>
      <c r="D59" s="59"/>
      <c r="E59" s="59"/>
      <c r="F59" s="59"/>
      <c r="G59" s="59"/>
      <c r="H59" s="59"/>
    </row>
    <row r="60" spans="1:8">
      <c r="A60" s="60"/>
      <c r="B60" s="70"/>
      <c r="C60" s="59"/>
      <c r="D60" s="59"/>
      <c r="E60" s="59"/>
      <c r="F60" s="59"/>
      <c r="G60" s="59"/>
      <c r="H60" s="59"/>
    </row>
    <row r="61" spans="1:8">
      <c r="A61" s="60"/>
      <c r="B61" s="70"/>
      <c r="C61" s="59"/>
      <c r="D61" s="59"/>
      <c r="E61" s="59"/>
      <c r="F61" s="59"/>
      <c r="G61" s="59"/>
      <c r="H61" s="59"/>
    </row>
    <row r="62" spans="1:8">
      <c r="A62" s="60"/>
      <c r="B62" s="70"/>
      <c r="C62" s="59"/>
      <c r="D62" s="59"/>
      <c r="E62" s="59"/>
      <c r="F62" s="59"/>
      <c r="G62" s="59"/>
      <c r="H62" s="59"/>
    </row>
    <row r="63" spans="1:8">
      <c r="A63" s="60"/>
      <c r="B63" s="70"/>
      <c r="C63" s="59"/>
      <c r="D63" s="59"/>
      <c r="E63" s="59"/>
      <c r="F63" s="59"/>
      <c r="G63" s="59"/>
      <c r="H63" s="59"/>
    </row>
    <row r="64" spans="1:8">
      <c r="A64" s="60"/>
      <c r="B64" s="70"/>
      <c r="C64" s="59"/>
      <c r="D64" s="59"/>
      <c r="E64" s="59"/>
      <c r="F64" s="59"/>
      <c r="G64" s="59"/>
      <c r="H64" s="59"/>
    </row>
  </sheetData>
  <mergeCells count="23">
    <mergeCell ref="A9:M9"/>
    <mergeCell ref="A5:A6"/>
    <mergeCell ref="I5:L5"/>
    <mergeCell ref="M5:M6"/>
    <mergeCell ref="B5:B6"/>
    <mergeCell ref="A7:M7"/>
    <mergeCell ref="A8:M8"/>
    <mergeCell ref="K2:N2"/>
    <mergeCell ref="A10:A15"/>
    <mergeCell ref="B10:B15"/>
    <mergeCell ref="C10:C15"/>
    <mergeCell ref="L27:M27"/>
    <mergeCell ref="A27:C27"/>
    <mergeCell ref="C17:C22"/>
    <mergeCell ref="A25:B25"/>
    <mergeCell ref="A16:A22"/>
    <mergeCell ref="B16:B22"/>
    <mergeCell ref="A26:B26"/>
    <mergeCell ref="I3:J3"/>
    <mergeCell ref="A4:M4"/>
    <mergeCell ref="C5:C6"/>
    <mergeCell ref="D5:G5"/>
    <mergeCell ref="K3:O3"/>
  </mergeCells>
  <phoneticPr fontId="0" type="noConversion"/>
  <pageMargins left="0.17" right="0.15748031496062992" top="1.05" bottom="0.19685039370078741" header="0.31496062992125984" footer="0.15748031496062992"/>
  <pageSetup paperSize="9" scale="44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C6"/>
  <sheetViews>
    <sheetView workbookViewId="0">
      <selection activeCell="Q40" sqref="Q40"/>
    </sheetView>
  </sheetViews>
  <sheetFormatPr defaultRowHeight="15"/>
  <sheetData>
    <row r="6" spans="3:3">
      <c r="C6" t="s">
        <v>48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9</vt:lpstr>
      <vt:lpstr>7</vt:lpstr>
      <vt:lpstr>12</vt:lpstr>
      <vt:lpstr>14</vt:lpstr>
      <vt:lpstr>16</vt:lpstr>
      <vt:lpstr>Лист2</vt:lpstr>
      <vt:lpstr>Лист3</vt:lpstr>
      <vt:lpstr>'9'!_GoBack</vt:lpstr>
      <vt:lpstr>'12'!Заголовки_для_печати</vt:lpstr>
      <vt:lpstr>'14'!Заголовки_для_печати</vt:lpstr>
      <vt:lpstr>'16'!Заголовки_для_печати</vt:lpstr>
      <vt:lpstr>'7'!Заголовки_для_печати</vt:lpstr>
      <vt:lpstr>'9'!Заголовки_для_печати</vt:lpstr>
      <vt:lpstr>'12'!Область_печати</vt:lpstr>
      <vt:lpstr>'16'!Область_печати</vt:lpstr>
      <vt:lpstr>'7'!Область_печати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2014-07-14T05:38:15Z</cp:lastPrinted>
  <dcterms:created xsi:type="dcterms:W3CDTF">2006-09-16T00:00:00Z</dcterms:created>
  <dcterms:modified xsi:type="dcterms:W3CDTF">2017-12-04T08:54:57Z</dcterms:modified>
</cp:coreProperties>
</file>