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2120" windowHeight="8070" tabRatio="215" activeTab="0"/>
  </bookViews>
  <sheets>
    <sheet name="Расходы" sheetId="1" r:id="rId1"/>
  </sheets>
  <definedNames>
    <definedName name="_xlnm._FilterDatabase" localSheetId="0" hidden="1">'Расходы'!$A$3:$N$49</definedName>
    <definedName name="Z_3691C7F1_F4EE_4DB7_A488_12BD758E03F9_.wvu.FilterData" localSheetId="0" hidden="1">'Расходы'!$A$3:$N$49</definedName>
    <definedName name="Z_3691C7F1_F4EE_4DB7_A488_12BD758E03F9_.wvu.PrintArea" localSheetId="0" hidden="1">'Расходы'!$A$1:$N$49</definedName>
    <definedName name="Z_3AD115A9_4432_4C6A_8436_F5321F321E7B_.wvu.FilterData" localSheetId="0" hidden="1">'Расходы'!$A$3:$N$49</definedName>
    <definedName name="Z_3AD115A9_4432_4C6A_8436_F5321F321E7B_.wvu.PrintArea" localSheetId="0" hidden="1">'Расходы'!$A$1:$N$49</definedName>
    <definedName name="Z_4F0AE515_B73D_45C6_9866_76AF15AAFB89_.wvu.FilterData" localSheetId="0" hidden="1">'Расходы'!$A$3:$N$49</definedName>
    <definedName name="Z_6969C643_2D75_4821_927D_3513E6FF56F2_.wvu.FilterData" localSheetId="0" hidden="1">'Расходы'!$A$3:$N$49</definedName>
    <definedName name="Z_6969C643_2D75_4821_927D_3513E6FF56F2_.wvu.PrintArea" localSheetId="0" hidden="1">'Расходы'!$A$1:$N$49</definedName>
    <definedName name="Z_85BA3BC0_8357_4758_B806_B0462EEB8F47_.wvu.FilterData" localSheetId="0" hidden="1">'Расходы'!$A$3:$N$49</definedName>
    <definedName name="Z_85BA3BC0_8357_4758_B806_B0462EEB8F47_.wvu.PrintArea" localSheetId="0" hidden="1">'Расходы'!$A$1:$N$49</definedName>
    <definedName name="Z_ACCEA53A_E96B_4C98_82FB_7AD1B5E34B62_.wvu.FilterData" localSheetId="0" hidden="1">'Расходы'!$A$3:$N$49</definedName>
    <definedName name="Z_ACCEA53A_E96B_4C98_82FB_7AD1B5E34B62_.wvu.PrintArea" localSheetId="0" hidden="1">'Расходы'!$A$1:$N$49</definedName>
    <definedName name="Z_B3EA3693_8318_46BA_AA49_A6DF202B5006_.wvu.FilterData" localSheetId="0" hidden="1">'Расходы'!$A$3:$N$49</definedName>
    <definedName name="Z_B4FA13A3_3103_4C79_8140_5A2C5DC369FA_.wvu.FilterData" localSheetId="0" hidden="1">'Расходы'!$A$3:$N$49</definedName>
    <definedName name="Z_C27C306C_081D_40BF_8727_7B9C4966CBCB_.wvu.FilterData" localSheetId="0" hidden="1">'Расходы'!$A$3:$N$49</definedName>
    <definedName name="Z_DEB401D1_428A_4365_AB61_4F67F5DF8F52_.wvu.FilterData" localSheetId="0" hidden="1">'Расходы'!$A$3:$N$49</definedName>
    <definedName name="Z_E39393A9_7A0F_4819_B899_CEC8875F0846_.wvu.FilterData" localSheetId="0" hidden="1">'Расходы'!$A$3:$N$49</definedName>
    <definedName name="Z_E39393A9_7A0F_4819_B899_CEC8875F0846_.wvu.PrintArea" localSheetId="0" hidden="1">'Расходы'!$A$1:$N$49</definedName>
    <definedName name="Z_EC46927E_FE5E_4AFF_9116_F72BBADCDB04_.wvu.FilterData" localSheetId="0" hidden="1">'Расходы'!$A$3:$N$49</definedName>
    <definedName name="Z_FCF5D6D2_B820_46CA_89ED_0C722F6F8CF1_.wvu.FilterData" localSheetId="0" hidden="1">'Расходы'!$A$3:$N$49</definedName>
    <definedName name="Z_FCF5D6D2_B820_46CA_89ED_0C722F6F8CF1_.wvu.PrintArea" localSheetId="0" hidden="1">'Расходы'!$A$1:$N$49</definedName>
    <definedName name="_xlnm.Print_Area" localSheetId="0">'Расходы'!$A$1:$N$49</definedName>
  </definedNames>
  <calcPr fullCalcOnLoad="1" fullPrecision="0"/>
</workbook>
</file>

<file path=xl/sharedStrings.xml><?xml version="1.0" encoding="utf-8"?>
<sst xmlns="http://schemas.openxmlformats.org/spreadsheetml/2006/main" count="72" uniqueCount="72">
  <si>
    <t>(тыс. рублей)</t>
  </si>
  <si>
    <t>Наименование</t>
  </si>
  <si>
    <t>Раз-дел</t>
  </si>
  <si>
    <t>Под-раз-дел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</si>
  <si>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</si>
  <si>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</si>
  <si>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</si>
  <si>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</si>
  <si>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</si>
  <si>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</si>
  <si>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</si>
  <si>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</si>
  <si>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</si>
  <si>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</si>
  <si>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Общеэкономические вопросы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</si>
  <si>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</si>
  <si>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</si>
  <si>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</si>
  <si>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</si>
  <si>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</si>
  <si>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ОХРАНА ОКРУЖАЮЩЕЙ СРЕДЫ</t>
  </si>
  <si>
    <t>Охрана объектов растительного и животного мира и среды их обитания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</si>
  <si>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</si>
  <si>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</si>
  <si>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</si>
  <si>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</si>
  <si>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</si>
  <si>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</si>
  <si>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</si>
  <si>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</si>
  <si>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</si>
  <si>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</si>
  <si>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Санитарно-эпидемиологическое благополучие</t>
  </si>
  <si>
    <t>Другие вопросы в области здравоохранения</t>
  </si>
  <si>
    <t>СОЦИАЛЬНАЯ ПОЛИТИКА</t>
  </si>
  <si>
    <t>Социальное обеспечение населения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</si>
  <si>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</si>
  <si>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</si>
  <si>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</si>
  <si>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</si>
  <si>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</si>
  <si>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</si>
  <si>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Итого расходов</t>
  </si>
  <si>
    <t xml:space="preserve">% отклонений (+ рост; - снижение) </t>
  </si>
  <si>
    <t>Отклонение фактического исполнения от окончательной редакции решения о бюджете</t>
  </si>
  <si>
    <t xml:space="preserve">Отклонение фактического исполнения от первоначальной редакции решения о бюджете (+ рост; - снижение) </t>
  </si>
  <si>
    <t>Пояснения причин отклонения на 10% и более от первоначального решения</t>
  </si>
  <si>
    <t>Утверждено в первоначальной редакции решения  "О районном бюджете на 2018 год и плановый период 2019 и 2020 годов"
 (от 12.12.2017 № 17)</t>
  </si>
  <si>
    <t>Утверждено в редакции решения о бюджете на 2018 год от 30.03.2018 № 50</t>
  </si>
  <si>
    <t>Утверждено в редакции решения о бюджете на 2018 год от 28.06.2018 № 89</t>
  </si>
  <si>
    <t>Сведения о расходах районного бюджета по разделам, подразделам классификации расходов бюджетов за 2018 год</t>
  </si>
  <si>
    <t>Благоустройство</t>
  </si>
  <si>
    <t>Утверждено в редакции решения о бюджете на 2018 год от 26.10.2018 № 92</t>
  </si>
  <si>
    <t>Утверждено в окончательной редакции решения о бюджете на 2018 год от 28.12.2018 № 119</t>
  </si>
  <si>
    <t>Фактическое исполнение за 2018 год</t>
  </si>
  <si>
    <t>Увеличение расходов по фактической потребности</t>
  </si>
  <si>
    <t>Увеличена субсидия на выполнение муниципального задания БУ    "МФЦ", в связи с централизацией бухгалтерского учета, увеличены расходы за счет субсидии  на развитие мобильной торговли в малонаселенных и  труднодоступных населенных  пунктах</t>
  </si>
  <si>
    <t>Увеличены расходы по фактической потребности по ГО ЧС в связи с ремонтом водопровода в с. Кобыльск</t>
  </si>
  <si>
    <t xml:space="preserve">Увеличение расходов на проведение кадастровых работ и мероприятий по градостроительной деятельности </t>
  </si>
  <si>
    <t>Увеличены расходы на оплату кредиторской задолженности и  расходы по Муниципальной программе «Капитальный ремонт муниципального жилищного фонда Кичменгско-Городецкого муниципального района»</t>
  </si>
  <si>
    <t>Увеличение  расходов  на окончательные расчеты в связи с ликвидацией учреждений , заработной платы (в связи с повышением МРОТ),увеличена субсидия МФЦ в связи с централизацией бухгалтерского учета.</t>
  </si>
  <si>
    <t>Увеличены расходы на выполнение «майских» Указов Президента РФ по заработной плате работников МБОУ ДО "Кичменгско-Городецкий ЦДО" и МБУДО "Кичменгско-Городецкая ДШИ им.Н.П.Парушева"и увеличение расходов на услуги отопления, электроэнергии.</t>
  </si>
  <si>
    <t>Увеличены расходы на строительство БОУ «Косковская СОШ» за счет субсидии на строительство, реконструкцию объектов социальной и коммунальной инфраструктур муниципальной собственности и доли софинансирования  , увеличение расходов по з/плате, услугам отопления и электроснабжения.</t>
  </si>
  <si>
    <t>Увеличились фактические расходы по оплате труда  в т.ч.окончательные расчеты в связи с ликвидацией МКУ  и увеличение  заработной платы сотрудникам, получающим минимальный размер оплаты труда,   на субсидию БУ «МФЦ» на централизацию бухгалтерского учета</t>
  </si>
  <si>
    <r>
      <t>Увеличены расходы на выполнение «майских» Указов Президента РФ по заработной плате работников культуры</t>
    </r>
    <r>
      <rPr>
        <sz val="14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и погашение кредиторской задолженности по бюджетным учреждениям ( услуги от отопления, освещения, связи, содержание   зданий библиотек).</t>
    </r>
  </si>
  <si>
    <t>Увеличены расходы   на обеспечение жильем отдельных категорий граждан  за счет субсидии  на предоставление социальных выплат молодым семьям- участникам основного мероприятия "Обеспечение жильем молодых семей" , также расходы на выплату компенсации родительской платы.</t>
  </si>
  <si>
    <t>Увеличены расходы в связи со строительством ФОКа  ( За счет субсидии  на строительство и реконструкцию объектов физической культуры и спорта муниципальной собственности и доли софинансирования)</t>
  </si>
  <si>
    <t>Фактическое исполнение за 2017 год</t>
  </si>
  <si>
    <t>Охрана семьи и детства</t>
  </si>
  <si>
    <t>Массовый спорт</t>
  </si>
  <si>
    <t>Другие вопросы в области физической культуры и спорта</t>
  </si>
  <si>
    <t>Обеспечение проведения выборов и референдумов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</si>
</sst>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\.00\.00"/>
    <numFmt numFmtId="173" formatCode="0000"/>
    <numFmt numFmtId="174" formatCode="00"/>
    <numFmt numFmtId="175" formatCode="#,##0.0;[Red]\-#,##0.0"/>
    <numFmt numFmtId="176" formatCode="0.0%"/>
    <numFmt numFmtId="177" formatCode="#,##0.0_ ;[Red]\-#,##0.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5">
    <font>
      <sz val="11"/>
      <color indexed="8"/>
      <name val="Calibri"/>
      <family val="2"/>
    </font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4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52" applyFont="1" applyFill="1" applyProtection="1">
      <alignment/>
      <protection hidden="1"/>
    </xf>
    <xf numFmtId="0" fontId="3" fillId="0" borderId="0" xfId="52" applyNumberFormat="1" applyFont="1" applyFill="1" applyAlignment="1" applyProtection="1">
      <alignment horizontal="right"/>
      <protection hidden="1"/>
    </xf>
    <xf numFmtId="0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174" fontId="4" fillId="0" borderId="10" xfId="52" applyNumberFormat="1" applyFont="1" applyFill="1" applyBorder="1" applyAlignment="1" applyProtection="1">
      <alignment horizontal="center"/>
      <protection hidden="1"/>
    </xf>
    <xf numFmtId="175" fontId="4" fillId="0" borderId="11" xfId="52" applyNumberFormat="1" applyFont="1" applyFill="1" applyBorder="1" applyAlignment="1" applyProtection="1">
      <alignment horizontal="right"/>
      <protection hidden="1"/>
    </xf>
    <xf numFmtId="0" fontId="6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52">
      <alignment/>
      <protection/>
    </xf>
    <xf numFmtId="0" fontId="1" fillId="0" borderId="0" xfId="52" applyProtection="1">
      <alignment/>
      <protection hidden="1"/>
    </xf>
    <xf numFmtId="0" fontId="3" fillId="0" borderId="10" xfId="52" applyNumberFormat="1" applyFont="1" applyFill="1" applyBorder="1" applyAlignment="1" applyProtection="1">
      <alignment horizontal="center" vertical="top" wrapText="1"/>
      <protection hidden="1"/>
    </xf>
    <xf numFmtId="0" fontId="3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52" applyNumberFormat="1" applyFont="1" applyFill="1" applyBorder="1" applyAlignment="1" applyProtection="1">
      <alignment horizontal="left" wrapText="1"/>
      <protection hidden="1"/>
    </xf>
    <xf numFmtId="0" fontId="3" fillId="0" borderId="10" xfId="52" applyNumberFormat="1" applyFont="1" applyFill="1" applyBorder="1" applyAlignment="1" applyProtection="1">
      <alignment horizontal="left" wrapText="1"/>
      <protection hidden="1"/>
    </xf>
    <xf numFmtId="174" fontId="3" fillId="0" borderId="10" xfId="52" applyNumberFormat="1" applyFont="1" applyFill="1" applyBorder="1" applyAlignment="1" applyProtection="1">
      <alignment horizontal="center"/>
      <protection hidden="1"/>
    </xf>
    <xf numFmtId="0" fontId="4" fillId="0" borderId="10" xfId="52" applyNumberFormat="1" applyFont="1" applyFill="1" applyBorder="1" applyAlignment="1" applyProtection="1">
      <alignment vertical="center"/>
      <protection hidden="1"/>
    </xf>
    <xf numFmtId="0" fontId="4" fillId="0" borderId="10" xfId="52" applyNumberFormat="1" applyFont="1" applyFill="1" applyBorder="1" applyAlignment="1" applyProtection="1">
      <alignment/>
      <protection hidden="1"/>
    </xf>
    <xf numFmtId="175" fontId="3" fillId="0" borderId="11" xfId="52" applyNumberFormat="1" applyFont="1" applyFill="1" applyBorder="1" applyAlignment="1" applyProtection="1">
      <alignment horizontal="right"/>
      <protection hidden="1"/>
    </xf>
    <xf numFmtId="175" fontId="3" fillId="0" borderId="11" xfId="52" applyNumberFormat="1" applyFont="1" applyFill="1" applyBorder="1" applyAlignment="1" applyProtection="1">
      <alignment horizontal="right"/>
      <protection hidden="1"/>
    </xf>
    <xf numFmtId="175" fontId="4" fillId="0" borderId="11" xfId="52" applyNumberFormat="1" applyFont="1" applyFill="1" applyBorder="1" applyAlignment="1" applyProtection="1">
      <alignment/>
      <protection hidden="1"/>
    </xf>
    <xf numFmtId="175" fontId="5" fillId="0" borderId="11" xfId="52" applyNumberFormat="1" applyFont="1" applyFill="1" applyBorder="1">
      <alignment/>
      <protection/>
    </xf>
    <xf numFmtId="9" fontId="5" fillId="0" borderId="11" xfId="57" applyNumberFormat="1" applyFont="1" applyFill="1" applyBorder="1" applyAlignment="1">
      <alignment/>
    </xf>
    <xf numFmtId="0" fontId="3" fillId="0" borderId="0" xfId="52" applyNumberFormat="1" applyFont="1" applyFill="1" applyAlignment="1" applyProtection="1">
      <alignment horizontal="right" vertical="top"/>
      <protection hidden="1"/>
    </xf>
    <xf numFmtId="0" fontId="3" fillId="0" borderId="13" xfId="0" applyNumberFormat="1" applyFont="1" applyFill="1" applyBorder="1" applyAlignment="1" applyProtection="1">
      <alignment horizontal="center" vertical="top" wrapText="1"/>
      <protection hidden="1"/>
    </xf>
    <xf numFmtId="0" fontId="3" fillId="0" borderId="12" xfId="52" applyNumberFormat="1" applyFont="1" applyFill="1" applyBorder="1" applyAlignment="1" applyProtection="1">
      <alignment horizontal="center" vertical="top" wrapText="1"/>
      <protection hidden="1"/>
    </xf>
    <xf numFmtId="0" fontId="5" fillId="0" borderId="11" xfId="52" applyFont="1" applyFill="1" applyBorder="1" applyAlignment="1">
      <alignment vertical="top"/>
      <protection/>
    </xf>
    <xf numFmtId="0" fontId="5" fillId="0" borderId="11" xfId="52" applyFont="1" applyFill="1" applyBorder="1" applyAlignment="1">
      <alignment vertical="top" wrapText="1"/>
      <protection/>
    </xf>
    <xf numFmtId="0" fontId="1" fillId="0" borderId="0" xfId="52" applyFill="1" applyAlignment="1">
      <alignment vertical="top"/>
      <protection/>
    </xf>
    <xf numFmtId="0" fontId="44" fillId="0" borderId="11" xfId="0" applyFont="1" applyFill="1" applyBorder="1" applyAlignment="1">
      <alignment vertical="top" wrapText="1"/>
    </xf>
    <xf numFmtId="0" fontId="3" fillId="0" borderId="13" xfId="52" applyNumberFormat="1" applyFont="1" applyFill="1" applyBorder="1" applyAlignment="1" applyProtection="1">
      <alignment horizontal="center" vertical="top" wrapText="1"/>
      <protection hidden="1"/>
    </xf>
    <xf numFmtId="0" fontId="3" fillId="0" borderId="11" xfId="52" applyNumberFormat="1" applyFont="1" applyFill="1" applyBorder="1" applyAlignment="1" applyProtection="1">
      <alignment horizontal="center" vertical="top" wrapText="1"/>
      <protection hidden="1"/>
    </xf>
    <xf numFmtId="0" fontId="7" fillId="0" borderId="11" xfId="52" applyFont="1" applyFill="1" applyBorder="1" applyAlignment="1">
      <alignment vertical="top"/>
      <protection/>
    </xf>
    <xf numFmtId="0" fontId="3" fillId="33" borderId="13" xfId="52" applyNumberFormat="1" applyFont="1" applyFill="1" applyBorder="1" applyAlignment="1" applyProtection="1">
      <alignment horizontal="center" vertical="top" wrapText="1"/>
      <protection hidden="1"/>
    </xf>
    <xf numFmtId="175" fontId="3" fillId="33" borderId="11" xfId="52" applyNumberFormat="1" applyFont="1" applyFill="1" applyBorder="1" applyAlignment="1" applyProtection="1">
      <alignment horizontal="right"/>
      <protection hidden="1"/>
    </xf>
    <xf numFmtId="175" fontId="3" fillId="33" borderId="11" xfId="52" applyNumberFormat="1" applyFont="1" applyFill="1" applyBorder="1" applyAlignment="1" applyProtection="1">
      <alignment horizontal="right"/>
      <protection hidden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justify"/>
    </xf>
    <xf numFmtId="175" fontId="7" fillId="0" borderId="11" xfId="52" applyNumberFormat="1" applyFont="1" applyFill="1" applyBorder="1">
      <alignment/>
      <protection/>
    </xf>
    <xf numFmtId="9" fontId="7" fillId="0" borderId="11" xfId="57" applyNumberFormat="1" applyFont="1" applyFill="1" applyBorder="1" applyAlignment="1">
      <alignment/>
    </xf>
    <xf numFmtId="0" fontId="4" fillId="0" borderId="0" xfId="52" applyNumberFormat="1" applyFont="1" applyFill="1" applyBorder="1" applyAlignment="1" applyProtection="1">
      <alignment horizontal="center" vertical="center" wrapText="1"/>
      <protection hidden="1"/>
    </xf>
    <xf numFmtId="174" fontId="4" fillId="0" borderId="14" xfId="52" applyNumberFormat="1" applyFont="1" applyFill="1" applyBorder="1" applyAlignment="1" applyProtection="1">
      <alignment horizontal="center"/>
      <protection hidden="1"/>
    </xf>
    <xf numFmtId="174" fontId="3" fillId="0" borderId="14" xfId="52" applyNumberFormat="1" applyFont="1" applyFill="1" applyBorder="1" applyAlignment="1" applyProtection="1">
      <alignment horizontal="center"/>
      <protection hidden="1"/>
    </xf>
    <xf numFmtId="174" fontId="6" fillId="0" borderId="14" xfId="52" applyNumberFormat="1" applyFont="1" applyFill="1" applyBorder="1" applyAlignment="1" applyProtection="1">
      <alignment horizontal="center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tabSelected="1" view="pageBreakPreview" zoomScale="78" zoomScaleNormal="90" zoomScaleSheetLayoutView="78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49" sqref="D49"/>
    </sheetView>
  </sheetViews>
  <sheetFormatPr defaultColWidth="9.140625" defaultRowHeight="15"/>
  <cols>
    <col min="1" max="1" width="42.421875" style="7" customWidth="1"/>
    <col min="2" max="3" width="6.140625" style="7" customWidth="1"/>
    <col min="4" max="4" width="20.00390625" style="7" customWidth="1"/>
    <col min="5" max="5" width="21.00390625" style="7" customWidth="1"/>
    <col min="6" max="6" width="19.7109375" style="7" customWidth="1"/>
    <col min="7" max="7" width="21.140625" style="7" customWidth="1"/>
    <col min="8" max="8" width="20.7109375" style="7" customWidth="1"/>
    <col min="9" max="9" width="17.140625" style="7" customWidth="1"/>
    <col min="10" max="10" width="19.57421875" style="7" customWidth="1"/>
    <col min="11" max="11" width="17.7109375" style="7" customWidth="1"/>
    <col min="12" max="12" width="20.57421875" style="7" customWidth="1"/>
    <col min="13" max="13" width="13.57421875" style="7" customWidth="1"/>
    <col min="14" max="14" width="50.421875" style="26" customWidth="1"/>
    <col min="15" max="16384" width="9.140625" style="7" customWidth="1"/>
  </cols>
  <sheetData>
    <row r="1" spans="1:10" ht="12.75" customHeight="1">
      <c r="A1" s="1"/>
      <c r="B1" s="1"/>
      <c r="C1" s="8"/>
      <c r="D1" s="8"/>
      <c r="E1" s="8"/>
      <c r="F1" s="8"/>
      <c r="G1" s="8"/>
      <c r="H1" s="8"/>
      <c r="I1" s="8"/>
      <c r="J1" s="8"/>
    </row>
    <row r="2" spans="1:10" ht="27" customHeight="1">
      <c r="A2" s="38" t="s">
        <v>50</v>
      </c>
      <c r="B2" s="38"/>
      <c r="C2" s="38"/>
      <c r="D2" s="38"/>
      <c r="E2" s="38"/>
      <c r="F2" s="38"/>
      <c r="G2" s="38"/>
      <c r="H2" s="38"/>
      <c r="I2" s="38"/>
      <c r="J2" s="38"/>
    </row>
    <row r="3" spans="1:14" ht="17.25" customHeight="1">
      <c r="A3" s="1"/>
      <c r="B3" s="1"/>
      <c r="C3" s="8"/>
      <c r="D3" s="8"/>
      <c r="E3" s="8"/>
      <c r="F3" s="8"/>
      <c r="G3" s="8"/>
      <c r="H3" s="8"/>
      <c r="I3" s="8"/>
      <c r="J3" s="8"/>
      <c r="K3" s="2"/>
      <c r="L3" s="2"/>
      <c r="M3" s="2"/>
      <c r="N3" s="21" t="s">
        <v>0</v>
      </c>
    </row>
    <row r="4" spans="1:14" ht="217.5" customHeight="1">
      <c r="A4" s="9" t="s">
        <v>1</v>
      </c>
      <c r="B4" s="9" t="s">
        <v>2</v>
      </c>
      <c r="C4" s="9" t="s">
        <v>3</v>
      </c>
      <c r="D4" s="29" t="s">
        <v>67</v>
      </c>
      <c r="E4" s="28" t="s">
        <v>47</v>
      </c>
      <c r="F4" s="31" t="s">
        <v>48</v>
      </c>
      <c r="G4" s="31" t="s">
        <v>49</v>
      </c>
      <c r="H4" s="31" t="s">
        <v>52</v>
      </c>
      <c r="I4" s="31" t="s">
        <v>53</v>
      </c>
      <c r="J4" s="29" t="s">
        <v>54</v>
      </c>
      <c r="K4" s="6" t="s">
        <v>44</v>
      </c>
      <c r="L4" s="6" t="s">
        <v>45</v>
      </c>
      <c r="M4" s="6" t="s">
        <v>43</v>
      </c>
      <c r="N4" s="22" t="s">
        <v>46</v>
      </c>
    </row>
    <row r="5" spans="1:14" ht="18.75">
      <c r="A5" s="3">
        <v>1</v>
      </c>
      <c r="B5" s="3">
        <v>2</v>
      </c>
      <c r="C5" s="3">
        <v>3</v>
      </c>
      <c r="D5" s="10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  <c r="K5" s="10">
        <v>11</v>
      </c>
      <c r="L5" s="10">
        <v>12</v>
      </c>
      <c r="M5" s="10">
        <v>13</v>
      </c>
      <c r="N5" s="23">
        <v>14</v>
      </c>
    </row>
    <row r="6" spans="1:14" ht="41.25" customHeight="1">
      <c r="A6" s="11" t="s">
        <v>4</v>
      </c>
      <c r="B6" s="4">
        <v>1</v>
      </c>
      <c r="C6" s="39">
        <v>0</v>
      </c>
      <c r="D6" s="5">
        <f>D7+D8+D9+D10+D11+D13+D12</f>
        <v>44692.3</v>
      </c>
      <c r="E6" s="5">
        <f aca="true" t="shared" si="0" ref="E6:J6">E7+E8+E9+E10+E11+E13</f>
        <v>46225.2</v>
      </c>
      <c r="F6" s="5">
        <f t="shared" si="0"/>
        <v>47755.7</v>
      </c>
      <c r="G6" s="5">
        <f t="shared" si="0"/>
        <v>49015.4</v>
      </c>
      <c r="H6" s="5">
        <f t="shared" si="0"/>
        <v>49623.1</v>
      </c>
      <c r="I6" s="5">
        <f t="shared" si="0"/>
        <v>50509.8</v>
      </c>
      <c r="J6" s="5">
        <f t="shared" si="0"/>
        <v>50500.9</v>
      </c>
      <c r="K6" s="36">
        <f>J6-I6</f>
        <v>-8.9</v>
      </c>
      <c r="L6" s="36">
        <f>J6-E6</f>
        <v>4275.7</v>
      </c>
      <c r="M6" s="20"/>
      <c r="N6" s="24"/>
    </row>
    <row r="7" spans="1:14" ht="81.75" customHeight="1">
      <c r="A7" s="12" t="s">
        <v>5</v>
      </c>
      <c r="B7" s="13">
        <v>1</v>
      </c>
      <c r="C7" s="40">
        <v>2</v>
      </c>
      <c r="D7" s="16">
        <v>1098.5</v>
      </c>
      <c r="E7" s="16">
        <v>1130</v>
      </c>
      <c r="F7" s="16">
        <v>1172</v>
      </c>
      <c r="G7" s="16">
        <v>1172</v>
      </c>
      <c r="H7" s="17">
        <v>1186</v>
      </c>
      <c r="I7" s="17">
        <v>1271.9</v>
      </c>
      <c r="J7" s="16">
        <v>1271.9</v>
      </c>
      <c r="K7" s="19">
        <f aca="true" t="shared" si="1" ref="K7:K49">J7-I7</f>
        <v>0</v>
      </c>
      <c r="L7" s="19">
        <f aca="true" t="shared" si="2" ref="L7:L49">J7-E7</f>
        <v>141.9</v>
      </c>
      <c r="M7" s="20">
        <f aca="true" t="shared" si="3" ref="M7:M49">J7/E7-100%</f>
        <v>0.13</v>
      </c>
      <c r="N7" s="25" t="s">
        <v>55</v>
      </c>
    </row>
    <row r="8" spans="1:14" ht="120" customHeight="1">
      <c r="A8" s="12" t="s">
        <v>6</v>
      </c>
      <c r="B8" s="13">
        <v>1</v>
      </c>
      <c r="C8" s="40">
        <v>3</v>
      </c>
      <c r="D8" s="16">
        <v>1646.4</v>
      </c>
      <c r="E8" s="16">
        <v>1725.5</v>
      </c>
      <c r="F8" s="16">
        <v>1759.3</v>
      </c>
      <c r="G8" s="16">
        <v>1759.3</v>
      </c>
      <c r="H8" s="17">
        <v>1745.3</v>
      </c>
      <c r="I8" s="17">
        <v>1728.9</v>
      </c>
      <c r="J8" s="16">
        <v>1728.9</v>
      </c>
      <c r="K8" s="19">
        <f t="shared" si="1"/>
        <v>0</v>
      </c>
      <c r="L8" s="19">
        <f t="shared" si="2"/>
        <v>3.4</v>
      </c>
      <c r="M8" s="20">
        <f t="shared" si="3"/>
        <v>0</v>
      </c>
      <c r="N8" s="25"/>
    </row>
    <row r="9" spans="1:14" ht="117.75" customHeight="1">
      <c r="A9" s="12" t="s">
        <v>7</v>
      </c>
      <c r="B9" s="13">
        <v>1</v>
      </c>
      <c r="C9" s="40">
        <v>4</v>
      </c>
      <c r="D9" s="16">
        <v>19570.8</v>
      </c>
      <c r="E9" s="16">
        <v>21401.5</v>
      </c>
      <c r="F9" s="16">
        <v>21867</v>
      </c>
      <c r="G9" s="16">
        <v>21867</v>
      </c>
      <c r="H9" s="17">
        <v>21700.5</v>
      </c>
      <c r="I9" s="17">
        <v>22080.7</v>
      </c>
      <c r="J9" s="16">
        <v>22080.7</v>
      </c>
      <c r="K9" s="19">
        <f t="shared" si="1"/>
        <v>0</v>
      </c>
      <c r="L9" s="19">
        <f t="shared" si="2"/>
        <v>679.2</v>
      </c>
      <c r="M9" s="20">
        <f t="shared" si="3"/>
        <v>0.03</v>
      </c>
      <c r="N9" s="25"/>
    </row>
    <row r="10" spans="1:14" ht="18.75">
      <c r="A10" s="12" t="s">
        <v>8</v>
      </c>
      <c r="B10" s="13">
        <v>1</v>
      </c>
      <c r="C10" s="40">
        <v>5</v>
      </c>
      <c r="D10" s="16">
        <v>9.4</v>
      </c>
      <c r="E10" s="16">
        <v>23</v>
      </c>
      <c r="F10" s="16">
        <v>23</v>
      </c>
      <c r="G10" s="16">
        <v>23</v>
      </c>
      <c r="H10" s="17">
        <v>23</v>
      </c>
      <c r="I10" s="17">
        <v>23</v>
      </c>
      <c r="J10" s="16">
        <v>14.1</v>
      </c>
      <c r="K10" s="19">
        <f t="shared" si="1"/>
        <v>-8.9</v>
      </c>
      <c r="L10" s="19">
        <f t="shared" si="2"/>
        <v>-8.9</v>
      </c>
      <c r="M10" s="20">
        <f t="shared" si="3"/>
        <v>-0.39</v>
      </c>
      <c r="N10" s="25"/>
    </row>
    <row r="11" spans="1:14" ht="96" customHeight="1">
      <c r="A11" s="12" t="s">
        <v>9</v>
      </c>
      <c r="B11" s="13">
        <v>1</v>
      </c>
      <c r="C11" s="40">
        <v>6</v>
      </c>
      <c r="D11" s="16">
        <v>4789.9</v>
      </c>
      <c r="E11" s="16">
        <v>4737</v>
      </c>
      <c r="F11" s="16">
        <v>4894.9</v>
      </c>
      <c r="G11" s="16">
        <v>5164.5</v>
      </c>
      <c r="H11" s="17">
        <v>4964.5</v>
      </c>
      <c r="I11" s="17">
        <v>4679.9</v>
      </c>
      <c r="J11" s="16">
        <v>4679.9</v>
      </c>
      <c r="K11" s="19">
        <f t="shared" si="1"/>
        <v>0</v>
      </c>
      <c r="L11" s="19">
        <f t="shared" si="2"/>
        <v>-57.1</v>
      </c>
      <c r="M11" s="20">
        <f t="shared" si="3"/>
        <v>-0.01</v>
      </c>
      <c r="N11" s="24"/>
    </row>
    <row r="12" spans="1:14" ht="55.5" customHeight="1">
      <c r="A12" s="12" t="s">
        <v>71</v>
      </c>
      <c r="B12" s="13">
        <v>1</v>
      </c>
      <c r="C12" s="40">
        <v>7</v>
      </c>
      <c r="D12" s="16">
        <v>300</v>
      </c>
      <c r="E12" s="16"/>
      <c r="F12" s="16"/>
      <c r="G12" s="16"/>
      <c r="H12" s="17"/>
      <c r="I12" s="17"/>
      <c r="J12" s="16"/>
      <c r="K12" s="19"/>
      <c r="L12" s="19"/>
      <c r="M12" s="20"/>
      <c r="N12" s="24"/>
    </row>
    <row r="13" spans="1:14" ht="53.25" customHeight="1">
      <c r="A13" s="12" t="s">
        <v>10</v>
      </c>
      <c r="B13" s="13">
        <v>1</v>
      </c>
      <c r="C13" s="40">
        <v>13</v>
      </c>
      <c r="D13" s="16">
        <v>17277.3</v>
      </c>
      <c r="E13" s="16">
        <v>17208.2</v>
      </c>
      <c r="F13" s="16">
        <v>18039.5</v>
      </c>
      <c r="G13" s="16">
        <v>19029.6</v>
      </c>
      <c r="H13" s="17">
        <v>20003.8</v>
      </c>
      <c r="I13" s="17">
        <v>20725.4</v>
      </c>
      <c r="J13" s="16">
        <v>20725.4</v>
      </c>
      <c r="K13" s="19">
        <f t="shared" si="1"/>
        <v>0</v>
      </c>
      <c r="L13" s="19">
        <f t="shared" si="2"/>
        <v>3517.2</v>
      </c>
      <c r="M13" s="20">
        <f t="shared" si="3"/>
        <v>0.2</v>
      </c>
      <c r="N13" s="25" t="s">
        <v>56</v>
      </c>
    </row>
    <row r="14" spans="1:14" ht="66" customHeight="1">
      <c r="A14" s="11" t="s">
        <v>11</v>
      </c>
      <c r="B14" s="4">
        <v>3</v>
      </c>
      <c r="C14" s="39">
        <v>0</v>
      </c>
      <c r="D14" s="5">
        <f aca="true" t="shared" si="4" ref="D14:J14">D15</f>
        <v>729.5</v>
      </c>
      <c r="E14" s="5">
        <f t="shared" si="4"/>
        <v>400</v>
      </c>
      <c r="F14" s="5">
        <f t="shared" si="4"/>
        <v>1400</v>
      </c>
      <c r="G14" s="5">
        <f t="shared" si="4"/>
        <v>407.4</v>
      </c>
      <c r="H14" s="5">
        <f t="shared" si="4"/>
        <v>407.4</v>
      </c>
      <c r="I14" s="5">
        <f t="shared" si="4"/>
        <v>609.2</v>
      </c>
      <c r="J14" s="5">
        <f t="shared" si="4"/>
        <v>609.2</v>
      </c>
      <c r="K14" s="19">
        <f t="shared" si="1"/>
        <v>0</v>
      </c>
      <c r="L14" s="19">
        <f t="shared" si="2"/>
        <v>209.2</v>
      </c>
      <c r="M14" s="20"/>
      <c r="N14" s="25"/>
    </row>
    <row r="15" spans="1:14" ht="87.75" customHeight="1">
      <c r="A15" s="12" t="s">
        <v>12</v>
      </c>
      <c r="B15" s="13">
        <v>3</v>
      </c>
      <c r="C15" s="40">
        <v>9</v>
      </c>
      <c r="D15" s="16">
        <v>729.5</v>
      </c>
      <c r="E15" s="16">
        <v>400</v>
      </c>
      <c r="F15" s="16">
        <v>1400</v>
      </c>
      <c r="G15" s="16">
        <v>407.4</v>
      </c>
      <c r="H15" s="17">
        <v>407.4</v>
      </c>
      <c r="I15" s="17">
        <v>609.2</v>
      </c>
      <c r="J15" s="16">
        <v>609.2</v>
      </c>
      <c r="K15" s="19">
        <f t="shared" si="1"/>
        <v>0</v>
      </c>
      <c r="L15" s="19">
        <f t="shared" si="2"/>
        <v>209.2</v>
      </c>
      <c r="M15" s="20">
        <f t="shared" si="3"/>
        <v>0.52</v>
      </c>
      <c r="N15" s="25" t="s">
        <v>57</v>
      </c>
    </row>
    <row r="16" spans="1:14" ht="38.25" customHeight="1">
      <c r="A16" s="11" t="s">
        <v>13</v>
      </c>
      <c r="B16" s="4">
        <v>4</v>
      </c>
      <c r="C16" s="39">
        <v>0</v>
      </c>
      <c r="D16" s="5">
        <f>D17+D18+D19+D20</f>
        <v>25877</v>
      </c>
      <c r="E16" s="5">
        <f aca="true" t="shared" si="5" ref="E16:J16">E17+E18+E19+E20</f>
        <v>24258.7</v>
      </c>
      <c r="F16" s="5">
        <f t="shared" si="5"/>
        <v>27746.1</v>
      </c>
      <c r="G16" s="5">
        <f t="shared" si="5"/>
        <v>26036</v>
      </c>
      <c r="H16" s="5">
        <f t="shared" si="5"/>
        <v>26077.5</v>
      </c>
      <c r="I16" s="5">
        <f t="shared" si="5"/>
        <v>25811.5</v>
      </c>
      <c r="J16" s="5">
        <f t="shared" si="5"/>
        <v>25811.5</v>
      </c>
      <c r="K16" s="36">
        <f t="shared" si="1"/>
        <v>0</v>
      </c>
      <c r="L16" s="36">
        <f t="shared" si="2"/>
        <v>1552.8</v>
      </c>
      <c r="M16" s="37"/>
      <c r="N16" s="24"/>
    </row>
    <row r="17" spans="1:14" ht="18" customHeight="1">
      <c r="A17" s="12" t="s">
        <v>14</v>
      </c>
      <c r="B17" s="13">
        <v>4</v>
      </c>
      <c r="C17" s="40">
        <v>1</v>
      </c>
      <c r="D17" s="16">
        <v>100</v>
      </c>
      <c r="E17" s="16">
        <v>100</v>
      </c>
      <c r="F17" s="16">
        <v>100</v>
      </c>
      <c r="G17" s="16">
        <v>100</v>
      </c>
      <c r="H17" s="17">
        <v>100</v>
      </c>
      <c r="I17" s="17">
        <v>100</v>
      </c>
      <c r="J17" s="16">
        <v>100</v>
      </c>
      <c r="K17" s="19">
        <f t="shared" si="1"/>
        <v>0</v>
      </c>
      <c r="L17" s="19">
        <f t="shared" si="2"/>
        <v>0</v>
      </c>
      <c r="M17" s="20">
        <f t="shared" si="3"/>
        <v>0</v>
      </c>
      <c r="N17" s="24"/>
    </row>
    <row r="18" spans="1:14" ht="18" customHeight="1">
      <c r="A18" s="12" t="s">
        <v>15</v>
      </c>
      <c r="B18" s="13">
        <v>4</v>
      </c>
      <c r="C18" s="40">
        <v>5</v>
      </c>
      <c r="D18" s="16">
        <v>150</v>
      </c>
      <c r="E18" s="16">
        <v>150</v>
      </c>
      <c r="F18" s="16">
        <v>150</v>
      </c>
      <c r="G18" s="16">
        <v>150</v>
      </c>
      <c r="H18" s="17">
        <v>150</v>
      </c>
      <c r="I18" s="17">
        <v>150</v>
      </c>
      <c r="J18" s="16">
        <v>150</v>
      </c>
      <c r="K18" s="19">
        <f t="shared" si="1"/>
        <v>0</v>
      </c>
      <c r="L18" s="19">
        <f t="shared" si="2"/>
        <v>0</v>
      </c>
      <c r="M18" s="20">
        <f t="shared" si="3"/>
        <v>0</v>
      </c>
      <c r="N18" s="24"/>
    </row>
    <row r="19" spans="1:14" ht="40.5" customHeight="1">
      <c r="A19" s="12" t="s">
        <v>16</v>
      </c>
      <c r="B19" s="13">
        <v>4</v>
      </c>
      <c r="C19" s="40">
        <v>9</v>
      </c>
      <c r="D19" s="16">
        <v>25291.6</v>
      </c>
      <c r="E19" s="16">
        <v>23533</v>
      </c>
      <c r="F19" s="16">
        <v>26929.4</v>
      </c>
      <c r="G19" s="16">
        <v>25219.3</v>
      </c>
      <c r="H19" s="17">
        <v>25219.3</v>
      </c>
      <c r="I19" s="17">
        <v>24998.6</v>
      </c>
      <c r="J19" s="16">
        <v>24998.6</v>
      </c>
      <c r="K19" s="19">
        <f t="shared" si="1"/>
        <v>0</v>
      </c>
      <c r="L19" s="19">
        <f t="shared" si="2"/>
        <v>1465.6</v>
      </c>
      <c r="M19" s="20">
        <f t="shared" si="3"/>
        <v>0.06</v>
      </c>
      <c r="N19" s="25"/>
    </row>
    <row r="20" spans="1:14" ht="54" customHeight="1">
      <c r="A20" s="12" t="s">
        <v>17</v>
      </c>
      <c r="B20" s="13">
        <v>4</v>
      </c>
      <c r="C20" s="40">
        <v>12</v>
      </c>
      <c r="D20" s="16">
        <v>335.4</v>
      </c>
      <c r="E20" s="16">
        <v>475.7</v>
      </c>
      <c r="F20" s="16">
        <v>566.7</v>
      </c>
      <c r="G20" s="16">
        <v>566.7</v>
      </c>
      <c r="H20" s="17">
        <v>608.2</v>
      </c>
      <c r="I20" s="17">
        <v>562.9</v>
      </c>
      <c r="J20" s="16">
        <v>562.9</v>
      </c>
      <c r="K20" s="19">
        <f t="shared" si="1"/>
        <v>0</v>
      </c>
      <c r="L20" s="19">
        <f t="shared" si="2"/>
        <v>87.2</v>
      </c>
      <c r="M20" s="20">
        <f t="shared" si="3"/>
        <v>0.18</v>
      </c>
      <c r="N20" s="25" t="s">
        <v>58</v>
      </c>
    </row>
    <row r="21" spans="1:14" ht="66" customHeight="1">
      <c r="A21" s="11" t="s">
        <v>18</v>
      </c>
      <c r="B21" s="4">
        <v>5</v>
      </c>
      <c r="C21" s="39">
        <v>0</v>
      </c>
      <c r="D21" s="5">
        <f>D22+D23</f>
        <v>1926.9</v>
      </c>
      <c r="E21" s="5">
        <f aca="true" t="shared" si="6" ref="E21:J21">E22+E23</f>
        <v>2529.8</v>
      </c>
      <c r="F21" s="5">
        <f t="shared" si="6"/>
        <v>3001.8</v>
      </c>
      <c r="G21" s="5">
        <f t="shared" si="6"/>
        <v>5940.1</v>
      </c>
      <c r="H21" s="5">
        <f t="shared" si="6"/>
        <v>5981.6</v>
      </c>
      <c r="I21" s="5">
        <f t="shared" si="6"/>
        <v>4306.5</v>
      </c>
      <c r="J21" s="5">
        <f t="shared" si="6"/>
        <v>4218.9</v>
      </c>
      <c r="K21" s="36">
        <f t="shared" si="1"/>
        <v>-87.6</v>
      </c>
      <c r="L21" s="36">
        <f t="shared" si="2"/>
        <v>1689.1</v>
      </c>
      <c r="M21" s="37"/>
      <c r="N21" s="24"/>
    </row>
    <row r="22" spans="1:14" ht="32.25" customHeight="1">
      <c r="A22" s="12" t="s">
        <v>19</v>
      </c>
      <c r="B22" s="13">
        <v>5</v>
      </c>
      <c r="C22" s="40">
        <v>1</v>
      </c>
      <c r="D22" s="16">
        <v>1926.9</v>
      </c>
      <c r="E22" s="16">
        <v>2529.8</v>
      </c>
      <c r="F22" s="16">
        <v>3001.8</v>
      </c>
      <c r="G22" s="16">
        <v>4434.7</v>
      </c>
      <c r="H22" s="17">
        <v>4434.7</v>
      </c>
      <c r="I22" s="17">
        <v>3034.1</v>
      </c>
      <c r="J22" s="16">
        <v>2946.5</v>
      </c>
      <c r="K22" s="19">
        <f t="shared" si="1"/>
        <v>-87.6</v>
      </c>
      <c r="L22" s="19">
        <f t="shared" si="2"/>
        <v>416.7</v>
      </c>
      <c r="M22" s="20">
        <f t="shared" si="3"/>
        <v>0.16</v>
      </c>
      <c r="N22" s="25" t="s">
        <v>59</v>
      </c>
    </row>
    <row r="23" spans="1:14" ht="32.25" customHeight="1">
      <c r="A23" s="12" t="s">
        <v>51</v>
      </c>
      <c r="B23" s="13">
        <v>5</v>
      </c>
      <c r="C23" s="40">
        <v>3</v>
      </c>
      <c r="D23" s="16">
        <v>0</v>
      </c>
      <c r="E23" s="16">
        <v>0</v>
      </c>
      <c r="F23" s="16">
        <v>0</v>
      </c>
      <c r="G23" s="16">
        <v>1505.4</v>
      </c>
      <c r="H23" s="17">
        <v>1546.9</v>
      </c>
      <c r="I23" s="17">
        <v>1272.4</v>
      </c>
      <c r="J23" s="16">
        <v>1272.4</v>
      </c>
      <c r="K23" s="19">
        <f t="shared" si="1"/>
        <v>0</v>
      </c>
      <c r="L23" s="19">
        <f t="shared" si="2"/>
        <v>1272.4</v>
      </c>
      <c r="M23" s="20"/>
      <c r="N23" s="25"/>
    </row>
    <row r="24" spans="1:14" ht="38.25" customHeight="1">
      <c r="A24" s="11" t="s">
        <v>20</v>
      </c>
      <c r="B24" s="4">
        <v>6</v>
      </c>
      <c r="C24" s="39">
        <v>0</v>
      </c>
      <c r="D24" s="5">
        <f aca="true" t="shared" si="7" ref="D24:J24">D25</f>
        <v>201.4</v>
      </c>
      <c r="E24" s="5">
        <f t="shared" si="7"/>
        <v>324</v>
      </c>
      <c r="F24" s="5">
        <f t="shared" si="7"/>
        <v>324</v>
      </c>
      <c r="G24" s="5">
        <f t="shared" si="7"/>
        <v>324</v>
      </c>
      <c r="H24" s="5">
        <f t="shared" si="7"/>
        <v>324</v>
      </c>
      <c r="I24" s="5">
        <f t="shared" si="7"/>
        <v>223.4</v>
      </c>
      <c r="J24" s="5">
        <f t="shared" si="7"/>
        <v>223.4</v>
      </c>
      <c r="K24" s="36">
        <f t="shared" si="1"/>
        <v>0</v>
      </c>
      <c r="L24" s="36">
        <f t="shared" si="2"/>
        <v>-100.6</v>
      </c>
      <c r="M24" s="37"/>
      <c r="N24" s="24"/>
    </row>
    <row r="25" spans="1:14" ht="53.25" customHeight="1">
      <c r="A25" s="12" t="s">
        <v>21</v>
      </c>
      <c r="B25" s="13">
        <v>6</v>
      </c>
      <c r="C25" s="40">
        <v>3</v>
      </c>
      <c r="D25" s="16">
        <v>201.4</v>
      </c>
      <c r="E25" s="16">
        <v>324</v>
      </c>
      <c r="F25" s="16">
        <v>324</v>
      </c>
      <c r="G25" s="16">
        <v>324</v>
      </c>
      <c r="H25" s="17">
        <v>324</v>
      </c>
      <c r="I25" s="32">
        <v>223.4</v>
      </c>
      <c r="J25" s="33">
        <v>223.4</v>
      </c>
      <c r="K25" s="19">
        <f t="shared" si="1"/>
        <v>0</v>
      </c>
      <c r="L25" s="19">
        <f t="shared" si="2"/>
        <v>-100.6</v>
      </c>
      <c r="M25" s="20">
        <f t="shared" si="3"/>
        <v>-0.31</v>
      </c>
      <c r="N25" s="24"/>
    </row>
    <row r="26" spans="1:14" ht="18" customHeight="1">
      <c r="A26" s="11" t="s">
        <v>22</v>
      </c>
      <c r="B26" s="4">
        <v>7</v>
      </c>
      <c r="C26" s="39">
        <v>0</v>
      </c>
      <c r="D26" s="5">
        <f>D27+D28+D29+D30+D31</f>
        <v>278086.7</v>
      </c>
      <c r="E26" s="5">
        <f aca="true" t="shared" si="8" ref="E26:J26">E27+E28+E29+E30+E31</f>
        <v>370892.4</v>
      </c>
      <c r="F26" s="5">
        <f t="shared" si="8"/>
        <v>399443.6</v>
      </c>
      <c r="G26" s="5">
        <f t="shared" si="8"/>
        <v>412575</v>
      </c>
      <c r="H26" s="5">
        <f t="shared" si="8"/>
        <v>420239.2</v>
      </c>
      <c r="I26" s="5">
        <f t="shared" si="8"/>
        <v>423241.8</v>
      </c>
      <c r="J26" s="5">
        <f t="shared" si="8"/>
        <v>420316.8</v>
      </c>
      <c r="K26" s="36">
        <f t="shared" si="1"/>
        <v>-2925</v>
      </c>
      <c r="L26" s="36">
        <f t="shared" si="2"/>
        <v>49424.4</v>
      </c>
      <c r="M26" s="37"/>
      <c r="N26" s="24"/>
    </row>
    <row r="27" spans="1:14" ht="18" customHeight="1">
      <c r="A27" s="12" t="s">
        <v>23</v>
      </c>
      <c r="B27" s="13">
        <v>7</v>
      </c>
      <c r="C27" s="40">
        <v>1</v>
      </c>
      <c r="D27" s="16">
        <v>65138.4</v>
      </c>
      <c r="E27" s="16">
        <v>69409.2</v>
      </c>
      <c r="F27" s="16">
        <v>68577.2</v>
      </c>
      <c r="G27" s="16">
        <v>72372.8</v>
      </c>
      <c r="H27" s="17">
        <v>75513.9</v>
      </c>
      <c r="I27" s="17">
        <v>76321.1</v>
      </c>
      <c r="J27" s="16">
        <v>76321.1</v>
      </c>
      <c r="K27" s="19">
        <f t="shared" si="1"/>
        <v>0</v>
      </c>
      <c r="L27" s="19">
        <f t="shared" si="2"/>
        <v>6911.9</v>
      </c>
      <c r="M27" s="20">
        <f t="shared" si="3"/>
        <v>0.1</v>
      </c>
      <c r="N27" s="25"/>
    </row>
    <row r="28" spans="1:14" ht="134.25" customHeight="1">
      <c r="A28" s="12" t="s">
        <v>24</v>
      </c>
      <c r="B28" s="13">
        <v>7</v>
      </c>
      <c r="C28" s="40">
        <v>2</v>
      </c>
      <c r="D28" s="16">
        <v>152703.1</v>
      </c>
      <c r="E28" s="16">
        <v>221648.9</v>
      </c>
      <c r="F28" s="16">
        <v>250424.9</v>
      </c>
      <c r="G28" s="16">
        <v>249130.4</v>
      </c>
      <c r="H28" s="17">
        <v>251649.3</v>
      </c>
      <c r="I28" s="17">
        <v>251755.8</v>
      </c>
      <c r="J28" s="16">
        <v>248832.3</v>
      </c>
      <c r="K28" s="19">
        <f t="shared" si="1"/>
        <v>-2923.5</v>
      </c>
      <c r="L28" s="19">
        <f t="shared" si="2"/>
        <v>27183.4</v>
      </c>
      <c r="M28" s="20">
        <f t="shared" si="3"/>
        <v>0.12</v>
      </c>
      <c r="N28" s="25" t="s">
        <v>62</v>
      </c>
    </row>
    <row r="29" spans="1:14" ht="120.75" customHeight="1">
      <c r="A29" s="12" t="s">
        <v>25</v>
      </c>
      <c r="B29" s="13">
        <v>7</v>
      </c>
      <c r="C29" s="40">
        <v>3</v>
      </c>
      <c r="D29" s="16">
        <v>0</v>
      </c>
      <c r="E29" s="16">
        <v>10948.8</v>
      </c>
      <c r="F29" s="16">
        <v>11070</v>
      </c>
      <c r="G29" s="16">
        <v>13060.3</v>
      </c>
      <c r="H29" s="17">
        <v>13282.5</v>
      </c>
      <c r="I29" s="17">
        <v>13209.2</v>
      </c>
      <c r="J29" s="16">
        <v>13209.2</v>
      </c>
      <c r="K29" s="19">
        <f t="shared" si="1"/>
        <v>0</v>
      </c>
      <c r="L29" s="19">
        <f t="shared" si="2"/>
        <v>2260.4</v>
      </c>
      <c r="M29" s="20">
        <f t="shared" si="3"/>
        <v>0.21</v>
      </c>
      <c r="N29" s="34" t="s">
        <v>61</v>
      </c>
    </row>
    <row r="30" spans="1:14" ht="18" customHeight="1">
      <c r="A30" s="12" t="s">
        <v>26</v>
      </c>
      <c r="B30" s="13">
        <v>7</v>
      </c>
      <c r="C30" s="40">
        <v>7</v>
      </c>
      <c r="D30" s="16">
        <v>477.5</v>
      </c>
      <c r="E30" s="16">
        <v>243.1</v>
      </c>
      <c r="F30" s="16">
        <v>243.1</v>
      </c>
      <c r="G30" s="16">
        <v>243.1</v>
      </c>
      <c r="H30" s="17">
        <v>243.1</v>
      </c>
      <c r="I30" s="17">
        <v>243.1</v>
      </c>
      <c r="J30" s="16">
        <v>243.1</v>
      </c>
      <c r="K30" s="19">
        <f t="shared" si="1"/>
        <v>0</v>
      </c>
      <c r="L30" s="19">
        <f t="shared" si="2"/>
        <v>0</v>
      </c>
      <c r="M30" s="20">
        <f t="shared" si="3"/>
        <v>0</v>
      </c>
      <c r="N30" s="24"/>
    </row>
    <row r="31" spans="1:14" ht="39" customHeight="1">
      <c r="A31" s="12" t="s">
        <v>27</v>
      </c>
      <c r="B31" s="13">
        <v>7</v>
      </c>
      <c r="C31" s="40">
        <v>9</v>
      </c>
      <c r="D31" s="16">
        <v>59767.7</v>
      </c>
      <c r="E31" s="16">
        <v>68642.4</v>
      </c>
      <c r="F31" s="16">
        <v>69128.4</v>
      </c>
      <c r="G31" s="16">
        <v>77768.4</v>
      </c>
      <c r="H31" s="17">
        <v>79550.4</v>
      </c>
      <c r="I31" s="17">
        <v>81712.6</v>
      </c>
      <c r="J31" s="16">
        <v>81711.1</v>
      </c>
      <c r="K31" s="19">
        <f t="shared" si="1"/>
        <v>-1.5</v>
      </c>
      <c r="L31" s="19">
        <f t="shared" si="2"/>
        <v>13068.7</v>
      </c>
      <c r="M31" s="20">
        <f t="shared" si="3"/>
        <v>0.19</v>
      </c>
      <c r="N31" s="25" t="s">
        <v>60</v>
      </c>
    </row>
    <row r="32" spans="1:14" ht="48.75" customHeight="1">
      <c r="A32" s="11" t="s">
        <v>28</v>
      </c>
      <c r="B32" s="4">
        <v>8</v>
      </c>
      <c r="C32" s="39">
        <v>0</v>
      </c>
      <c r="D32" s="5">
        <f>D33+D34</f>
        <v>25141.4</v>
      </c>
      <c r="E32" s="5">
        <f aca="true" t="shared" si="9" ref="E32:J32">E33+E34</f>
        <v>31284.2</v>
      </c>
      <c r="F32" s="5">
        <f t="shared" si="9"/>
        <v>32391.8</v>
      </c>
      <c r="G32" s="5">
        <f t="shared" si="9"/>
        <v>33343</v>
      </c>
      <c r="H32" s="5">
        <f t="shared" si="9"/>
        <v>34604.9</v>
      </c>
      <c r="I32" s="5">
        <f t="shared" si="9"/>
        <v>35611.6</v>
      </c>
      <c r="J32" s="5">
        <f t="shared" si="9"/>
        <v>35611.6</v>
      </c>
      <c r="K32" s="36">
        <f t="shared" si="1"/>
        <v>0</v>
      </c>
      <c r="L32" s="36">
        <f t="shared" si="2"/>
        <v>4327.4</v>
      </c>
      <c r="M32" s="37"/>
      <c r="N32" s="24"/>
    </row>
    <row r="33" spans="1:14" ht="64.5" customHeight="1">
      <c r="A33" s="12" t="s">
        <v>29</v>
      </c>
      <c r="B33" s="13">
        <v>8</v>
      </c>
      <c r="C33" s="40">
        <v>1</v>
      </c>
      <c r="D33" s="16">
        <v>17498.3</v>
      </c>
      <c r="E33" s="16">
        <v>22586.8</v>
      </c>
      <c r="F33" s="16">
        <v>23539.1</v>
      </c>
      <c r="G33" s="16">
        <v>23557.8</v>
      </c>
      <c r="H33" s="17">
        <v>24616</v>
      </c>
      <c r="I33" s="17">
        <v>25507.9</v>
      </c>
      <c r="J33" s="16">
        <v>25507.9</v>
      </c>
      <c r="K33" s="19">
        <f t="shared" si="1"/>
        <v>0</v>
      </c>
      <c r="L33" s="19">
        <f t="shared" si="2"/>
        <v>2921.1</v>
      </c>
      <c r="M33" s="20">
        <f t="shared" si="3"/>
        <v>0.13</v>
      </c>
      <c r="N33" s="34" t="s">
        <v>64</v>
      </c>
    </row>
    <row r="34" spans="1:14" ht="55.5" customHeight="1">
      <c r="A34" s="12" t="s">
        <v>30</v>
      </c>
      <c r="B34" s="13">
        <v>8</v>
      </c>
      <c r="C34" s="40">
        <v>4</v>
      </c>
      <c r="D34" s="16">
        <v>7643.1</v>
      </c>
      <c r="E34" s="16">
        <v>8697.4</v>
      </c>
      <c r="F34" s="16">
        <v>8852.7</v>
      </c>
      <c r="G34" s="16">
        <v>9785.2</v>
      </c>
      <c r="H34" s="17">
        <v>9988.9</v>
      </c>
      <c r="I34" s="17">
        <v>10103.7</v>
      </c>
      <c r="J34" s="16">
        <v>10103.7</v>
      </c>
      <c r="K34" s="19">
        <f t="shared" si="1"/>
        <v>0</v>
      </c>
      <c r="L34" s="19">
        <f t="shared" si="2"/>
        <v>1406.3</v>
      </c>
      <c r="M34" s="20">
        <f t="shared" si="3"/>
        <v>0.16</v>
      </c>
      <c r="N34" s="34" t="s">
        <v>63</v>
      </c>
    </row>
    <row r="35" spans="1:14" ht="27.75" customHeight="1">
      <c r="A35" s="11" t="s">
        <v>31</v>
      </c>
      <c r="B35" s="4">
        <v>9</v>
      </c>
      <c r="C35" s="39">
        <v>0</v>
      </c>
      <c r="D35" s="5">
        <f>D36+D37</f>
        <v>338.9</v>
      </c>
      <c r="E35" s="5">
        <f aca="true" t="shared" si="10" ref="E35:J35">E36+E37</f>
        <v>224.6</v>
      </c>
      <c r="F35" s="5">
        <f t="shared" si="10"/>
        <v>1224.6</v>
      </c>
      <c r="G35" s="5">
        <f t="shared" si="10"/>
        <v>224.6</v>
      </c>
      <c r="H35" s="5">
        <f t="shared" si="10"/>
        <v>224.6</v>
      </c>
      <c r="I35" s="5">
        <f t="shared" si="10"/>
        <v>224.6</v>
      </c>
      <c r="J35" s="5">
        <f t="shared" si="10"/>
        <v>224.6</v>
      </c>
      <c r="K35" s="36">
        <f t="shared" si="1"/>
        <v>0</v>
      </c>
      <c r="L35" s="36">
        <f t="shared" si="2"/>
        <v>0</v>
      </c>
      <c r="M35" s="37">
        <f t="shared" si="3"/>
        <v>0</v>
      </c>
      <c r="N35" s="25"/>
    </row>
    <row r="36" spans="1:14" ht="45" customHeight="1">
      <c r="A36" s="12" t="s">
        <v>32</v>
      </c>
      <c r="B36" s="13">
        <v>9</v>
      </c>
      <c r="C36" s="40">
        <v>7</v>
      </c>
      <c r="D36" s="16">
        <v>90.9</v>
      </c>
      <c r="E36" s="16">
        <v>112.6</v>
      </c>
      <c r="F36" s="16">
        <v>112.6</v>
      </c>
      <c r="G36" s="16">
        <v>112.6</v>
      </c>
      <c r="H36" s="17">
        <v>112.6</v>
      </c>
      <c r="I36" s="17">
        <v>112.6</v>
      </c>
      <c r="J36" s="16">
        <v>112.6</v>
      </c>
      <c r="K36" s="19">
        <f t="shared" si="1"/>
        <v>0</v>
      </c>
      <c r="L36" s="19">
        <f t="shared" si="2"/>
        <v>0</v>
      </c>
      <c r="M36" s="20">
        <f t="shared" si="3"/>
        <v>0</v>
      </c>
      <c r="N36" s="25"/>
    </row>
    <row r="37" spans="1:14" ht="36.75" customHeight="1">
      <c r="A37" s="12" t="s">
        <v>33</v>
      </c>
      <c r="B37" s="13">
        <v>9</v>
      </c>
      <c r="C37" s="40">
        <v>9</v>
      </c>
      <c r="D37" s="16">
        <v>248</v>
      </c>
      <c r="E37" s="16">
        <v>112</v>
      </c>
      <c r="F37" s="16">
        <v>1112</v>
      </c>
      <c r="G37" s="16">
        <v>112</v>
      </c>
      <c r="H37" s="17">
        <v>112</v>
      </c>
      <c r="I37" s="17">
        <v>112</v>
      </c>
      <c r="J37" s="16">
        <v>112</v>
      </c>
      <c r="K37" s="19">
        <f t="shared" si="1"/>
        <v>0</v>
      </c>
      <c r="L37" s="19">
        <f t="shared" si="2"/>
        <v>0</v>
      </c>
      <c r="M37" s="20">
        <f t="shared" si="3"/>
        <v>0</v>
      </c>
      <c r="N37" s="25"/>
    </row>
    <row r="38" spans="1:14" ht="18" customHeight="1">
      <c r="A38" s="11" t="s">
        <v>34</v>
      </c>
      <c r="B38" s="4">
        <v>10</v>
      </c>
      <c r="C38" s="39">
        <v>0</v>
      </c>
      <c r="D38" s="5">
        <f>D39+D41+D40</f>
        <v>30144.7</v>
      </c>
      <c r="E38" s="5">
        <f aca="true" t="shared" si="11" ref="E38:J38">E39+E41</f>
        <v>15477.6</v>
      </c>
      <c r="F38" s="5">
        <f t="shared" si="11"/>
        <v>15823.2</v>
      </c>
      <c r="G38" s="5">
        <f t="shared" si="11"/>
        <v>16426.6</v>
      </c>
      <c r="H38" s="5">
        <f t="shared" si="11"/>
        <v>17126.6</v>
      </c>
      <c r="I38" s="5">
        <f t="shared" si="11"/>
        <v>17197.5</v>
      </c>
      <c r="J38" s="5">
        <f t="shared" si="11"/>
        <v>17197.4</v>
      </c>
      <c r="K38" s="36">
        <f t="shared" si="1"/>
        <v>-0.1</v>
      </c>
      <c r="L38" s="36">
        <f t="shared" si="2"/>
        <v>1719.8</v>
      </c>
      <c r="M38" s="37"/>
      <c r="N38" s="24"/>
    </row>
    <row r="39" spans="1:14" ht="39" customHeight="1">
      <c r="A39" s="12" t="s">
        <v>35</v>
      </c>
      <c r="B39" s="13">
        <v>10</v>
      </c>
      <c r="C39" s="40">
        <v>3</v>
      </c>
      <c r="D39" s="16">
        <v>22242.8</v>
      </c>
      <c r="E39" s="16">
        <v>14483.8</v>
      </c>
      <c r="F39" s="16">
        <v>14829.4</v>
      </c>
      <c r="G39" s="16">
        <v>15432.8</v>
      </c>
      <c r="H39" s="17">
        <v>16132.8</v>
      </c>
      <c r="I39" s="17">
        <v>16266.7</v>
      </c>
      <c r="J39" s="16">
        <v>16266.6</v>
      </c>
      <c r="K39" s="19">
        <f t="shared" si="1"/>
        <v>-0.1</v>
      </c>
      <c r="L39" s="19">
        <f t="shared" si="2"/>
        <v>1782.8</v>
      </c>
      <c r="M39" s="20">
        <f t="shared" si="3"/>
        <v>0.12</v>
      </c>
      <c r="N39" s="35" t="s">
        <v>65</v>
      </c>
    </row>
    <row r="40" spans="1:14" ht="39" customHeight="1">
      <c r="A40" s="12" t="s">
        <v>68</v>
      </c>
      <c r="B40" s="13">
        <v>10</v>
      </c>
      <c r="C40" s="40">
        <v>4</v>
      </c>
      <c r="D40" s="16">
        <v>5220</v>
      </c>
      <c r="E40" s="16"/>
      <c r="F40" s="16"/>
      <c r="G40" s="16"/>
      <c r="H40" s="17"/>
      <c r="I40" s="17"/>
      <c r="J40" s="16"/>
      <c r="K40" s="19"/>
      <c r="L40" s="19"/>
      <c r="M40" s="20"/>
      <c r="N40" s="35"/>
    </row>
    <row r="41" spans="1:14" ht="18" customHeight="1">
      <c r="A41" s="12" t="s">
        <v>36</v>
      </c>
      <c r="B41" s="13">
        <v>10</v>
      </c>
      <c r="C41" s="40">
        <v>6</v>
      </c>
      <c r="D41" s="16">
        <v>2681.9</v>
      </c>
      <c r="E41" s="16">
        <v>993.8</v>
      </c>
      <c r="F41" s="16">
        <v>993.8</v>
      </c>
      <c r="G41" s="16">
        <v>993.8</v>
      </c>
      <c r="H41" s="17">
        <v>993.8</v>
      </c>
      <c r="I41" s="17">
        <v>930.8</v>
      </c>
      <c r="J41" s="16">
        <v>930.8</v>
      </c>
      <c r="K41" s="19">
        <f t="shared" si="1"/>
        <v>0</v>
      </c>
      <c r="L41" s="19">
        <f t="shared" si="2"/>
        <v>-63</v>
      </c>
      <c r="M41" s="20">
        <f t="shared" si="3"/>
        <v>-0.06</v>
      </c>
      <c r="N41" s="24"/>
    </row>
    <row r="42" spans="1:14" ht="39.75" customHeight="1">
      <c r="A42" s="11" t="s">
        <v>37</v>
      </c>
      <c r="B42" s="4">
        <v>11</v>
      </c>
      <c r="C42" s="39">
        <v>0</v>
      </c>
      <c r="D42" s="5">
        <f>D43+D44+D45</f>
        <v>562.7</v>
      </c>
      <c r="E42" s="5">
        <f aca="true" t="shared" si="12" ref="D42:J42">E43</f>
        <v>368.5</v>
      </c>
      <c r="F42" s="5">
        <f t="shared" si="12"/>
        <v>368.5</v>
      </c>
      <c r="G42" s="5">
        <f t="shared" si="12"/>
        <v>17469.9</v>
      </c>
      <c r="H42" s="5">
        <f t="shared" si="12"/>
        <v>17493.5</v>
      </c>
      <c r="I42" s="5">
        <f t="shared" si="12"/>
        <v>5952.7</v>
      </c>
      <c r="J42" s="5">
        <f t="shared" si="12"/>
        <v>5952.7</v>
      </c>
      <c r="K42" s="36">
        <f t="shared" si="1"/>
        <v>0</v>
      </c>
      <c r="L42" s="36">
        <f t="shared" si="2"/>
        <v>5584.2</v>
      </c>
      <c r="M42" s="37"/>
      <c r="N42" s="30"/>
    </row>
    <row r="43" spans="1:14" ht="54" customHeight="1">
      <c r="A43" s="12" t="s">
        <v>38</v>
      </c>
      <c r="B43" s="13">
        <v>11</v>
      </c>
      <c r="C43" s="40">
        <v>1</v>
      </c>
      <c r="D43" s="16">
        <v>0</v>
      </c>
      <c r="E43" s="16">
        <v>368.5</v>
      </c>
      <c r="F43" s="16">
        <v>368.5</v>
      </c>
      <c r="G43" s="16">
        <v>17469.9</v>
      </c>
      <c r="H43" s="17">
        <v>17493.5</v>
      </c>
      <c r="I43" s="17">
        <v>5952.7</v>
      </c>
      <c r="J43" s="16">
        <v>5952.7</v>
      </c>
      <c r="K43" s="19">
        <f t="shared" si="1"/>
        <v>0</v>
      </c>
      <c r="L43" s="19">
        <f t="shared" si="2"/>
        <v>5584.2</v>
      </c>
      <c r="M43" s="20">
        <f t="shared" si="3"/>
        <v>15.15</v>
      </c>
      <c r="N43" s="25" t="s">
        <v>66</v>
      </c>
    </row>
    <row r="44" spans="1:14" ht="54" customHeight="1">
      <c r="A44" s="12" t="s">
        <v>69</v>
      </c>
      <c r="B44" s="13">
        <v>11</v>
      </c>
      <c r="C44" s="40">
        <v>2</v>
      </c>
      <c r="D44" s="16">
        <v>368.5</v>
      </c>
      <c r="E44" s="16"/>
      <c r="F44" s="16"/>
      <c r="G44" s="16"/>
      <c r="H44" s="17"/>
      <c r="I44" s="17"/>
      <c r="J44" s="16"/>
      <c r="K44" s="19"/>
      <c r="L44" s="19"/>
      <c r="M44" s="20"/>
      <c r="N44" s="25"/>
    </row>
    <row r="45" spans="1:14" ht="54" customHeight="1">
      <c r="A45" s="12" t="s">
        <v>70</v>
      </c>
      <c r="B45" s="13">
        <v>11</v>
      </c>
      <c r="C45" s="40">
        <v>5</v>
      </c>
      <c r="D45" s="16">
        <v>194.2</v>
      </c>
      <c r="E45" s="16"/>
      <c r="F45" s="16"/>
      <c r="G45" s="16"/>
      <c r="H45" s="17"/>
      <c r="I45" s="17"/>
      <c r="J45" s="16"/>
      <c r="K45" s="19"/>
      <c r="L45" s="19"/>
      <c r="M45" s="20"/>
      <c r="N45" s="25"/>
    </row>
    <row r="46" spans="1:14" ht="96" customHeight="1">
      <c r="A46" s="11" t="s">
        <v>39</v>
      </c>
      <c r="B46" s="4">
        <v>14</v>
      </c>
      <c r="C46" s="39">
        <v>0</v>
      </c>
      <c r="D46" s="5">
        <f>D47+D48</f>
        <v>25902.9</v>
      </c>
      <c r="E46" s="5">
        <f aca="true" t="shared" si="13" ref="E46:J46">E47+E48</f>
        <v>30912.4</v>
      </c>
      <c r="F46" s="5">
        <f t="shared" si="13"/>
        <v>31539.6</v>
      </c>
      <c r="G46" s="5">
        <f t="shared" si="13"/>
        <v>32064</v>
      </c>
      <c r="H46" s="5">
        <f t="shared" si="13"/>
        <v>32623.1</v>
      </c>
      <c r="I46" s="5">
        <f t="shared" si="13"/>
        <v>32623.1</v>
      </c>
      <c r="J46" s="5">
        <f t="shared" si="13"/>
        <v>32623.1</v>
      </c>
      <c r="K46" s="36">
        <f t="shared" si="1"/>
        <v>0</v>
      </c>
      <c r="L46" s="36">
        <f t="shared" si="2"/>
        <v>1710.7</v>
      </c>
      <c r="M46" s="37"/>
      <c r="N46" s="24"/>
    </row>
    <row r="47" spans="1:14" ht="75" customHeight="1">
      <c r="A47" s="12" t="s">
        <v>40</v>
      </c>
      <c r="B47" s="13">
        <v>14</v>
      </c>
      <c r="C47" s="40">
        <v>1</v>
      </c>
      <c r="D47" s="16">
        <v>13953.9</v>
      </c>
      <c r="E47" s="16">
        <v>6946.4</v>
      </c>
      <c r="F47" s="16">
        <v>6946.4</v>
      </c>
      <c r="G47" s="16">
        <v>6946.4</v>
      </c>
      <c r="H47" s="17">
        <v>6946.4</v>
      </c>
      <c r="I47" s="17">
        <v>6946.4</v>
      </c>
      <c r="J47" s="16">
        <v>6946.4</v>
      </c>
      <c r="K47" s="19">
        <f t="shared" si="1"/>
        <v>0</v>
      </c>
      <c r="L47" s="19">
        <f t="shared" si="2"/>
        <v>0</v>
      </c>
      <c r="M47" s="20">
        <f t="shared" si="3"/>
        <v>0</v>
      </c>
      <c r="N47" s="24"/>
    </row>
    <row r="48" spans="1:14" ht="21" customHeight="1">
      <c r="A48" s="12" t="s">
        <v>41</v>
      </c>
      <c r="B48" s="13">
        <v>14</v>
      </c>
      <c r="C48" s="40">
        <v>2</v>
      </c>
      <c r="D48" s="16">
        <v>11949</v>
      </c>
      <c r="E48" s="16">
        <v>23966</v>
      </c>
      <c r="F48" s="16">
        <v>24593.2</v>
      </c>
      <c r="G48" s="16">
        <v>25117.6</v>
      </c>
      <c r="H48" s="17">
        <v>25676.7</v>
      </c>
      <c r="I48" s="17">
        <v>25676.7</v>
      </c>
      <c r="J48" s="16">
        <v>25676.7</v>
      </c>
      <c r="K48" s="19">
        <f t="shared" si="1"/>
        <v>0</v>
      </c>
      <c r="L48" s="19">
        <f t="shared" si="2"/>
        <v>1710.7</v>
      </c>
      <c r="M48" s="20">
        <f t="shared" si="3"/>
        <v>0.07</v>
      </c>
      <c r="N48" s="27"/>
    </row>
    <row r="49" spans="1:14" ht="26.25" customHeight="1">
      <c r="A49" s="14" t="s">
        <v>42</v>
      </c>
      <c r="B49" s="15"/>
      <c r="C49" s="41"/>
      <c r="D49" s="18">
        <f>D6+D14+D16+D21+D24+D26+D32+D35+D38+D42+D46</f>
        <v>433604.4</v>
      </c>
      <c r="E49" s="18">
        <f aca="true" t="shared" si="14" ref="D49:J49">E6+E14+E16+E21+E24+E26+E32+E35+E38+E42+E46</f>
        <v>522897.4</v>
      </c>
      <c r="F49" s="18">
        <f t="shared" si="14"/>
        <v>561018.9</v>
      </c>
      <c r="G49" s="18">
        <f t="shared" si="14"/>
        <v>593826</v>
      </c>
      <c r="H49" s="18">
        <f t="shared" si="14"/>
        <v>604725.5</v>
      </c>
      <c r="I49" s="18">
        <f t="shared" si="14"/>
        <v>596311.7</v>
      </c>
      <c r="J49" s="18">
        <f t="shared" si="14"/>
        <v>593290.1</v>
      </c>
      <c r="K49" s="36">
        <f t="shared" si="1"/>
        <v>-3021.6</v>
      </c>
      <c r="L49" s="36">
        <f t="shared" si="2"/>
        <v>70392.7</v>
      </c>
      <c r="M49" s="37">
        <f t="shared" si="3"/>
        <v>0.13</v>
      </c>
      <c r="N49" s="24"/>
    </row>
  </sheetData>
  <sheetProtection/>
  <autoFilter ref="A3:N49"/>
  <mergeCells count="1">
    <mergeCell ref="A2:J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мир</cp:lastModifiedBy>
  <cp:lastPrinted>2019-04-11T12:57:41Z</cp:lastPrinted>
  <dcterms:created xsi:type="dcterms:W3CDTF">2018-06-19T05:14:29Z</dcterms:created>
  <dcterms:modified xsi:type="dcterms:W3CDTF">2019-06-20T06:21:42Z</dcterms:modified>
  <cp:category/>
  <cp:version/>
  <cp:contentType/>
  <cp:contentStatus/>
</cp:coreProperties>
</file>