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2120" windowHeight="9120" activeTab="0"/>
  </bookViews>
  <sheets>
    <sheet name="Доходы" sheetId="1" r:id="rId1"/>
  </sheets>
  <definedNames>
    <definedName name="Z_235D559D_C246_4E04_A9D3_4884CCC68B3B_.wvu.PrintArea" localSheetId="0" hidden="1">'Доходы'!$A$1:$P$10</definedName>
    <definedName name="Z_235D559D_C246_4E04_A9D3_4884CCC68B3B_.wvu.PrintTitles" localSheetId="0" hidden="1">'Доходы'!$9:$9</definedName>
    <definedName name="Z_235D559D_C246_4E04_A9D3_4884CCC68B3B_.wvu.Rows" localSheetId="0" hidden="1">'Доходы'!$2:$3</definedName>
    <definedName name="Z_28B98D9A_0A24_4C60_8F87_AC4E4749366D_.wvu.PrintArea" localSheetId="0" hidden="1">'Доходы'!$A$1:$P$10</definedName>
    <definedName name="Z_28B98D9A_0A24_4C60_8F87_AC4E4749366D_.wvu.PrintTitles" localSheetId="0" hidden="1">'Доходы'!$9:$9</definedName>
    <definedName name="Z_30E17EB5_16FC_45E8_93EC_FCB7849BF65E_.wvu.PrintArea" localSheetId="0" hidden="1">'Доходы'!$A$1:$P$10</definedName>
    <definedName name="Z_30E17EB5_16FC_45E8_93EC_FCB7849BF65E_.wvu.PrintTitles" localSheetId="0" hidden="1">'Доходы'!$9:$9</definedName>
    <definedName name="Z_30E17EB5_16FC_45E8_93EC_FCB7849BF65E_.wvu.Rows" localSheetId="0" hidden="1">'Доходы'!$2:$3</definedName>
    <definedName name="Z_521BC3B5_0B22_40E1_9094_C62C16C537D3_.wvu.PrintArea" localSheetId="0" hidden="1">'Доходы'!$A$1:$P$10</definedName>
    <definedName name="Z_521BC3B5_0B22_40E1_9094_C62C16C537D3_.wvu.PrintTitles" localSheetId="0" hidden="1">'Доходы'!$9:$9</definedName>
    <definedName name="Z_521BC3B5_0B22_40E1_9094_C62C16C537D3_.wvu.Rows" localSheetId="0" hidden="1">'Доходы'!$2:$3</definedName>
    <definedName name="Z_5923B350_613F_4A2A_8A31_1047C0407784_.wvu.PrintArea" localSheetId="0" hidden="1">'Доходы'!$A$1:$P$10</definedName>
    <definedName name="Z_5923B350_613F_4A2A_8A31_1047C0407784_.wvu.PrintTitles" localSheetId="0" hidden="1">'Доходы'!$9:$9</definedName>
    <definedName name="Z_5923B350_613F_4A2A_8A31_1047C0407784_.wvu.Rows" localSheetId="0" hidden="1">'Доходы'!$2:$3</definedName>
    <definedName name="Z_63587E0B_5C5F_43FF_B41C_9A10C9F22559_.wvu.FilterData" localSheetId="0" hidden="1">'Доходы'!$A$9:$Q$10</definedName>
    <definedName name="Z_63587E0B_5C5F_43FF_B41C_9A10C9F22559_.wvu.PrintArea" localSheetId="0" hidden="1">'Доходы'!$A$1:$P$10</definedName>
    <definedName name="Z_63587E0B_5C5F_43FF_B41C_9A10C9F22559_.wvu.PrintTitles" localSheetId="0" hidden="1">'Доходы'!$9:$9</definedName>
    <definedName name="Z_63587E0B_5C5F_43FF_B41C_9A10C9F22559_.wvu.Rows" localSheetId="0" hidden="1">'Доходы'!$2:$3</definedName>
    <definedName name="Z_7B4A2ECA_DA80_42EE_B119_C787D7C6A6C5_.wvu.PrintArea" localSheetId="0" hidden="1">'Доходы'!$A$1:$P$10</definedName>
    <definedName name="Z_7B4A2ECA_DA80_42EE_B119_C787D7C6A6C5_.wvu.PrintTitles" localSheetId="0" hidden="1">'Доходы'!$9:$9</definedName>
    <definedName name="Z_7B4A2ECA_DA80_42EE_B119_C787D7C6A6C5_.wvu.Rows" localSheetId="0" hidden="1">'Доходы'!$2:$3</definedName>
    <definedName name="Z_881B8B0B_5DAF_45E4_8912_531F64E6D8EB_.wvu.PrintArea" localSheetId="0" hidden="1">'Доходы'!$A$1:$P$10</definedName>
    <definedName name="Z_881B8B0B_5DAF_45E4_8912_531F64E6D8EB_.wvu.PrintTitles" localSheetId="0" hidden="1">'Доходы'!$9:$9</definedName>
    <definedName name="Z_881B8B0B_5DAF_45E4_8912_531F64E6D8EB_.wvu.Rows" localSheetId="0" hidden="1">'Доходы'!$2:$3</definedName>
    <definedName name="Z_94BFC0D0_6251_4F5F_B42E_DC026C91CBB4_.wvu.PrintArea" localSheetId="0" hidden="1">'Доходы'!$A$1:$P$10</definedName>
    <definedName name="Z_94BFC0D0_6251_4F5F_B42E_DC026C91CBB4_.wvu.PrintTitles" localSheetId="0" hidden="1">'Доходы'!$9:$9</definedName>
    <definedName name="Z_94BFC0D0_6251_4F5F_B42E_DC026C91CBB4_.wvu.Rows" localSheetId="0" hidden="1">'Доходы'!$2:$3</definedName>
    <definedName name="Z_A5B798F1_8D60_4C7F_A5FE_D21D73D1B996_.wvu.PrintArea" localSheetId="0" hidden="1">'Доходы'!$A$1:$P$10</definedName>
    <definedName name="Z_A5B798F1_8D60_4C7F_A5FE_D21D73D1B996_.wvu.PrintTitles" localSheetId="0" hidden="1">'Доходы'!$9:$9</definedName>
    <definedName name="Z_A5B798F1_8D60_4C7F_A5FE_D21D73D1B996_.wvu.Rows" localSheetId="0" hidden="1">'Доходы'!$2:$3</definedName>
    <definedName name="Z_AE03A6A7_D140_47CF_A2F9_2285519CF5C2_.wvu.PrintArea" localSheetId="0" hidden="1">'Доходы'!$A$1:$P$10</definedName>
    <definedName name="Z_AE03A6A7_D140_47CF_A2F9_2285519CF5C2_.wvu.PrintTitles" localSheetId="0" hidden="1">'Доходы'!$9:$9</definedName>
    <definedName name="Z_AE03A6A7_D140_47CF_A2F9_2285519CF5C2_.wvu.Rows" localSheetId="0" hidden="1">'Доходы'!$2:$3</definedName>
    <definedName name="Z_BFCE599D_2FEE_42FA_87D1_DBFF05C2F380_.wvu.PrintArea" localSheetId="0" hidden="1">'Доходы'!$A$1:$P$10</definedName>
    <definedName name="Z_BFCE599D_2FEE_42FA_87D1_DBFF05C2F380_.wvu.PrintTitles" localSheetId="0" hidden="1">'Доходы'!$9:$9</definedName>
    <definedName name="Z_BFCE599D_2FEE_42FA_87D1_DBFF05C2F380_.wvu.Rows" localSheetId="0" hidden="1">'Доходы'!$2:$3</definedName>
    <definedName name="Z_CDD4A418_B61E_4245_9E6B_3D6241972980_.wvu.PrintArea" localSheetId="0" hidden="1">'Доходы'!$A$1:$P$10</definedName>
    <definedName name="Z_CDD4A418_B61E_4245_9E6B_3D6241972980_.wvu.PrintTitles" localSheetId="0" hidden="1">'Доходы'!$9:$9</definedName>
    <definedName name="Z_CDD4A418_B61E_4245_9E6B_3D6241972980_.wvu.Rows" localSheetId="0" hidden="1">'Доходы'!$2:$3</definedName>
    <definedName name="Z_F1B8E8DB_CAE6_42AE_AC6E_CA835B932E5C_.wvu.PrintArea" localSheetId="0" hidden="1">'Доходы'!$A$1:$P$10</definedName>
    <definedName name="Z_F1B8E8DB_CAE6_42AE_AC6E_CA835B932E5C_.wvu.PrintTitles" localSheetId="0" hidden="1">'Доходы'!$9:$9</definedName>
    <definedName name="Z_F1B8E8DB_CAE6_42AE_AC6E_CA835B932E5C_.wvu.Rows" localSheetId="0" hidden="1">'Доходы'!$2:$3</definedName>
    <definedName name="_xlnm.Print_Titles" localSheetId="0">'Доходы'!$9:$9</definedName>
    <definedName name="_xlnm.Print_Area" localSheetId="0">'Доходы'!$A$1:$P$41</definedName>
  </definedNames>
  <calcPr fullCalcOnLoad="1" fullPrecision="0"/>
</workbook>
</file>

<file path=xl/sharedStrings.xml><?xml version="1.0" encoding="utf-8"?>
<sst xmlns="http://schemas.openxmlformats.org/spreadsheetml/2006/main" count="91" uniqueCount="89">
  <si>
    <t>НАЛОГОВЫЕ И НЕНАЛОГОВЫЕ ДОХОДЫ</t>
  </si>
  <si>
    <t xml:space="preserve">1 00 00000 00 0000 000 </t>
  </si>
  <si>
    <t>Наименование групп, подгрупп и статей доходов</t>
  </si>
  <si>
    <t>Код бюджетной классификации Российской Федерации</t>
  </si>
  <si>
    <t>(тыс. рублей)</t>
  </si>
  <si>
    <t xml:space="preserve">% отклонений (+ рост;  - снижение) </t>
  </si>
  <si>
    <t>НАЛОГИ НА ПРИБЫЛЬ, ДОХОДЫ</t>
  </si>
  <si>
    <t>Налог на доходы физических лиц</t>
  </si>
  <si>
    <t>1 01 00000 00 0000 000</t>
  </si>
  <si>
    <t>1 01 02000 01 0000 110</t>
  </si>
  <si>
    <t>1 03 00000 00 0000 000</t>
  </si>
  <si>
    <t>НАЛОГИ НА ТОВАРЫ (РАБОТЫ, УСЛУГИ), РЕАЛИЗУЕМЫЕ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</si>
  <si>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</si>
  <si>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</si>
  <si>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</si>
  <si>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</si>
  <si>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</si>
  <si>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</si>
  <si>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</si>
  <si>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</si>
  <si>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</si>
  <si>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</si>
  <si>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</si>
  <si>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</si>
  <si>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</si>
  <si>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</si>
  <si>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</si>
  <si>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</si>
  <si>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</si>
  <si>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</si>
  <si>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</si>
  <si>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</si>
  <si>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</si>
  <si>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</si>
  <si>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</si>
  <si>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</si>
  <si>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 xml:space="preserve">Рост (по сравнению с учтенными) объемов реализации моторных масел </t>
  </si>
  <si>
    <t xml:space="preserve">Рост (по сравнению с учтенными) объемов реализации дизельного топлива </t>
  </si>
  <si>
    <t xml:space="preserve">2 00 00000 00 0000 000 </t>
  </si>
  <si>
    <t>БЕЗВОЗМЕЗДНЫЕ ПОСТУПЛЕНИЯ</t>
  </si>
  <si>
    <t xml:space="preserve">2 02 00000 00 0000 000 </t>
  </si>
  <si>
    <t>БЕЗВОЗМЕЗДНЫЕ ПОСТУПЛЕНИЯ ОТ ДРУГИХ БЮДЖЕТОВ БЮДЖЕТНОЙ СИСТЕМЫ РОССИЙСКОЙ ФЕДЕРАЦИИ</t>
  </si>
  <si>
    <t xml:space="preserve">2 02 10000 00 0000 151 </t>
  </si>
  <si>
    <t>Дотации бюджетам бюджетной системы Российской Федерации</t>
  </si>
  <si>
    <t xml:space="preserve">2 02 20000 00 0000 151 </t>
  </si>
  <si>
    <t>Субсидии бюджетам бюджетной системы Российской Федерации (межбюджетные субсидии)</t>
  </si>
  <si>
    <t xml:space="preserve">2 02 30000 00 0000 151 </t>
  </si>
  <si>
    <t>Субвенции бюджетам бюджетной системы Российской Федерации</t>
  </si>
  <si>
    <t xml:space="preserve">2 02 40000 00 0000 151 </t>
  </si>
  <si>
    <t>Иные межбюджетные трансферты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</si>
  <si>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</si>
  <si>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</si>
  <si>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Итого</t>
  </si>
  <si>
    <t>1 05 02000 00 0000 110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</si>
  <si>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</si>
  <si>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</si>
  <si>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</si>
  <si>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</si>
  <si>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</si>
  <si>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 xml:space="preserve">2 02 15001 05 0000 151 </t>
  </si>
  <si>
    <t>Дотации бюджетам муниципальных районов на выравнивание бюджетной обеспеченности</t>
  </si>
  <si>
    <t>2 02 15002 05 0000 151</t>
  </si>
  <si>
    <t>Дотации бюджетам муниципальных районов на поддержку мер по обеспечению сбалансированности бюджетов</t>
  </si>
  <si>
    <t xml:space="preserve">2 07 05030 05 0000 180 </t>
  </si>
  <si>
    <t>Прочие безвозмездные поступления в бюджеты муниципальных районов</t>
  </si>
  <si>
    <t xml:space="preserve">Рост (по сравнению с учтенными) объемов реализации авто бензина </t>
  </si>
  <si>
    <r>
      <t xml:space="preserve">Пояснения причин отклонения на 10% и более </t>
    </r>
    <r>
      <rPr>
        <b/>
        <sz val="14"/>
        <rFont val="Times New Roman"/>
        <family val="1"/>
      </rPr>
      <t>от первоначального бюджета</t>
    </r>
  </si>
  <si>
    <t>Отклонение фактического исполнения от окончательной редакции решения о бюджете</t>
  </si>
  <si>
    <t>Отклонение фактического исполнения от первоначальной редакции решения о бюджете</t>
  </si>
  <si>
    <t>Усиление работы администраторов доходов</t>
  </si>
  <si>
    <t>Фактическое исполнение за 2018 год</t>
  </si>
  <si>
    <t>1 17 00000 00 0000 000</t>
  </si>
  <si>
    <t>ПРОЧИЕ НЕНАЛОГОВЫЕ ДОХОДЫ</t>
  </si>
  <si>
    <t xml:space="preserve">Увеличены иные межбюджетные трансферты </t>
  </si>
  <si>
    <t>Прочие безвозмездные поступления (добровольные пожертвования)</t>
  </si>
  <si>
    <t>Увеличены дотации на поддержку мер по обеспечению сбалансированности бюджетов</t>
  </si>
  <si>
    <t>Увеличены доходы от прочих затрат государства (возврат по суду в Департамент сельского хозяйства)</t>
  </si>
  <si>
    <t>Сведения об объеме доходов районного  бюджета за 2019 год, формируемых за счет налоговых и неналоговых доходов, а также безвозмездных поступлений</t>
  </si>
  <si>
    <t>Утверждено в первоначальной редакции решения  "О районном бюджете на 2019 год и плановый период 2020 и 2021 годов"
 (от 11.12.2018 № 116)</t>
  </si>
  <si>
    <t>Утверждено в редакции решения о бюджете на 2019 год от 03.04.2019 № 138</t>
  </si>
  <si>
    <t>Утверждено в редакции решения о бюджете на 2019 год от 26.04.2019 № 145</t>
  </si>
  <si>
    <t>Утверждено в редакции решения о бюджете на 2019 год от 05.07.2019 № 153</t>
  </si>
  <si>
    <t>Утверждено в редакции решения о бюджете на 2019 год от 30.09.2019 № 169</t>
  </si>
  <si>
    <t>Утверждено в редакции решения о бюджете на 2019 год от 31.10.2019 № 178</t>
  </si>
  <si>
    <t>Утверждено в редакции решения о бюджете на 2019 год от 11.12.2019 № 192</t>
  </si>
  <si>
    <t>Утверждено в окончательной редакции решения о бюджете на 2019 год от 27.12.2019 № 194</t>
  </si>
  <si>
    <t>Фактическое исполнение за 2019 год</t>
  </si>
  <si>
    <t>2 18 00000 00 0000 000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</si>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</sst>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;[Red]\-#,##0.00"/>
    <numFmt numFmtId="173" formatCode="000\.0\.00\.00000\.00\.0000\.000"/>
    <numFmt numFmtId="174" formatCode="#,##0.0_ ;[Red]\-#,##0.0\ "/>
    <numFmt numFmtId="175" formatCode="#,##0.00_ ;[Red]\-#,##0.00\ "/>
    <numFmt numFmtId="176" formatCode="#,##0.000_ ;[Red]\-#,##0.000\ "/>
    <numFmt numFmtId="177" formatCode="#,##0.0000_ ;[Red]\-#,##0.0000\ "/>
    <numFmt numFmtId="178" formatCode="#,##0.00000_ ;[Red]\-#,##0.00000\ "/>
    <numFmt numFmtId="179" formatCode="0.0%"/>
    <numFmt numFmtId="180" formatCode="&quot;&quot;###,##0.00"/>
    <numFmt numFmtId="181" formatCode="0.0"/>
    <numFmt numFmtId="182" formatCode="#,##0;[Red]\-#,##0.0"/>
    <numFmt numFmtId="183" formatCode="0.00_ ;[Red]\-0.00\ "/>
    <numFmt numFmtId="184" formatCode="#,##0.0"/>
    <numFmt numFmtId="185" formatCode="_-* #,##0.000_р_._-;\-* #,##0.000_р_._-;_-* &quot;-&quot;??_р_._-;_-@_-"/>
    <numFmt numFmtId="186" formatCode="_-* #,##0.0_р_._-;\-* #,##0.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i/>
      <sz val="10"/>
      <name val="Arial"/>
      <family val="2"/>
    </font>
    <font>
      <sz val="9"/>
      <name val="Arial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2" fillId="0" borderId="0" xfId="52">
      <alignment/>
      <protection/>
    </xf>
    <xf numFmtId="172" fontId="4" fillId="0" borderId="10" xfId="52" applyNumberFormat="1" applyFont="1" applyFill="1" applyBorder="1" applyAlignment="1" applyProtection="1">
      <alignment horizontal="right" wrapText="1"/>
      <protection hidden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2" applyNumberFormat="1" applyFont="1" applyFill="1" applyAlignment="1" applyProtection="1">
      <alignment horizontal="right"/>
      <protection hidden="1"/>
    </xf>
    <xf numFmtId="0" fontId="4" fillId="0" borderId="0" xfId="52" applyFont="1" applyFill="1" applyProtection="1">
      <alignment/>
      <protection hidden="1"/>
    </xf>
    <xf numFmtId="0" fontId="4" fillId="0" borderId="10" xfId="52" applyNumberFormat="1" applyFont="1" applyFill="1" applyBorder="1" applyAlignment="1" applyProtection="1">
      <alignment horizontal="center" vertical="top" wrapText="1"/>
      <protection hidden="1"/>
    </xf>
    <xf numFmtId="0" fontId="4" fillId="0" borderId="0" xfId="53" applyFont="1" applyFill="1" applyAlignment="1" applyProtection="1">
      <alignment wrapText="1"/>
      <protection hidden="1"/>
    </xf>
    <xf numFmtId="0" fontId="4" fillId="0" borderId="0" xfId="53" applyFont="1" applyFill="1" applyAlignment="1" applyProtection="1">
      <alignment vertical="top" wrapText="1"/>
      <protection hidden="1"/>
    </xf>
    <xf numFmtId="0" fontId="4" fillId="0" borderId="0" xfId="52" applyFont="1" applyFill="1" applyAlignment="1" applyProtection="1">
      <alignment vertical="top"/>
      <protection hidden="1"/>
    </xf>
    <xf numFmtId="0" fontId="2" fillId="0" borderId="0" xfId="52" applyAlignment="1">
      <alignment vertical="top"/>
      <protection/>
    </xf>
    <xf numFmtId="0" fontId="4" fillId="0" borderId="0" xfId="52" applyNumberFormat="1" applyFont="1" applyFill="1" applyAlignment="1" applyProtection="1">
      <alignment horizontal="right" vertical="top"/>
      <protection hidden="1"/>
    </xf>
    <xf numFmtId="0" fontId="4" fillId="0" borderId="0" xfId="53" applyFont="1" applyFill="1" applyAlignment="1" applyProtection="1">
      <alignment horizontal="left" wrapText="1" indent="20"/>
      <protection hidden="1"/>
    </xf>
    <xf numFmtId="0" fontId="2" fillId="0" borderId="0" xfId="52" applyFill="1">
      <alignment/>
      <protection/>
    </xf>
    <xf numFmtId="0" fontId="4" fillId="0" borderId="11" xfId="52" applyNumberFormat="1" applyFont="1" applyFill="1" applyBorder="1" applyAlignment="1" applyProtection="1">
      <alignment horizontal="center" vertical="top" wrapText="1"/>
      <protection hidden="1"/>
    </xf>
    <xf numFmtId="0" fontId="4" fillId="0" borderId="0" xfId="52" applyFont="1" applyFill="1" applyBorder="1" applyAlignment="1" applyProtection="1">
      <alignment vertical="top"/>
      <protection hidden="1"/>
    </xf>
    <xf numFmtId="0" fontId="4" fillId="0" borderId="0" xfId="52" applyFont="1" applyAlignment="1">
      <alignment vertical="top"/>
      <protection/>
    </xf>
    <xf numFmtId="0" fontId="4" fillId="0" borderId="10" xfId="52" applyFont="1" applyBorder="1" applyAlignment="1">
      <alignment vertical="top"/>
      <protection/>
    </xf>
    <xf numFmtId="0" fontId="5" fillId="0" borderId="0" xfId="53" applyFont="1" applyFill="1" applyAlignment="1" applyProtection="1">
      <alignment wrapText="1"/>
      <protection hidden="1"/>
    </xf>
    <xf numFmtId="0" fontId="5" fillId="0" borderId="0" xfId="53" applyFont="1" applyFill="1" applyAlignment="1" applyProtection="1">
      <alignment horizontal="left" wrapText="1" indent="20"/>
      <protection hidden="1"/>
    </xf>
    <xf numFmtId="0" fontId="5" fillId="0" borderId="0" xfId="52" applyFont="1" applyFill="1" applyProtection="1">
      <alignment/>
      <protection hidden="1"/>
    </xf>
    <xf numFmtId="0" fontId="5" fillId="0" borderId="0" xfId="52" applyNumberFormat="1" applyFont="1" applyFill="1" applyAlignment="1" applyProtection="1">
      <alignment horizontal="right"/>
      <protection hidden="1"/>
    </xf>
    <xf numFmtId="0" fontId="5" fillId="0" borderId="10" xfId="52" applyNumberFormat="1" applyFont="1" applyFill="1" applyBorder="1" applyAlignment="1" applyProtection="1">
      <alignment horizontal="center" vertical="top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72" fontId="5" fillId="0" borderId="10" xfId="52" applyNumberFormat="1" applyFont="1" applyFill="1" applyBorder="1" applyAlignment="1" applyProtection="1">
      <alignment horizontal="right" wrapText="1"/>
      <protection hidden="1"/>
    </xf>
    <xf numFmtId="0" fontId="6" fillId="0" borderId="0" xfId="52" applyFont="1">
      <alignment/>
      <protection/>
    </xf>
    <xf numFmtId="0" fontId="4" fillId="0" borderId="0" xfId="53" applyFont="1" applyFill="1" applyAlignment="1" applyProtection="1">
      <alignment horizontal="left" wrapText="1" indent="20"/>
      <protection hidden="1"/>
    </xf>
    <xf numFmtId="173" fontId="3" fillId="0" borderId="10" xfId="53" applyNumberFormat="1" applyFont="1" applyFill="1" applyBorder="1" applyAlignment="1" applyProtection="1">
      <alignment horizontal="center" vertical="top" wrapText="1"/>
      <protection hidden="1"/>
    </xf>
    <xf numFmtId="0" fontId="3" fillId="0" borderId="10" xfId="53" applyNumberFormat="1" applyFont="1" applyFill="1" applyBorder="1" applyAlignment="1" applyProtection="1">
      <alignment horizontal="left" vertical="top" wrapText="1"/>
      <protection hidden="1"/>
    </xf>
    <xf numFmtId="173" fontId="4" fillId="0" borderId="10" xfId="53" applyNumberFormat="1" applyFont="1" applyFill="1" applyBorder="1" applyAlignment="1" applyProtection="1">
      <alignment horizontal="center" vertical="top" wrapText="1"/>
      <protection hidden="1"/>
    </xf>
    <xf numFmtId="0" fontId="4" fillId="0" borderId="10" xfId="53" applyNumberFormat="1" applyFont="1" applyFill="1" applyBorder="1" applyAlignment="1" applyProtection="1">
      <alignment horizontal="left" vertical="top" wrapText="1"/>
      <protection hidden="1"/>
    </xf>
    <xf numFmtId="179" fontId="5" fillId="0" borderId="0" xfId="57" applyNumberFormat="1" applyFont="1" applyFill="1" applyAlignment="1" applyProtection="1">
      <alignment horizontal="left" wrapText="1" indent="20"/>
      <protection hidden="1"/>
    </xf>
    <xf numFmtId="179" fontId="5" fillId="0" borderId="0" xfId="57" applyNumberFormat="1" applyFont="1" applyFill="1" applyAlignment="1" applyProtection="1">
      <alignment/>
      <protection hidden="1"/>
    </xf>
    <xf numFmtId="179" fontId="5" fillId="0" borderId="0" xfId="57" applyNumberFormat="1" applyFont="1" applyFill="1" applyAlignment="1" applyProtection="1">
      <alignment horizontal="right"/>
      <protection hidden="1"/>
    </xf>
    <xf numFmtId="179" fontId="5" fillId="0" borderId="10" xfId="57" applyNumberFormat="1" applyFont="1" applyFill="1" applyBorder="1" applyAlignment="1" applyProtection="1">
      <alignment horizontal="center" vertical="top" wrapText="1"/>
      <protection hidden="1"/>
    </xf>
    <xf numFmtId="179" fontId="5" fillId="0" borderId="10" xfId="57" applyNumberFormat="1" applyFont="1" applyFill="1" applyBorder="1" applyAlignment="1" applyProtection="1">
      <alignment horizontal="right" wrapText="1"/>
      <protection hidden="1"/>
    </xf>
    <xf numFmtId="179" fontId="6" fillId="0" borderId="0" xfId="57" applyNumberFormat="1" applyFont="1" applyAlignment="1">
      <alignment/>
    </xf>
    <xf numFmtId="0" fontId="4" fillId="0" borderId="10" xfId="52" applyFont="1" applyBorder="1" applyAlignment="1">
      <alignment vertical="top" wrapText="1"/>
      <protection/>
    </xf>
    <xf numFmtId="0" fontId="4" fillId="0" borderId="10" xfId="52" applyFont="1" applyBorder="1" applyAlignment="1">
      <alignment vertical="center" wrapText="1"/>
      <protection/>
    </xf>
    <xf numFmtId="0" fontId="4" fillId="0" borderId="0" xfId="52" applyFont="1" applyBorder="1" applyAlignment="1">
      <alignment vertical="top" wrapText="1"/>
      <protection/>
    </xf>
    <xf numFmtId="0" fontId="7" fillId="0" borderId="0" xfId="0" applyFont="1" applyFill="1" applyBorder="1" applyAlignment="1">
      <alignment vertical="center"/>
    </xf>
    <xf numFmtId="173" fontId="4" fillId="0" borderId="12" xfId="53" applyNumberFormat="1" applyFont="1" applyFill="1" applyBorder="1" applyAlignment="1" applyProtection="1">
      <alignment horizontal="center" vertical="top" wrapText="1"/>
      <protection hidden="1"/>
    </xf>
    <xf numFmtId="173" fontId="3" fillId="0" borderId="13" xfId="52" applyNumberFormat="1" applyFont="1" applyFill="1" applyBorder="1" applyAlignment="1" applyProtection="1">
      <alignment horizontal="center" vertical="top" wrapText="1"/>
      <protection hidden="1"/>
    </xf>
    <xf numFmtId="173" fontId="4" fillId="0" borderId="13" xfId="52" applyNumberFormat="1" applyFont="1" applyFill="1" applyBorder="1" applyAlignment="1" applyProtection="1">
      <alignment horizontal="center" vertical="top" wrapText="1"/>
      <protection hidden="1"/>
    </xf>
    <xf numFmtId="0" fontId="3" fillId="0" borderId="10" xfId="52" applyNumberFormat="1" applyFont="1" applyFill="1" applyBorder="1" applyAlignment="1" applyProtection="1">
      <alignment horizontal="left" vertical="top" wrapText="1"/>
      <protection hidden="1"/>
    </xf>
    <xf numFmtId="0" fontId="4" fillId="0" borderId="10" xfId="52" applyNumberFormat="1" applyFont="1" applyFill="1" applyBorder="1" applyAlignment="1" applyProtection="1">
      <alignment horizontal="left" vertical="top" wrapText="1"/>
      <protection hidden="1"/>
    </xf>
    <xf numFmtId="0" fontId="4" fillId="0" borderId="10" xfId="0" applyNumberFormat="1" applyFont="1" applyFill="1" applyBorder="1" applyAlignment="1">
      <alignment horizontal="left" vertical="top" wrapText="1"/>
    </xf>
    <xf numFmtId="173" fontId="3" fillId="0" borderId="14" xfId="52" applyNumberFormat="1" applyFont="1" applyFill="1" applyBorder="1" applyAlignment="1" applyProtection="1">
      <alignment horizontal="center" vertical="top" wrapText="1"/>
      <protection hidden="1"/>
    </xf>
    <xf numFmtId="0" fontId="3" fillId="0" borderId="15" xfId="52" applyNumberFormat="1" applyFont="1" applyFill="1" applyBorder="1" applyAlignment="1" applyProtection="1">
      <alignment horizontal="left" vertical="top" wrapText="1"/>
      <protection hidden="1"/>
    </xf>
    <xf numFmtId="0" fontId="3" fillId="0" borderId="10" xfId="53" applyNumberFormat="1" applyFont="1" applyFill="1" applyBorder="1" applyAlignment="1" applyProtection="1">
      <alignment horizontal="left" wrapText="1"/>
      <protection hidden="1"/>
    </xf>
    <xf numFmtId="0" fontId="3" fillId="0" borderId="10" xfId="52" applyNumberFormat="1" applyFont="1" applyFill="1" applyBorder="1" applyAlignment="1" applyProtection="1">
      <alignment/>
      <protection hidden="1"/>
    </xf>
    <xf numFmtId="172" fontId="3" fillId="0" borderId="10" xfId="52" applyNumberFormat="1" applyFont="1" applyFill="1" applyBorder="1" applyAlignment="1" applyProtection="1">
      <alignment horizontal="right" wrapText="1"/>
      <protection hidden="1"/>
    </xf>
    <xf numFmtId="184" fontId="3" fillId="0" borderId="16" xfId="52" applyNumberFormat="1" applyFont="1" applyFill="1" applyBorder="1" applyAlignment="1" applyProtection="1">
      <alignment horizontal="right" wrapText="1"/>
      <protection hidden="1"/>
    </xf>
    <xf numFmtId="184" fontId="4" fillId="0" borderId="16" xfId="52" applyNumberFormat="1" applyFont="1" applyFill="1" applyBorder="1" applyAlignment="1" applyProtection="1">
      <alignment horizontal="right" wrapText="1"/>
      <protection hidden="1"/>
    </xf>
    <xf numFmtId="184" fontId="3" fillId="0" borderId="16" xfId="53" applyNumberFormat="1" applyFont="1" applyFill="1" applyBorder="1" applyAlignment="1" applyProtection="1">
      <alignment horizontal="right" wrapText="1"/>
      <protection hidden="1"/>
    </xf>
    <xf numFmtId="172" fontId="3" fillId="0" borderId="10" xfId="52" applyNumberFormat="1" applyFont="1" applyFill="1" applyBorder="1" applyAlignment="1" applyProtection="1">
      <alignment horizontal="right" vertical="center"/>
      <protection hidden="1"/>
    </xf>
    <xf numFmtId="172" fontId="3" fillId="0" borderId="10" xfId="52" applyNumberFormat="1" applyFont="1" applyFill="1" applyBorder="1" applyAlignment="1" applyProtection="1">
      <alignment horizontal="right"/>
      <protection hidden="1"/>
    </xf>
    <xf numFmtId="0" fontId="4" fillId="33" borderId="11" xfId="52" applyNumberFormat="1" applyFont="1" applyFill="1" applyBorder="1" applyAlignment="1" applyProtection="1">
      <alignment horizontal="center" vertical="top" wrapText="1"/>
      <protection hidden="1"/>
    </xf>
    <xf numFmtId="174" fontId="4" fillId="0" borderId="10" xfId="52" applyNumberFormat="1" applyFont="1" applyFill="1" applyBorder="1" applyAlignment="1" applyProtection="1">
      <alignment horizontal="right" wrapText="1"/>
      <protection hidden="1"/>
    </xf>
    <xf numFmtId="173" fontId="4" fillId="0" borderId="0" xfId="53" applyNumberFormat="1" applyFont="1" applyFill="1" applyBorder="1" applyAlignment="1" applyProtection="1">
      <alignment horizontal="center" vertical="top" wrapText="1"/>
      <protection hidden="1"/>
    </xf>
    <xf numFmtId="172" fontId="5" fillId="33" borderId="10" xfId="52" applyNumberFormat="1" applyFont="1" applyFill="1" applyBorder="1" applyAlignment="1" applyProtection="1">
      <alignment horizontal="right" wrapText="1"/>
      <protection hidden="1"/>
    </xf>
    <xf numFmtId="172" fontId="4" fillId="33" borderId="10" xfId="52" applyNumberFormat="1" applyFont="1" applyFill="1" applyBorder="1" applyAlignment="1" applyProtection="1">
      <alignment horizontal="right" wrapText="1"/>
      <protection hidden="1"/>
    </xf>
    <xf numFmtId="172" fontId="3" fillId="33" borderId="10" xfId="52" applyNumberFormat="1" applyFont="1" applyFill="1" applyBorder="1" applyAlignment="1" applyProtection="1">
      <alignment horizontal="right" wrapText="1"/>
      <protection hidden="1"/>
    </xf>
    <xf numFmtId="184" fontId="3" fillId="33" borderId="16" xfId="52" applyNumberFormat="1" applyFont="1" applyFill="1" applyBorder="1" applyAlignment="1" applyProtection="1">
      <alignment horizontal="right" wrapText="1"/>
      <protection hidden="1"/>
    </xf>
    <xf numFmtId="172" fontId="9" fillId="0" borderId="10" xfId="52" applyNumberFormat="1" applyFont="1" applyFill="1" applyBorder="1" applyAlignment="1" applyProtection="1">
      <alignment horizontal="right" wrapText="1"/>
      <protection hidden="1"/>
    </xf>
    <xf numFmtId="179" fontId="9" fillId="0" borderId="10" xfId="57" applyNumberFormat="1" applyFont="1" applyFill="1" applyBorder="1" applyAlignment="1" applyProtection="1">
      <alignment horizontal="right" wrapText="1"/>
      <protection hidden="1"/>
    </xf>
    <xf numFmtId="0" fontId="4" fillId="0" borderId="0" xfId="53" applyFont="1" applyFill="1" applyAlignment="1" applyProtection="1">
      <alignment horizontal="left" wrapText="1" indent="20"/>
      <protection hidden="1"/>
    </xf>
    <xf numFmtId="0" fontId="4" fillId="0" borderId="0" xfId="53" applyFont="1" applyFill="1" applyAlignment="1" applyProtection="1">
      <alignment horizontal="left" wrapText="1" indent="20"/>
      <protection hidden="1"/>
    </xf>
    <xf numFmtId="0" fontId="8" fillId="0" borderId="0" xfId="52" applyNumberFormat="1" applyFont="1" applyFill="1" applyAlignment="1" applyProtection="1">
      <alignment horizontal="left" vertical="top" wrapText="1"/>
      <protection hidden="1"/>
    </xf>
    <xf numFmtId="173" fontId="3" fillId="0" borderId="17" xfId="52" applyNumberFormat="1" applyFont="1" applyFill="1" applyBorder="1" applyAlignment="1" applyProtection="1">
      <alignment horizontal="center" vertical="top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R41"/>
  <sheetViews>
    <sheetView showGridLines="0" tabSelected="1" view="pageBreakPreview" zoomScale="66" zoomScaleNormal="60" zoomScaleSheetLayoutView="66" workbookViewId="0" topLeftCell="A1">
      <pane xSplit="2" ySplit="9" topLeftCell="J38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O41" sqref="O41"/>
    </sheetView>
  </sheetViews>
  <sheetFormatPr defaultColWidth="19.00390625" defaultRowHeight="15"/>
  <cols>
    <col min="1" max="1" width="27.140625" style="10" customWidth="1"/>
    <col min="2" max="2" width="49.00390625" style="10" customWidth="1"/>
    <col min="3" max="3" width="19.00390625" style="10" customWidth="1"/>
    <col min="4" max="6" width="19.57421875" style="13" customWidth="1"/>
    <col min="7" max="11" width="19.00390625" style="13" customWidth="1"/>
    <col min="12" max="12" width="18.8515625" style="13" customWidth="1"/>
    <col min="13" max="14" width="19.00390625" style="25" customWidth="1"/>
    <col min="15" max="15" width="15.57421875" style="36" customWidth="1"/>
    <col min="16" max="16" width="37.8515625" style="16" customWidth="1"/>
    <col min="17" max="16384" width="19.00390625" style="1" customWidth="1"/>
  </cols>
  <sheetData>
    <row r="1" spans="1:15" ht="18.75">
      <c r="A1" s="15"/>
      <c r="B1" s="8"/>
      <c r="C1" s="8"/>
      <c r="D1" s="7"/>
      <c r="E1" s="7"/>
      <c r="F1" s="7"/>
      <c r="G1" s="7"/>
      <c r="H1" s="7"/>
      <c r="I1" s="7"/>
      <c r="J1" s="7"/>
      <c r="K1" s="7"/>
      <c r="L1" s="12"/>
      <c r="M1" s="18"/>
      <c r="N1" s="18"/>
      <c r="O1" s="31"/>
    </row>
    <row r="2" spans="1:15" ht="18.75" hidden="1">
      <c r="A2" s="15"/>
      <c r="B2" s="67"/>
      <c r="C2" s="67"/>
      <c r="D2" s="67"/>
      <c r="E2" s="67"/>
      <c r="F2" s="67"/>
      <c r="G2" s="67"/>
      <c r="H2" s="66"/>
      <c r="I2" s="66"/>
      <c r="J2" s="66"/>
      <c r="K2" s="26"/>
      <c r="L2" s="12"/>
      <c r="M2" s="19"/>
      <c r="N2" s="19"/>
      <c r="O2" s="31"/>
    </row>
    <row r="3" spans="1:15" ht="18.75" hidden="1">
      <c r="A3" s="15"/>
      <c r="B3" s="67"/>
      <c r="C3" s="67"/>
      <c r="D3" s="67"/>
      <c r="E3" s="67"/>
      <c r="F3" s="67"/>
      <c r="G3" s="67"/>
      <c r="H3" s="66"/>
      <c r="I3" s="66"/>
      <c r="J3" s="66"/>
      <c r="K3" s="26"/>
      <c r="L3" s="12"/>
      <c r="M3" s="19"/>
      <c r="N3" s="19"/>
      <c r="O3" s="31"/>
    </row>
    <row r="4" spans="1:15" ht="18.75">
      <c r="A4" s="15"/>
      <c r="B4" s="9"/>
      <c r="C4" s="9"/>
      <c r="D4" s="5"/>
      <c r="E4" s="5"/>
      <c r="F4" s="5"/>
      <c r="G4" s="5"/>
      <c r="H4" s="5"/>
      <c r="I4" s="5"/>
      <c r="J4" s="5"/>
      <c r="K4" s="5"/>
      <c r="L4" s="5"/>
      <c r="M4" s="20"/>
      <c r="N4" s="20"/>
      <c r="O4" s="32"/>
    </row>
    <row r="5" spans="1:16" ht="20.25">
      <c r="A5" s="68" t="s">
        <v>77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spans="1:15" ht="18.75">
      <c r="A6" s="9"/>
      <c r="B6" s="9"/>
      <c r="C6" s="9"/>
      <c r="D6" s="5"/>
      <c r="E6" s="5"/>
      <c r="F6" s="5"/>
      <c r="G6" s="5"/>
      <c r="H6" s="5"/>
      <c r="I6" s="5"/>
      <c r="J6" s="5"/>
      <c r="K6" s="5"/>
      <c r="L6" s="5"/>
      <c r="M6" s="20"/>
      <c r="N6" s="20"/>
      <c r="O6" s="32"/>
    </row>
    <row r="7" spans="1:16" ht="18.75">
      <c r="A7" s="9"/>
      <c r="B7" s="9"/>
      <c r="C7" s="9"/>
      <c r="D7" s="5"/>
      <c r="E7" s="5"/>
      <c r="F7" s="5"/>
      <c r="L7" s="4"/>
      <c r="M7" s="21"/>
      <c r="N7" s="21"/>
      <c r="O7" s="33"/>
      <c r="P7" s="11" t="s">
        <v>4</v>
      </c>
    </row>
    <row r="8" spans="1:16" ht="249.75" customHeight="1">
      <c r="A8" s="6" t="s">
        <v>3</v>
      </c>
      <c r="B8" s="6" t="s">
        <v>2</v>
      </c>
      <c r="C8" s="6" t="s">
        <v>70</v>
      </c>
      <c r="D8" s="14" t="s">
        <v>78</v>
      </c>
      <c r="E8" s="14" t="s">
        <v>79</v>
      </c>
      <c r="F8" s="14" t="s">
        <v>80</v>
      </c>
      <c r="G8" s="57" t="s">
        <v>81</v>
      </c>
      <c r="H8" s="57" t="s">
        <v>82</v>
      </c>
      <c r="I8" s="57" t="s">
        <v>83</v>
      </c>
      <c r="J8" s="57" t="s">
        <v>84</v>
      </c>
      <c r="K8" s="14" t="s">
        <v>85</v>
      </c>
      <c r="L8" s="6" t="s">
        <v>86</v>
      </c>
      <c r="M8" s="22" t="s">
        <v>67</v>
      </c>
      <c r="N8" s="22" t="s">
        <v>68</v>
      </c>
      <c r="O8" s="34" t="s">
        <v>5</v>
      </c>
      <c r="P8" s="6" t="s">
        <v>66</v>
      </c>
    </row>
    <row r="9" spans="1:16" ht="18.75">
      <c r="A9" s="6">
        <v>1</v>
      </c>
      <c r="B9" s="6">
        <v>2</v>
      </c>
      <c r="C9" s="6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23">
        <v>11</v>
      </c>
      <c r="L9" s="23">
        <v>12</v>
      </c>
      <c r="M9" s="23">
        <v>13</v>
      </c>
      <c r="N9" s="6">
        <v>14</v>
      </c>
      <c r="O9" s="6">
        <v>15</v>
      </c>
      <c r="P9" s="6">
        <v>16</v>
      </c>
    </row>
    <row r="10" spans="1:16" ht="37.5">
      <c r="A10" s="27" t="s">
        <v>1</v>
      </c>
      <c r="B10" s="28" t="s">
        <v>0</v>
      </c>
      <c r="C10" s="62">
        <f>C11+C13+C18+C23+C24+C25+C26+C27+C28+C29</f>
        <v>173137.4</v>
      </c>
      <c r="D10" s="51">
        <f aca="true" t="shared" si="0" ref="D10:K10">D11+D13+D18+D23+D24+D25+D26+D27+D28</f>
        <v>180013</v>
      </c>
      <c r="E10" s="51">
        <f t="shared" si="0"/>
        <v>180013</v>
      </c>
      <c r="F10" s="51">
        <f t="shared" si="0"/>
        <v>180013</v>
      </c>
      <c r="G10" s="51">
        <f t="shared" si="0"/>
        <v>180013</v>
      </c>
      <c r="H10" s="51">
        <f>H11+H13+H18+H23+H24+H25+H26+H27+H28</f>
        <v>179413.8</v>
      </c>
      <c r="I10" s="51">
        <f>I11+I13+I18+I23+I24+I25+I26+I27+I28</f>
        <v>179413.8</v>
      </c>
      <c r="J10" s="51">
        <f>J11+J13+J18+J23+J24+J25+J26+J27+J28</f>
        <v>177092.2</v>
      </c>
      <c r="K10" s="51">
        <f t="shared" si="0"/>
        <v>177092.2</v>
      </c>
      <c r="L10" s="62">
        <f>L11+L13+L18+L23+L24+L25+L26+L27+L28+L29</f>
        <v>177635.1</v>
      </c>
      <c r="M10" s="64">
        <f>L10-K10</f>
        <v>542.9</v>
      </c>
      <c r="N10" s="64">
        <f aca="true" t="shared" si="1" ref="N10:N41">L10-D10</f>
        <v>-2377.9</v>
      </c>
      <c r="O10" s="65">
        <f aca="true" t="shared" si="2" ref="O10:O38">L10/D10-1</f>
        <v>-0.013</v>
      </c>
      <c r="P10" s="17"/>
    </row>
    <row r="11" spans="1:16" ht="37.5">
      <c r="A11" s="29" t="s">
        <v>8</v>
      </c>
      <c r="B11" s="30" t="s">
        <v>6</v>
      </c>
      <c r="C11" s="2">
        <f aca="true" t="shared" si="3" ref="C11:L11">C12</f>
        <v>111326.2</v>
      </c>
      <c r="D11" s="2">
        <f t="shared" si="3"/>
        <v>118021</v>
      </c>
      <c r="E11" s="2">
        <f t="shared" si="3"/>
        <v>118021</v>
      </c>
      <c r="F11" s="2">
        <f t="shared" si="3"/>
        <v>118021</v>
      </c>
      <c r="G11" s="2">
        <f t="shared" si="3"/>
        <v>118021</v>
      </c>
      <c r="H11" s="2">
        <f t="shared" si="3"/>
        <v>117120.1</v>
      </c>
      <c r="I11" s="2">
        <f t="shared" si="3"/>
        <v>117120.1</v>
      </c>
      <c r="J11" s="2">
        <f t="shared" si="3"/>
        <v>114320.1</v>
      </c>
      <c r="K11" s="2">
        <f t="shared" si="3"/>
        <v>114320.1</v>
      </c>
      <c r="L11" s="2">
        <f t="shared" si="3"/>
        <v>114591.6</v>
      </c>
      <c r="M11" s="24">
        <f aca="true" t="shared" si="4" ref="M11:M41">L11-K11</f>
        <v>271.5</v>
      </c>
      <c r="N11" s="24">
        <f t="shared" si="1"/>
        <v>-3429.4</v>
      </c>
      <c r="O11" s="35">
        <f t="shared" si="2"/>
        <v>-0.029</v>
      </c>
      <c r="P11" s="17"/>
    </row>
    <row r="12" spans="1:18" ht="51" customHeight="1">
      <c r="A12" s="29" t="s">
        <v>9</v>
      </c>
      <c r="B12" s="30" t="s">
        <v>7</v>
      </c>
      <c r="C12" s="2">
        <v>111326.2</v>
      </c>
      <c r="D12" s="2">
        <v>118021</v>
      </c>
      <c r="E12" s="2">
        <v>118021</v>
      </c>
      <c r="F12" s="2">
        <v>118021</v>
      </c>
      <c r="G12" s="2">
        <v>118021</v>
      </c>
      <c r="H12" s="2">
        <v>117120.1</v>
      </c>
      <c r="I12" s="2">
        <v>117120.1</v>
      </c>
      <c r="J12" s="2">
        <v>114320.1</v>
      </c>
      <c r="K12" s="2">
        <v>114320.1</v>
      </c>
      <c r="L12" s="2">
        <v>114591.6</v>
      </c>
      <c r="M12" s="24">
        <f t="shared" si="4"/>
        <v>271.5</v>
      </c>
      <c r="N12" s="24">
        <f t="shared" si="1"/>
        <v>-3429.4</v>
      </c>
      <c r="O12" s="35">
        <f t="shared" si="2"/>
        <v>-0.029</v>
      </c>
      <c r="P12" s="37"/>
      <c r="Q12" s="39"/>
      <c r="R12" s="39"/>
    </row>
    <row r="13" spans="1:16" ht="75">
      <c r="A13" s="29" t="s">
        <v>10</v>
      </c>
      <c r="B13" s="30" t="s">
        <v>11</v>
      </c>
      <c r="C13" s="2">
        <f>C14+C15+C16+C17</f>
        <v>15632.2</v>
      </c>
      <c r="D13" s="2">
        <f aca="true" t="shared" si="5" ref="D13:L13">D14+D15+D16+D17</f>
        <v>16701</v>
      </c>
      <c r="E13" s="2">
        <f t="shared" si="5"/>
        <v>16701</v>
      </c>
      <c r="F13" s="2">
        <f t="shared" si="5"/>
        <v>16701</v>
      </c>
      <c r="G13" s="2">
        <f t="shared" si="5"/>
        <v>16701</v>
      </c>
      <c r="H13" s="2">
        <f>H14+H15+H16+H17</f>
        <v>16701</v>
      </c>
      <c r="I13" s="2">
        <f>I14+I15+I16+I17</f>
        <v>16701</v>
      </c>
      <c r="J13" s="2">
        <f>J14+J15+J16+J17</f>
        <v>17701</v>
      </c>
      <c r="K13" s="2">
        <f t="shared" si="5"/>
        <v>17704.7</v>
      </c>
      <c r="L13" s="2">
        <f t="shared" si="5"/>
        <v>17704.8</v>
      </c>
      <c r="M13" s="24">
        <f t="shared" si="4"/>
        <v>0.1</v>
      </c>
      <c r="N13" s="24">
        <f t="shared" si="1"/>
        <v>1003.8</v>
      </c>
      <c r="O13" s="35">
        <f t="shared" si="2"/>
        <v>0.06</v>
      </c>
      <c r="P13" s="17"/>
    </row>
    <row r="14" spans="1:16" ht="150">
      <c r="A14" s="29" t="s">
        <v>12</v>
      </c>
      <c r="B14" s="30" t="s">
        <v>13</v>
      </c>
      <c r="C14" s="2">
        <v>6965.2</v>
      </c>
      <c r="D14" s="2">
        <v>6526.2</v>
      </c>
      <c r="E14" s="2">
        <v>6526.2</v>
      </c>
      <c r="F14" s="2">
        <v>6526.2</v>
      </c>
      <c r="G14" s="2">
        <v>6526.2</v>
      </c>
      <c r="H14" s="2">
        <v>6526.2</v>
      </c>
      <c r="I14" s="2">
        <v>6526.2</v>
      </c>
      <c r="J14" s="2">
        <v>8035.5</v>
      </c>
      <c r="K14" s="2">
        <v>8058.8</v>
      </c>
      <c r="L14" s="2">
        <v>8058.9</v>
      </c>
      <c r="M14" s="60">
        <f t="shared" si="4"/>
        <v>0.1</v>
      </c>
      <c r="N14" s="24">
        <f t="shared" si="1"/>
        <v>1532.7</v>
      </c>
      <c r="O14" s="35">
        <f t="shared" si="2"/>
        <v>0.235</v>
      </c>
      <c r="P14" s="37" t="s">
        <v>37</v>
      </c>
    </row>
    <row r="15" spans="1:16" ht="150" customHeight="1">
      <c r="A15" s="29" t="s">
        <v>14</v>
      </c>
      <c r="B15" s="30" t="s">
        <v>15</v>
      </c>
      <c r="C15" s="2">
        <v>67.1</v>
      </c>
      <c r="D15" s="2">
        <v>45.2</v>
      </c>
      <c r="E15" s="2">
        <v>45.2</v>
      </c>
      <c r="F15" s="2">
        <v>45.2</v>
      </c>
      <c r="G15" s="2">
        <v>45.2</v>
      </c>
      <c r="H15" s="2">
        <v>45.2</v>
      </c>
      <c r="I15" s="2">
        <v>45.2</v>
      </c>
      <c r="J15" s="2">
        <v>61.6</v>
      </c>
      <c r="K15" s="2">
        <v>59.2</v>
      </c>
      <c r="L15" s="2">
        <v>59.2</v>
      </c>
      <c r="M15" s="24">
        <f t="shared" si="4"/>
        <v>0</v>
      </c>
      <c r="N15" s="24">
        <f t="shared" si="1"/>
        <v>14</v>
      </c>
      <c r="O15" s="35">
        <f t="shared" si="2"/>
        <v>0.31</v>
      </c>
      <c r="P15" s="37" t="s">
        <v>36</v>
      </c>
    </row>
    <row r="16" spans="1:16" ht="150">
      <c r="A16" s="29" t="s">
        <v>16</v>
      </c>
      <c r="B16" s="30" t="s">
        <v>17</v>
      </c>
      <c r="C16" s="2">
        <v>10160.5</v>
      </c>
      <c r="D16" s="2">
        <v>10150.5</v>
      </c>
      <c r="E16" s="2">
        <v>10150.5</v>
      </c>
      <c r="F16" s="2">
        <v>10150.5</v>
      </c>
      <c r="G16" s="2">
        <v>10150.5</v>
      </c>
      <c r="H16" s="2">
        <v>10150.5</v>
      </c>
      <c r="I16" s="2">
        <v>10150.5</v>
      </c>
      <c r="J16" s="2">
        <v>10841.5</v>
      </c>
      <c r="K16" s="2">
        <v>10766.8</v>
      </c>
      <c r="L16" s="2">
        <v>10766.8</v>
      </c>
      <c r="M16" s="24">
        <f t="shared" si="4"/>
        <v>0</v>
      </c>
      <c r="N16" s="24">
        <f t="shared" si="1"/>
        <v>616.3</v>
      </c>
      <c r="O16" s="35">
        <f t="shared" si="2"/>
        <v>0.061</v>
      </c>
      <c r="P16" s="37" t="s">
        <v>65</v>
      </c>
    </row>
    <row r="17" spans="1:18" ht="165.75" customHeight="1">
      <c r="A17" s="29" t="s">
        <v>18</v>
      </c>
      <c r="B17" s="30" t="s">
        <v>19</v>
      </c>
      <c r="C17" s="2">
        <v>-1560.59</v>
      </c>
      <c r="D17" s="2">
        <v>-20.9</v>
      </c>
      <c r="E17" s="2">
        <v>-20.9</v>
      </c>
      <c r="F17" s="2">
        <v>-20.9</v>
      </c>
      <c r="G17" s="2">
        <v>-20.9</v>
      </c>
      <c r="H17" s="2">
        <v>-20.9</v>
      </c>
      <c r="I17" s="2">
        <v>-20.9</v>
      </c>
      <c r="J17" s="2">
        <v>-1237.6</v>
      </c>
      <c r="K17" s="58">
        <v>-1180.1</v>
      </c>
      <c r="L17" s="2">
        <v>-1180.1</v>
      </c>
      <c r="M17" s="24">
        <f t="shared" si="4"/>
        <v>0</v>
      </c>
      <c r="N17" s="24">
        <f t="shared" si="1"/>
        <v>-1159.2</v>
      </c>
      <c r="O17" s="35">
        <f t="shared" si="2"/>
        <v>55.464</v>
      </c>
      <c r="P17" s="37"/>
      <c r="Q17" s="40"/>
      <c r="R17" s="40"/>
    </row>
    <row r="18" spans="1:16" ht="37.5">
      <c r="A18" s="29" t="s">
        <v>20</v>
      </c>
      <c r="B18" s="30" t="s">
        <v>21</v>
      </c>
      <c r="C18" s="2">
        <f>C19+C20+C21+C22</f>
        <v>35456.2</v>
      </c>
      <c r="D18" s="2">
        <f aca="true" t="shared" si="6" ref="D18:L18">D19+D20+D21+D22</f>
        <v>35420</v>
      </c>
      <c r="E18" s="2">
        <f t="shared" si="6"/>
        <v>35420</v>
      </c>
      <c r="F18" s="2">
        <f t="shared" si="6"/>
        <v>35420</v>
      </c>
      <c r="G18" s="2">
        <f t="shared" si="6"/>
        <v>35110.6</v>
      </c>
      <c r="H18" s="2">
        <f>H19+H20+H21+H22</f>
        <v>34493.9</v>
      </c>
      <c r="I18" s="2">
        <f>I19+I20+I21+I22</f>
        <v>34493.9</v>
      </c>
      <c r="J18" s="2">
        <f>J19+J20+J21+J22</f>
        <v>33161.4</v>
      </c>
      <c r="K18" s="2">
        <f t="shared" si="6"/>
        <v>32932.9</v>
      </c>
      <c r="L18" s="2">
        <f t="shared" si="6"/>
        <v>33131.6</v>
      </c>
      <c r="M18" s="24">
        <f t="shared" si="4"/>
        <v>198.7</v>
      </c>
      <c r="N18" s="24">
        <f t="shared" si="1"/>
        <v>-2288.4</v>
      </c>
      <c r="O18" s="35">
        <f t="shared" si="2"/>
        <v>-0.065</v>
      </c>
      <c r="P18" s="17"/>
    </row>
    <row r="19" spans="1:16" ht="63.75" customHeight="1">
      <c r="A19" s="29" t="s">
        <v>22</v>
      </c>
      <c r="B19" s="30" t="s">
        <v>23</v>
      </c>
      <c r="C19" s="61">
        <v>22265.5</v>
      </c>
      <c r="D19" s="2">
        <v>20831</v>
      </c>
      <c r="E19" s="2">
        <v>20831</v>
      </c>
      <c r="F19" s="2">
        <v>20831</v>
      </c>
      <c r="G19" s="2">
        <v>20831</v>
      </c>
      <c r="H19" s="2">
        <v>20831</v>
      </c>
      <c r="I19" s="2">
        <v>20831</v>
      </c>
      <c r="J19" s="2">
        <v>20048.3</v>
      </c>
      <c r="K19" s="2">
        <v>19814</v>
      </c>
      <c r="L19" s="61">
        <v>19814</v>
      </c>
      <c r="M19" s="24">
        <f t="shared" si="4"/>
        <v>0</v>
      </c>
      <c r="N19" s="24">
        <f t="shared" si="1"/>
        <v>-1017</v>
      </c>
      <c r="O19" s="35">
        <f t="shared" si="2"/>
        <v>-0.049</v>
      </c>
      <c r="P19" s="37"/>
    </row>
    <row r="20" spans="1:16" ht="63.75" customHeight="1">
      <c r="A20" s="29" t="s">
        <v>53</v>
      </c>
      <c r="B20" s="30" t="s">
        <v>54</v>
      </c>
      <c r="C20" s="2">
        <v>12791.4</v>
      </c>
      <c r="D20" s="2">
        <v>13825</v>
      </c>
      <c r="E20" s="2">
        <v>13825</v>
      </c>
      <c r="F20" s="2">
        <v>13825</v>
      </c>
      <c r="G20" s="2">
        <v>13515.6</v>
      </c>
      <c r="H20" s="2">
        <v>12898.9</v>
      </c>
      <c r="I20" s="2">
        <v>12898.9</v>
      </c>
      <c r="J20" s="2">
        <v>12548.9</v>
      </c>
      <c r="K20" s="2">
        <v>12548.9</v>
      </c>
      <c r="L20" s="2">
        <v>12747.6</v>
      </c>
      <c r="M20" s="24">
        <f t="shared" si="4"/>
        <v>198.7</v>
      </c>
      <c r="N20" s="24">
        <f t="shared" si="1"/>
        <v>-1077.4</v>
      </c>
      <c r="O20" s="35">
        <f t="shared" si="2"/>
        <v>-0.078</v>
      </c>
      <c r="P20" s="37"/>
    </row>
    <row r="21" spans="1:16" ht="37.5">
      <c r="A21" s="29" t="s">
        <v>55</v>
      </c>
      <c r="B21" s="30" t="s">
        <v>56</v>
      </c>
      <c r="C21" s="2">
        <v>173.7</v>
      </c>
      <c r="D21" s="2">
        <v>462</v>
      </c>
      <c r="E21" s="2">
        <v>462</v>
      </c>
      <c r="F21" s="2">
        <v>462</v>
      </c>
      <c r="G21" s="2">
        <v>462</v>
      </c>
      <c r="H21" s="2">
        <v>462</v>
      </c>
      <c r="I21" s="2">
        <v>462</v>
      </c>
      <c r="J21" s="2">
        <v>348.7</v>
      </c>
      <c r="K21" s="2">
        <v>353.2</v>
      </c>
      <c r="L21" s="2">
        <v>353.2</v>
      </c>
      <c r="M21" s="24">
        <f t="shared" si="4"/>
        <v>0</v>
      </c>
      <c r="N21" s="24">
        <f t="shared" si="1"/>
        <v>-108.8</v>
      </c>
      <c r="O21" s="35">
        <f t="shared" si="2"/>
        <v>-0.235</v>
      </c>
      <c r="P21" s="37"/>
    </row>
    <row r="22" spans="1:16" ht="43.5" customHeight="1">
      <c r="A22" s="29" t="s">
        <v>57</v>
      </c>
      <c r="B22" s="30" t="s">
        <v>58</v>
      </c>
      <c r="C22" s="2">
        <v>225.6</v>
      </c>
      <c r="D22" s="2">
        <v>302</v>
      </c>
      <c r="E22" s="2">
        <v>302</v>
      </c>
      <c r="F22" s="2">
        <v>302</v>
      </c>
      <c r="G22" s="2">
        <v>302</v>
      </c>
      <c r="H22" s="2">
        <v>302</v>
      </c>
      <c r="I22" s="2">
        <v>302</v>
      </c>
      <c r="J22" s="2">
        <v>215.5</v>
      </c>
      <c r="K22" s="2">
        <v>216.8</v>
      </c>
      <c r="L22" s="2">
        <v>216.8</v>
      </c>
      <c r="M22" s="24">
        <f t="shared" si="4"/>
        <v>0</v>
      </c>
      <c r="N22" s="24">
        <f t="shared" si="1"/>
        <v>-85.2</v>
      </c>
      <c r="O22" s="35">
        <f t="shared" si="2"/>
        <v>-0.282</v>
      </c>
      <c r="P22" s="37"/>
    </row>
    <row r="23" spans="1:16" ht="37.5">
      <c r="A23" s="29" t="s">
        <v>24</v>
      </c>
      <c r="B23" s="30" t="s">
        <v>25</v>
      </c>
      <c r="C23" s="2">
        <v>966.6</v>
      </c>
      <c r="D23" s="2">
        <v>1144</v>
      </c>
      <c r="E23" s="2">
        <v>1144</v>
      </c>
      <c r="F23" s="2">
        <v>1144</v>
      </c>
      <c r="G23" s="2">
        <v>1144</v>
      </c>
      <c r="H23" s="2">
        <v>1044</v>
      </c>
      <c r="I23" s="2">
        <v>1044</v>
      </c>
      <c r="J23" s="2">
        <v>1044</v>
      </c>
      <c r="K23" s="2">
        <v>1085.6</v>
      </c>
      <c r="L23" s="2">
        <v>1085.7</v>
      </c>
      <c r="M23" s="24">
        <f t="shared" si="4"/>
        <v>0.1</v>
      </c>
      <c r="N23" s="24">
        <f t="shared" si="1"/>
        <v>-58.3</v>
      </c>
      <c r="O23" s="35">
        <f t="shared" si="2"/>
        <v>-0.051</v>
      </c>
      <c r="P23" s="37"/>
    </row>
    <row r="24" spans="1:16" ht="93.75">
      <c r="A24" s="29" t="s">
        <v>26</v>
      </c>
      <c r="B24" s="30" t="s">
        <v>27</v>
      </c>
      <c r="C24" s="2">
        <v>3560.1</v>
      </c>
      <c r="D24" s="2">
        <v>3268</v>
      </c>
      <c r="E24" s="2">
        <v>3268</v>
      </c>
      <c r="F24" s="2">
        <v>3268</v>
      </c>
      <c r="G24" s="2">
        <v>3268</v>
      </c>
      <c r="H24" s="2">
        <v>2995.8</v>
      </c>
      <c r="I24" s="2">
        <v>2995.8</v>
      </c>
      <c r="J24" s="2">
        <v>2792.9</v>
      </c>
      <c r="K24" s="2">
        <v>2903.8</v>
      </c>
      <c r="L24" s="2">
        <v>2980.5</v>
      </c>
      <c r="M24" s="24">
        <f t="shared" si="4"/>
        <v>76.7</v>
      </c>
      <c r="N24" s="24">
        <f t="shared" si="1"/>
        <v>-287.5</v>
      </c>
      <c r="O24" s="35">
        <f t="shared" si="2"/>
        <v>-0.088</v>
      </c>
      <c r="P24" s="38"/>
    </row>
    <row r="25" spans="1:16" ht="37.5">
      <c r="A25" s="29" t="s">
        <v>28</v>
      </c>
      <c r="B25" s="30" t="s">
        <v>29</v>
      </c>
      <c r="C25" s="2">
        <v>161.9</v>
      </c>
      <c r="D25" s="2">
        <v>132</v>
      </c>
      <c r="E25" s="2">
        <v>132</v>
      </c>
      <c r="F25" s="2">
        <v>132</v>
      </c>
      <c r="G25" s="2">
        <v>132</v>
      </c>
      <c r="H25" s="2">
        <v>132</v>
      </c>
      <c r="I25" s="2">
        <v>132</v>
      </c>
      <c r="J25" s="2">
        <v>257.3</v>
      </c>
      <c r="K25" s="2">
        <v>242.1</v>
      </c>
      <c r="L25" s="2">
        <v>242.1</v>
      </c>
      <c r="M25" s="24">
        <f t="shared" si="4"/>
        <v>0</v>
      </c>
      <c r="N25" s="24">
        <f t="shared" si="1"/>
        <v>110.1</v>
      </c>
      <c r="O25" s="35">
        <f t="shared" si="2"/>
        <v>0.834</v>
      </c>
      <c r="P25" s="38" t="s">
        <v>69</v>
      </c>
    </row>
    <row r="26" spans="1:16" ht="86.25" customHeight="1">
      <c r="A26" s="29" t="s">
        <v>30</v>
      </c>
      <c r="B26" s="30" t="s">
        <v>31</v>
      </c>
      <c r="C26" s="2">
        <v>2453.4</v>
      </c>
      <c r="D26" s="2">
        <v>2446</v>
      </c>
      <c r="E26" s="2">
        <v>2446</v>
      </c>
      <c r="F26" s="2">
        <v>2446</v>
      </c>
      <c r="G26" s="2">
        <v>2475.1</v>
      </c>
      <c r="H26" s="2">
        <v>2637.5</v>
      </c>
      <c r="I26" s="2">
        <v>2637.5</v>
      </c>
      <c r="J26" s="2">
        <v>2766</v>
      </c>
      <c r="K26" s="2">
        <v>2806.4</v>
      </c>
      <c r="L26" s="2">
        <v>2806.4</v>
      </c>
      <c r="M26" s="24">
        <f t="shared" si="4"/>
        <v>0</v>
      </c>
      <c r="N26" s="24">
        <f t="shared" si="1"/>
        <v>360.4</v>
      </c>
      <c r="O26" s="35">
        <f t="shared" si="2"/>
        <v>0.147</v>
      </c>
      <c r="P26" s="38" t="s">
        <v>76</v>
      </c>
    </row>
    <row r="27" spans="1:16" ht="56.25">
      <c r="A27" s="29" t="s">
        <v>32</v>
      </c>
      <c r="B27" s="30" t="s">
        <v>33</v>
      </c>
      <c r="C27" s="2">
        <v>1085.2</v>
      </c>
      <c r="D27" s="2">
        <v>788</v>
      </c>
      <c r="E27" s="2">
        <v>788</v>
      </c>
      <c r="F27" s="2">
        <v>788</v>
      </c>
      <c r="G27" s="2">
        <v>1068.3</v>
      </c>
      <c r="H27" s="2">
        <v>1941.2</v>
      </c>
      <c r="I27" s="2">
        <v>1941.2</v>
      </c>
      <c r="J27" s="2">
        <v>2041.2</v>
      </c>
      <c r="K27" s="2">
        <v>2050</v>
      </c>
      <c r="L27" s="2">
        <v>2050</v>
      </c>
      <c r="M27" s="24">
        <f t="shared" si="4"/>
        <v>0</v>
      </c>
      <c r="N27" s="24">
        <f t="shared" si="1"/>
        <v>1262</v>
      </c>
      <c r="O27" s="35">
        <f t="shared" si="2"/>
        <v>1.602</v>
      </c>
      <c r="P27" s="38" t="s">
        <v>69</v>
      </c>
    </row>
    <row r="28" spans="1:16" ht="37.5">
      <c r="A28" s="41" t="s">
        <v>34</v>
      </c>
      <c r="B28" s="30" t="s">
        <v>35</v>
      </c>
      <c r="C28" s="2">
        <v>2491.3</v>
      </c>
      <c r="D28" s="2">
        <v>2093</v>
      </c>
      <c r="E28" s="2">
        <v>2093</v>
      </c>
      <c r="F28" s="2">
        <v>2093</v>
      </c>
      <c r="G28" s="2">
        <v>2093</v>
      </c>
      <c r="H28" s="2">
        <v>2348.3</v>
      </c>
      <c r="I28" s="2">
        <v>2348.3</v>
      </c>
      <c r="J28" s="2">
        <v>3008.3</v>
      </c>
      <c r="K28" s="2">
        <v>3046.6</v>
      </c>
      <c r="L28" s="2">
        <v>3046.6</v>
      </c>
      <c r="M28" s="24">
        <f t="shared" si="4"/>
        <v>0</v>
      </c>
      <c r="N28" s="24">
        <f t="shared" si="1"/>
        <v>953.6</v>
      </c>
      <c r="O28" s="35">
        <f t="shared" si="2"/>
        <v>0.456</v>
      </c>
      <c r="P28" s="38" t="s">
        <v>69</v>
      </c>
    </row>
    <row r="29" spans="1:16" ht="37.5">
      <c r="A29" s="59" t="s">
        <v>71</v>
      </c>
      <c r="B29" s="30" t="s">
        <v>72</v>
      </c>
      <c r="C29" s="2">
        <v>4.3</v>
      </c>
      <c r="D29" s="2"/>
      <c r="E29" s="2"/>
      <c r="F29" s="2"/>
      <c r="G29" s="2"/>
      <c r="H29" s="2"/>
      <c r="I29" s="2"/>
      <c r="J29" s="2"/>
      <c r="K29" s="2"/>
      <c r="L29" s="2">
        <v>-4.2</v>
      </c>
      <c r="M29" s="24"/>
      <c r="N29" s="24"/>
      <c r="O29" s="35"/>
      <c r="P29" s="38"/>
    </row>
    <row r="30" spans="1:16" ht="37.5">
      <c r="A30" s="42" t="s">
        <v>38</v>
      </c>
      <c r="B30" s="44" t="s">
        <v>39</v>
      </c>
      <c r="C30" s="62">
        <v>421473.9</v>
      </c>
      <c r="D30" s="51">
        <v>607581.4</v>
      </c>
      <c r="E30" s="51">
        <v>603793.2</v>
      </c>
      <c r="F30" s="51">
        <v>607588.3</v>
      </c>
      <c r="G30" s="51">
        <v>627668.6</v>
      </c>
      <c r="H30" s="51">
        <v>627668.6</v>
      </c>
      <c r="I30" s="51">
        <v>634186.2</v>
      </c>
      <c r="J30" s="51">
        <v>631103.1</v>
      </c>
      <c r="K30" s="51">
        <v>629748.4</v>
      </c>
      <c r="L30" s="62">
        <v>490679.9</v>
      </c>
      <c r="M30" s="64">
        <f t="shared" si="4"/>
        <v>-139068.5</v>
      </c>
      <c r="N30" s="64">
        <f t="shared" si="1"/>
        <v>-116901.5</v>
      </c>
      <c r="O30" s="65">
        <f t="shared" si="2"/>
        <v>-0.192</v>
      </c>
      <c r="P30" s="17"/>
    </row>
    <row r="31" spans="1:16" ht="80.25" customHeight="1">
      <c r="A31" s="42" t="s">
        <v>40</v>
      </c>
      <c r="B31" s="44" t="s">
        <v>41</v>
      </c>
      <c r="C31" s="63">
        <v>423789.1</v>
      </c>
      <c r="D31" s="51">
        <v>607581.4</v>
      </c>
      <c r="E31" s="51">
        <v>602438.4</v>
      </c>
      <c r="F31" s="51">
        <v>606142.3</v>
      </c>
      <c r="G31" s="51">
        <v>626222.6</v>
      </c>
      <c r="H31" s="51">
        <v>626222.6</v>
      </c>
      <c r="I31" s="51">
        <v>632740.2</v>
      </c>
      <c r="J31" s="51">
        <v>629657.1</v>
      </c>
      <c r="K31" s="51">
        <v>629657.2</v>
      </c>
      <c r="L31" s="63">
        <v>492908.2</v>
      </c>
      <c r="M31" s="64">
        <f t="shared" si="4"/>
        <v>-136749</v>
      </c>
      <c r="N31" s="64">
        <f t="shared" si="1"/>
        <v>-114673.2</v>
      </c>
      <c r="O31" s="65">
        <f t="shared" si="2"/>
        <v>-0.189</v>
      </c>
      <c r="P31" s="17"/>
    </row>
    <row r="32" spans="1:16" ht="37.5">
      <c r="A32" s="42" t="s">
        <v>42</v>
      </c>
      <c r="B32" s="44" t="s">
        <v>43</v>
      </c>
      <c r="C32" s="51">
        <f>C33+C34</f>
        <v>112752.8</v>
      </c>
      <c r="D32" s="51">
        <f aca="true" t="shared" si="7" ref="D32:L32">D33+D34</f>
        <v>89365.7</v>
      </c>
      <c r="E32" s="51">
        <f t="shared" si="7"/>
        <v>89899.7</v>
      </c>
      <c r="F32" s="51">
        <f t="shared" si="7"/>
        <v>89899.7</v>
      </c>
      <c r="G32" s="51">
        <f t="shared" si="7"/>
        <v>101532.3</v>
      </c>
      <c r="H32" s="51">
        <f>H33+H34</f>
        <v>101532.3</v>
      </c>
      <c r="I32" s="51">
        <f>I33+I34</f>
        <v>105629.3</v>
      </c>
      <c r="J32" s="51">
        <f>J33+J34</f>
        <v>106094.3</v>
      </c>
      <c r="K32" s="51">
        <f t="shared" si="7"/>
        <v>106094.3</v>
      </c>
      <c r="L32" s="51">
        <f t="shared" si="7"/>
        <v>106094.3</v>
      </c>
      <c r="M32" s="64">
        <f t="shared" si="4"/>
        <v>0</v>
      </c>
      <c r="N32" s="64">
        <f t="shared" si="1"/>
        <v>16728.6</v>
      </c>
      <c r="O32" s="65">
        <f t="shared" si="2"/>
        <v>0.187</v>
      </c>
      <c r="P32" s="17"/>
    </row>
    <row r="33" spans="1:16" ht="56.25">
      <c r="A33" s="43" t="s">
        <v>59</v>
      </c>
      <c r="B33" s="45" t="s">
        <v>60</v>
      </c>
      <c r="C33" s="53">
        <v>85737.9</v>
      </c>
      <c r="D33" s="2">
        <v>86922.5</v>
      </c>
      <c r="E33" s="2">
        <v>86922.5</v>
      </c>
      <c r="F33" s="2">
        <v>86922.5</v>
      </c>
      <c r="G33" s="2">
        <v>86922.5</v>
      </c>
      <c r="H33" s="2">
        <v>86922.5</v>
      </c>
      <c r="I33" s="2">
        <v>86922.5</v>
      </c>
      <c r="J33" s="2">
        <v>86922.5</v>
      </c>
      <c r="K33" s="2">
        <v>86922.5</v>
      </c>
      <c r="L33" s="53">
        <v>86922.5</v>
      </c>
      <c r="M33" s="24">
        <f t="shared" si="4"/>
        <v>0</v>
      </c>
      <c r="N33" s="24">
        <f t="shared" si="1"/>
        <v>0</v>
      </c>
      <c r="O33" s="35">
        <f t="shared" si="2"/>
        <v>0</v>
      </c>
      <c r="P33" s="17"/>
    </row>
    <row r="34" spans="1:16" ht="81" customHeight="1">
      <c r="A34" s="43" t="s">
        <v>61</v>
      </c>
      <c r="B34" s="46" t="s">
        <v>62</v>
      </c>
      <c r="C34" s="53">
        <v>27014.9</v>
      </c>
      <c r="D34" s="2">
        <v>2443.2</v>
      </c>
      <c r="E34" s="2">
        <v>2977.2</v>
      </c>
      <c r="F34" s="2">
        <v>2977.2</v>
      </c>
      <c r="G34" s="2">
        <v>14609.8</v>
      </c>
      <c r="H34" s="2">
        <v>14609.8</v>
      </c>
      <c r="I34" s="2">
        <v>18706.8</v>
      </c>
      <c r="J34" s="2">
        <v>19171.8</v>
      </c>
      <c r="K34" s="2">
        <v>19171.8</v>
      </c>
      <c r="L34" s="53">
        <v>19171.8</v>
      </c>
      <c r="M34" s="24">
        <f t="shared" si="4"/>
        <v>0</v>
      </c>
      <c r="N34" s="24">
        <f t="shared" si="1"/>
        <v>16728.6</v>
      </c>
      <c r="O34" s="35">
        <f t="shared" si="2"/>
        <v>6.847</v>
      </c>
      <c r="P34" s="37" t="s">
        <v>75</v>
      </c>
    </row>
    <row r="35" spans="1:16" ht="59.25" customHeight="1">
      <c r="A35" s="42" t="s">
        <v>44</v>
      </c>
      <c r="B35" s="44" t="s">
        <v>45</v>
      </c>
      <c r="C35" s="52">
        <v>106050.2</v>
      </c>
      <c r="D35" s="51">
        <v>293950.8</v>
      </c>
      <c r="E35" s="51">
        <v>288193.4</v>
      </c>
      <c r="F35" s="51">
        <v>291538.4</v>
      </c>
      <c r="G35" s="51">
        <v>296790.9</v>
      </c>
      <c r="H35" s="51">
        <v>296790.9</v>
      </c>
      <c r="I35" s="51">
        <v>297717.9</v>
      </c>
      <c r="J35" s="51">
        <v>293598.2</v>
      </c>
      <c r="K35" s="51">
        <v>293598.2</v>
      </c>
      <c r="L35" s="52">
        <v>157025.3</v>
      </c>
      <c r="M35" s="64">
        <f t="shared" si="4"/>
        <v>-136572.9</v>
      </c>
      <c r="N35" s="64">
        <f t="shared" si="1"/>
        <v>-136925.5</v>
      </c>
      <c r="O35" s="65">
        <f t="shared" si="2"/>
        <v>-0.466</v>
      </c>
      <c r="P35" s="37"/>
    </row>
    <row r="36" spans="1:16" ht="39.75" customHeight="1">
      <c r="A36" s="42" t="s">
        <v>46</v>
      </c>
      <c r="B36" s="44" t="s">
        <v>47</v>
      </c>
      <c r="C36" s="52">
        <v>204041.2</v>
      </c>
      <c r="D36" s="51">
        <v>222750.7</v>
      </c>
      <c r="E36" s="51">
        <v>222750.7</v>
      </c>
      <c r="F36" s="51">
        <v>222750.7</v>
      </c>
      <c r="G36" s="51">
        <v>225455.9</v>
      </c>
      <c r="H36" s="51">
        <v>225455.9</v>
      </c>
      <c r="I36" s="51">
        <v>226949.5</v>
      </c>
      <c r="J36" s="51">
        <v>226949.5</v>
      </c>
      <c r="K36" s="51">
        <v>226949.5</v>
      </c>
      <c r="L36" s="52">
        <v>226773.5</v>
      </c>
      <c r="M36" s="64">
        <f t="shared" si="4"/>
        <v>-176</v>
      </c>
      <c r="N36" s="64">
        <f t="shared" si="1"/>
        <v>4022.8</v>
      </c>
      <c r="O36" s="65">
        <f t="shared" si="2"/>
        <v>0.018</v>
      </c>
      <c r="P36" s="37"/>
    </row>
    <row r="37" spans="1:16" ht="39.75" customHeight="1">
      <c r="A37" s="42" t="s">
        <v>48</v>
      </c>
      <c r="B37" s="44" t="s">
        <v>49</v>
      </c>
      <c r="C37" s="52">
        <v>944.9</v>
      </c>
      <c r="D37" s="51">
        <v>1514.2</v>
      </c>
      <c r="E37" s="51">
        <v>1594.6</v>
      </c>
      <c r="F37" s="51">
        <v>1953.5</v>
      </c>
      <c r="G37" s="51">
        <v>2443.5</v>
      </c>
      <c r="H37" s="51">
        <v>2443.5</v>
      </c>
      <c r="I37" s="51">
        <v>2443.5</v>
      </c>
      <c r="J37" s="51">
        <v>3015.1</v>
      </c>
      <c r="K37" s="51">
        <v>3015.1</v>
      </c>
      <c r="L37" s="52">
        <v>3015.1</v>
      </c>
      <c r="M37" s="64">
        <f t="shared" si="4"/>
        <v>0</v>
      </c>
      <c r="N37" s="64">
        <f t="shared" si="1"/>
        <v>1500.9</v>
      </c>
      <c r="O37" s="65">
        <f t="shared" si="2"/>
        <v>0.991</v>
      </c>
      <c r="P37" s="37" t="s">
        <v>73</v>
      </c>
    </row>
    <row r="38" spans="1:16" ht="56.25">
      <c r="A38" s="47" t="s">
        <v>63</v>
      </c>
      <c r="B38" s="48" t="s">
        <v>64</v>
      </c>
      <c r="C38" s="52">
        <v>128.5</v>
      </c>
      <c r="D38" s="2"/>
      <c r="E38" s="2">
        <v>1354.8</v>
      </c>
      <c r="F38" s="56">
        <v>1446</v>
      </c>
      <c r="G38" s="51">
        <v>1446</v>
      </c>
      <c r="H38" s="51">
        <v>1446</v>
      </c>
      <c r="I38" s="51">
        <v>1446</v>
      </c>
      <c r="J38" s="51">
        <v>1446</v>
      </c>
      <c r="K38" s="51">
        <v>91.2</v>
      </c>
      <c r="L38" s="52">
        <v>128.5</v>
      </c>
      <c r="M38" s="64">
        <f t="shared" si="4"/>
        <v>37.3</v>
      </c>
      <c r="N38" s="64">
        <f t="shared" si="1"/>
        <v>128.5</v>
      </c>
      <c r="O38" s="65"/>
      <c r="P38" s="37" t="s">
        <v>74</v>
      </c>
    </row>
    <row r="39" spans="1:16" ht="112.5">
      <c r="A39" s="69" t="s">
        <v>87</v>
      </c>
      <c r="B39" s="48" t="s">
        <v>88</v>
      </c>
      <c r="C39" s="52"/>
      <c r="D39" s="2"/>
      <c r="E39" s="2"/>
      <c r="F39" s="56"/>
      <c r="G39" s="51"/>
      <c r="H39" s="51"/>
      <c r="I39" s="51"/>
      <c r="J39" s="51"/>
      <c r="K39" s="51"/>
      <c r="L39" s="52">
        <v>129.8</v>
      </c>
      <c r="M39" s="64"/>
      <c r="N39" s="64">
        <f t="shared" si="1"/>
        <v>129.8</v>
      </c>
      <c r="O39" s="65"/>
      <c r="P39" s="37"/>
    </row>
    <row r="40" spans="1:16" ht="102.75" customHeight="1">
      <c r="A40" s="27" t="s">
        <v>50</v>
      </c>
      <c r="B40" s="49" t="s">
        <v>51</v>
      </c>
      <c r="C40" s="54">
        <v>-2443.7</v>
      </c>
      <c r="D40" s="2"/>
      <c r="E40" s="2"/>
      <c r="F40" s="2"/>
      <c r="G40" s="2"/>
      <c r="H40" s="2"/>
      <c r="I40" s="2"/>
      <c r="J40" s="2"/>
      <c r="K40" s="2"/>
      <c r="L40" s="54">
        <v>-2449.4</v>
      </c>
      <c r="M40" s="64">
        <f t="shared" si="4"/>
        <v>-2449.4</v>
      </c>
      <c r="N40" s="64">
        <f t="shared" si="1"/>
        <v>-2449.4</v>
      </c>
      <c r="O40" s="65"/>
      <c r="P40" s="37"/>
    </row>
    <row r="41" spans="1:16" ht="19.5">
      <c r="A41" s="50" t="s">
        <v>52</v>
      </c>
      <c r="B41" s="50"/>
      <c r="C41" s="55">
        <f>C10+C30</f>
        <v>594611.3</v>
      </c>
      <c r="D41" s="55">
        <f aca="true" t="shared" si="8" ref="D41:L41">D10+D30</f>
        <v>787594.4</v>
      </c>
      <c r="E41" s="55">
        <f t="shared" si="8"/>
        <v>783806.2</v>
      </c>
      <c r="F41" s="55">
        <f t="shared" si="8"/>
        <v>787601.3</v>
      </c>
      <c r="G41" s="55">
        <f t="shared" si="8"/>
        <v>807681.6</v>
      </c>
      <c r="H41" s="55">
        <f>H10+H30</f>
        <v>807082.4</v>
      </c>
      <c r="I41" s="55">
        <f>I10+I30</f>
        <v>813600</v>
      </c>
      <c r="J41" s="55">
        <f>J10+J30</f>
        <v>808195.3</v>
      </c>
      <c r="K41" s="55">
        <f t="shared" si="8"/>
        <v>806840.6</v>
      </c>
      <c r="L41" s="55">
        <f t="shared" si="8"/>
        <v>668315</v>
      </c>
      <c r="M41" s="64">
        <f t="shared" si="4"/>
        <v>-138525.6</v>
      </c>
      <c r="N41" s="64">
        <f t="shared" si="1"/>
        <v>-119279.4</v>
      </c>
      <c r="O41" s="65">
        <f>L41/D41-1</f>
        <v>-0.151</v>
      </c>
      <c r="P41" s="37"/>
    </row>
  </sheetData>
  <sheetProtection/>
  <mergeCells count="3">
    <mergeCell ref="B2:G2"/>
    <mergeCell ref="B3:G3"/>
    <mergeCell ref="A5:P5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8" scale="57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Блинова</dc:creator>
  <cp:keywords/>
  <dc:description/>
  <cp:lastModifiedBy>мир</cp:lastModifiedBy>
  <cp:lastPrinted>2020-04-27T06:49:36Z</cp:lastPrinted>
  <dcterms:created xsi:type="dcterms:W3CDTF">2016-12-19T16:46:07Z</dcterms:created>
  <dcterms:modified xsi:type="dcterms:W3CDTF">2020-04-27T06:50:26Z</dcterms:modified>
  <cp:category/>
  <cp:version/>
  <cp:contentType/>
  <cp:contentStatus/>
</cp:coreProperties>
</file>