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2"/>
  </bookViews>
  <sheets>
    <sheet name="приложение 7 (2019-2020г)" sheetId="1" r:id="rId1"/>
    <sheet name="приложение 9 (2019-2020г)" sheetId="2" r:id="rId2"/>
    <sheet name="приложение 11 (м.пр.2019-2020г)" sheetId="3" r:id="rId3"/>
  </sheets>
  <definedNames>
    <definedName name="_xlnm._FilterDatabase" localSheetId="2" hidden="1">'приложение 11 (м.пр.2019-2020г)'!$A$5:$K$350</definedName>
    <definedName name="_xlnm._FilterDatabase" localSheetId="0" hidden="1">'приложение 7 (2019-2020г)'!$B$11:$K$521</definedName>
    <definedName name="_xlnm._FilterDatabase" localSheetId="1" hidden="1">'приложение 9 (2019-2020г)'!$A$8:$M$579</definedName>
    <definedName name="_xlnm.Print_Titles" localSheetId="0">'приложение 7 (2019-2020г)'!$12:$15</definedName>
    <definedName name="_xlnm.Print_Titles" localSheetId="1">'приложение 9 (2019-2020г)'!$12:$15</definedName>
    <definedName name="_xlnm.Print_Area" localSheetId="2">'приложение 11 (м.пр.2019-2020г)'!$A$1:$K$350</definedName>
    <definedName name="_xlnm.Print_Area" localSheetId="0">'приложение 7 (2019-2020г)'!$B$2:$K$523</definedName>
    <definedName name="_xlnm.Print_Area" localSheetId="1">'приложение 9 (2019-2020г)'!$B$1:$M$579</definedName>
  </definedNames>
  <calcPr fullCalcOnLoad="1"/>
</workbook>
</file>

<file path=xl/sharedStrings.xml><?xml version="1.0" encoding="utf-8"?>
<sst xmlns="http://schemas.openxmlformats.org/spreadsheetml/2006/main" count="9755" uniqueCount="493">
  <si>
    <t>Санитарно-эпидемиологическое благополучие</t>
  </si>
  <si>
    <t>120</t>
  </si>
  <si>
    <t>Высшее должностное лицо муниципального образования</t>
  </si>
  <si>
    <t>Уплата налогов, сборов и иных платежей</t>
  </si>
  <si>
    <t>240</t>
  </si>
  <si>
    <t>850</t>
  </si>
  <si>
    <t>Предоставление субсидий социально ориентированным некоммерческим организациям</t>
  </si>
  <si>
    <t>630</t>
  </si>
  <si>
    <t>Иные закупки товаров, работ и услуг для муниципальных нужд</t>
  </si>
  <si>
    <t>Субсидии бюджетным учреждениям</t>
  </si>
  <si>
    <t>610</t>
  </si>
  <si>
    <t>Массовый спорт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</si>
  <si>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</si>
  <si>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Выплата и проведение мероприятий по присуждению  премий </t>
  </si>
  <si>
    <t>Наименование</t>
  </si>
  <si>
    <t>КЦСР</t>
  </si>
  <si>
    <t>ГРБС</t>
  </si>
  <si>
    <t>РЗ</t>
  </si>
  <si>
    <t>ПР</t>
  </si>
  <si>
    <t>КВР</t>
  </si>
  <si>
    <t>Ремонт и капитальный ремонт автомобильных дорог и искусственных сооружений</t>
  </si>
  <si>
    <t xml:space="preserve">Общее образование </t>
  </si>
  <si>
    <t>Иные закупки товаров, работ и услуг для обеспечения государственных (муниципальных) нужд</t>
  </si>
  <si>
    <t>Организация летнего отдыха в каникулярное время</t>
  </si>
  <si>
    <t>Расходы на ведение бухгалтерского учета в в образовательных учреждениях за счет субвенции</t>
  </si>
  <si>
    <t>Обеспечение дошкольного образования и общеобразовательного процесса в муниципальных образовательных организациях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</si>
  <si>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</si>
  <si>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 на обеспечение деятельности (оказание услуг) муниципальных учреждений</t>
  </si>
  <si>
    <t>Расходы на обеспечение функций органов местного самоуправления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</si>
  <si>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2015-2020 годы» 
</t>
  </si>
  <si>
    <t xml:space="preserve">Муниципальная программа «Развитие муниципальной службы в администрации Устюженского муниципального района на 2016-2020 годы» </t>
  </si>
  <si>
    <t>Муниципальная программа "Устойчивое развитие сельских территорий Устюженского муниципального района на период 2014-2017 годы до 2020 года"</t>
  </si>
  <si>
    <t>Муниципальная программа «Управление муниципальным имуществом Устюженского муниципального района на период 2016-2020 годы»</t>
  </si>
  <si>
    <t>расходы на реализацию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</si>
  <si>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</si>
  <si>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>Учреждения культуры (Дома культуры)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</si>
  <si>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</si>
  <si>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Учреждения культуры (Музеи)</t>
  </si>
  <si>
    <t>Учреждения культуры (Библиотеки)</t>
  </si>
  <si>
    <t>Софинансирование расходов на комплектование книжных  фондов общедоступных библиотек</t>
  </si>
  <si>
    <t>Мероприятия в области туризма</t>
  </si>
  <si>
    <t>Расходы на обеспечение функций государственных (муниципальных) органов</t>
  </si>
  <si>
    <t>Мероприятия в области спорта и физической культуры</t>
  </si>
  <si>
    <t>Проведение мероприятий на внедрение и (или) эксплуатацию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</si>
  <si>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</si>
  <si>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выплаты персоналу казенных учреждений</t>
  </si>
  <si>
    <t>Муниципальная программа "Формирование доступной среды жизнедеятельности для инвалидов и других маломобильных групп населения в Устюженском муниципальном районе на 2016-2020 годы"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</si>
  <si>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</t>
  </si>
  <si>
    <t xml:space="preserve">Социальные выплаты гражданам, кроме публичных нормативных социальных выплат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</si>
  <si>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</si>
  <si>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Строительство, реконструкция и ремонт объектов  системы теплоснабжения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</si>
  <si>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</si>
  <si>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водоснабжения и водоотведения</t>
  </si>
  <si>
    <t>реализация проекта "Народный бюджет"</t>
  </si>
  <si>
    <t xml:space="preserve">         Устюженского муниципального района</t>
  </si>
  <si>
    <t xml:space="preserve">         к решению  Земского Собрания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</si>
  <si>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</si>
  <si>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</si>
  <si>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</si>
  <si>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Муниципальная программа "Энергосбережение на территории Устюженского муниципального раойна на 2016-2020 годы"</t>
  </si>
  <si>
    <t>Основное мероприятие "Проведение энергетического обследования муниципальных учреждений района"</t>
  </si>
  <si>
    <t xml:space="preserve">Реализация непрограммных расходов бюджета </t>
  </si>
  <si>
    <t>Реализация непрограммных расходов бюджета  (гашение просроченной кредиторской  задолженности прошлых лет)</t>
  </si>
  <si>
    <t>Реализация непрограммных расходов бюджета  (гашение просроченной  кредиторской задолженности прошлых лет)</t>
  </si>
  <si>
    <t xml:space="preserve">02 </t>
  </si>
  <si>
    <t>ЖИЛИЩНО-КОММУНАЛЬНОЕ ХОЗЯЙСТВО</t>
  </si>
  <si>
    <t>Жилищное хозяйство</t>
  </si>
  <si>
    <t>Капитальный ремонт жилого фонда</t>
  </si>
  <si>
    <t>Резервный фонд</t>
  </si>
  <si>
    <t>Резервные средства</t>
  </si>
  <si>
    <t>870</t>
  </si>
  <si>
    <t>КУЛЬТУРА И КИНЕМАТОГРАФИЯ</t>
  </si>
  <si>
    <t xml:space="preserve">Муниципальная  программа «Обеспечение законности, правопорядка и общественной безопасности 
в Устюженском муниципальном районе на 2014-2020 годы» 
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</si>
  <si>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</si>
  <si>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Муниципальная программа "Устойчивое развитие сельских территорий Устюженского района Вологодской области на 2014-2017 годы и на период до 2020 года"</t>
  </si>
  <si>
    <t>Судебная система</t>
  </si>
  <si>
    <t>Управление по культуре, туризму, спорту и молодежной политике администрации   Устюженского муниципального района</t>
  </si>
  <si>
    <t xml:space="preserve">Комитет по управлению имуществом администрации Устюженского муниципального района </t>
  </si>
  <si>
    <t>Финансовое управление администрации Устюженского муниципального района</t>
  </si>
  <si>
    <t>Управление образования администрации Устюженского муниципального  района</t>
  </si>
  <si>
    <t>540</t>
  </si>
  <si>
    <t>Иные межбюджетные трансферты</t>
  </si>
  <si>
    <t>Обслуживание муниципального долга</t>
  </si>
  <si>
    <t>Расходы на обеспечение деятельности (оказание услуг) казенных учреждений</t>
  </si>
  <si>
    <t>Обеспечение проведения выборов и референдумов</t>
  </si>
  <si>
    <t>Обеспечение деятельности избирательной комиссии</t>
  </si>
  <si>
    <t>110</t>
  </si>
  <si>
    <t>Организация деятельности МКУ "Устюженский МФЦ"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</si>
  <si>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</si>
  <si>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</si>
  <si>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Снижение количества экстремистских проявлений, недопущение террористических актов</t>
  </si>
  <si>
    <t>(тыс. рублей)</t>
  </si>
  <si>
    <t>Вид расходов</t>
  </si>
  <si>
    <t>Целевая статья</t>
  </si>
  <si>
    <t>Расходы на обеспечение деятельности (оказание услуг) дошкольных образовательных учреждений</t>
  </si>
  <si>
    <t xml:space="preserve">Сумма 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</si>
  <si>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</si>
  <si>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Коммунальное хозяйство</t>
  </si>
  <si>
    <t>4</t>
  </si>
  <si>
    <t>Муниципальная программа "Управление муниципальными финансами Устюженского муниципального района на 2016-2020 годы"</t>
  </si>
  <si>
    <t>Дополнительное образование детей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</si>
  <si>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</si>
  <si>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730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</si>
  <si>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</si>
  <si>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 xml:space="preserve">Физическая культура    </t>
  </si>
  <si>
    <t>Основное мероприятие "Реализация проектов (мероприятий) по поощрению и популизации достижений</t>
  </si>
  <si>
    <t>Другие вопросы в области охраны окружающей среды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</si>
  <si>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</si>
  <si>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Расходы на природноохранные мероприятия</t>
  </si>
  <si>
    <t>Муниципальная программа "Энергосбережение на территории Устюженского муниципального района на 2016-2020 годы"</t>
  </si>
  <si>
    <t xml:space="preserve">Основное мероприятие "Ремонт и наладка инженерного оборудования; модернизация тепловых узлов; ремонт и регулировка систем отопления; водоснабжения, электроснабжения в муниципальных учреждениях" </t>
  </si>
  <si>
    <t>Замена оконных блоков в коридорах здания МОУ "Гимназия"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</si>
  <si>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</si>
  <si>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 xml:space="preserve"> Основное мероприятие: Материально-техническое обеспечение деятельности</t>
  </si>
  <si>
    <t>Основное мероприятие: Расходы на обеспечение функций муниципальных органов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</si>
  <si>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</si>
  <si>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</t>
  </si>
  <si>
    <t>Резервные фонды</t>
  </si>
  <si>
    <t>Резервные фонды испольнительных органов муниципальной власти</t>
  </si>
  <si>
    <t>Основное мероприятие "Организация труда и летнего отдыха молодежи"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</si>
  <si>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</si>
  <si>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</si>
  <si>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</si>
  <si>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Подпрограмма "Профилактика преступлений и иных правонарушений"</t>
  </si>
  <si>
    <t>Функционирование высшего должностного лица  субъекта Российской Федерации и муниципального образования</t>
  </si>
  <si>
    <t xml:space="preserve">Обеспечение деятельности органов государственной (муниципальных) органов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</si>
  <si>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</si>
  <si>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органов государственной (муниципальной) власти</t>
  </si>
  <si>
    <t>Реализация государственных (муниципальных) функций, связанных с общегосударственным управлением</t>
  </si>
  <si>
    <t>Членский взнос в ассоциацию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</si>
  <si>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</si>
  <si>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</si>
  <si>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 xml:space="preserve"> Основное мероприятие "Материально-техническое обеспечение деятельности"</t>
  </si>
  <si>
    <t>Основное мероприятие "Расходы на обеспечение функций муниципальных органов"</t>
  </si>
  <si>
    <t>Выполнение полномочий муниципальных образований района в соответствии с заключенными соглашениями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</si>
  <si>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</si>
  <si>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Основное мероприятие "Проведение надзорных мероприятий в рамках осуществления государственного экологического надзора"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</si>
  <si>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</si>
  <si>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</si>
  <si>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</si>
  <si>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Основное мероприятие "Мероприятия, направленные на повышение престижа муниципальной службы"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</si>
  <si>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</si>
  <si>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Основное мероприятие  "Обеспечение комфортных условий жизнедеятельности инвалидов и других маломобильных групп населения путем адаптации объектов социальной инфраструктуры для их нужд"</t>
  </si>
  <si>
    <t>Мероприятия направленные на обеспечение комфортных условий жизнедеятельности инвалидов и других маломобильных групп</t>
  </si>
  <si>
    <t>Основное мероприятие "Предупреждение экстремизма и терроризма"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</si>
  <si>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</si>
  <si>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Основное мероприятие  "Содержание автодорог общего пользования местного значения  вне границ населенных пунктов"</t>
  </si>
  <si>
    <t xml:space="preserve">Основное мероприятие "Реализация мероприятий по замене (ремонту)  систем водоснабжения и водоотведения" 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</si>
  <si>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</si>
  <si>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</si>
  <si>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</si>
  <si>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</si>
  <si>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Подпрограмма "Повышение эффективности управления муниципальным имуществом Устюженского муниципального района на 2016-2020 годы»</t>
  </si>
  <si>
    <t>Основное мероприятие "Повышение эффективности использования объектов муниципального имущества"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</si>
  <si>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</si>
  <si>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</si>
  <si>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</si>
  <si>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</si>
  <si>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</si>
  <si>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</si>
  <si>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</si>
  <si>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</si>
  <si>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</si>
  <si>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</si>
  <si>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>Основное мероприятие "Обеспечение условий для функционирования муниципальных общеобразовательных организаций района"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</si>
  <si>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</si>
  <si>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Жилищно-коммунальное хозяйство</t>
  </si>
  <si>
    <t>Здравоохранение</t>
  </si>
  <si>
    <t>Основное мероприятие "Организация отдыха детей и молодёжи в каникулярное время с дневным пребыванием"</t>
  </si>
  <si>
    <t>Основное мероприятие "Обеспечение создания условий для реализации Программы"</t>
  </si>
  <si>
    <t>Подпрограмма "Повышение безопасности дорожного движения в устюженском муниципальном районе на 2015-2020 годы"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</si>
  <si>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</si>
  <si>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</si>
  <si>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</si>
  <si>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</si>
  <si>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Основное мероприятие "Содержание автодорог общего пользования местного значения  вне границ населенных пунктов"</t>
  </si>
  <si>
    <t>Основное мероприятие "Содержание автодорог общего пользования местного значения в границах населенных пунктов"</t>
  </si>
  <si>
    <t>Основное мероприятие "Мероприятия, направленные на совершенствование ситемы дополнительных гарантий муниципальным служащим"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</si>
  <si>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</si>
  <si>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Расходы на обслуживание муниципального долга</t>
  </si>
  <si>
    <t>Подпрограмма "Межбюджетные отношения в Устюженском муниципальном районе"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</si>
  <si>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</si>
  <si>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</si>
  <si>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</si>
  <si>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"Выравнивание бюджетной обеспеченности поселений"</t>
  </si>
  <si>
    <t>Основное мероприятие "Поддержка мер по обеспечению сбалансированности бюджетов поселений"</t>
  </si>
  <si>
    <t>Дотации на выравнивание бюджетной обеспеченности муниципальных образований (поселений) района</t>
  </si>
  <si>
    <t>Дотации на поддержку мер по обеспечению сбалансированности  муниципальных образований (поселений) района</t>
  </si>
  <si>
    <t>Межбюджетные трансферты из бюджетов муниципальных образований района</t>
  </si>
  <si>
    <t xml:space="preserve">Меропирятия по комплексному обустройству объектами социальной и инженерной инфраструктуры ПСД </t>
  </si>
  <si>
    <t>Поощрение в смотрах-конкурсах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</si>
  <si>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</si>
  <si>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Молодежная политика</t>
  </si>
  <si>
    <t xml:space="preserve">Молодежная политика </t>
  </si>
  <si>
    <t>Другие вопросы в области культуры, кинематографии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</si>
  <si>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</si>
  <si>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</si>
  <si>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Основное мероприятие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</si>
  <si>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</si>
  <si>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 xml:space="preserve">Основное мероприятие "Реализация мероприятий по ремонт и реконструкции систем водопотребления и водоотведения" </t>
  </si>
  <si>
    <t>Благоустройство</t>
  </si>
  <si>
    <t>Благоуствойство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</si>
  <si>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</si>
  <si>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</si>
  <si>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Основное мероприятие "Благоуствойство дворовых территорий в Устюженском муниципальном районе"</t>
  </si>
  <si>
    <t>Основное мероприятие "Благоуствойство общественных территорий в Устюженском муниципальном районе"</t>
  </si>
  <si>
    <t>Основное мероприятие "Обеспечение жильем молодых семей"</t>
  </si>
  <si>
    <t>предоставление социальных выплат молодым семьям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</si>
  <si>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</si>
  <si>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</si>
  <si>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>Обеспечение расходов в рамках государственной программы "Развитие транспортной системы Вологодской области на 2014-2020 годы" (софинансировние район)</t>
  </si>
  <si>
    <t xml:space="preserve">Муниципальная программа «Развитие муниципальной службы в Устюженском муниципальном районе на 2016-2020 годы» </t>
  </si>
  <si>
    <t>Организация профессиональной переподготовки и обучение на курсах повышения классификации муниципальными служащими</t>
  </si>
  <si>
    <t>Размещение материалов о деятельности администрации, о прохождении муниципальной службы на официальном сайте</t>
  </si>
  <si>
    <t>Пенсионное обеспечение муниципальных служащих</t>
  </si>
  <si>
    <t>Иные выплаты населению</t>
  </si>
  <si>
    <t>360</t>
  </si>
  <si>
    <t>Дотации</t>
  </si>
  <si>
    <t>510</t>
  </si>
  <si>
    <t>Иные дотации</t>
  </si>
  <si>
    <t>Иные закупки товаров, работ и услуг для государственных (муниципальных) нужд</t>
  </si>
  <si>
    <t>Социальные выплаты гражданам, кроме публичных нормативных обязательств</t>
  </si>
  <si>
    <t>320</t>
  </si>
  <si>
    <t>Расходы на выплаты персоналу государственных (муниципальных) органов</t>
  </si>
  <si>
    <t>Публичные нормативные обязательства по социальным выплатам гражданам</t>
  </si>
  <si>
    <t>310</t>
  </si>
  <si>
    <t>3</t>
  </si>
  <si>
    <t>Раз-</t>
  </si>
  <si>
    <t>дел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</si>
  <si>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</si>
  <si>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</si>
  <si>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</si>
  <si>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</si>
  <si>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</si>
  <si>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</si>
  <si>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</si>
  <si>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</si>
  <si>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</si>
  <si>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 xml:space="preserve">Вид </t>
  </si>
  <si>
    <t>06</t>
  </si>
  <si>
    <t>07</t>
  </si>
  <si>
    <t>04</t>
  </si>
  <si>
    <t>09</t>
  </si>
  <si>
    <t>НАЦИОНАЛЬНАЯ  ЭКОНОМИКА</t>
  </si>
  <si>
    <t>ОБРАЗОВАНИЕ</t>
  </si>
  <si>
    <t>Дошкольное  образование</t>
  </si>
  <si>
    <t>Бюджетные инвестиции</t>
  </si>
  <si>
    <t>СОЦИАЛЬНАЯ ПОЛИТИКА</t>
  </si>
  <si>
    <t>10</t>
  </si>
  <si>
    <t>Другие вопросы в области социальной политики</t>
  </si>
  <si>
    <t>расхо-</t>
  </si>
  <si>
    <t>дов</t>
  </si>
  <si>
    <t xml:space="preserve">ОБЩЕГОСУДАРСТВЕННЫЕ  ВОПРОСЫ </t>
  </si>
  <si>
    <t>ОХРАНА ОКРУЖАЮЩЕЙ СРЕДЫ</t>
  </si>
  <si>
    <t>Другие вопросы в области образования</t>
  </si>
  <si>
    <t xml:space="preserve">  </t>
  </si>
  <si>
    <t>Культура</t>
  </si>
  <si>
    <t xml:space="preserve">       </t>
  </si>
  <si>
    <t>Другие  общегосударственные  вопросы</t>
  </si>
  <si>
    <t>Другие вопросы в области национальной экономики</t>
  </si>
  <si>
    <t>11</t>
  </si>
  <si>
    <t>114</t>
  </si>
  <si>
    <t>116</t>
  </si>
  <si>
    <t>112</t>
  </si>
  <si>
    <t>к решению  Земского Собрания</t>
  </si>
  <si>
    <t>НАЦИОНАЛЬНАЯ БЕЗОПАСНОСТЬ И ПРАВООХРАНИТЕЛЬНАЯ  ДЕЯТЕЛЬНОСТЬ</t>
  </si>
  <si>
    <t>(тыс.руб)</t>
  </si>
  <si>
    <t>Пенсионное  обеспечение</t>
  </si>
  <si>
    <t>Охрана семьи  и детства</t>
  </si>
  <si>
    <t>Наименование показателей</t>
  </si>
  <si>
    <t>Под-</t>
  </si>
  <si>
    <t>раз-</t>
  </si>
  <si>
    <t xml:space="preserve">Наименование </t>
  </si>
  <si>
    <t>Земское Собрание Устюженского муниципального района</t>
  </si>
  <si>
    <t>Общегосударственные вопросы</t>
  </si>
  <si>
    <t>Код</t>
  </si>
  <si>
    <t>ведо-</t>
  </si>
  <si>
    <t>мства</t>
  </si>
  <si>
    <t>Администрация Устюженского муниципального района</t>
  </si>
  <si>
    <t>Национальная экономика</t>
  </si>
  <si>
    <t>Охрана окружающей среды</t>
  </si>
  <si>
    <t>Социальное обеспечение населения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</si>
  <si>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</si>
  <si>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</t>
  </si>
  <si>
    <t>Социальная политика</t>
  </si>
  <si>
    <t xml:space="preserve">112 </t>
  </si>
  <si>
    <t>13</t>
  </si>
  <si>
    <t>ЗДРАВООХРАНЕНИЕ</t>
  </si>
  <si>
    <t>ФИЗИЧЕСКАЯ КУЛЬТУРА И СПОРТ</t>
  </si>
  <si>
    <t>Физическая культура 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</si>
  <si>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</si>
  <si>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</si>
  <si>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555</t>
  </si>
  <si>
    <t>545</t>
  </si>
  <si>
    <t>546</t>
  </si>
  <si>
    <t xml:space="preserve">555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</si>
  <si>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</si>
  <si>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</si>
  <si>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</si>
  <si>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</si>
  <si>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</si>
  <si>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Организация деятельности МКУ "ЦБУ и О"</t>
  </si>
  <si>
    <t xml:space="preserve">         от __________ № ___</t>
  </si>
  <si>
    <t>2019 год</t>
  </si>
  <si>
    <t>2020 год</t>
  </si>
  <si>
    <t>(тыс.рублей)</t>
  </si>
  <si>
    <t>0</t>
  </si>
  <si>
    <t>0000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</si>
  <si>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</si>
  <si>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00000</t>
  </si>
  <si>
    <t>37</t>
  </si>
  <si>
    <t>00190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</si>
  <si>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</si>
  <si>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</si>
  <si>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>Основное мероприятие "Создание условий для развития мобильной торговли в малонаселенных и (или) труднодоступных сельских населенных пунктах"</t>
  </si>
  <si>
    <t>S1250</t>
  </si>
  <si>
    <t>Основное мероприятие "Обустройство одного минерального источника"</t>
  </si>
  <si>
    <t>72180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</si>
  <si>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</si>
  <si>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01400</t>
  </si>
  <si>
    <t>Основное мероприятие "Обеспечение надлежащей очистки сбрасываемых с КОС в д. Брилино Устюженского района сточных вод</t>
  </si>
  <si>
    <t>Основное мероприятие "Контроль качества питьевой воды источников нецентрализованного водоснабжения (общественных колодцев) на территории района</t>
  </si>
  <si>
    <t>Основное мероприятие "Ликвидация несанкционированных свалок на территории района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</si>
  <si>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</si>
  <si>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Подпрограмма "Развитие дошкольного образования в Устюженском муниципальном районе на 2019-2023 годы"</t>
  </si>
  <si>
    <t>1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</si>
  <si>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</si>
  <si>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>2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</si>
  <si>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</si>
  <si>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</si>
  <si>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72010</t>
  </si>
  <si>
    <t>16590</t>
  </si>
  <si>
    <t>13590</t>
  </si>
  <si>
    <t>72020</t>
  </si>
  <si>
    <t>Основное мероприятие "Создание безопасной среды в учреждениях образования и на прилегающих территориях для осуществления воспитательно-образовательного процесса"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</si>
  <si>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</si>
  <si>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</si>
  <si>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00120</t>
  </si>
  <si>
    <t>00210</t>
  </si>
  <si>
    <t>15590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</si>
  <si>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</si>
  <si>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Основное мероприятие "Приобретение автомобильного транспорта для организации подвоза обучающихся, в том числе на замену имеющихся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</si>
  <si>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</si>
  <si>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5</t>
  </si>
  <si>
    <t>Подпрограмма "Дополнительное образование детей в сфере культуры"</t>
  </si>
  <si>
    <t>Подпрограмма "Библиотечно-информационное обслуживание населения"</t>
  </si>
  <si>
    <t>Подпрограмма "Организация досуга и обеспечение жителей района услугами организаций культуры"</t>
  </si>
  <si>
    <t>Подпрограмма "Музейное обслуживание населения"</t>
  </si>
  <si>
    <t>Подпрограмма "Развитие туризма"</t>
  </si>
  <si>
    <t>Подпрограмма "Реализация молодежной политики"</t>
  </si>
  <si>
    <t>6</t>
  </si>
  <si>
    <t>7</t>
  </si>
  <si>
    <t>Подпрограмма "Обеспечение условий реализации муниципальной программы"</t>
  </si>
  <si>
    <t>8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</si>
  <si>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</si>
  <si>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</si>
  <si>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Основное мероприятие "Материально-техническое оснащение учреждений дополнительного образования детей в сфере культуры"</t>
  </si>
  <si>
    <t>Основное мероприятие "Обеспечение выполнения муниципального задания библиотеками района"</t>
  </si>
  <si>
    <t>03590</t>
  </si>
  <si>
    <t>Основное мероприятие "Комплектование библиотечных фондов"</t>
  </si>
  <si>
    <t xml:space="preserve"> L5193</t>
  </si>
  <si>
    <t>05280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</si>
  <si>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</si>
  <si>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</si>
  <si>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01590</t>
  </si>
  <si>
    <t>Основное мероприятие "Материально-техническое оснащение учреждений культурно-досугового типа"</t>
  </si>
  <si>
    <t xml:space="preserve">Основное мероприятие "Осуществление отдельных полномочий  муницмпальных образований (поселений) района для организации досуга и обеспечения жителей  поселения услугами организаций культуры" 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</si>
  <si>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</si>
  <si>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</si>
  <si>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</si>
  <si>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Основное мероприятие "Сохранение, пополнение и популяризация музейных предметов и музейных фондов"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</si>
  <si>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</si>
  <si>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01611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</si>
  <si>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</si>
  <si>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Основное мероприятие "Информационно-рекламное продвижение, научно-методическое и кадровое обеспечение туризма"</t>
  </si>
  <si>
    <t>Основное мероприятие "Организация и проведение социально значимых мероприятий"</t>
  </si>
  <si>
    <t>Органимзация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</si>
  <si>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</si>
  <si>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</si>
  <si>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</si>
  <si>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</si>
  <si>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 xml:space="preserve"> L4970</t>
  </si>
  <si>
    <t>Подпрограмма "Развитие физической культуры и спорта"</t>
  </si>
  <si>
    <t>мероприятия в области спорта и физической культуры</t>
  </si>
  <si>
    <t>00490</t>
  </si>
  <si>
    <t>Основное мероприятие "Бюджетные инвестиции на строительство, реконстркуцию объектов физической культуры и спорта муниципальной собственности"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</si>
  <si>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</si>
  <si>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</si>
  <si>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72140</t>
  </si>
  <si>
    <t>00330</t>
  </si>
  <si>
    <t>S1060</t>
  </si>
  <si>
    <t>02030</t>
  </si>
  <si>
    <t>00601</t>
  </si>
  <si>
    <t>02120</t>
  </si>
  <si>
    <t>02130</t>
  </si>
  <si>
    <t>02140</t>
  </si>
  <si>
    <t>00801</t>
  </si>
  <si>
    <t>S1350</t>
  </si>
  <si>
    <t>S1360</t>
  </si>
  <si>
    <t>00702</t>
  </si>
  <si>
    <t>00703</t>
  </si>
  <si>
    <t>00901</t>
  </si>
  <si>
    <t xml:space="preserve"> S2270</t>
  </si>
  <si>
    <t>00903</t>
  </si>
  <si>
    <t>01010</t>
  </si>
  <si>
    <t>01401</t>
  </si>
  <si>
    <t>72220</t>
  </si>
  <si>
    <t>01501</t>
  </si>
  <si>
    <t xml:space="preserve"> L5671</t>
  </si>
  <si>
    <t>02250</t>
  </si>
  <si>
    <t>15</t>
  </si>
  <si>
    <t>01510</t>
  </si>
  <si>
    <t>01520</t>
  </si>
  <si>
    <t>01540</t>
  </si>
  <si>
    <t>01550</t>
  </si>
  <si>
    <t>01560</t>
  </si>
  <si>
    <t>18</t>
  </si>
  <si>
    <t>00118</t>
  </si>
  <si>
    <t>19</t>
  </si>
  <si>
    <t>L5551</t>
  </si>
  <si>
    <t xml:space="preserve"> L5552</t>
  </si>
  <si>
    <t>36</t>
  </si>
  <si>
    <t>00191</t>
  </si>
  <si>
    <t>72190</t>
  </si>
  <si>
    <t>72210</t>
  </si>
  <si>
    <t>75</t>
  </si>
  <si>
    <t xml:space="preserve"> 05590</t>
  </si>
  <si>
    <t>91</t>
  </si>
  <si>
    <t>96</t>
  </si>
  <si>
    <t>Выполнение полномочий муниципальных образований района в соответствии с заключенными соглашениями по осуществлению внешнего муниципального финансового контроля</t>
  </si>
  <si>
    <t>97</t>
  </si>
  <si>
    <t>21030</t>
  </si>
  <si>
    <t>98</t>
  </si>
  <si>
    <t>78</t>
  </si>
  <si>
    <t>51200</t>
  </si>
  <si>
    <t>70</t>
  </si>
  <si>
    <t>72250</t>
  </si>
  <si>
    <t>00031</t>
  </si>
  <si>
    <t>00400</t>
  </si>
  <si>
    <t>00501</t>
  </si>
  <si>
    <t>00020</t>
  </si>
  <si>
    <t>72230</t>
  </si>
  <si>
    <t>51350</t>
  </si>
  <si>
    <t>72060</t>
  </si>
  <si>
    <t>00500</t>
  </si>
  <si>
    <t>00100</t>
  </si>
  <si>
    <t>Выполнение государственных полномочий по предоставлению единовременной денежной выплаты взамен предоставления земельного участка гражданам, имеющим трех и более детей</t>
  </si>
  <si>
    <t>Осуществление полномочий по обеспечению жильем отдельных категорий граждан, установленных федеральными законами  "О ветеранах" и "О социальной защите инвалидов в Российской Федерации"</t>
  </si>
  <si>
    <t>S3240</t>
  </si>
  <si>
    <t>S1290</t>
  </si>
  <si>
    <t>школьные автобусы</t>
  </si>
  <si>
    <t>S1080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</si>
  <si>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</si>
  <si>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</si>
  <si>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Другие вопросы в области физической культуры и спорта</t>
  </si>
  <si>
    <t>Основное меропирятие "Модернизация оборудования, используемого для выработки и передачи коммунальных ресурсов"</t>
  </si>
  <si>
    <t>00604</t>
  </si>
  <si>
    <t>Модернизация оборудования, используемого для выработки и передачи коммунальных ресурсов</t>
  </si>
  <si>
    <t>Обеспечение надлежащей очистки сбрасываемых с КОС в д. Брилино Устюженского района сточных вод</t>
  </si>
  <si>
    <t>Основное мероприятие "Обеспечение надлежащей очистки сбрасываемых с КОС в д. Брилино Устюженского района сточных вод"</t>
  </si>
  <si>
    <t>410</t>
  </si>
  <si>
    <t>Другие общегосударственные вопросы</t>
  </si>
  <si>
    <t>Выплаты и проведение мероприятий по присуждению премий</t>
  </si>
  <si>
    <t>00080</t>
  </si>
  <si>
    <t>Обслуживание государственного и муниципального долга</t>
  </si>
  <si>
    <t>S1650</t>
  </si>
  <si>
    <t xml:space="preserve">от  № </t>
  </si>
  <si>
    <t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на 2019 год и 2020 год планового периода</t>
  </si>
  <si>
    <t xml:space="preserve">Приложение 7 </t>
  </si>
  <si>
    <t xml:space="preserve">от        № </t>
  </si>
  <si>
    <t>Приложение  9</t>
  </si>
  <si>
    <t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2020 год планового периода</t>
  </si>
  <si>
    <t xml:space="preserve"> Приложение 11</t>
  </si>
  <si>
    <t>Распределение бюджетных ассигнований на реализацию муниципальных программ Устюженского муниципального района на 2019 год и 2020 год планового периода</t>
  </si>
  <si>
    <t>ИТОГО РАСХОДОВ</t>
  </si>
  <si>
    <t>Условно утвержденные расходы</t>
  </si>
  <si>
    <t>ВСЕГО РАСХОДОВ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</si>
  <si>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</si>
  <si>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"Организация библиотечного обслуживания населения"</t>
  </si>
  <si>
    <t>Строительство и реконструкция объектов физической культуры и спорта муниципальной собственности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</si>
  <si>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</si>
  <si>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</si>
  <si>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Основное мероприятие "Популизация физической культуры и спорта, и здорового образа жизни"</t>
  </si>
  <si>
    <t>72280</t>
  </si>
  <si>
    <t>Иные непрограммые расходы</t>
  </si>
  <si>
    <t>Прочие межбюджетные трансферты общего характера</t>
  </si>
  <si>
    <t xml:space="preserve">Средства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 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</si>
  <si>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</si>
  <si>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</si>
  <si>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 xml:space="preserve">Основное меропариятие "Оказание содействия в трудоустройстве незанятым инвалидам молодого возраста на оборудование (оснащение) для них рабочего места " </t>
  </si>
  <si>
    <t xml:space="preserve">Мероприятия направленные на оказание содействия в трудоустройстве незанятым инвалидам молодого возраста на оборудование (оснащение) для них рабочего места </t>
  </si>
  <si>
    <t>Основное мероприятие "Обеспечение повседневной деятельности ЕДДС"</t>
  </si>
  <si>
    <t>01030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</si>
</sst>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1" xfId="53" applyNumberFormat="1" applyFont="1" applyFill="1" applyBorder="1" applyAlignment="1" applyProtection="1">
      <alignment horizontal="left" vertical="center" wrapText="1"/>
      <protection hidden="1"/>
    </xf>
    <xf numFmtId="49" fontId="6" fillId="32" borderId="1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center" wrapText="1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vertical="center" wrapText="1"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6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1" xfId="0" applyFont="1" applyFill="1" applyBorder="1" applyAlignment="1">
      <alignment vertical="center" wrapText="1"/>
    </xf>
    <xf numFmtId="0" fontId="4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4" fillId="32" borderId="0" xfId="0" applyNumberFormat="1" applyFont="1" applyFill="1" applyAlignment="1">
      <alignment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justify" vertical="center"/>
    </xf>
    <xf numFmtId="0" fontId="4" fillId="32" borderId="11" xfId="0" applyFont="1" applyFill="1" applyBorder="1" applyAlignment="1">
      <alignment horizontal="justify" vertical="center"/>
    </xf>
    <xf numFmtId="0" fontId="4" fillId="32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wrapText="1"/>
    </xf>
    <xf numFmtId="17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4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Alignment="1">
      <alignment/>
    </xf>
    <xf numFmtId="49" fontId="4" fillId="32" borderId="18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wrapText="1"/>
    </xf>
    <xf numFmtId="0" fontId="6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32" borderId="12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6" fillId="32" borderId="18" xfId="0" applyFont="1" applyFill="1" applyBorder="1" applyAlignment="1">
      <alignment horizontal="left" wrapText="1"/>
    </xf>
    <xf numFmtId="49" fontId="6" fillId="32" borderId="18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wrapText="1"/>
    </xf>
    <xf numFmtId="0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wrapText="1"/>
    </xf>
    <xf numFmtId="0" fontId="4" fillId="32" borderId="13" xfId="0" applyFont="1" applyFill="1" applyBorder="1" applyAlignment="1">
      <alignment horizontal="left" vertical="top" wrapText="1"/>
    </xf>
    <xf numFmtId="49" fontId="4" fillId="32" borderId="19" xfId="0" applyNumberFormat="1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right"/>
    </xf>
    <xf numFmtId="0" fontId="6" fillId="3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49" fontId="4" fillId="32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6" fillId="32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32" borderId="11" xfId="53" applyNumberFormat="1" applyFont="1" applyFill="1" applyBorder="1" applyAlignment="1" applyProtection="1">
      <alignment horizontal="left" wrapText="1"/>
      <protection hidden="1"/>
    </xf>
    <xf numFmtId="0" fontId="6" fillId="0" borderId="11" xfId="0" applyFont="1" applyFill="1" applyBorder="1" applyAlignment="1">
      <alignment vertical="center" wrapText="1"/>
    </xf>
    <xf numFmtId="49" fontId="4" fillId="32" borderId="19" xfId="0" applyNumberFormat="1" applyFont="1" applyFill="1" applyBorder="1" applyAlignment="1">
      <alignment horizontal="center" wrapText="1"/>
    </xf>
    <xf numFmtId="49" fontId="4" fillId="32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4" fontId="4" fillId="32" borderId="11" xfId="0" applyNumberFormat="1" applyFont="1" applyFill="1" applyBorder="1" applyAlignment="1">
      <alignment horizontal="right"/>
    </xf>
    <xf numFmtId="49" fontId="6" fillId="32" borderId="21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21" xfId="0" applyNumberFormat="1" applyFont="1" applyFill="1" applyBorder="1" applyAlignment="1">
      <alignment horizontal="center" wrapText="1"/>
    </xf>
    <xf numFmtId="49" fontId="4" fillId="32" borderId="18" xfId="0" applyNumberFormat="1" applyFont="1" applyFill="1" applyBorder="1" applyAlignment="1">
      <alignment horizontal="center" wrapText="1"/>
    </xf>
    <xf numFmtId="49" fontId="4" fillId="32" borderId="14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4" borderId="11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/>
    </xf>
    <xf numFmtId="4" fontId="4" fillId="32" borderId="11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21" xfId="0" applyNumberFormat="1" applyFont="1" applyFill="1" applyBorder="1" applyAlignment="1">
      <alignment horizontal="center" wrapText="1"/>
    </xf>
    <xf numFmtId="4" fontId="6" fillId="32" borderId="11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49" fontId="8" fillId="32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4" fontId="6" fillId="32" borderId="11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9" fontId="4" fillId="32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2" borderId="2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2" borderId="15" xfId="0" applyNumberFormat="1" applyFont="1" applyFill="1" applyBorder="1" applyAlignment="1">
      <alignment horizontal="center" wrapText="1"/>
    </xf>
    <xf numFmtId="49" fontId="4" fillId="32" borderId="23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top" wrapText="1"/>
    </xf>
    <xf numFmtId="4" fontId="9" fillId="32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Continuous" wrapText="1"/>
    </xf>
    <xf numFmtId="2" fontId="6" fillId="0" borderId="0" xfId="0" applyNumberFormat="1" applyFont="1" applyFill="1" applyBorder="1" applyAlignment="1">
      <alignment/>
    </xf>
    <xf numFmtId="0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11" fillId="32" borderId="18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 wrapText="1"/>
    </xf>
    <xf numFmtId="0" fontId="4" fillId="32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12" xfId="0" applyFont="1" applyBorder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/>
    </xf>
    <xf numFmtId="0" fontId="4" fillId="32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/>
    </xf>
    <xf numFmtId="49" fontId="11" fillId="32" borderId="21" xfId="0" applyNumberFormat="1" applyFont="1" applyFill="1" applyBorder="1" applyAlignment="1">
      <alignment horizontal="center" vertical="center"/>
    </xf>
    <xf numFmtId="49" fontId="11" fillId="32" borderId="19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2" xfId="0" applyNumberFormat="1" applyFont="1" applyFill="1" applyBorder="1" applyAlignment="1">
      <alignment horizontal="center" vertical="center"/>
    </xf>
    <xf numFmtId="49" fontId="4" fillId="32" borderId="18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3"/>
  <sheetViews>
    <sheetView view="pageBreakPreview" zoomScale="110" zoomScaleSheetLayoutView="110" zoomScalePageLayoutView="0" workbookViewId="0" topLeftCell="A510">
      <selection activeCell="J158" sqref="J158"/>
    </sheetView>
  </sheetViews>
  <sheetFormatPr defaultColWidth="9.00390625" defaultRowHeight="12.75"/>
  <cols>
    <col min="1" max="1" width="1.875" style="66" customWidth="1"/>
    <col min="2" max="2" width="58.00390625" style="66" customWidth="1"/>
    <col min="3" max="3" width="6.125" style="66" customWidth="1"/>
    <col min="4" max="4" width="7.375" style="66" customWidth="1"/>
    <col min="5" max="5" width="3.875" style="66" customWidth="1"/>
    <col min="6" max="6" width="3.625" style="66" customWidth="1"/>
    <col min="7" max="7" width="3.75390625" style="66" customWidth="1"/>
    <col min="8" max="8" width="5.75390625" style="66" customWidth="1"/>
    <col min="9" max="9" width="6.75390625" style="66" customWidth="1"/>
    <col min="10" max="10" width="15.00390625" style="182" customWidth="1"/>
    <col min="11" max="11" width="15.625" style="66" customWidth="1"/>
    <col min="12" max="12" width="2.00390625" style="66" customWidth="1"/>
    <col min="13" max="13" width="9.125" style="66" customWidth="1"/>
    <col min="14" max="14" width="19.875" style="66" bestFit="1" customWidth="1"/>
    <col min="15" max="16384" width="9.125" style="66" customWidth="1"/>
  </cols>
  <sheetData>
    <row r="2" spans="4:12" ht="12.75">
      <c r="D2" s="68"/>
      <c r="E2" s="68"/>
      <c r="F2" s="68"/>
      <c r="G2" s="68"/>
      <c r="H2" s="68"/>
      <c r="I2" s="68"/>
      <c r="J2" s="233"/>
      <c r="K2" s="69"/>
      <c r="L2" s="69"/>
    </row>
    <row r="3" spans="4:11" ht="12.75">
      <c r="D3" s="67"/>
      <c r="E3" s="67"/>
      <c r="F3" s="67"/>
      <c r="G3" s="67"/>
      <c r="J3" s="261" t="s">
        <v>468</v>
      </c>
      <c r="K3" s="261"/>
    </row>
    <row r="4" ht="12.75">
      <c r="I4" s="66" t="s">
        <v>264</v>
      </c>
    </row>
    <row r="5" ht="12.75">
      <c r="I5" s="66" t="s">
        <v>237</v>
      </c>
    </row>
    <row r="6" spans="9:17" ht="12.75">
      <c r="I6" s="69" t="s">
        <v>469</v>
      </c>
      <c r="J6" s="69"/>
      <c r="K6" s="69"/>
      <c r="L6" s="69"/>
      <c r="M6" s="69"/>
      <c r="N6" s="69"/>
      <c r="O6" s="69"/>
      <c r="P6" s="69"/>
      <c r="Q6" s="69"/>
    </row>
    <row r="7" spans="4:10" ht="12.75">
      <c r="D7" s="67"/>
      <c r="E7" s="67"/>
      <c r="F7" s="67"/>
      <c r="G7" s="67"/>
      <c r="H7" s="68"/>
      <c r="I7" s="68"/>
      <c r="J7" s="233"/>
    </row>
    <row r="8" spans="1:11" ht="44.25" customHeight="1">
      <c r="A8" s="70"/>
      <c r="B8" s="260" t="s">
        <v>467</v>
      </c>
      <c r="C8" s="260"/>
      <c r="D8" s="260"/>
      <c r="E8" s="260"/>
      <c r="F8" s="260"/>
      <c r="G8" s="260"/>
      <c r="H8" s="260"/>
      <c r="I8" s="260"/>
      <c r="J8" s="260"/>
      <c r="K8" s="260"/>
    </row>
    <row r="9" spans="2:13" ht="7.5" customHeight="1">
      <c r="B9" s="71"/>
      <c r="C9" s="71"/>
      <c r="D9" s="72"/>
      <c r="E9" s="72"/>
      <c r="F9" s="72"/>
      <c r="G9" s="72"/>
      <c r="H9" s="72"/>
      <c r="I9" s="72"/>
      <c r="J9" s="234"/>
      <c r="K9" s="72"/>
      <c r="L9" s="73"/>
      <c r="M9" s="73"/>
    </row>
    <row r="10" spans="2:13" ht="9.75" customHeight="1">
      <c r="B10" s="71"/>
      <c r="C10" s="71"/>
      <c r="D10" s="72"/>
      <c r="E10" s="72"/>
      <c r="F10" s="72"/>
      <c r="G10" s="72"/>
      <c r="H10" s="72"/>
      <c r="I10" s="72"/>
      <c r="J10" s="234"/>
      <c r="K10" s="72"/>
      <c r="L10" s="73"/>
      <c r="M10" s="73"/>
    </row>
    <row r="11" spans="2:11" ht="12.75">
      <c r="B11" s="74"/>
      <c r="C11" s="74"/>
      <c r="D11" s="75"/>
      <c r="E11" s="75"/>
      <c r="F11" s="75"/>
      <c r="G11" s="75"/>
      <c r="H11" s="75"/>
      <c r="I11" s="76" t="s">
        <v>257</v>
      </c>
      <c r="J11" s="235"/>
      <c r="K11" s="77" t="s">
        <v>91</v>
      </c>
    </row>
    <row r="12" spans="2:11" ht="12.75">
      <c r="B12" s="262" t="s">
        <v>269</v>
      </c>
      <c r="C12" s="78" t="s">
        <v>227</v>
      </c>
      <c r="D12" s="79" t="s">
        <v>270</v>
      </c>
      <c r="E12" s="268" t="s">
        <v>93</v>
      </c>
      <c r="F12" s="269"/>
      <c r="G12" s="269"/>
      <c r="H12" s="270"/>
      <c r="I12" s="265" t="s">
        <v>92</v>
      </c>
      <c r="J12" s="277" t="s">
        <v>229</v>
      </c>
      <c r="K12" s="277"/>
    </row>
    <row r="13" spans="2:12" ht="12.75">
      <c r="B13" s="263"/>
      <c r="C13" s="80" t="s">
        <v>228</v>
      </c>
      <c r="D13" s="81" t="s">
        <v>271</v>
      </c>
      <c r="E13" s="271"/>
      <c r="F13" s="272"/>
      <c r="G13" s="272"/>
      <c r="H13" s="273"/>
      <c r="I13" s="266"/>
      <c r="J13" s="277"/>
      <c r="K13" s="277"/>
      <c r="L13" s="75"/>
    </row>
    <row r="14" spans="2:11" ht="12.75">
      <c r="B14" s="264"/>
      <c r="C14" s="82"/>
      <c r="D14" s="83" t="s">
        <v>228</v>
      </c>
      <c r="E14" s="274"/>
      <c r="F14" s="275"/>
      <c r="G14" s="275"/>
      <c r="H14" s="276"/>
      <c r="I14" s="267"/>
      <c r="J14" s="236" t="s">
        <v>303</v>
      </c>
      <c r="K14" s="34" t="s">
        <v>304</v>
      </c>
    </row>
    <row r="15" spans="2:11" ht="12.75">
      <c r="B15" s="82">
        <v>1</v>
      </c>
      <c r="C15" s="82">
        <v>2</v>
      </c>
      <c r="D15" s="84" t="s">
        <v>226</v>
      </c>
      <c r="E15" s="257">
        <v>4</v>
      </c>
      <c r="F15" s="258"/>
      <c r="G15" s="258"/>
      <c r="H15" s="259"/>
      <c r="I15" s="85">
        <v>5</v>
      </c>
      <c r="J15" s="84">
        <v>6</v>
      </c>
      <c r="K15" s="85">
        <v>7</v>
      </c>
    </row>
    <row r="16" spans="2:11" s="86" customFormat="1" ht="16.5" customHeight="1">
      <c r="B16" s="87" t="s">
        <v>252</v>
      </c>
      <c r="C16" s="88" t="s">
        <v>230</v>
      </c>
      <c r="D16" s="88"/>
      <c r="E16" s="186"/>
      <c r="F16" s="187"/>
      <c r="G16" s="187"/>
      <c r="H16" s="187"/>
      <c r="I16" s="89"/>
      <c r="J16" s="150">
        <f>J17+J22+J31+J56+J60+J73+J77</f>
        <v>60074.399999999994</v>
      </c>
      <c r="K16" s="150">
        <f>K17+K22+K31+K56+K60+K73+K77</f>
        <v>59156.3</v>
      </c>
    </row>
    <row r="17" spans="2:11" s="86" customFormat="1" ht="36" customHeight="1">
      <c r="B17" s="65" t="s">
        <v>124</v>
      </c>
      <c r="C17" s="88" t="s">
        <v>230</v>
      </c>
      <c r="D17" s="88" t="s">
        <v>235</v>
      </c>
      <c r="E17" s="186"/>
      <c r="F17" s="187"/>
      <c r="G17" s="187"/>
      <c r="H17" s="187"/>
      <c r="I17" s="4"/>
      <c r="J17" s="150">
        <f aca="true" t="shared" si="0" ref="J17:K20">J18</f>
        <v>1461.4</v>
      </c>
      <c r="K17" s="150">
        <f t="shared" si="0"/>
        <v>1461.4</v>
      </c>
    </row>
    <row r="18" spans="2:11" s="86" customFormat="1" ht="28.5" customHeight="1">
      <c r="B18" s="6" t="s">
        <v>125</v>
      </c>
      <c r="C18" s="62" t="s">
        <v>230</v>
      </c>
      <c r="D18" s="62" t="s">
        <v>235</v>
      </c>
      <c r="E18" s="186" t="s">
        <v>427</v>
      </c>
      <c r="F18" s="187" t="s">
        <v>306</v>
      </c>
      <c r="G18" s="187" t="s">
        <v>231</v>
      </c>
      <c r="H18" s="187" t="s">
        <v>309</v>
      </c>
      <c r="I18" s="1"/>
      <c r="J18" s="207">
        <f t="shared" si="0"/>
        <v>1461.4</v>
      </c>
      <c r="K18" s="207">
        <f t="shared" si="0"/>
        <v>1461.4</v>
      </c>
    </row>
    <row r="19" spans="2:11" s="86" customFormat="1" ht="16.5" customHeight="1">
      <c r="B19" s="6" t="s">
        <v>2</v>
      </c>
      <c r="C19" s="62" t="s">
        <v>230</v>
      </c>
      <c r="D19" s="62" t="s">
        <v>235</v>
      </c>
      <c r="E19" s="186" t="s">
        <v>427</v>
      </c>
      <c r="F19" s="187" t="s">
        <v>325</v>
      </c>
      <c r="G19" s="187" t="s">
        <v>231</v>
      </c>
      <c r="H19" s="187" t="s">
        <v>309</v>
      </c>
      <c r="I19" s="1"/>
      <c r="J19" s="207">
        <f t="shared" si="0"/>
        <v>1461.4</v>
      </c>
      <c r="K19" s="207">
        <f t="shared" si="0"/>
        <v>1461.4</v>
      </c>
    </row>
    <row r="20" spans="2:11" s="86" customFormat="1" ht="25.5" customHeight="1">
      <c r="B20" s="6" t="s">
        <v>41</v>
      </c>
      <c r="C20" s="62" t="s">
        <v>230</v>
      </c>
      <c r="D20" s="62" t="s">
        <v>235</v>
      </c>
      <c r="E20" s="186" t="s">
        <v>427</v>
      </c>
      <c r="F20" s="187" t="s">
        <v>325</v>
      </c>
      <c r="G20" s="187" t="s">
        <v>231</v>
      </c>
      <c r="H20" s="187" t="s">
        <v>311</v>
      </c>
      <c r="I20" s="1"/>
      <c r="J20" s="207">
        <f t="shared" si="0"/>
        <v>1461.4</v>
      </c>
      <c r="K20" s="207">
        <f t="shared" si="0"/>
        <v>1461.4</v>
      </c>
    </row>
    <row r="21" spans="2:11" s="86" customFormat="1" ht="29.25" customHeight="1">
      <c r="B21" s="3" t="s">
        <v>223</v>
      </c>
      <c r="C21" s="62" t="s">
        <v>230</v>
      </c>
      <c r="D21" s="62" t="s">
        <v>235</v>
      </c>
      <c r="E21" s="186" t="s">
        <v>427</v>
      </c>
      <c r="F21" s="187" t="s">
        <v>325</v>
      </c>
      <c r="G21" s="187" t="s">
        <v>231</v>
      </c>
      <c r="H21" s="187" t="s">
        <v>311</v>
      </c>
      <c r="I21" s="1" t="s">
        <v>1</v>
      </c>
      <c r="J21" s="207">
        <f>'приложение 9 (2019-2020г)'!K155</f>
        <v>1461.4</v>
      </c>
      <c r="K21" s="207">
        <f>'приложение 9 (2019-2020г)'!L155</f>
        <v>1461.4</v>
      </c>
    </row>
    <row r="22" spans="2:11" s="86" customFormat="1" ht="42" customHeight="1">
      <c r="B22" s="128" t="s">
        <v>126</v>
      </c>
      <c r="C22" s="88" t="s">
        <v>230</v>
      </c>
      <c r="D22" s="88" t="s">
        <v>232</v>
      </c>
      <c r="E22" s="186"/>
      <c r="F22" s="187"/>
      <c r="G22" s="187"/>
      <c r="H22" s="187"/>
      <c r="I22" s="1"/>
      <c r="J22" s="150">
        <f>J23</f>
        <v>1314.6</v>
      </c>
      <c r="K22" s="150">
        <f>K23</f>
        <v>1314.6</v>
      </c>
    </row>
    <row r="23" spans="2:11" s="86" customFormat="1" ht="34.5" customHeight="1">
      <c r="B23" s="6" t="s">
        <v>127</v>
      </c>
      <c r="C23" s="62" t="s">
        <v>230</v>
      </c>
      <c r="D23" s="62" t="s">
        <v>232</v>
      </c>
      <c r="E23" s="186" t="s">
        <v>428</v>
      </c>
      <c r="F23" s="187" t="s">
        <v>306</v>
      </c>
      <c r="G23" s="187" t="s">
        <v>231</v>
      </c>
      <c r="H23" s="187" t="s">
        <v>309</v>
      </c>
      <c r="I23" s="1"/>
      <c r="J23" s="207">
        <f>J24+J28</f>
        <v>1314.6</v>
      </c>
      <c r="K23" s="207">
        <f>K24+K28</f>
        <v>1314.6</v>
      </c>
    </row>
    <row r="24" spans="2:11" s="86" customFormat="1" ht="28.5" customHeight="1">
      <c r="B24" s="6" t="s">
        <v>41</v>
      </c>
      <c r="C24" s="62" t="s">
        <v>230</v>
      </c>
      <c r="D24" s="62" t="s">
        <v>232</v>
      </c>
      <c r="E24" s="186" t="s">
        <v>428</v>
      </c>
      <c r="F24" s="187" t="s">
        <v>327</v>
      </c>
      <c r="G24" s="187" t="s">
        <v>231</v>
      </c>
      <c r="H24" s="187" t="s">
        <v>311</v>
      </c>
      <c r="I24" s="1"/>
      <c r="J24" s="207">
        <f>J25+J26+J27</f>
        <v>1149</v>
      </c>
      <c r="K24" s="207">
        <f>K25+K26+K27</f>
        <v>1149</v>
      </c>
    </row>
    <row r="25" spans="2:11" s="86" customFormat="1" ht="29.25" customHeight="1">
      <c r="B25" s="3" t="s">
        <v>223</v>
      </c>
      <c r="C25" s="62" t="s">
        <v>230</v>
      </c>
      <c r="D25" s="62" t="s">
        <v>232</v>
      </c>
      <c r="E25" s="186" t="s">
        <v>428</v>
      </c>
      <c r="F25" s="187" t="s">
        <v>327</v>
      </c>
      <c r="G25" s="187" t="s">
        <v>231</v>
      </c>
      <c r="H25" s="187" t="s">
        <v>311</v>
      </c>
      <c r="I25" s="1" t="s">
        <v>1</v>
      </c>
      <c r="J25" s="207">
        <f>'приложение 9 (2019-2020г)'!K159</f>
        <v>681</v>
      </c>
      <c r="K25" s="207">
        <f>'приложение 9 (2019-2020г)'!L159</f>
        <v>681</v>
      </c>
    </row>
    <row r="26" spans="2:11" s="86" customFormat="1" ht="31.5" customHeight="1">
      <c r="B26" s="3" t="s">
        <v>220</v>
      </c>
      <c r="C26" s="62" t="s">
        <v>230</v>
      </c>
      <c r="D26" s="62" t="s">
        <v>232</v>
      </c>
      <c r="E26" s="186" t="s">
        <v>428</v>
      </c>
      <c r="F26" s="187" t="s">
        <v>327</v>
      </c>
      <c r="G26" s="187" t="s">
        <v>231</v>
      </c>
      <c r="H26" s="187" t="s">
        <v>311</v>
      </c>
      <c r="I26" s="1" t="s">
        <v>4</v>
      </c>
      <c r="J26" s="207">
        <f>'приложение 9 (2019-2020г)'!K160</f>
        <v>460</v>
      </c>
      <c r="K26" s="207">
        <f>'приложение 9 (2019-2020г)'!L160</f>
        <v>460</v>
      </c>
    </row>
    <row r="27" spans="2:11" s="86" customFormat="1" ht="15.75" customHeight="1">
      <c r="B27" s="3" t="s">
        <v>3</v>
      </c>
      <c r="C27" s="62" t="s">
        <v>230</v>
      </c>
      <c r="D27" s="62" t="s">
        <v>232</v>
      </c>
      <c r="E27" s="186" t="s">
        <v>428</v>
      </c>
      <c r="F27" s="187" t="s">
        <v>327</v>
      </c>
      <c r="G27" s="187" t="s">
        <v>231</v>
      </c>
      <c r="H27" s="187" t="s">
        <v>311</v>
      </c>
      <c r="I27" s="1" t="s">
        <v>5</v>
      </c>
      <c r="J27" s="207">
        <f>'приложение 9 (2019-2020г)'!K161</f>
        <v>8</v>
      </c>
      <c r="K27" s="207">
        <f>'приложение 9 (2019-2020г)'!L161</f>
        <v>8</v>
      </c>
    </row>
    <row r="28" spans="2:11" s="86" customFormat="1" ht="43.5" customHeight="1">
      <c r="B28" s="40" t="s">
        <v>429</v>
      </c>
      <c r="C28" s="62" t="s">
        <v>230</v>
      </c>
      <c r="D28" s="62" t="s">
        <v>232</v>
      </c>
      <c r="E28" s="186" t="s">
        <v>428</v>
      </c>
      <c r="F28" s="187" t="s">
        <v>327</v>
      </c>
      <c r="G28" s="187" t="s">
        <v>231</v>
      </c>
      <c r="H28" s="187" t="s">
        <v>361</v>
      </c>
      <c r="I28" s="1"/>
      <c r="J28" s="207">
        <f>J29+J30</f>
        <v>165.6</v>
      </c>
      <c r="K28" s="207">
        <f>K29+K30</f>
        <v>165.6</v>
      </c>
    </row>
    <row r="29" spans="2:11" s="86" customFormat="1" ht="27" customHeight="1">
      <c r="B29" s="3" t="s">
        <v>223</v>
      </c>
      <c r="C29" s="62" t="s">
        <v>230</v>
      </c>
      <c r="D29" s="62" t="s">
        <v>232</v>
      </c>
      <c r="E29" s="186" t="s">
        <v>428</v>
      </c>
      <c r="F29" s="187" t="s">
        <v>327</v>
      </c>
      <c r="G29" s="187" t="s">
        <v>231</v>
      </c>
      <c r="H29" s="187" t="s">
        <v>361</v>
      </c>
      <c r="I29" s="1" t="s">
        <v>1</v>
      </c>
      <c r="J29" s="207">
        <f>'приложение 9 (2019-2020г)'!K163</f>
        <v>165.6</v>
      </c>
      <c r="K29" s="207">
        <f>'приложение 9 (2019-2020г)'!L163</f>
        <v>165.6</v>
      </c>
    </row>
    <row r="30" spans="2:11" s="86" customFormat="1" ht="27" customHeight="1" hidden="1">
      <c r="B30" s="3" t="s">
        <v>220</v>
      </c>
      <c r="C30" s="62" t="s">
        <v>230</v>
      </c>
      <c r="D30" s="62" t="s">
        <v>232</v>
      </c>
      <c r="E30" s="186" t="s">
        <v>428</v>
      </c>
      <c r="F30" s="187" t="s">
        <v>327</v>
      </c>
      <c r="G30" s="187" t="s">
        <v>231</v>
      </c>
      <c r="H30" s="187" t="s">
        <v>361</v>
      </c>
      <c r="I30" s="1" t="s">
        <v>4</v>
      </c>
      <c r="J30" s="207">
        <f>'приложение 9 (2019-2020г)'!K164</f>
        <v>0</v>
      </c>
      <c r="K30" s="207">
        <f>'приложение 9 (2019-2020г)'!L164</f>
        <v>0</v>
      </c>
    </row>
    <row r="31" spans="2:12" s="92" customFormat="1" ht="44.25" customHeight="1">
      <c r="B31" s="5" t="s">
        <v>130</v>
      </c>
      <c r="C31" s="88" t="s">
        <v>230</v>
      </c>
      <c r="D31" s="88" t="s">
        <v>241</v>
      </c>
      <c r="E31" s="186"/>
      <c r="F31" s="187"/>
      <c r="G31" s="187"/>
      <c r="H31" s="187"/>
      <c r="I31" s="4"/>
      <c r="J31" s="150">
        <f>J32+J50+J46</f>
        <v>18157.6</v>
      </c>
      <c r="K31" s="150">
        <f>K32+K50+K46</f>
        <v>18156.6</v>
      </c>
      <c r="L31" s="91"/>
    </row>
    <row r="32" spans="2:11" s="86" customFormat="1" ht="39.75" customHeight="1">
      <c r="B32" s="129" t="s">
        <v>112</v>
      </c>
      <c r="C32" s="62" t="s">
        <v>230</v>
      </c>
      <c r="D32" s="62" t="s">
        <v>241</v>
      </c>
      <c r="E32" s="186" t="s">
        <v>421</v>
      </c>
      <c r="F32" s="187" t="s">
        <v>306</v>
      </c>
      <c r="G32" s="187" t="s">
        <v>231</v>
      </c>
      <c r="H32" s="187" t="s">
        <v>309</v>
      </c>
      <c r="I32" s="1"/>
      <c r="J32" s="207">
        <f>J33+J38</f>
        <v>17209.6</v>
      </c>
      <c r="K32" s="207">
        <f>K33+K38</f>
        <v>17208.6</v>
      </c>
    </row>
    <row r="33" spans="2:11" s="86" customFormat="1" ht="29.25" customHeight="1">
      <c r="B33" s="6" t="s">
        <v>113</v>
      </c>
      <c r="C33" s="62" t="s">
        <v>230</v>
      </c>
      <c r="D33" s="62" t="s">
        <v>241</v>
      </c>
      <c r="E33" s="186" t="s">
        <v>421</v>
      </c>
      <c r="F33" s="187" t="s">
        <v>306</v>
      </c>
      <c r="G33" s="187" t="s">
        <v>230</v>
      </c>
      <c r="H33" s="187" t="s">
        <v>311</v>
      </c>
      <c r="I33" s="1"/>
      <c r="J33" s="207">
        <f>J34+J35+J36</f>
        <v>1492</v>
      </c>
      <c r="K33" s="207">
        <f>K34+K35+K36</f>
        <v>1492</v>
      </c>
    </row>
    <row r="34" spans="2:11" s="86" customFormat="1" ht="28.5" customHeight="1">
      <c r="B34" s="3" t="s">
        <v>220</v>
      </c>
      <c r="C34" s="62" t="s">
        <v>230</v>
      </c>
      <c r="D34" s="62" t="s">
        <v>241</v>
      </c>
      <c r="E34" s="186" t="s">
        <v>421</v>
      </c>
      <c r="F34" s="187" t="s">
        <v>306</v>
      </c>
      <c r="G34" s="187" t="s">
        <v>230</v>
      </c>
      <c r="H34" s="187" t="s">
        <v>311</v>
      </c>
      <c r="I34" s="1" t="s">
        <v>4</v>
      </c>
      <c r="J34" s="207">
        <f>'приложение 9 (2019-2020г)'!K174</f>
        <v>1372</v>
      </c>
      <c r="K34" s="207">
        <f>'приложение 9 (2019-2020г)'!L174</f>
        <v>1372</v>
      </c>
    </row>
    <row r="35" spans="2:11" s="86" customFormat="1" ht="21" customHeight="1">
      <c r="B35" s="3" t="s">
        <v>3</v>
      </c>
      <c r="C35" s="62" t="s">
        <v>230</v>
      </c>
      <c r="D35" s="62" t="s">
        <v>241</v>
      </c>
      <c r="E35" s="186" t="s">
        <v>421</v>
      </c>
      <c r="F35" s="187" t="s">
        <v>306</v>
      </c>
      <c r="G35" s="187" t="s">
        <v>230</v>
      </c>
      <c r="H35" s="187" t="s">
        <v>311</v>
      </c>
      <c r="I35" s="1" t="s">
        <v>5</v>
      </c>
      <c r="J35" s="207">
        <f>'приложение 9 (2019-2020г)'!K175</f>
        <v>90</v>
      </c>
      <c r="K35" s="207">
        <f>'приложение 9 (2019-2020г)'!L175</f>
        <v>90</v>
      </c>
    </row>
    <row r="36" spans="2:11" s="86" customFormat="1" ht="72" customHeight="1">
      <c r="B36" s="40" t="s">
        <v>44</v>
      </c>
      <c r="C36" s="62" t="s">
        <v>230</v>
      </c>
      <c r="D36" s="62" t="s">
        <v>241</v>
      </c>
      <c r="E36" s="186" t="s">
        <v>421</v>
      </c>
      <c r="F36" s="187" t="s">
        <v>306</v>
      </c>
      <c r="G36" s="187" t="s">
        <v>230</v>
      </c>
      <c r="H36" s="187" t="s">
        <v>423</v>
      </c>
      <c r="I36" s="1"/>
      <c r="J36" s="207">
        <f>J37</f>
        <v>30</v>
      </c>
      <c r="K36" s="207">
        <f>K37</f>
        <v>30</v>
      </c>
    </row>
    <row r="37" spans="2:11" s="86" customFormat="1" ht="30" customHeight="1">
      <c r="B37" s="3" t="s">
        <v>220</v>
      </c>
      <c r="C37" s="62" t="s">
        <v>230</v>
      </c>
      <c r="D37" s="62" t="s">
        <v>241</v>
      </c>
      <c r="E37" s="186" t="s">
        <v>421</v>
      </c>
      <c r="F37" s="187" t="s">
        <v>306</v>
      </c>
      <c r="G37" s="187" t="s">
        <v>230</v>
      </c>
      <c r="H37" s="187" t="s">
        <v>423</v>
      </c>
      <c r="I37" s="1" t="s">
        <v>4</v>
      </c>
      <c r="J37" s="207">
        <f>'приложение 9 (2019-2020г)'!K177</f>
        <v>30</v>
      </c>
      <c r="K37" s="207">
        <f>'приложение 9 (2019-2020г)'!L177</f>
        <v>30</v>
      </c>
    </row>
    <row r="38" spans="2:11" s="86" customFormat="1" ht="31.5" customHeight="1">
      <c r="B38" s="6" t="s">
        <v>114</v>
      </c>
      <c r="C38" s="62" t="s">
        <v>230</v>
      </c>
      <c r="D38" s="62" t="s">
        <v>241</v>
      </c>
      <c r="E38" s="186" t="s">
        <v>421</v>
      </c>
      <c r="F38" s="187" t="s">
        <v>306</v>
      </c>
      <c r="G38" s="187" t="s">
        <v>235</v>
      </c>
      <c r="H38" s="187" t="s">
        <v>309</v>
      </c>
      <c r="I38" s="1"/>
      <c r="J38" s="207">
        <f>J39+J40+J42+J44</f>
        <v>15717.599999999999</v>
      </c>
      <c r="K38" s="207">
        <f>K39+K40+K42+K44</f>
        <v>15716.599999999999</v>
      </c>
    </row>
    <row r="39" spans="2:11" s="86" customFormat="1" ht="30" customHeight="1">
      <c r="B39" s="3" t="s">
        <v>223</v>
      </c>
      <c r="C39" s="62" t="s">
        <v>230</v>
      </c>
      <c r="D39" s="62" t="s">
        <v>241</v>
      </c>
      <c r="E39" s="186" t="s">
        <v>421</v>
      </c>
      <c r="F39" s="187" t="s">
        <v>306</v>
      </c>
      <c r="G39" s="187" t="s">
        <v>235</v>
      </c>
      <c r="H39" s="187" t="s">
        <v>422</v>
      </c>
      <c r="I39" s="1" t="s">
        <v>1</v>
      </c>
      <c r="J39" s="207">
        <f>'приложение 9 (2019-2020г)'!K179</f>
        <v>15251.8</v>
      </c>
      <c r="K39" s="207">
        <f>'приложение 9 (2019-2020г)'!L179</f>
        <v>15251.8</v>
      </c>
    </row>
    <row r="40" spans="2:11" s="86" customFormat="1" ht="75.75" customHeight="1">
      <c r="B40" s="40" t="s">
        <v>44</v>
      </c>
      <c r="C40" s="62" t="s">
        <v>230</v>
      </c>
      <c r="D40" s="62" t="s">
        <v>241</v>
      </c>
      <c r="E40" s="186" t="s">
        <v>421</v>
      </c>
      <c r="F40" s="187" t="s">
        <v>306</v>
      </c>
      <c r="G40" s="187" t="s">
        <v>235</v>
      </c>
      <c r="H40" s="187" t="s">
        <v>423</v>
      </c>
      <c r="I40" s="1"/>
      <c r="J40" s="207">
        <f>J41</f>
        <v>270.5</v>
      </c>
      <c r="K40" s="207">
        <f>K41</f>
        <v>269.5</v>
      </c>
    </row>
    <row r="41" spans="2:11" s="86" customFormat="1" ht="31.5" customHeight="1">
      <c r="B41" s="3" t="s">
        <v>223</v>
      </c>
      <c r="C41" s="62" t="s">
        <v>230</v>
      </c>
      <c r="D41" s="62" t="s">
        <v>241</v>
      </c>
      <c r="E41" s="186" t="s">
        <v>421</v>
      </c>
      <c r="F41" s="187" t="s">
        <v>306</v>
      </c>
      <c r="G41" s="187" t="s">
        <v>235</v>
      </c>
      <c r="H41" s="187" t="s">
        <v>423</v>
      </c>
      <c r="I41" s="1" t="s">
        <v>1</v>
      </c>
      <c r="J41" s="184">
        <f>'приложение 9 (2019-2020г)'!K181</f>
        <v>270.5</v>
      </c>
      <c r="K41" s="184">
        <f>'приложение 9 (2019-2020г)'!L181</f>
        <v>269.5</v>
      </c>
    </row>
    <row r="42" spans="2:11" s="86" customFormat="1" ht="83.25" customHeight="1">
      <c r="B42" s="40" t="s">
        <v>135</v>
      </c>
      <c r="C42" s="1" t="s">
        <v>230</v>
      </c>
      <c r="D42" s="1" t="s">
        <v>241</v>
      </c>
      <c r="E42" s="186" t="s">
        <v>421</v>
      </c>
      <c r="F42" s="187" t="s">
        <v>306</v>
      </c>
      <c r="G42" s="187" t="s">
        <v>235</v>
      </c>
      <c r="H42" s="187" t="s">
        <v>424</v>
      </c>
      <c r="I42" s="1"/>
      <c r="J42" s="207">
        <f>J43</f>
        <v>34.4</v>
      </c>
      <c r="K42" s="207">
        <f>K43</f>
        <v>34.4</v>
      </c>
    </row>
    <row r="43" spans="2:11" s="86" customFormat="1" ht="30.75" customHeight="1">
      <c r="B43" s="3" t="s">
        <v>223</v>
      </c>
      <c r="C43" s="1" t="s">
        <v>230</v>
      </c>
      <c r="D43" s="1" t="s">
        <v>241</v>
      </c>
      <c r="E43" s="186" t="s">
        <v>421</v>
      </c>
      <c r="F43" s="187" t="s">
        <v>306</v>
      </c>
      <c r="G43" s="187" t="s">
        <v>235</v>
      </c>
      <c r="H43" s="187" t="s">
        <v>424</v>
      </c>
      <c r="I43" s="1" t="s">
        <v>1</v>
      </c>
      <c r="J43" s="207">
        <f>'приложение 9 (2019-2020г)'!K183</f>
        <v>34.4</v>
      </c>
      <c r="K43" s="207">
        <f>'приложение 9 (2019-2020г)'!L183</f>
        <v>34.4</v>
      </c>
    </row>
    <row r="44" spans="2:11" s="86" customFormat="1" ht="41.25" customHeight="1">
      <c r="B44" s="245" t="s">
        <v>477</v>
      </c>
      <c r="C44" s="1" t="s">
        <v>230</v>
      </c>
      <c r="D44" s="1" t="s">
        <v>241</v>
      </c>
      <c r="E44" s="186" t="s">
        <v>421</v>
      </c>
      <c r="F44" s="187" t="s">
        <v>306</v>
      </c>
      <c r="G44" s="187" t="s">
        <v>235</v>
      </c>
      <c r="H44" s="167" t="s">
        <v>465</v>
      </c>
      <c r="I44" s="1"/>
      <c r="J44" s="207">
        <f>J45</f>
        <v>160.9</v>
      </c>
      <c r="K44" s="207">
        <f>K45</f>
        <v>160.9</v>
      </c>
    </row>
    <row r="45" spans="2:11" s="86" customFormat="1" ht="20.25" customHeight="1">
      <c r="B45" s="9" t="s">
        <v>9</v>
      </c>
      <c r="C45" s="1" t="s">
        <v>230</v>
      </c>
      <c r="D45" s="1" t="s">
        <v>241</v>
      </c>
      <c r="E45" s="186" t="s">
        <v>421</v>
      </c>
      <c r="F45" s="187" t="s">
        <v>306</v>
      </c>
      <c r="G45" s="187" t="s">
        <v>235</v>
      </c>
      <c r="H45" s="167" t="s">
        <v>465</v>
      </c>
      <c r="I45" s="1" t="s">
        <v>1</v>
      </c>
      <c r="J45" s="207">
        <f>'приложение 9 (2019-2020г)'!K185</f>
        <v>160.9</v>
      </c>
      <c r="K45" s="207">
        <f>'приложение 9 (2019-2020г)'!L185</f>
        <v>160.9</v>
      </c>
    </row>
    <row r="46" spans="2:11" s="86" customFormat="1" ht="30.75" customHeight="1">
      <c r="B46" s="3" t="s">
        <v>188</v>
      </c>
      <c r="C46" s="1" t="s">
        <v>230</v>
      </c>
      <c r="D46" s="1" t="s">
        <v>241</v>
      </c>
      <c r="E46" s="186" t="s">
        <v>432</v>
      </c>
      <c r="F46" s="187" t="s">
        <v>306</v>
      </c>
      <c r="G46" s="187" t="s">
        <v>231</v>
      </c>
      <c r="H46" s="187" t="s">
        <v>309</v>
      </c>
      <c r="I46" s="1"/>
      <c r="J46" s="207">
        <f>J47</f>
        <v>311.4</v>
      </c>
      <c r="K46" s="207">
        <f>K47</f>
        <v>311.4</v>
      </c>
    </row>
    <row r="47" spans="2:11" s="86" customFormat="1" ht="30.75" customHeight="1">
      <c r="B47" s="40" t="s">
        <v>134</v>
      </c>
      <c r="C47" s="1" t="s">
        <v>230</v>
      </c>
      <c r="D47" s="1" t="s">
        <v>241</v>
      </c>
      <c r="E47" s="186" t="s">
        <v>432</v>
      </c>
      <c r="F47" s="187" t="s">
        <v>306</v>
      </c>
      <c r="G47" s="187" t="s">
        <v>231</v>
      </c>
      <c r="H47" s="187" t="s">
        <v>361</v>
      </c>
      <c r="I47" s="1"/>
      <c r="J47" s="207">
        <f>J48+J49</f>
        <v>311.4</v>
      </c>
      <c r="K47" s="207">
        <f>K48+K49</f>
        <v>311.4</v>
      </c>
    </row>
    <row r="48" spans="2:11" s="86" customFormat="1" ht="27" customHeight="1">
      <c r="B48" s="3" t="s">
        <v>223</v>
      </c>
      <c r="C48" s="1" t="s">
        <v>230</v>
      </c>
      <c r="D48" s="1" t="s">
        <v>241</v>
      </c>
      <c r="E48" s="186" t="s">
        <v>432</v>
      </c>
      <c r="F48" s="187" t="s">
        <v>306</v>
      </c>
      <c r="G48" s="187" t="s">
        <v>231</v>
      </c>
      <c r="H48" s="187" t="s">
        <v>361</v>
      </c>
      <c r="I48" s="1" t="s">
        <v>1</v>
      </c>
      <c r="J48" s="207">
        <f>'приложение 9 (2019-2020г)'!K194</f>
        <v>203.1</v>
      </c>
      <c r="K48" s="207">
        <f>'приложение 9 (2019-2020г)'!L194</f>
        <v>203.1</v>
      </c>
    </row>
    <row r="49" spans="2:11" s="86" customFormat="1" ht="28.5" customHeight="1">
      <c r="B49" s="3" t="s">
        <v>220</v>
      </c>
      <c r="C49" s="1" t="s">
        <v>230</v>
      </c>
      <c r="D49" s="1" t="s">
        <v>241</v>
      </c>
      <c r="E49" s="186" t="s">
        <v>432</v>
      </c>
      <c r="F49" s="187" t="s">
        <v>306</v>
      </c>
      <c r="G49" s="187" t="s">
        <v>231</v>
      </c>
      <c r="H49" s="187" t="s">
        <v>361</v>
      </c>
      <c r="I49" s="1" t="s">
        <v>4</v>
      </c>
      <c r="J49" s="207">
        <f>'приложение 9 (2019-2020г)'!K195</f>
        <v>108.3</v>
      </c>
      <c r="K49" s="207">
        <f>'приложение 9 (2019-2020г)'!L195</f>
        <v>108.3</v>
      </c>
    </row>
    <row r="50" spans="2:11" s="86" customFormat="1" ht="42.75" customHeight="1">
      <c r="B50" s="115" t="s">
        <v>73</v>
      </c>
      <c r="C50" s="1" t="s">
        <v>230</v>
      </c>
      <c r="D50" s="1" t="s">
        <v>241</v>
      </c>
      <c r="E50" s="148" t="s">
        <v>232</v>
      </c>
      <c r="F50" s="148" t="s">
        <v>306</v>
      </c>
      <c r="G50" s="148" t="s">
        <v>231</v>
      </c>
      <c r="H50" s="148" t="s">
        <v>309</v>
      </c>
      <c r="I50" s="1"/>
      <c r="J50" s="207">
        <f aca="true" t="shared" si="1" ref="J50:K52">J51</f>
        <v>636.6</v>
      </c>
      <c r="K50" s="207">
        <f t="shared" si="1"/>
        <v>636.6</v>
      </c>
    </row>
    <row r="51" spans="2:11" s="86" customFormat="1" ht="24" customHeight="1">
      <c r="B51" s="40" t="s">
        <v>137</v>
      </c>
      <c r="C51" s="1" t="s">
        <v>230</v>
      </c>
      <c r="D51" s="1" t="s">
        <v>241</v>
      </c>
      <c r="E51" s="99" t="s">
        <v>232</v>
      </c>
      <c r="F51" s="168" t="s">
        <v>325</v>
      </c>
      <c r="G51" s="168" t="s">
        <v>231</v>
      </c>
      <c r="H51" s="131" t="s">
        <v>309</v>
      </c>
      <c r="I51" s="1"/>
      <c r="J51" s="207">
        <f t="shared" si="1"/>
        <v>636.6</v>
      </c>
      <c r="K51" s="207">
        <f t="shared" si="1"/>
        <v>636.6</v>
      </c>
    </row>
    <row r="52" spans="2:11" s="86" customFormat="1" ht="33.75" customHeight="1">
      <c r="B52" s="6" t="s">
        <v>138</v>
      </c>
      <c r="C52" s="1" t="s">
        <v>230</v>
      </c>
      <c r="D52" s="1" t="s">
        <v>241</v>
      </c>
      <c r="E52" s="148" t="s">
        <v>232</v>
      </c>
      <c r="F52" s="148" t="s">
        <v>325</v>
      </c>
      <c r="G52" s="148" t="s">
        <v>230</v>
      </c>
      <c r="H52" s="148" t="s">
        <v>309</v>
      </c>
      <c r="I52" s="1"/>
      <c r="J52" s="207">
        <f t="shared" si="1"/>
        <v>636.6</v>
      </c>
      <c r="K52" s="207">
        <f t="shared" si="1"/>
        <v>636.6</v>
      </c>
    </row>
    <row r="53" spans="2:11" s="86" customFormat="1" ht="75" customHeight="1">
      <c r="B53" s="6" t="s">
        <v>12</v>
      </c>
      <c r="C53" s="1" t="s">
        <v>230</v>
      </c>
      <c r="D53" s="1" t="s">
        <v>241</v>
      </c>
      <c r="E53" s="99" t="s">
        <v>232</v>
      </c>
      <c r="F53" s="168" t="s">
        <v>325</v>
      </c>
      <c r="G53" s="168" t="s">
        <v>230</v>
      </c>
      <c r="H53" s="131" t="s">
        <v>388</v>
      </c>
      <c r="I53" s="1"/>
      <c r="J53" s="207">
        <f>J54+J55</f>
        <v>636.6</v>
      </c>
      <c r="K53" s="207">
        <f>K54+K55</f>
        <v>636.6</v>
      </c>
    </row>
    <row r="54" spans="2:11" s="86" customFormat="1" ht="29.25" customHeight="1">
      <c r="B54" s="3" t="s">
        <v>223</v>
      </c>
      <c r="C54" s="1" t="s">
        <v>230</v>
      </c>
      <c r="D54" s="1" t="s">
        <v>241</v>
      </c>
      <c r="E54" s="148" t="s">
        <v>232</v>
      </c>
      <c r="F54" s="148" t="s">
        <v>325</v>
      </c>
      <c r="G54" s="148" t="s">
        <v>230</v>
      </c>
      <c r="H54" s="131" t="s">
        <v>388</v>
      </c>
      <c r="I54" s="1" t="s">
        <v>1</v>
      </c>
      <c r="J54" s="207">
        <f>'приложение 9 (2019-2020г)'!K190</f>
        <v>591.5</v>
      </c>
      <c r="K54" s="207">
        <f>'приложение 9 (2019-2020г)'!L190</f>
        <v>591.5</v>
      </c>
    </row>
    <row r="55" spans="2:11" s="86" customFormat="1" ht="32.25" customHeight="1">
      <c r="B55" s="3" t="s">
        <v>220</v>
      </c>
      <c r="C55" s="1" t="s">
        <v>230</v>
      </c>
      <c r="D55" s="1" t="s">
        <v>241</v>
      </c>
      <c r="E55" s="99" t="s">
        <v>232</v>
      </c>
      <c r="F55" s="168" t="s">
        <v>325</v>
      </c>
      <c r="G55" s="168" t="s">
        <v>230</v>
      </c>
      <c r="H55" s="131" t="s">
        <v>388</v>
      </c>
      <c r="I55" s="1" t="s">
        <v>4</v>
      </c>
      <c r="J55" s="207">
        <f>'приложение 9 (2019-2020г)'!K191</f>
        <v>45.1</v>
      </c>
      <c r="K55" s="207">
        <f>'приложение 9 (2019-2020г)'!L191</f>
        <v>45.1</v>
      </c>
    </row>
    <row r="56" spans="2:11" s="86" customFormat="1" ht="16.5" customHeight="1">
      <c r="B56" s="11" t="s">
        <v>75</v>
      </c>
      <c r="C56" s="4" t="s">
        <v>230</v>
      </c>
      <c r="D56" s="4" t="s">
        <v>233</v>
      </c>
      <c r="E56" s="186"/>
      <c r="F56" s="187"/>
      <c r="G56" s="187"/>
      <c r="H56" s="187"/>
      <c r="I56" s="4"/>
      <c r="J56" s="150">
        <f aca="true" t="shared" si="2" ref="J56:K58">J57</f>
        <v>4.3</v>
      </c>
      <c r="K56" s="150">
        <f t="shared" si="2"/>
        <v>4.5</v>
      </c>
    </row>
    <row r="57" spans="2:11" s="86" customFormat="1" ht="19.5" customHeight="1">
      <c r="B57" s="3" t="s">
        <v>116</v>
      </c>
      <c r="C57" s="1" t="s">
        <v>230</v>
      </c>
      <c r="D57" s="1" t="s">
        <v>233</v>
      </c>
      <c r="E57" s="186" t="s">
        <v>433</v>
      </c>
      <c r="F57" s="187" t="s">
        <v>306</v>
      </c>
      <c r="G57" s="187" t="s">
        <v>231</v>
      </c>
      <c r="H57" s="187" t="s">
        <v>309</v>
      </c>
      <c r="I57" s="4"/>
      <c r="J57" s="207">
        <f t="shared" si="2"/>
        <v>4.3</v>
      </c>
      <c r="K57" s="207">
        <f t="shared" si="2"/>
        <v>4.5</v>
      </c>
    </row>
    <row r="58" spans="2:11" s="86" customFormat="1" ht="48" customHeight="1">
      <c r="B58" s="9" t="s">
        <v>115</v>
      </c>
      <c r="C58" s="1" t="s">
        <v>230</v>
      </c>
      <c r="D58" s="1" t="s">
        <v>233</v>
      </c>
      <c r="E58" s="186" t="s">
        <v>433</v>
      </c>
      <c r="F58" s="187" t="s">
        <v>306</v>
      </c>
      <c r="G58" s="187" t="s">
        <v>231</v>
      </c>
      <c r="H58" s="187" t="s">
        <v>434</v>
      </c>
      <c r="I58" s="2"/>
      <c r="J58" s="207">
        <f t="shared" si="2"/>
        <v>4.3</v>
      </c>
      <c r="K58" s="207">
        <f t="shared" si="2"/>
        <v>4.5</v>
      </c>
    </row>
    <row r="59" spans="2:11" s="86" customFormat="1" ht="28.5" customHeight="1">
      <c r="B59" s="3" t="s">
        <v>220</v>
      </c>
      <c r="C59" s="1" t="s">
        <v>230</v>
      </c>
      <c r="D59" s="1" t="s">
        <v>233</v>
      </c>
      <c r="E59" s="186" t="s">
        <v>433</v>
      </c>
      <c r="F59" s="187" t="s">
        <v>306</v>
      </c>
      <c r="G59" s="187" t="s">
        <v>231</v>
      </c>
      <c r="H59" s="187" t="s">
        <v>434</v>
      </c>
      <c r="I59" s="2">
        <v>240</v>
      </c>
      <c r="J59" s="207">
        <f>'приложение 9 (2019-2020г)'!K199</f>
        <v>4.3</v>
      </c>
      <c r="K59" s="207">
        <f>'приложение 9 (2019-2020г)'!L199</f>
        <v>4.5</v>
      </c>
    </row>
    <row r="60" spans="2:11" s="86" customFormat="1" ht="39" customHeight="1">
      <c r="B60" s="65" t="s">
        <v>172</v>
      </c>
      <c r="C60" s="88" t="s">
        <v>230</v>
      </c>
      <c r="D60" s="88" t="s">
        <v>239</v>
      </c>
      <c r="E60" s="186"/>
      <c r="F60" s="187"/>
      <c r="G60" s="187"/>
      <c r="H60" s="187"/>
      <c r="I60" s="4"/>
      <c r="J60" s="150">
        <f>J61</f>
        <v>5553</v>
      </c>
      <c r="K60" s="150">
        <f>K61</f>
        <v>5530.5</v>
      </c>
    </row>
    <row r="61" spans="2:11" s="86" customFormat="1" ht="32.25" customHeight="1">
      <c r="B61" s="3" t="s">
        <v>99</v>
      </c>
      <c r="C61" s="62" t="s">
        <v>230</v>
      </c>
      <c r="D61" s="62" t="s">
        <v>239</v>
      </c>
      <c r="E61" s="148" t="s">
        <v>248</v>
      </c>
      <c r="F61" s="148" t="s">
        <v>306</v>
      </c>
      <c r="G61" s="148" t="s">
        <v>231</v>
      </c>
      <c r="H61" s="148" t="s">
        <v>309</v>
      </c>
      <c r="I61" s="1"/>
      <c r="J61" s="207">
        <f>J65+J62</f>
        <v>5553</v>
      </c>
      <c r="K61" s="207">
        <f>K65+K62</f>
        <v>5530.5</v>
      </c>
    </row>
    <row r="62" spans="2:11" s="86" customFormat="1" ht="53.25" customHeight="1" hidden="1">
      <c r="B62" s="3" t="s">
        <v>178</v>
      </c>
      <c r="C62" s="62" t="s">
        <v>230</v>
      </c>
      <c r="D62" s="62" t="s">
        <v>239</v>
      </c>
      <c r="E62" s="99" t="s">
        <v>248</v>
      </c>
      <c r="F62" s="168" t="s">
        <v>325</v>
      </c>
      <c r="G62" s="168" t="s">
        <v>231</v>
      </c>
      <c r="H62" s="131" t="s">
        <v>309</v>
      </c>
      <c r="I62" s="1"/>
      <c r="J62" s="207">
        <f>J63</f>
        <v>0</v>
      </c>
      <c r="K62" s="207">
        <f>K63</f>
        <v>0</v>
      </c>
    </row>
    <row r="63" spans="2:11" s="86" customFormat="1" ht="32.25" customHeight="1" hidden="1">
      <c r="B63" s="191"/>
      <c r="C63" s="62" t="s">
        <v>230</v>
      </c>
      <c r="D63" s="62" t="s">
        <v>239</v>
      </c>
      <c r="E63" s="99" t="s">
        <v>248</v>
      </c>
      <c r="F63" s="168" t="s">
        <v>325</v>
      </c>
      <c r="G63" s="168" t="s">
        <v>231</v>
      </c>
      <c r="H63" s="131" t="s">
        <v>465</v>
      </c>
      <c r="I63" s="1"/>
      <c r="J63" s="207">
        <f>J64</f>
        <v>0</v>
      </c>
      <c r="K63" s="207">
        <f>K64</f>
        <v>0</v>
      </c>
    </row>
    <row r="64" spans="2:11" s="86" customFormat="1" ht="32.25" customHeight="1" hidden="1">
      <c r="B64" s="191"/>
      <c r="C64" s="62" t="s">
        <v>230</v>
      </c>
      <c r="D64" s="62" t="s">
        <v>239</v>
      </c>
      <c r="E64" s="99" t="s">
        <v>248</v>
      </c>
      <c r="F64" s="168" t="s">
        <v>325</v>
      </c>
      <c r="G64" s="168" t="s">
        <v>231</v>
      </c>
      <c r="H64" s="131" t="s">
        <v>465</v>
      </c>
      <c r="I64" s="1" t="s">
        <v>1</v>
      </c>
      <c r="J64" s="207">
        <f>'приложение 9 (2019-2020г)'!K496</f>
        <v>0</v>
      </c>
      <c r="K64" s="207">
        <f>'приложение 9 (2019-2020г)'!L496</f>
        <v>0</v>
      </c>
    </row>
    <row r="65" spans="2:11" s="86" customFormat="1" ht="46.5" customHeight="1">
      <c r="B65" s="13" t="s">
        <v>173</v>
      </c>
      <c r="C65" s="62" t="s">
        <v>230</v>
      </c>
      <c r="D65" s="62" t="s">
        <v>239</v>
      </c>
      <c r="E65" s="99" t="s">
        <v>248</v>
      </c>
      <c r="F65" s="168" t="s">
        <v>226</v>
      </c>
      <c r="G65" s="168" t="s">
        <v>231</v>
      </c>
      <c r="H65" s="131" t="s">
        <v>309</v>
      </c>
      <c r="I65" s="1"/>
      <c r="J65" s="207">
        <f>J66+J70</f>
        <v>5553</v>
      </c>
      <c r="K65" s="207">
        <f>K66+K70</f>
        <v>5530.5</v>
      </c>
    </row>
    <row r="66" spans="2:11" s="86" customFormat="1" ht="29.25" customHeight="1">
      <c r="B66" s="6" t="s">
        <v>41</v>
      </c>
      <c r="C66" s="62" t="s">
        <v>230</v>
      </c>
      <c r="D66" s="62" t="s">
        <v>239</v>
      </c>
      <c r="E66" s="99" t="s">
        <v>248</v>
      </c>
      <c r="F66" s="168" t="s">
        <v>226</v>
      </c>
      <c r="G66" s="168" t="s">
        <v>231</v>
      </c>
      <c r="H66" s="131" t="s">
        <v>311</v>
      </c>
      <c r="I66" s="1"/>
      <c r="J66" s="207">
        <f>J67+J68+J69</f>
        <v>5341.7</v>
      </c>
      <c r="K66" s="207">
        <f>K67+K68+K69</f>
        <v>5341.7</v>
      </c>
    </row>
    <row r="67" spans="2:11" s="86" customFormat="1" ht="32.25" customHeight="1">
      <c r="B67" s="6" t="s">
        <v>223</v>
      </c>
      <c r="C67" s="62" t="s">
        <v>230</v>
      </c>
      <c r="D67" s="62" t="s">
        <v>239</v>
      </c>
      <c r="E67" s="148" t="s">
        <v>248</v>
      </c>
      <c r="F67" s="148" t="s">
        <v>226</v>
      </c>
      <c r="G67" s="148" t="s">
        <v>231</v>
      </c>
      <c r="H67" s="148" t="s">
        <v>311</v>
      </c>
      <c r="I67" s="1" t="s">
        <v>1</v>
      </c>
      <c r="J67" s="207">
        <f>'приложение 9 (2019-2020г)'!K499</f>
        <v>4814</v>
      </c>
      <c r="K67" s="207">
        <f>'приложение 9 (2019-2020г)'!L499</f>
        <v>4814</v>
      </c>
    </row>
    <row r="68" spans="2:11" s="86" customFormat="1" ht="30" customHeight="1">
      <c r="B68" s="6" t="s">
        <v>220</v>
      </c>
      <c r="C68" s="62" t="s">
        <v>230</v>
      </c>
      <c r="D68" s="62" t="s">
        <v>239</v>
      </c>
      <c r="E68" s="99" t="s">
        <v>248</v>
      </c>
      <c r="F68" s="168" t="s">
        <v>226</v>
      </c>
      <c r="G68" s="168" t="s">
        <v>231</v>
      </c>
      <c r="H68" s="131" t="s">
        <v>311</v>
      </c>
      <c r="I68" s="1" t="s">
        <v>4</v>
      </c>
      <c r="J68" s="207">
        <f>'приложение 9 (2019-2020г)'!K500</f>
        <v>517.7</v>
      </c>
      <c r="K68" s="207">
        <f>'приложение 9 (2019-2020г)'!L500</f>
        <v>517.7</v>
      </c>
    </row>
    <row r="69" spans="2:11" s="86" customFormat="1" ht="16.5" customHeight="1">
      <c r="B69" s="96" t="s">
        <v>3</v>
      </c>
      <c r="C69" s="62" t="s">
        <v>230</v>
      </c>
      <c r="D69" s="62" t="s">
        <v>239</v>
      </c>
      <c r="E69" s="148" t="s">
        <v>248</v>
      </c>
      <c r="F69" s="148" t="s">
        <v>226</v>
      </c>
      <c r="G69" s="148" t="s">
        <v>231</v>
      </c>
      <c r="H69" s="148" t="s">
        <v>311</v>
      </c>
      <c r="I69" s="1" t="s">
        <v>5</v>
      </c>
      <c r="J69" s="207">
        <f>'приложение 9 (2019-2020г)'!K501</f>
        <v>10</v>
      </c>
      <c r="K69" s="207">
        <f>'приложение 9 (2019-2020г)'!L501</f>
        <v>10</v>
      </c>
    </row>
    <row r="70" spans="2:11" s="86" customFormat="1" ht="36" customHeight="1">
      <c r="B70" s="40" t="s">
        <v>134</v>
      </c>
      <c r="C70" s="62" t="s">
        <v>230</v>
      </c>
      <c r="D70" s="62" t="s">
        <v>239</v>
      </c>
      <c r="E70" s="99" t="s">
        <v>248</v>
      </c>
      <c r="F70" s="168" t="s">
        <v>226</v>
      </c>
      <c r="G70" s="168" t="s">
        <v>231</v>
      </c>
      <c r="H70" s="131" t="s">
        <v>361</v>
      </c>
      <c r="I70" s="1"/>
      <c r="J70" s="207">
        <f>J71+J72</f>
        <v>211.3</v>
      </c>
      <c r="K70" s="207">
        <f>K71+K72</f>
        <v>188.8</v>
      </c>
    </row>
    <row r="71" spans="2:11" s="86" customFormat="1" ht="28.5" customHeight="1">
      <c r="B71" s="6" t="s">
        <v>223</v>
      </c>
      <c r="C71" s="62" t="s">
        <v>230</v>
      </c>
      <c r="D71" s="62" t="s">
        <v>239</v>
      </c>
      <c r="E71" s="148" t="s">
        <v>248</v>
      </c>
      <c r="F71" s="148" t="s">
        <v>226</v>
      </c>
      <c r="G71" s="148" t="s">
        <v>231</v>
      </c>
      <c r="H71" s="148" t="s">
        <v>361</v>
      </c>
      <c r="I71" s="1" t="s">
        <v>1</v>
      </c>
      <c r="J71" s="207">
        <f>'приложение 9 (2019-2020г)'!K503</f>
        <v>125</v>
      </c>
      <c r="K71" s="207">
        <f>'приложение 9 (2019-2020г)'!L503</f>
        <v>125</v>
      </c>
    </row>
    <row r="72" spans="2:11" s="86" customFormat="1" ht="26.25" customHeight="1">
      <c r="B72" s="6" t="s">
        <v>220</v>
      </c>
      <c r="C72" s="62" t="s">
        <v>230</v>
      </c>
      <c r="D72" s="62" t="s">
        <v>239</v>
      </c>
      <c r="E72" s="99" t="s">
        <v>248</v>
      </c>
      <c r="F72" s="168" t="s">
        <v>226</v>
      </c>
      <c r="G72" s="168" t="s">
        <v>231</v>
      </c>
      <c r="H72" s="131" t="s">
        <v>361</v>
      </c>
      <c r="I72" s="1" t="s">
        <v>4</v>
      </c>
      <c r="J72" s="207">
        <f>'приложение 9 (2019-2020г)'!K504</f>
        <v>86.3</v>
      </c>
      <c r="K72" s="207">
        <f>'приложение 9 (2019-2020г)'!L504</f>
        <v>63.8</v>
      </c>
    </row>
    <row r="73" spans="2:11" s="86" customFormat="1" ht="19.5" customHeight="1">
      <c r="B73" s="11" t="s">
        <v>68</v>
      </c>
      <c r="C73" s="31" t="s">
        <v>230</v>
      </c>
      <c r="D73" s="31" t="s">
        <v>260</v>
      </c>
      <c r="E73" s="186"/>
      <c r="F73" s="187"/>
      <c r="G73" s="187"/>
      <c r="H73" s="187"/>
      <c r="I73" s="4"/>
      <c r="J73" s="150">
        <f aca="true" t="shared" si="3" ref="J73:K75">J74</f>
        <v>100</v>
      </c>
      <c r="K73" s="150">
        <f t="shared" si="3"/>
        <v>100</v>
      </c>
    </row>
    <row r="74" spans="2:11" s="86" customFormat="1" ht="19.5" customHeight="1">
      <c r="B74" s="3" t="s">
        <v>117</v>
      </c>
      <c r="C74" s="33" t="s">
        <v>230</v>
      </c>
      <c r="D74" s="33" t="s">
        <v>260</v>
      </c>
      <c r="E74" s="186" t="s">
        <v>435</v>
      </c>
      <c r="F74" s="187" t="s">
        <v>306</v>
      </c>
      <c r="G74" s="187" t="s">
        <v>231</v>
      </c>
      <c r="H74" s="187" t="s">
        <v>309</v>
      </c>
      <c r="I74" s="4"/>
      <c r="J74" s="207">
        <f t="shared" si="3"/>
        <v>100</v>
      </c>
      <c r="K74" s="207">
        <f t="shared" si="3"/>
        <v>100</v>
      </c>
    </row>
    <row r="75" spans="2:11" s="86" customFormat="1" ht="19.5" customHeight="1">
      <c r="B75" s="3" t="s">
        <v>118</v>
      </c>
      <c r="C75" s="33" t="s">
        <v>230</v>
      </c>
      <c r="D75" s="33" t="s">
        <v>260</v>
      </c>
      <c r="E75" s="186" t="s">
        <v>435</v>
      </c>
      <c r="F75" s="187" t="s">
        <v>343</v>
      </c>
      <c r="G75" s="187" t="s">
        <v>231</v>
      </c>
      <c r="H75" s="187" t="s">
        <v>309</v>
      </c>
      <c r="I75" s="4"/>
      <c r="J75" s="207">
        <f t="shared" si="3"/>
        <v>100</v>
      </c>
      <c r="K75" s="207">
        <f t="shared" si="3"/>
        <v>100</v>
      </c>
    </row>
    <row r="76" spans="2:11" s="86" customFormat="1" ht="19.5" customHeight="1">
      <c r="B76" s="3" t="s">
        <v>69</v>
      </c>
      <c r="C76" s="33" t="s">
        <v>230</v>
      </c>
      <c r="D76" s="33" t="s">
        <v>260</v>
      </c>
      <c r="E76" s="186" t="s">
        <v>435</v>
      </c>
      <c r="F76" s="187" t="s">
        <v>343</v>
      </c>
      <c r="G76" s="187" t="s">
        <v>231</v>
      </c>
      <c r="H76" s="187" t="s">
        <v>309</v>
      </c>
      <c r="I76" s="1" t="s">
        <v>70</v>
      </c>
      <c r="J76" s="207">
        <f>'приложение 9 (2019-2020г)'!K206</f>
        <v>100</v>
      </c>
      <c r="K76" s="207">
        <f>'приложение 9 (2019-2020г)'!L206</f>
        <v>100</v>
      </c>
    </row>
    <row r="77" spans="2:12" s="86" customFormat="1" ht="12.75">
      <c r="B77" s="90" t="s">
        <v>258</v>
      </c>
      <c r="C77" s="88" t="s">
        <v>230</v>
      </c>
      <c r="D77" s="88" t="s">
        <v>286</v>
      </c>
      <c r="E77" s="186"/>
      <c r="F77" s="187"/>
      <c r="G77" s="187"/>
      <c r="H77" s="187"/>
      <c r="I77" s="1"/>
      <c r="J77" s="150">
        <f>J78+J81+J83+J85+J90+J92+J99+J103+J110+J120+J127+J130+J137+J144</f>
        <v>33483.5</v>
      </c>
      <c r="K77" s="150">
        <f>K78+K81+K83+K85+K90+K92+K99+K103+K110+K120+K127+K130+K137+K144</f>
        <v>32588.700000000004</v>
      </c>
      <c r="L77" s="97"/>
    </row>
    <row r="78" spans="2:12" s="86" customFormat="1" ht="33.75" customHeight="1">
      <c r="B78" s="6" t="s">
        <v>128</v>
      </c>
      <c r="C78" s="62" t="s">
        <v>230</v>
      </c>
      <c r="D78" s="62" t="s">
        <v>286</v>
      </c>
      <c r="E78" s="186" t="s">
        <v>430</v>
      </c>
      <c r="F78" s="187" t="s">
        <v>306</v>
      </c>
      <c r="G78" s="187" t="s">
        <v>231</v>
      </c>
      <c r="H78" s="187" t="s">
        <v>431</v>
      </c>
      <c r="I78" s="1"/>
      <c r="J78" s="207">
        <f>J79</f>
        <v>82.4</v>
      </c>
      <c r="K78" s="207">
        <f>K79</f>
        <v>82.4</v>
      </c>
      <c r="L78" s="97"/>
    </row>
    <row r="79" spans="2:12" s="86" customFormat="1" ht="21.75" customHeight="1">
      <c r="B79" s="6" t="s">
        <v>129</v>
      </c>
      <c r="C79" s="62" t="s">
        <v>230</v>
      </c>
      <c r="D79" s="62" t="s">
        <v>286</v>
      </c>
      <c r="E79" s="186" t="s">
        <v>430</v>
      </c>
      <c r="F79" s="187" t="s">
        <v>306</v>
      </c>
      <c r="G79" s="187" t="s">
        <v>231</v>
      </c>
      <c r="H79" s="187" t="s">
        <v>431</v>
      </c>
      <c r="I79" s="1"/>
      <c r="J79" s="207">
        <f>J80</f>
        <v>82.4</v>
      </c>
      <c r="K79" s="207">
        <f>K80</f>
        <v>82.4</v>
      </c>
      <c r="L79" s="97"/>
    </row>
    <row r="80" spans="2:12" s="86" customFormat="1" ht="16.5" customHeight="1">
      <c r="B80" s="96" t="s">
        <v>3</v>
      </c>
      <c r="C80" s="62" t="s">
        <v>230</v>
      </c>
      <c r="D80" s="62" t="s">
        <v>286</v>
      </c>
      <c r="E80" s="186" t="s">
        <v>430</v>
      </c>
      <c r="F80" s="187" t="s">
        <v>306</v>
      </c>
      <c r="G80" s="187" t="s">
        <v>231</v>
      </c>
      <c r="H80" s="187" t="s">
        <v>431</v>
      </c>
      <c r="I80" s="1" t="s">
        <v>5</v>
      </c>
      <c r="J80" s="207">
        <f>'приложение 9 (2019-2020г)'!K168</f>
        <v>82.4</v>
      </c>
      <c r="K80" s="207">
        <f>'приложение 9 (2019-2020г)'!L168</f>
        <v>82.4</v>
      </c>
      <c r="L80" s="97"/>
    </row>
    <row r="81" spans="2:11" s="86" customFormat="1" ht="34.5" customHeight="1">
      <c r="B81" s="6" t="s">
        <v>6</v>
      </c>
      <c r="C81" s="1" t="s">
        <v>230</v>
      </c>
      <c r="D81" s="1" t="s">
        <v>286</v>
      </c>
      <c r="E81" s="186" t="s">
        <v>425</v>
      </c>
      <c r="F81" s="187" t="s">
        <v>306</v>
      </c>
      <c r="G81" s="187" t="s">
        <v>231</v>
      </c>
      <c r="H81" s="187" t="s">
        <v>440</v>
      </c>
      <c r="I81" s="1"/>
      <c r="J81" s="207">
        <f>J82</f>
        <v>450</v>
      </c>
      <c r="K81" s="207">
        <f>K82</f>
        <v>450</v>
      </c>
    </row>
    <row r="82" spans="2:11" s="86" customFormat="1" ht="34.5" customHeight="1">
      <c r="B82" s="10" t="s">
        <v>34</v>
      </c>
      <c r="C82" s="1" t="s">
        <v>230</v>
      </c>
      <c r="D82" s="1" t="s">
        <v>286</v>
      </c>
      <c r="E82" s="186" t="s">
        <v>425</v>
      </c>
      <c r="F82" s="187" t="s">
        <v>306</v>
      </c>
      <c r="G82" s="187" t="s">
        <v>231</v>
      </c>
      <c r="H82" s="187" t="s">
        <v>440</v>
      </c>
      <c r="I82" s="1" t="s">
        <v>7</v>
      </c>
      <c r="J82" s="207">
        <f>'приложение 9 (2019-2020г)'!K227</f>
        <v>450</v>
      </c>
      <c r="K82" s="207">
        <f>'приложение 9 (2019-2020г)'!L227</f>
        <v>450</v>
      </c>
    </row>
    <row r="83" spans="2:11" s="86" customFormat="1" ht="21.75" customHeight="1">
      <c r="B83" s="6" t="s">
        <v>13</v>
      </c>
      <c r="C83" s="62" t="s">
        <v>230</v>
      </c>
      <c r="D83" s="62" t="s">
        <v>286</v>
      </c>
      <c r="E83" s="99" t="s">
        <v>430</v>
      </c>
      <c r="F83" s="168" t="s">
        <v>306</v>
      </c>
      <c r="G83" s="168" t="s">
        <v>231</v>
      </c>
      <c r="H83" s="131" t="s">
        <v>463</v>
      </c>
      <c r="I83" s="1"/>
      <c r="J83" s="207">
        <f>J84</f>
        <v>77</v>
      </c>
      <c r="K83" s="207">
        <f>K84</f>
        <v>77</v>
      </c>
    </row>
    <row r="84" spans="2:11" s="86" customFormat="1" ht="17.25" customHeight="1">
      <c r="B84" s="3" t="s">
        <v>215</v>
      </c>
      <c r="C84" s="62" t="s">
        <v>230</v>
      </c>
      <c r="D84" s="62" t="s">
        <v>286</v>
      </c>
      <c r="E84" s="99" t="s">
        <v>430</v>
      </c>
      <c r="F84" s="168" t="s">
        <v>306</v>
      </c>
      <c r="G84" s="168" t="s">
        <v>231</v>
      </c>
      <c r="H84" s="131" t="s">
        <v>463</v>
      </c>
      <c r="I84" s="1" t="s">
        <v>216</v>
      </c>
      <c r="J84" s="207">
        <f>'приложение 9 (2019-2020г)'!K508</f>
        <v>77</v>
      </c>
      <c r="K84" s="207">
        <f>'приложение 9 (2019-2020г)'!L508</f>
        <v>77</v>
      </c>
    </row>
    <row r="85" spans="2:12" s="86" customFormat="1" ht="16.5" customHeight="1">
      <c r="B85" s="3" t="s">
        <v>116</v>
      </c>
      <c r="C85" s="1" t="s">
        <v>230</v>
      </c>
      <c r="D85" s="1" t="s">
        <v>286</v>
      </c>
      <c r="E85" s="186" t="s">
        <v>433</v>
      </c>
      <c r="F85" s="187" t="s">
        <v>306</v>
      </c>
      <c r="G85" s="187" t="s">
        <v>231</v>
      </c>
      <c r="H85" s="187" t="s">
        <v>309</v>
      </c>
      <c r="I85" s="1"/>
      <c r="J85" s="207">
        <f>J86</f>
        <v>3184.3</v>
      </c>
      <c r="K85" s="207">
        <f>K86</f>
        <v>3184.3</v>
      </c>
      <c r="L85" s="97"/>
    </row>
    <row r="86" spans="2:11" s="86" customFormat="1" ht="81.75" customHeight="1">
      <c r="B86" s="6" t="s">
        <v>139</v>
      </c>
      <c r="C86" s="1" t="s">
        <v>230</v>
      </c>
      <c r="D86" s="1" t="s">
        <v>286</v>
      </c>
      <c r="E86" s="186" t="s">
        <v>433</v>
      </c>
      <c r="F86" s="187" t="s">
        <v>306</v>
      </c>
      <c r="G86" s="187" t="s">
        <v>231</v>
      </c>
      <c r="H86" s="187" t="s">
        <v>436</v>
      </c>
      <c r="I86" s="1"/>
      <c r="J86" s="207">
        <f>J87</f>
        <v>3184.3</v>
      </c>
      <c r="K86" s="207">
        <f>K87</f>
        <v>3184.3</v>
      </c>
    </row>
    <row r="87" spans="2:11" s="86" customFormat="1" ht="33.75" customHeight="1">
      <c r="B87" s="6" t="s">
        <v>27</v>
      </c>
      <c r="C87" s="1" t="s">
        <v>230</v>
      </c>
      <c r="D87" s="1" t="s">
        <v>286</v>
      </c>
      <c r="E87" s="186" t="s">
        <v>433</v>
      </c>
      <c r="F87" s="187" t="s">
        <v>306</v>
      </c>
      <c r="G87" s="187" t="s">
        <v>231</v>
      </c>
      <c r="H87" s="187" t="s">
        <v>436</v>
      </c>
      <c r="I87" s="1"/>
      <c r="J87" s="207">
        <f>J88+J89</f>
        <v>3184.3</v>
      </c>
      <c r="K87" s="207">
        <f>K88+K89</f>
        <v>3184.3</v>
      </c>
    </row>
    <row r="88" spans="2:11" s="86" customFormat="1" ht="18.75" customHeight="1">
      <c r="B88" s="40" t="s">
        <v>45</v>
      </c>
      <c r="C88" s="1" t="s">
        <v>230</v>
      </c>
      <c r="D88" s="1" t="s">
        <v>286</v>
      </c>
      <c r="E88" s="186" t="s">
        <v>433</v>
      </c>
      <c r="F88" s="187" t="s">
        <v>306</v>
      </c>
      <c r="G88" s="187" t="s">
        <v>231</v>
      </c>
      <c r="H88" s="187" t="s">
        <v>436</v>
      </c>
      <c r="I88" s="1" t="s">
        <v>86</v>
      </c>
      <c r="J88" s="207">
        <f>'приложение 9 (2019-2020г)'!K211</f>
        <v>2762</v>
      </c>
      <c r="K88" s="207">
        <f>'приложение 9 (2019-2020г)'!L211</f>
        <v>2762</v>
      </c>
    </row>
    <row r="89" spans="2:11" s="86" customFormat="1" ht="29.25" customHeight="1">
      <c r="B89" s="3" t="s">
        <v>220</v>
      </c>
      <c r="C89" s="1" t="s">
        <v>230</v>
      </c>
      <c r="D89" s="1" t="s">
        <v>286</v>
      </c>
      <c r="E89" s="186" t="s">
        <v>433</v>
      </c>
      <c r="F89" s="187" t="s">
        <v>306</v>
      </c>
      <c r="G89" s="187" t="s">
        <v>231</v>
      </c>
      <c r="H89" s="187" t="s">
        <v>436</v>
      </c>
      <c r="I89" s="1" t="s">
        <v>4</v>
      </c>
      <c r="J89" s="207">
        <f>'приложение 9 (2019-2020г)'!K212</f>
        <v>422.3</v>
      </c>
      <c r="K89" s="207">
        <f>'приложение 9 (2019-2020г)'!L212</f>
        <v>422.3</v>
      </c>
    </row>
    <row r="90" spans="2:11" s="86" customFormat="1" ht="30.75" customHeight="1" hidden="1">
      <c r="B90" s="6" t="s">
        <v>83</v>
      </c>
      <c r="C90" s="1" t="s">
        <v>230</v>
      </c>
      <c r="D90" s="98" t="s">
        <v>286</v>
      </c>
      <c r="E90" s="186" t="s">
        <v>425</v>
      </c>
      <c r="F90" s="187" t="s">
        <v>306</v>
      </c>
      <c r="G90" s="187" t="s">
        <v>231</v>
      </c>
      <c r="H90" s="187" t="s">
        <v>437</v>
      </c>
      <c r="I90" s="1"/>
      <c r="J90" s="207">
        <f>J91</f>
        <v>0</v>
      </c>
      <c r="K90" s="207">
        <f>K91</f>
        <v>0</v>
      </c>
    </row>
    <row r="91" spans="2:11" s="86" customFormat="1" ht="28.5" customHeight="1" hidden="1">
      <c r="B91" s="3" t="s">
        <v>220</v>
      </c>
      <c r="C91" s="62" t="s">
        <v>230</v>
      </c>
      <c r="D91" s="99" t="s">
        <v>286</v>
      </c>
      <c r="E91" s="186" t="s">
        <v>425</v>
      </c>
      <c r="F91" s="187" t="s">
        <v>306</v>
      </c>
      <c r="G91" s="187" t="s">
        <v>231</v>
      </c>
      <c r="H91" s="187" t="s">
        <v>437</v>
      </c>
      <c r="I91" s="1" t="s">
        <v>4</v>
      </c>
      <c r="J91" s="207">
        <f>'приложение 9 (2019-2020г)'!K214</f>
        <v>0</v>
      </c>
      <c r="K91" s="207">
        <f>'приложение 9 (2019-2020г)'!L214</f>
        <v>0</v>
      </c>
    </row>
    <row r="92" spans="2:11" s="86" customFormat="1" ht="18" customHeight="1">
      <c r="B92" s="40" t="s">
        <v>484</v>
      </c>
      <c r="C92" s="1" t="s">
        <v>230</v>
      </c>
      <c r="D92" s="1" t="s">
        <v>286</v>
      </c>
      <c r="E92" s="186" t="s">
        <v>425</v>
      </c>
      <c r="F92" s="187" t="s">
        <v>306</v>
      </c>
      <c r="G92" s="187" t="s">
        <v>231</v>
      </c>
      <c r="H92" s="187" t="s">
        <v>309</v>
      </c>
      <c r="I92" s="1"/>
      <c r="J92" s="207">
        <f>J93+J97</f>
        <v>17588</v>
      </c>
      <c r="K92" s="207">
        <f>K93+K97</f>
        <v>18658.2</v>
      </c>
    </row>
    <row r="93" spans="2:11" s="86" customFormat="1" ht="18" customHeight="1">
      <c r="B93" s="40" t="s">
        <v>87</v>
      </c>
      <c r="C93" s="1"/>
      <c r="D93" s="1"/>
      <c r="E93" s="186" t="s">
        <v>425</v>
      </c>
      <c r="F93" s="187" t="s">
        <v>306</v>
      </c>
      <c r="G93" s="187" t="s">
        <v>231</v>
      </c>
      <c r="H93" s="187" t="s">
        <v>438</v>
      </c>
      <c r="I93" s="1"/>
      <c r="J93" s="207">
        <f>J94+J95+J96</f>
        <v>13520</v>
      </c>
      <c r="K93" s="207">
        <f>K94+K95+K96</f>
        <v>14590.2</v>
      </c>
    </row>
    <row r="94" spans="2:11" s="86" customFormat="1" ht="18" customHeight="1">
      <c r="B94" s="93" t="s">
        <v>45</v>
      </c>
      <c r="C94" s="1" t="s">
        <v>230</v>
      </c>
      <c r="D94" s="1" t="s">
        <v>286</v>
      </c>
      <c r="E94" s="186" t="s">
        <v>425</v>
      </c>
      <c r="F94" s="187" t="s">
        <v>306</v>
      </c>
      <c r="G94" s="187" t="s">
        <v>231</v>
      </c>
      <c r="H94" s="187" t="s">
        <v>438</v>
      </c>
      <c r="I94" s="1" t="s">
        <v>86</v>
      </c>
      <c r="J94" s="207">
        <f>'приложение 9 (2019-2020г)'!K217</f>
        <v>12680</v>
      </c>
      <c r="K94" s="207">
        <f>'приложение 9 (2019-2020г)'!L217</f>
        <v>13750.2</v>
      </c>
    </row>
    <row r="95" spans="2:11" s="86" customFormat="1" ht="32.25" customHeight="1">
      <c r="B95" s="3" t="s">
        <v>220</v>
      </c>
      <c r="C95" s="1" t="s">
        <v>230</v>
      </c>
      <c r="D95" s="1" t="s">
        <v>286</v>
      </c>
      <c r="E95" s="186" t="s">
        <v>425</v>
      </c>
      <c r="F95" s="187" t="s">
        <v>306</v>
      </c>
      <c r="G95" s="187" t="s">
        <v>231</v>
      </c>
      <c r="H95" s="187" t="s">
        <v>438</v>
      </c>
      <c r="I95" s="1" t="s">
        <v>4</v>
      </c>
      <c r="J95" s="207">
        <f>'приложение 9 (2019-2020г)'!K218</f>
        <v>820</v>
      </c>
      <c r="K95" s="207">
        <f>'приложение 9 (2019-2020г)'!L218</f>
        <v>820</v>
      </c>
    </row>
    <row r="96" spans="2:11" s="86" customFormat="1" ht="16.5" customHeight="1">
      <c r="B96" s="96" t="s">
        <v>3</v>
      </c>
      <c r="C96" s="1" t="s">
        <v>230</v>
      </c>
      <c r="D96" s="1" t="s">
        <v>286</v>
      </c>
      <c r="E96" s="186" t="s">
        <v>425</v>
      </c>
      <c r="F96" s="187" t="s">
        <v>306</v>
      </c>
      <c r="G96" s="187" t="s">
        <v>231</v>
      </c>
      <c r="H96" s="187" t="s">
        <v>438</v>
      </c>
      <c r="I96" s="1" t="s">
        <v>5</v>
      </c>
      <c r="J96" s="207">
        <f>'приложение 9 (2019-2020г)'!K219</f>
        <v>20</v>
      </c>
      <c r="K96" s="207">
        <f>'приложение 9 (2019-2020г)'!L219</f>
        <v>20</v>
      </c>
    </row>
    <row r="97" spans="2:11" s="86" customFormat="1" ht="42.75" customHeight="1">
      <c r="B97" s="245" t="s">
        <v>477</v>
      </c>
      <c r="C97" s="1" t="s">
        <v>230</v>
      </c>
      <c r="D97" s="1" t="s">
        <v>286</v>
      </c>
      <c r="E97" s="186"/>
      <c r="F97" s="187"/>
      <c r="G97" s="187"/>
      <c r="H97" s="187"/>
      <c r="I97" s="1"/>
      <c r="J97" s="207">
        <f>J98</f>
        <v>4068</v>
      </c>
      <c r="K97" s="207">
        <f>K98</f>
        <v>4068</v>
      </c>
    </row>
    <row r="98" spans="2:11" s="86" customFormat="1" ht="21" customHeight="1">
      <c r="B98" s="9" t="s">
        <v>9</v>
      </c>
      <c r="C98" s="1" t="s">
        <v>230</v>
      </c>
      <c r="D98" s="1" t="s">
        <v>286</v>
      </c>
      <c r="E98" s="186"/>
      <c r="F98" s="187"/>
      <c r="G98" s="187"/>
      <c r="H98" s="187"/>
      <c r="I98" s="1" t="s">
        <v>86</v>
      </c>
      <c r="J98" s="207">
        <f>'приложение 9 (2019-2020г)'!K221</f>
        <v>4068</v>
      </c>
      <c r="K98" s="207">
        <f>'приложение 9 (2019-2020г)'!L221</f>
        <v>4068</v>
      </c>
    </row>
    <row r="99" spans="2:11" s="86" customFormat="1" ht="21.75" customHeight="1">
      <c r="B99" s="40" t="s">
        <v>301</v>
      </c>
      <c r="C99" s="62" t="s">
        <v>230</v>
      </c>
      <c r="D99" s="99" t="s">
        <v>286</v>
      </c>
      <c r="E99" s="186" t="s">
        <v>425</v>
      </c>
      <c r="F99" s="187" t="s">
        <v>306</v>
      </c>
      <c r="G99" s="187" t="s">
        <v>231</v>
      </c>
      <c r="H99" s="187" t="s">
        <v>439</v>
      </c>
      <c r="I99" s="30"/>
      <c r="J99" s="207">
        <f>J100+J101+J102</f>
        <v>8574.800000000001</v>
      </c>
      <c r="K99" s="207">
        <f>K100+K101+K102</f>
        <v>8674.800000000001</v>
      </c>
    </row>
    <row r="100" spans="2:11" s="86" customFormat="1" ht="24" customHeight="1">
      <c r="B100" s="40" t="s">
        <v>45</v>
      </c>
      <c r="C100" s="62" t="s">
        <v>230</v>
      </c>
      <c r="D100" s="99" t="s">
        <v>286</v>
      </c>
      <c r="E100" s="186" t="s">
        <v>425</v>
      </c>
      <c r="F100" s="187" t="s">
        <v>306</v>
      </c>
      <c r="G100" s="187" t="s">
        <v>231</v>
      </c>
      <c r="H100" s="187" t="s">
        <v>439</v>
      </c>
      <c r="I100" s="30" t="s">
        <v>86</v>
      </c>
      <c r="J100" s="207">
        <f>'приложение 9 (2019-2020г)'!K223</f>
        <v>7277.6</v>
      </c>
      <c r="K100" s="207">
        <f>'приложение 9 (2019-2020г)'!L223</f>
        <v>7277.6</v>
      </c>
    </row>
    <row r="101" spans="2:11" s="86" customFormat="1" ht="27" customHeight="1">
      <c r="B101" s="3" t="s">
        <v>220</v>
      </c>
      <c r="C101" s="62" t="s">
        <v>230</v>
      </c>
      <c r="D101" s="99" t="s">
        <v>286</v>
      </c>
      <c r="E101" s="186" t="s">
        <v>425</v>
      </c>
      <c r="F101" s="187" t="s">
        <v>306</v>
      </c>
      <c r="G101" s="187" t="s">
        <v>231</v>
      </c>
      <c r="H101" s="187" t="s">
        <v>439</v>
      </c>
      <c r="I101" s="30" t="s">
        <v>4</v>
      </c>
      <c r="J101" s="207">
        <f>'приложение 9 (2019-2020г)'!K224</f>
        <v>1287.2</v>
      </c>
      <c r="K101" s="207">
        <f>'приложение 9 (2019-2020г)'!L224</f>
        <v>1387.2</v>
      </c>
    </row>
    <row r="102" spans="2:11" s="86" customFormat="1" ht="22.5" customHeight="1">
      <c r="B102" s="96" t="s">
        <v>3</v>
      </c>
      <c r="C102" s="62" t="s">
        <v>230</v>
      </c>
      <c r="D102" s="99" t="s">
        <v>286</v>
      </c>
      <c r="E102" s="186" t="s">
        <v>425</v>
      </c>
      <c r="F102" s="187" t="s">
        <v>306</v>
      </c>
      <c r="G102" s="187" t="s">
        <v>231</v>
      </c>
      <c r="H102" s="187" t="s">
        <v>439</v>
      </c>
      <c r="I102" s="30" t="s">
        <v>5</v>
      </c>
      <c r="J102" s="207">
        <f>'приложение 9 (2019-2020г)'!K225</f>
        <v>10</v>
      </c>
      <c r="K102" s="207">
        <f>'приложение 9 (2019-2020г)'!L225</f>
        <v>10</v>
      </c>
    </row>
    <row r="103" spans="2:11" s="86" customFormat="1" ht="30" customHeight="1">
      <c r="B103" s="13" t="s">
        <v>211</v>
      </c>
      <c r="C103" s="1" t="s">
        <v>230</v>
      </c>
      <c r="D103" s="1" t="s">
        <v>286</v>
      </c>
      <c r="E103" s="186" t="s">
        <v>240</v>
      </c>
      <c r="F103" s="187" t="s">
        <v>306</v>
      </c>
      <c r="G103" s="187" t="s">
        <v>231</v>
      </c>
      <c r="H103" s="187" t="s">
        <v>309</v>
      </c>
      <c r="I103" s="1"/>
      <c r="J103" s="207">
        <f>J104+J107</f>
        <v>420</v>
      </c>
      <c r="K103" s="207">
        <f>K104+K107</f>
        <v>270</v>
      </c>
    </row>
    <row r="104" spans="2:11" s="86" customFormat="1" ht="50.25" customHeight="1">
      <c r="B104" s="3" t="s">
        <v>149</v>
      </c>
      <c r="C104" s="1" t="s">
        <v>230</v>
      </c>
      <c r="D104" s="1" t="s">
        <v>286</v>
      </c>
      <c r="E104" s="186" t="s">
        <v>240</v>
      </c>
      <c r="F104" s="187" t="s">
        <v>306</v>
      </c>
      <c r="G104" s="187" t="s">
        <v>232</v>
      </c>
      <c r="H104" s="187" t="s">
        <v>309</v>
      </c>
      <c r="I104" s="1"/>
      <c r="J104" s="207">
        <f>J105</f>
        <v>400</v>
      </c>
      <c r="K104" s="207">
        <f>K105</f>
        <v>250</v>
      </c>
    </row>
    <row r="105" spans="2:11" s="86" customFormat="1" ht="33.75" customHeight="1">
      <c r="B105" s="3" t="s">
        <v>212</v>
      </c>
      <c r="C105" s="1" t="s">
        <v>230</v>
      </c>
      <c r="D105" s="1" t="s">
        <v>286</v>
      </c>
      <c r="E105" s="186" t="s">
        <v>240</v>
      </c>
      <c r="F105" s="187" t="s">
        <v>306</v>
      </c>
      <c r="G105" s="187" t="s">
        <v>232</v>
      </c>
      <c r="H105" s="187" t="s">
        <v>393</v>
      </c>
      <c r="I105" s="1"/>
      <c r="J105" s="207">
        <f>J106</f>
        <v>400</v>
      </c>
      <c r="K105" s="207">
        <f>K106</f>
        <v>250</v>
      </c>
    </row>
    <row r="106" spans="2:11" s="86" customFormat="1" ht="30.75" customHeight="1">
      <c r="B106" s="3" t="s">
        <v>220</v>
      </c>
      <c r="C106" s="1" t="s">
        <v>230</v>
      </c>
      <c r="D106" s="1" t="s">
        <v>286</v>
      </c>
      <c r="E106" s="186" t="s">
        <v>240</v>
      </c>
      <c r="F106" s="187" t="s">
        <v>306</v>
      </c>
      <c r="G106" s="187" t="s">
        <v>232</v>
      </c>
      <c r="H106" s="187" t="s">
        <v>393</v>
      </c>
      <c r="I106" s="1" t="s">
        <v>4</v>
      </c>
      <c r="J106" s="207">
        <f>'приложение 9 (2019-2020г)'!K234</f>
        <v>400</v>
      </c>
      <c r="K106" s="207">
        <f>'приложение 9 (2019-2020г)'!L234</f>
        <v>250</v>
      </c>
    </row>
    <row r="107" spans="2:11" s="86" customFormat="1" ht="32.25" customHeight="1">
      <c r="B107" s="3" t="s">
        <v>140</v>
      </c>
      <c r="C107" s="1" t="s">
        <v>230</v>
      </c>
      <c r="D107" s="1" t="s">
        <v>286</v>
      </c>
      <c r="E107" s="186" t="s">
        <v>240</v>
      </c>
      <c r="F107" s="187" t="s">
        <v>306</v>
      </c>
      <c r="G107" s="187" t="s">
        <v>241</v>
      </c>
      <c r="H107" s="187" t="s">
        <v>309</v>
      </c>
      <c r="I107" s="1"/>
      <c r="J107" s="207">
        <f>J108</f>
        <v>20</v>
      </c>
      <c r="K107" s="207">
        <f>K108</f>
        <v>20</v>
      </c>
    </row>
    <row r="108" spans="2:11" s="86" customFormat="1" ht="37.5" customHeight="1">
      <c r="B108" s="3" t="s">
        <v>213</v>
      </c>
      <c r="C108" s="1" t="s">
        <v>230</v>
      </c>
      <c r="D108" s="1" t="s">
        <v>286</v>
      </c>
      <c r="E108" s="186" t="s">
        <v>240</v>
      </c>
      <c r="F108" s="187" t="s">
        <v>306</v>
      </c>
      <c r="G108" s="187" t="s">
        <v>241</v>
      </c>
      <c r="H108" s="187" t="s">
        <v>394</v>
      </c>
      <c r="I108" s="1"/>
      <c r="J108" s="207">
        <f>J109</f>
        <v>20</v>
      </c>
      <c r="K108" s="207">
        <f>K109</f>
        <v>20</v>
      </c>
    </row>
    <row r="109" spans="2:11" s="86" customFormat="1" ht="30.75" customHeight="1">
      <c r="B109" s="3" t="s">
        <v>220</v>
      </c>
      <c r="C109" s="1" t="s">
        <v>230</v>
      </c>
      <c r="D109" s="1" t="s">
        <v>286</v>
      </c>
      <c r="E109" s="186" t="s">
        <v>240</v>
      </c>
      <c r="F109" s="187" t="s">
        <v>306</v>
      </c>
      <c r="G109" s="187" t="s">
        <v>241</v>
      </c>
      <c r="H109" s="187" t="s">
        <v>394</v>
      </c>
      <c r="I109" s="1" t="s">
        <v>4</v>
      </c>
      <c r="J109" s="207">
        <f>'приложение 9 (2019-2020г)'!K237</f>
        <v>20</v>
      </c>
      <c r="K109" s="207">
        <f>'приложение 9 (2019-2020г)'!L237</f>
        <v>20</v>
      </c>
    </row>
    <row r="110" spans="2:11" s="86" customFormat="1" ht="42.75" customHeight="1">
      <c r="B110" s="3" t="s">
        <v>308</v>
      </c>
      <c r="C110" s="1" t="s">
        <v>230</v>
      </c>
      <c r="D110" s="1" t="s">
        <v>286</v>
      </c>
      <c r="E110" s="99">
        <v>37</v>
      </c>
      <c r="F110" s="168">
        <v>0</v>
      </c>
      <c r="G110" s="168" t="s">
        <v>231</v>
      </c>
      <c r="H110" s="168" t="s">
        <v>309</v>
      </c>
      <c r="I110" s="1"/>
      <c r="J110" s="207">
        <f>J111+J117+J114</f>
        <v>40</v>
      </c>
      <c r="K110" s="207">
        <f>K111+K117+K114</f>
        <v>40</v>
      </c>
    </row>
    <row r="111" spans="2:11" s="86" customFormat="1" ht="45.75" customHeight="1">
      <c r="B111" s="3" t="s">
        <v>141</v>
      </c>
      <c r="C111" s="1" t="s">
        <v>230</v>
      </c>
      <c r="D111" s="1" t="s">
        <v>286</v>
      </c>
      <c r="E111" s="148" t="s">
        <v>310</v>
      </c>
      <c r="F111" s="148" t="s">
        <v>306</v>
      </c>
      <c r="G111" s="148" t="s">
        <v>230</v>
      </c>
      <c r="H111" s="148" t="s">
        <v>311</v>
      </c>
      <c r="I111" s="1"/>
      <c r="J111" s="207">
        <f>J112</f>
        <v>15</v>
      </c>
      <c r="K111" s="207">
        <f>K112</f>
        <v>15</v>
      </c>
    </row>
    <row r="112" spans="2:11" s="86" customFormat="1" ht="27.75" customHeight="1">
      <c r="B112" s="13" t="s">
        <v>41</v>
      </c>
      <c r="C112" s="1" t="s">
        <v>230</v>
      </c>
      <c r="D112" s="1" t="s">
        <v>286</v>
      </c>
      <c r="E112" s="99" t="s">
        <v>310</v>
      </c>
      <c r="F112" s="168" t="s">
        <v>306</v>
      </c>
      <c r="G112" s="168" t="s">
        <v>230</v>
      </c>
      <c r="H112" s="131" t="s">
        <v>311</v>
      </c>
      <c r="I112" s="1"/>
      <c r="J112" s="207">
        <f>J113</f>
        <v>15</v>
      </c>
      <c r="K112" s="207">
        <f>K113</f>
        <v>15</v>
      </c>
    </row>
    <row r="113" spans="2:11" s="86" customFormat="1" ht="34.5" customHeight="1">
      <c r="B113" s="3" t="s">
        <v>220</v>
      </c>
      <c r="C113" s="1" t="s">
        <v>230</v>
      </c>
      <c r="D113" s="1" t="s">
        <v>286</v>
      </c>
      <c r="E113" s="99" t="s">
        <v>310</v>
      </c>
      <c r="F113" s="168" t="s">
        <v>306</v>
      </c>
      <c r="G113" s="168" t="s">
        <v>230</v>
      </c>
      <c r="H113" s="131" t="s">
        <v>311</v>
      </c>
      <c r="I113" s="1" t="s">
        <v>4</v>
      </c>
      <c r="J113" s="207">
        <f>'приложение 9 (2019-2020г)'!K241</f>
        <v>15</v>
      </c>
      <c r="K113" s="207">
        <f>'приложение 9 (2019-2020г)'!L241</f>
        <v>15</v>
      </c>
    </row>
    <row r="114" spans="2:11" s="86" customFormat="1" ht="81" customHeight="1">
      <c r="B114" s="9" t="s">
        <v>312</v>
      </c>
      <c r="C114" s="1" t="s">
        <v>230</v>
      </c>
      <c r="D114" s="1" t="s">
        <v>286</v>
      </c>
      <c r="E114" s="102">
        <v>37</v>
      </c>
      <c r="F114" s="256">
        <v>0</v>
      </c>
      <c r="G114" s="168" t="s">
        <v>235</v>
      </c>
      <c r="H114" s="168" t="s">
        <v>311</v>
      </c>
      <c r="I114" s="1"/>
      <c r="J114" s="207">
        <f>J115</f>
        <v>15</v>
      </c>
      <c r="K114" s="207">
        <f>K115</f>
        <v>15</v>
      </c>
    </row>
    <row r="115" spans="2:11" s="86" customFormat="1" ht="27" customHeight="1">
      <c r="B115" s="13" t="s">
        <v>41</v>
      </c>
      <c r="C115" s="1" t="s">
        <v>230</v>
      </c>
      <c r="D115" s="1" t="s">
        <v>286</v>
      </c>
      <c r="E115" s="102">
        <v>37</v>
      </c>
      <c r="F115" s="256">
        <v>0</v>
      </c>
      <c r="G115" s="168" t="s">
        <v>235</v>
      </c>
      <c r="H115" s="168" t="s">
        <v>311</v>
      </c>
      <c r="I115" s="1"/>
      <c r="J115" s="207">
        <f>J116</f>
        <v>15</v>
      </c>
      <c r="K115" s="207">
        <f>K116</f>
        <v>15</v>
      </c>
    </row>
    <row r="116" spans="2:11" s="86" customFormat="1" ht="30.75" customHeight="1">
      <c r="B116" s="3" t="s">
        <v>220</v>
      </c>
      <c r="C116" s="1" t="s">
        <v>230</v>
      </c>
      <c r="D116" s="1" t="s">
        <v>286</v>
      </c>
      <c r="E116" s="99" t="s">
        <v>310</v>
      </c>
      <c r="F116" s="168" t="s">
        <v>306</v>
      </c>
      <c r="G116" s="168" t="s">
        <v>235</v>
      </c>
      <c r="H116" s="168" t="s">
        <v>311</v>
      </c>
      <c r="I116" s="1" t="s">
        <v>4</v>
      </c>
      <c r="J116" s="207">
        <f>'приложение 9 (2019-2020г)'!K374</f>
        <v>15</v>
      </c>
      <c r="K116" s="207">
        <f>'приложение 9 (2019-2020г)'!L374</f>
        <v>15</v>
      </c>
    </row>
    <row r="117" spans="2:11" s="86" customFormat="1" ht="19.5" customHeight="1">
      <c r="B117" s="8" t="s">
        <v>313</v>
      </c>
      <c r="C117" s="1" t="s">
        <v>230</v>
      </c>
      <c r="D117" s="1" t="s">
        <v>286</v>
      </c>
      <c r="E117" s="148" t="s">
        <v>310</v>
      </c>
      <c r="F117" s="148" t="s">
        <v>306</v>
      </c>
      <c r="G117" s="148" t="s">
        <v>233</v>
      </c>
      <c r="H117" s="148" t="s">
        <v>311</v>
      </c>
      <c r="I117" s="1"/>
      <c r="J117" s="207">
        <f>J118</f>
        <v>10</v>
      </c>
      <c r="K117" s="207">
        <f>K118</f>
        <v>10</v>
      </c>
    </row>
    <row r="118" spans="2:11" s="86" customFormat="1" ht="34.5" customHeight="1">
      <c r="B118" s="13" t="s">
        <v>41</v>
      </c>
      <c r="C118" s="1" t="s">
        <v>230</v>
      </c>
      <c r="D118" s="1" t="s">
        <v>286</v>
      </c>
      <c r="E118" s="99" t="s">
        <v>310</v>
      </c>
      <c r="F118" s="168" t="s">
        <v>306</v>
      </c>
      <c r="G118" s="168" t="s">
        <v>233</v>
      </c>
      <c r="H118" s="168" t="s">
        <v>311</v>
      </c>
      <c r="I118" s="1"/>
      <c r="J118" s="207">
        <f>J119</f>
        <v>10</v>
      </c>
      <c r="K118" s="207">
        <f>K119</f>
        <v>10</v>
      </c>
    </row>
    <row r="119" spans="2:11" s="86" customFormat="1" ht="34.5" customHeight="1">
      <c r="B119" s="3" t="s">
        <v>220</v>
      </c>
      <c r="C119" s="1" t="s">
        <v>230</v>
      </c>
      <c r="D119" s="1" t="s">
        <v>286</v>
      </c>
      <c r="E119" s="99" t="s">
        <v>310</v>
      </c>
      <c r="F119" s="168" t="s">
        <v>306</v>
      </c>
      <c r="G119" s="168" t="s">
        <v>233</v>
      </c>
      <c r="H119" s="168" t="s">
        <v>311</v>
      </c>
      <c r="I119" s="1" t="s">
        <v>4</v>
      </c>
      <c r="J119" s="207">
        <f>'приложение 9 (2019-2020г)'!K244</f>
        <v>10</v>
      </c>
      <c r="K119" s="207">
        <f>'приложение 9 (2019-2020г)'!L244</f>
        <v>10</v>
      </c>
    </row>
    <row r="120" spans="2:11" s="86" customFormat="1" ht="48" customHeight="1">
      <c r="B120" s="43" t="s">
        <v>107</v>
      </c>
      <c r="C120" s="1" t="s">
        <v>230</v>
      </c>
      <c r="D120" s="1" t="s">
        <v>286</v>
      </c>
      <c r="E120" s="99">
        <v>13</v>
      </c>
      <c r="F120" s="168" t="s">
        <v>306</v>
      </c>
      <c r="G120" s="168" t="s">
        <v>231</v>
      </c>
      <c r="H120" s="168" t="s">
        <v>307</v>
      </c>
      <c r="I120" s="2"/>
      <c r="J120" s="207">
        <f>J121+J124</f>
        <v>1650</v>
      </c>
      <c r="K120" s="207">
        <f>K121+K124</f>
        <v>170</v>
      </c>
    </row>
    <row r="121" spans="2:11" s="86" customFormat="1" ht="29.25" customHeight="1">
      <c r="B121" s="93" t="s">
        <v>316</v>
      </c>
      <c r="C121" s="1" t="s">
        <v>230</v>
      </c>
      <c r="D121" s="1" t="s">
        <v>286</v>
      </c>
      <c r="E121" s="148">
        <v>13</v>
      </c>
      <c r="F121" s="148">
        <v>0</v>
      </c>
      <c r="G121" s="148" t="s">
        <v>233</v>
      </c>
      <c r="H121" s="148" t="s">
        <v>309</v>
      </c>
      <c r="I121" s="2"/>
      <c r="J121" s="207">
        <f>J122</f>
        <v>0</v>
      </c>
      <c r="K121" s="207">
        <f>K122</f>
        <v>170</v>
      </c>
    </row>
    <row r="122" spans="2:11" s="86" customFormat="1" ht="22.5" customHeight="1">
      <c r="B122" s="9" t="s">
        <v>108</v>
      </c>
      <c r="C122" s="1" t="s">
        <v>230</v>
      </c>
      <c r="D122" s="1" t="s">
        <v>286</v>
      </c>
      <c r="E122" s="99">
        <v>13</v>
      </c>
      <c r="F122" s="168">
        <v>0</v>
      </c>
      <c r="G122" s="168" t="s">
        <v>233</v>
      </c>
      <c r="H122" s="168" t="s">
        <v>309</v>
      </c>
      <c r="I122" s="2"/>
      <c r="J122" s="207">
        <f>J123</f>
        <v>0</v>
      </c>
      <c r="K122" s="207">
        <f>K123</f>
        <v>170</v>
      </c>
    </row>
    <row r="123" spans="2:11" s="86" customFormat="1" ht="37.5" customHeight="1">
      <c r="B123" s="3" t="s">
        <v>220</v>
      </c>
      <c r="C123" s="1" t="s">
        <v>230</v>
      </c>
      <c r="D123" s="1" t="s">
        <v>286</v>
      </c>
      <c r="E123" s="148" t="s">
        <v>286</v>
      </c>
      <c r="F123" s="148" t="s">
        <v>306</v>
      </c>
      <c r="G123" s="148" t="s">
        <v>233</v>
      </c>
      <c r="H123" s="148" t="s">
        <v>309</v>
      </c>
      <c r="I123" s="2">
        <v>240</v>
      </c>
      <c r="J123" s="207">
        <f>'приложение 9 (2019-2020г)'!K359</f>
        <v>0</v>
      </c>
      <c r="K123" s="207">
        <f>'приложение 9 (2019-2020г)'!L359</f>
        <v>170</v>
      </c>
    </row>
    <row r="124" spans="2:11" s="86" customFormat="1" ht="37.5" customHeight="1">
      <c r="B124" s="3" t="s">
        <v>459</v>
      </c>
      <c r="C124" s="1" t="s">
        <v>230</v>
      </c>
      <c r="D124" s="1" t="s">
        <v>286</v>
      </c>
      <c r="E124" s="133" t="s">
        <v>286</v>
      </c>
      <c r="F124" s="195" t="s">
        <v>306</v>
      </c>
      <c r="G124" s="195" t="s">
        <v>234</v>
      </c>
      <c r="H124" s="161" t="s">
        <v>319</v>
      </c>
      <c r="I124" s="2"/>
      <c r="J124" s="207">
        <f>J125</f>
        <v>1650</v>
      </c>
      <c r="K124" s="207">
        <f>K125</f>
        <v>0</v>
      </c>
    </row>
    <row r="125" spans="2:11" s="86" customFormat="1" ht="33.75" customHeight="1">
      <c r="B125" s="8" t="s">
        <v>458</v>
      </c>
      <c r="C125" s="1" t="s">
        <v>230</v>
      </c>
      <c r="D125" s="1" t="s">
        <v>286</v>
      </c>
      <c r="E125" s="133" t="s">
        <v>286</v>
      </c>
      <c r="F125" s="195" t="s">
        <v>306</v>
      </c>
      <c r="G125" s="195" t="s">
        <v>234</v>
      </c>
      <c r="H125" s="195" t="s">
        <v>319</v>
      </c>
      <c r="I125" s="2"/>
      <c r="J125" s="207">
        <f>J126</f>
        <v>1650</v>
      </c>
      <c r="K125" s="207">
        <f>K126</f>
        <v>0</v>
      </c>
    </row>
    <row r="126" spans="2:11" s="86" customFormat="1" ht="15.75" customHeight="1">
      <c r="B126" s="8" t="s">
        <v>246</v>
      </c>
      <c r="C126" s="1" t="s">
        <v>230</v>
      </c>
      <c r="D126" s="1" t="s">
        <v>286</v>
      </c>
      <c r="E126" s="133" t="s">
        <v>286</v>
      </c>
      <c r="F126" s="195" t="s">
        <v>306</v>
      </c>
      <c r="G126" s="195" t="s">
        <v>234</v>
      </c>
      <c r="H126" s="161" t="s">
        <v>319</v>
      </c>
      <c r="I126" s="109">
        <v>410</v>
      </c>
      <c r="J126" s="207">
        <f>'приложение 9 (2019-2020г)'!K362</f>
        <v>1650</v>
      </c>
      <c r="K126" s="207">
        <f>'приложение 9 (2019-2020г)'!L362</f>
        <v>0</v>
      </c>
    </row>
    <row r="127" spans="2:11" ht="37.5" customHeight="1">
      <c r="B127" s="53" t="s">
        <v>109</v>
      </c>
      <c r="C127" s="84" t="s">
        <v>230</v>
      </c>
      <c r="D127" s="84" t="s">
        <v>286</v>
      </c>
      <c r="E127" s="186" t="s">
        <v>239</v>
      </c>
      <c r="F127" s="187" t="s">
        <v>306</v>
      </c>
      <c r="G127" s="187" t="s">
        <v>231</v>
      </c>
      <c r="H127" s="187" t="s">
        <v>309</v>
      </c>
      <c r="I127" s="84"/>
      <c r="J127" s="151">
        <f>J128</f>
        <v>100</v>
      </c>
      <c r="K127" s="151">
        <f>K128</f>
        <v>0</v>
      </c>
    </row>
    <row r="128" spans="2:11" ht="37.5" customHeight="1">
      <c r="B128" s="53" t="s">
        <v>60</v>
      </c>
      <c r="C128" s="84" t="s">
        <v>230</v>
      </c>
      <c r="D128" s="84" t="s">
        <v>286</v>
      </c>
      <c r="E128" s="186" t="s">
        <v>239</v>
      </c>
      <c r="F128" s="187" t="s">
        <v>306</v>
      </c>
      <c r="G128" s="187" t="s">
        <v>230</v>
      </c>
      <c r="H128" s="187" t="s">
        <v>309</v>
      </c>
      <c r="I128" s="84"/>
      <c r="J128" s="151">
        <f>J129</f>
        <v>100</v>
      </c>
      <c r="K128" s="151">
        <f>K129</f>
        <v>0</v>
      </c>
    </row>
    <row r="129" spans="2:11" ht="37.5" customHeight="1">
      <c r="B129" s="3" t="s">
        <v>220</v>
      </c>
      <c r="C129" s="84" t="s">
        <v>230</v>
      </c>
      <c r="D129" s="84" t="s">
        <v>286</v>
      </c>
      <c r="E129" s="186" t="s">
        <v>239</v>
      </c>
      <c r="F129" s="187" t="s">
        <v>306</v>
      </c>
      <c r="G129" s="187" t="s">
        <v>230</v>
      </c>
      <c r="H129" s="187" t="s">
        <v>392</v>
      </c>
      <c r="I129" s="84" t="s">
        <v>4</v>
      </c>
      <c r="J129" s="151">
        <f>'приложение 9 (2019-2020г)'!K230</f>
        <v>100</v>
      </c>
      <c r="K129" s="151">
        <f>'приложение 9 (2019-2020г)'!L230</f>
        <v>0</v>
      </c>
    </row>
    <row r="130" spans="2:11" s="86" customFormat="1" ht="49.5" customHeight="1">
      <c r="B130" s="3" t="s">
        <v>46</v>
      </c>
      <c r="C130" s="1" t="s">
        <v>230</v>
      </c>
      <c r="D130" s="1" t="s">
        <v>286</v>
      </c>
      <c r="E130" s="173" t="s">
        <v>416</v>
      </c>
      <c r="F130" s="173" t="s">
        <v>306</v>
      </c>
      <c r="G130" s="173" t="s">
        <v>231</v>
      </c>
      <c r="H130" s="173" t="s">
        <v>309</v>
      </c>
      <c r="I130" s="1"/>
      <c r="J130" s="207">
        <f>J131+J134</f>
        <v>287</v>
      </c>
      <c r="K130" s="207">
        <f>K131+K134</f>
        <v>287</v>
      </c>
    </row>
    <row r="131" spans="2:11" s="86" customFormat="1" ht="57.75" customHeight="1">
      <c r="B131" s="3" t="s">
        <v>142</v>
      </c>
      <c r="C131" s="1" t="s">
        <v>230</v>
      </c>
      <c r="D131" s="1" t="s">
        <v>286</v>
      </c>
      <c r="E131" s="133" t="s">
        <v>416</v>
      </c>
      <c r="F131" s="195" t="s">
        <v>306</v>
      </c>
      <c r="G131" s="195" t="s">
        <v>235</v>
      </c>
      <c r="H131" s="161" t="s">
        <v>309</v>
      </c>
      <c r="I131" s="1"/>
      <c r="J131" s="207">
        <f aca="true" t="shared" si="4" ref="J130:K132">J132</f>
        <v>286.3</v>
      </c>
      <c r="K131" s="207">
        <f t="shared" si="4"/>
        <v>287</v>
      </c>
    </row>
    <row r="132" spans="2:11" s="86" customFormat="1" ht="18" customHeight="1">
      <c r="B132" s="3" t="s">
        <v>143</v>
      </c>
      <c r="C132" s="62" t="s">
        <v>230</v>
      </c>
      <c r="D132" s="62" t="s">
        <v>286</v>
      </c>
      <c r="E132" s="173" t="s">
        <v>416</v>
      </c>
      <c r="F132" s="173" t="s">
        <v>306</v>
      </c>
      <c r="G132" s="173" t="s">
        <v>235</v>
      </c>
      <c r="H132" s="173" t="s">
        <v>417</v>
      </c>
      <c r="I132" s="62"/>
      <c r="J132" s="207">
        <f t="shared" si="4"/>
        <v>286.3</v>
      </c>
      <c r="K132" s="207">
        <f t="shared" si="4"/>
        <v>287</v>
      </c>
    </row>
    <row r="133" spans="2:11" s="86" customFormat="1" ht="28.5" customHeight="1">
      <c r="B133" s="3" t="s">
        <v>220</v>
      </c>
      <c r="C133" s="62" t="s">
        <v>230</v>
      </c>
      <c r="D133" s="62" t="s">
        <v>286</v>
      </c>
      <c r="E133" s="133" t="s">
        <v>416</v>
      </c>
      <c r="F133" s="195" t="s">
        <v>306</v>
      </c>
      <c r="G133" s="195" t="s">
        <v>235</v>
      </c>
      <c r="H133" s="161" t="s">
        <v>417</v>
      </c>
      <c r="I133" s="62" t="s">
        <v>4</v>
      </c>
      <c r="J133" s="207">
        <f>'приложение 9 (2019-2020г)'!K248</f>
        <v>286.3</v>
      </c>
      <c r="K133" s="207">
        <f>'приложение 9 (2019-2020г)'!L248</f>
        <v>287</v>
      </c>
    </row>
    <row r="134" spans="2:11" s="86" customFormat="1" ht="41.25" customHeight="1">
      <c r="B134" s="8" t="s">
        <v>489</v>
      </c>
      <c r="C134" s="62" t="s">
        <v>230</v>
      </c>
      <c r="D134" s="62" t="s">
        <v>286</v>
      </c>
      <c r="E134" s="133" t="s">
        <v>416</v>
      </c>
      <c r="F134" s="195" t="s">
        <v>306</v>
      </c>
      <c r="G134" s="195" t="s">
        <v>232</v>
      </c>
      <c r="H134" s="161" t="s">
        <v>309</v>
      </c>
      <c r="I134" s="1"/>
      <c r="J134" s="207">
        <f>J135</f>
        <v>0.7</v>
      </c>
      <c r="K134" s="207">
        <f>K135</f>
        <v>0</v>
      </c>
    </row>
    <row r="135" spans="2:11" s="86" customFormat="1" ht="42.75" customHeight="1">
      <c r="B135" s="8" t="s">
        <v>490</v>
      </c>
      <c r="C135" s="62" t="s">
        <v>230</v>
      </c>
      <c r="D135" s="62" t="s">
        <v>286</v>
      </c>
      <c r="E135" s="133" t="s">
        <v>416</v>
      </c>
      <c r="F135" s="195" t="s">
        <v>306</v>
      </c>
      <c r="G135" s="195" t="s">
        <v>232</v>
      </c>
      <c r="H135" s="161" t="s">
        <v>417</v>
      </c>
      <c r="I135" s="1"/>
      <c r="J135" s="207">
        <f>J136</f>
        <v>0.7</v>
      </c>
      <c r="K135" s="207">
        <f>K136</f>
        <v>0</v>
      </c>
    </row>
    <row r="136" spans="2:11" s="86" customFormat="1" ht="28.5" customHeight="1">
      <c r="B136" s="8" t="s">
        <v>220</v>
      </c>
      <c r="C136" s="62" t="s">
        <v>230</v>
      </c>
      <c r="D136" s="62" t="s">
        <v>286</v>
      </c>
      <c r="E136" s="133" t="s">
        <v>416</v>
      </c>
      <c r="F136" s="195" t="s">
        <v>306</v>
      </c>
      <c r="G136" s="195" t="s">
        <v>232</v>
      </c>
      <c r="H136" s="161" t="s">
        <v>417</v>
      </c>
      <c r="I136" s="1" t="s">
        <v>4</v>
      </c>
      <c r="J136" s="207">
        <f>'приложение 9 (2019-2020г)'!K251</f>
        <v>0.7</v>
      </c>
      <c r="K136" s="207">
        <f>'приложение 9 (2019-2020г)'!L251</f>
        <v>0</v>
      </c>
    </row>
    <row r="137" spans="2:11" s="86" customFormat="1" ht="53.25" customHeight="1">
      <c r="B137" s="3" t="s">
        <v>74</v>
      </c>
      <c r="C137" s="62" t="s">
        <v>230</v>
      </c>
      <c r="D137" s="62" t="s">
        <v>286</v>
      </c>
      <c r="E137" s="99" t="s">
        <v>297</v>
      </c>
      <c r="F137" s="168" t="s">
        <v>306</v>
      </c>
      <c r="G137" s="168" t="s">
        <v>231</v>
      </c>
      <c r="H137" s="168" t="s">
        <v>309</v>
      </c>
      <c r="I137" s="1"/>
      <c r="J137" s="207">
        <f>J138+J141</f>
        <v>495</v>
      </c>
      <c r="K137" s="207">
        <f>K138+K141</f>
        <v>160</v>
      </c>
    </row>
    <row r="138" spans="2:11" s="86" customFormat="1" ht="54" customHeight="1">
      <c r="B138" s="96" t="s">
        <v>47</v>
      </c>
      <c r="C138" s="62" t="s">
        <v>230</v>
      </c>
      <c r="D138" s="62" t="s">
        <v>286</v>
      </c>
      <c r="E138" s="99" t="s">
        <v>297</v>
      </c>
      <c r="F138" s="168" t="s">
        <v>306</v>
      </c>
      <c r="G138" s="168" t="s">
        <v>241</v>
      </c>
      <c r="H138" s="131" t="s">
        <v>309</v>
      </c>
      <c r="I138" s="1"/>
      <c r="J138" s="207">
        <f>J139</f>
        <v>335</v>
      </c>
      <c r="K138" s="207">
        <f>K139</f>
        <v>0</v>
      </c>
    </row>
    <row r="139" spans="2:11" s="86" customFormat="1" ht="33.75" customHeight="1">
      <c r="B139" s="13" t="s">
        <v>189</v>
      </c>
      <c r="C139" s="62" t="s">
        <v>230</v>
      </c>
      <c r="D139" s="62" t="s">
        <v>286</v>
      </c>
      <c r="E139" s="148" t="s">
        <v>297</v>
      </c>
      <c r="F139" s="148" t="s">
        <v>306</v>
      </c>
      <c r="G139" s="148" t="s">
        <v>241</v>
      </c>
      <c r="H139" s="148" t="s">
        <v>409</v>
      </c>
      <c r="I139" s="1"/>
      <c r="J139" s="207">
        <f>J140</f>
        <v>335</v>
      </c>
      <c r="K139" s="207">
        <f>K140</f>
        <v>0</v>
      </c>
    </row>
    <row r="140" spans="2:11" s="86" customFormat="1" ht="25.5" customHeight="1">
      <c r="B140" s="3" t="s">
        <v>220</v>
      </c>
      <c r="C140" s="62" t="s">
        <v>230</v>
      </c>
      <c r="D140" s="62" t="s">
        <v>286</v>
      </c>
      <c r="E140" s="99" t="s">
        <v>297</v>
      </c>
      <c r="F140" s="168" t="s">
        <v>306</v>
      </c>
      <c r="G140" s="168" t="s">
        <v>241</v>
      </c>
      <c r="H140" s="131" t="s">
        <v>409</v>
      </c>
      <c r="I140" s="1" t="s">
        <v>4</v>
      </c>
      <c r="J140" s="207">
        <f>'приложение 9 (2019-2020г)'!K255</f>
        <v>335</v>
      </c>
      <c r="K140" s="207">
        <f>'приложение 9 (2019-2020г)'!L255</f>
        <v>0</v>
      </c>
    </row>
    <row r="141" spans="2:11" ht="36" customHeight="1">
      <c r="B141" s="8" t="s">
        <v>105</v>
      </c>
      <c r="C141" s="84" t="s">
        <v>230</v>
      </c>
      <c r="D141" s="84" t="s">
        <v>286</v>
      </c>
      <c r="E141" s="173" t="s">
        <v>297</v>
      </c>
      <c r="F141" s="173" t="s">
        <v>306</v>
      </c>
      <c r="G141" s="173" t="s">
        <v>260</v>
      </c>
      <c r="H141" s="173" t="s">
        <v>409</v>
      </c>
      <c r="I141" s="84"/>
      <c r="J141" s="151">
        <f>J142</f>
        <v>160</v>
      </c>
      <c r="K141" s="151">
        <f>K142</f>
        <v>160</v>
      </c>
    </row>
    <row r="142" spans="2:11" ht="18" customHeight="1">
      <c r="B142" s="8" t="s">
        <v>190</v>
      </c>
      <c r="C142" s="84" t="s">
        <v>230</v>
      </c>
      <c r="D142" s="84" t="s">
        <v>286</v>
      </c>
      <c r="E142" s="133" t="s">
        <v>297</v>
      </c>
      <c r="F142" s="195" t="s">
        <v>306</v>
      </c>
      <c r="G142" s="195" t="s">
        <v>260</v>
      </c>
      <c r="H142" s="161" t="s">
        <v>409</v>
      </c>
      <c r="I142" s="84"/>
      <c r="J142" s="151">
        <f>J143</f>
        <v>160</v>
      </c>
      <c r="K142" s="151">
        <f>K143</f>
        <v>160</v>
      </c>
    </row>
    <row r="143" spans="2:11" ht="31.5" customHeight="1">
      <c r="B143" s="3" t="s">
        <v>220</v>
      </c>
      <c r="C143" s="103" t="s">
        <v>230</v>
      </c>
      <c r="D143" s="103" t="s">
        <v>286</v>
      </c>
      <c r="E143" s="133" t="s">
        <v>297</v>
      </c>
      <c r="F143" s="195" t="s">
        <v>306</v>
      </c>
      <c r="G143" s="195" t="s">
        <v>260</v>
      </c>
      <c r="H143" s="161" t="s">
        <v>409</v>
      </c>
      <c r="I143" s="84" t="s">
        <v>4</v>
      </c>
      <c r="J143" s="151">
        <f>'приложение 9 (2019-2020г)'!K258</f>
        <v>160</v>
      </c>
      <c r="K143" s="151">
        <f>'приложение 9 (2019-2020г)'!L258</f>
        <v>160</v>
      </c>
    </row>
    <row r="144" spans="2:11" s="86" customFormat="1" ht="51" customHeight="1">
      <c r="B144" s="13" t="s">
        <v>103</v>
      </c>
      <c r="C144" s="62" t="s">
        <v>230</v>
      </c>
      <c r="D144" s="62" t="s">
        <v>286</v>
      </c>
      <c r="E144" s="99" t="s">
        <v>410</v>
      </c>
      <c r="F144" s="168" t="s">
        <v>306</v>
      </c>
      <c r="G144" s="168" t="s">
        <v>231</v>
      </c>
      <c r="H144" s="131" t="s">
        <v>309</v>
      </c>
      <c r="I144" s="1"/>
      <c r="J144" s="207">
        <f>J145</f>
        <v>535</v>
      </c>
      <c r="K144" s="207">
        <f>K145</f>
        <v>535</v>
      </c>
    </row>
    <row r="145" spans="2:11" s="86" customFormat="1" ht="44.25" customHeight="1">
      <c r="B145" s="40" t="s">
        <v>152</v>
      </c>
      <c r="C145" s="62" t="s">
        <v>230</v>
      </c>
      <c r="D145" s="62" t="s">
        <v>286</v>
      </c>
      <c r="E145" s="99" t="s">
        <v>410</v>
      </c>
      <c r="F145" s="168" t="s">
        <v>325</v>
      </c>
      <c r="G145" s="168" t="s">
        <v>231</v>
      </c>
      <c r="H145" s="131" t="s">
        <v>309</v>
      </c>
      <c r="I145" s="2"/>
      <c r="J145" s="207">
        <f>J146+J149+J151</f>
        <v>535</v>
      </c>
      <c r="K145" s="207">
        <f>K146+K149+K151</f>
        <v>535</v>
      </c>
    </row>
    <row r="146" spans="2:11" s="86" customFormat="1" ht="28.5" customHeight="1">
      <c r="B146" s="13" t="s">
        <v>153</v>
      </c>
      <c r="C146" s="62" t="s">
        <v>230</v>
      </c>
      <c r="D146" s="62" t="s">
        <v>286</v>
      </c>
      <c r="E146" s="148" t="s">
        <v>410</v>
      </c>
      <c r="F146" s="148" t="s">
        <v>325</v>
      </c>
      <c r="G146" s="148" t="s">
        <v>230</v>
      </c>
      <c r="H146" s="148" t="s">
        <v>309</v>
      </c>
      <c r="I146" s="2"/>
      <c r="J146" s="207">
        <f>J147</f>
        <v>25</v>
      </c>
      <c r="K146" s="207">
        <f>K147</f>
        <v>25</v>
      </c>
    </row>
    <row r="147" spans="2:11" s="86" customFormat="1" ht="66" customHeight="1">
      <c r="B147" s="104" t="s">
        <v>96</v>
      </c>
      <c r="C147" s="62" t="s">
        <v>230</v>
      </c>
      <c r="D147" s="62" t="s">
        <v>286</v>
      </c>
      <c r="E147" s="99" t="s">
        <v>410</v>
      </c>
      <c r="F147" s="168" t="s">
        <v>325</v>
      </c>
      <c r="G147" s="168" t="s">
        <v>230</v>
      </c>
      <c r="H147" s="131" t="s">
        <v>411</v>
      </c>
      <c r="I147" s="2"/>
      <c r="J147" s="207">
        <f>J148</f>
        <v>25</v>
      </c>
      <c r="K147" s="207">
        <f>K148</f>
        <v>25</v>
      </c>
    </row>
    <row r="148" spans="2:11" s="86" customFormat="1" ht="33" customHeight="1">
      <c r="B148" s="3" t="s">
        <v>220</v>
      </c>
      <c r="C148" s="62" t="s">
        <v>230</v>
      </c>
      <c r="D148" s="62" t="s">
        <v>286</v>
      </c>
      <c r="E148" s="148" t="s">
        <v>410</v>
      </c>
      <c r="F148" s="148" t="s">
        <v>325</v>
      </c>
      <c r="G148" s="148" t="s">
        <v>230</v>
      </c>
      <c r="H148" s="148" t="s">
        <v>411</v>
      </c>
      <c r="I148" s="1" t="s">
        <v>4</v>
      </c>
      <c r="J148" s="207">
        <f>'приложение 9 (2019-2020г)'!K367</f>
        <v>25</v>
      </c>
      <c r="K148" s="207">
        <f>'приложение 9 (2019-2020г)'!L367</f>
        <v>25</v>
      </c>
    </row>
    <row r="149" spans="2:11" s="86" customFormat="1" ht="47.25" customHeight="1">
      <c r="B149" s="13" t="s">
        <v>154</v>
      </c>
      <c r="C149" s="62" t="s">
        <v>230</v>
      </c>
      <c r="D149" s="62" t="s">
        <v>286</v>
      </c>
      <c r="E149" s="99" t="s">
        <v>410</v>
      </c>
      <c r="F149" s="168" t="s">
        <v>325</v>
      </c>
      <c r="G149" s="168" t="s">
        <v>235</v>
      </c>
      <c r="H149" s="131" t="s">
        <v>309</v>
      </c>
      <c r="I149" s="1"/>
      <c r="J149" s="207">
        <f>J150</f>
        <v>340</v>
      </c>
      <c r="K149" s="207">
        <f>K150</f>
        <v>340</v>
      </c>
    </row>
    <row r="150" spans="2:11" s="86" customFormat="1" ht="33.75" customHeight="1">
      <c r="B150" s="3" t="s">
        <v>220</v>
      </c>
      <c r="C150" s="62" t="s">
        <v>230</v>
      </c>
      <c r="D150" s="62" t="s">
        <v>286</v>
      </c>
      <c r="E150" s="99" t="s">
        <v>410</v>
      </c>
      <c r="F150" s="168" t="s">
        <v>325</v>
      </c>
      <c r="G150" s="168" t="s">
        <v>235</v>
      </c>
      <c r="H150" s="131" t="s">
        <v>412</v>
      </c>
      <c r="I150" s="1" t="s">
        <v>4</v>
      </c>
      <c r="J150" s="207">
        <f>'приложение 9 (2019-2020г)'!K369</f>
        <v>340</v>
      </c>
      <c r="K150" s="207">
        <f>'приложение 9 (2019-2020г)'!L369</f>
        <v>340</v>
      </c>
    </row>
    <row r="151" spans="2:11" s="86" customFormat="1" ht="49.5" customHeight="1">
      <c r="B151" s="13" t="s">
        <v>155</v>
      </c>
      <c r="C151" s="62" t="s">
        <v>230</v>
      </c>
      <c r="D151" s="62" t="s">
        <v>286</v>
      </c>
      <c r="E151" s="99" t="s">
        <v>410</v>
      </c>
      <c r="F151" s="168" t="s">
        <v>325</v>
      </c>
      <c r="G151" s="168" t="s">
        <v>241</v>
      </c>
      <c r="H151" s="131" t="s">
        <v>309</v>
      </c>
      <c r="I151" s="1"/>
      <c r="J151" s="207">
        <f>J152</f>
        <v>170</v>
      </c>
      <c r="K151" s="207">
        <f>K152</f>
        <v>170</v>
      </c>
    </row>
    <row r="152" spans="2:11" s="86" customFormat="1" ht="31.5" customHeight="1">
      <c r="B152" s="3" t="s">
        <v>220</v>
      </c>
      <c r="C152" s="62" t="s">
        <v>230</v>
      </c>
      <c r="D152" s="62" t="s">
        <v>286</v>
      </c>
      <c r="E152" s="148" t="s">
        <v>410</v>
      </c>
      <c r="F152" s="148" t="s">
        <v>325</v>
      </c>
      <c r="G152" s="148" t="s">
        <v>241</v>
      </c>
      <c r="H152" s="148" t="s">
        <v>413</v>
      </c>
      <c r="I152" s="2">
        <v>240</v>
      </c>
      <c r="J152" s="207">
        <f>'приложение 9 (2019-2020г)'!K371</f>
        <v>170</v>
      </c>
      <c r="K152" s="207">
        <f>'приложение 9 (2019-2020г)'!L371</f>
        <v>170</v>
      </c>
    </row>
    <row r="153" spans="2:11" s="86" customFormat="1" ht="33" customHeight="1">
      <c r="B153" s="5" t="s">
        <v>265</v>
      </c>
      <c r="C153" s="88" t="s">
        <v>232</v>
      </c>
      <c r="D153" s="88"/>
      <c r="E153" s="186"/>
      <c r="F153" s="187"/>
      <c r="G153" s="187"/>
      <c r="H153" s="187"/>
      <c r="I153" s="1"/>
      <c r="J153" s="150">
        <f>J154+J161</f>
        <v>1484.8</v>
      </c>
      <c r="K153" s="150">
        <f>K154+K161</f>
        <v>1491.8999999999999</v>
      </c>
    </row>
    <row r="154" spans="2:11" s="92" customFormat="1" ht="42" customHeight="1">
      <c r="B154" s="5" t="s">
        <v>282</v>
      </c>
      <c r="C154" s="4" t="s">
        <v>232</v>
      </c>
      <c r="D154" s="4" t="s">
        <v>242</v>
      </c>
      <c r="E154" s="186"/>
      <c r="F154" s="187"/>
      <c r="G154" s="187"/>
      <c r="H154" s="187"/>
      <c r="I154" s="4"/>
      <c r="J154" s="150">
        <f>J155</f>
        <v>1383.6</v>
      </c>
      <c r="K154" s="150">
        <f>K155</f>
        <v>1383.6</v>
      </c>
    </row>
    <row r="155" spans="2:11" s="92" customFormat="1" ht="42" customHeight="1">
      <c r="B155" s="115" t="s">
        <v>29</v>
      </c>
      <c r="C155" s="62" t="s">
        <v>232</v>
      </c>
      <c r="D155" s="62" t="s">
        <v>242</v>
      </c>
      <c r="E155" s="148" t="s">
        <v>232</v>
      </c>
      <c r="F155" s="148" t="s">
        <v>306</v>
      </c>
      <c r="G155" s="148" t="s">
        <v>231</v>
      </c>
      <c r="H155" s="148" t="s">
        <v>309</v>
      </c>
      <c r="I155" s="1"/>
      <c r="J155" s="207">
        <f>J156</f>
        <v>1383.6</v>
      </c>
      <c r="K155" s="207">
        <f>K156</f>
        <v>1383.6</v>
      </c>
    </row>
    <row r="156" spans="2:11" s="92" customFormat="1" ht="27.75" customHeight="1">
      <c r="B156" s="40" t="s">
        <v>137</v>
      </c>
      <c r="C156" s="62" t="s">
        <v>232</v>
      </c>
      <c r="D156" s="62" t="s">
        <v>242</v>
      </c>
      <c r="E156" s="168" t="s">
        <v>232</v>
      </c>
      <c r="F156" s="168" t="s">
        <v>325</v>
      </c>
      <c r="G156" s="168" t="s">
        <v>231</v>
      </c>
      <c r="H156" s="131" t="s">
        <v>309</v>
      </c>
      <c r="I156" s="1"/>
      <c r="J156" s="207">
        <f>J157</f>
        <v>1383.6</v>
      </c>
      <c r="K156" s="207">
        <f>K157</f>
        <v>1383.6</v>
      </c>
    </row>
    <row r="157" spans="2:11" s="92" customFormat="1" ht="30" customHeight="1">
      <c r="B157" s="3" t="s">
        <v>491</v>
      </c>
      <c r="C157" s="62" t="s">
        <v>232</v>
      </c>
      <c r="D157" s="62" t="s">
        <v>242</v>
      </c>
      <c r="E157" s="148" t="s">
        <v>232</v>
      </c>
      <c r="F157" s="148" t="s">
        <v>325</v>
      </c>
      <c r="G157" s="148" t="s">
        <v>242</v>
      </c>
      <c r="H157" s="131" t="s">
        <v>309</v>
      </c>
      <c r="I157" s="1"/>
      <c r="J157" s="207">
        <f>J158</f>
        <v>1383.6</v>
      </c>
      <c r="K157" s="207">
        <f>K158</f>
        <v>1383.6</v>
      </c>
    </row>
    <row r="158" spans="2:11" s="86" customFormat="1" ht="28.5" customHeight="1">
      <c r="B158" s="3" t="s">
        <v>27</v>
      </c>
      <c r="C158" s="62" t="s">
        <v>232</v>
      </c>
      <c r="D158" s="62" t="s">
        <v>242</v>
      </c>
      <c r="E158" s="168" t="s">
        <v>232</v>
      </c>
      <c r="F158" s="168" t="s">
        <v>325</v>
      </c>
      <c r="G158" s="168" t="s">
        <v>242</v>
      </c>
      <c r="H158" s="131" t="s">
        <v>492</v>
      </c>
      <c r="I158" s="1"/>
      <c r="J158" s="184">
        <f>J159+J160</f>
        <v>1383.6</v>
      </c>
      <c r="K158" s="184">
        <f>K159+K160</f>
        <v>1383.6</v>
      </c>
    </row>
    <row r="159" spans="2:11" s="86" customFormat="1" ht="15.75" customHeight="1">
      <c r="B159" s="40" t="s">
        <v>45</v>
      </c>
      <c r="C159" s="62" t="s">
        <v>232</v>
      </c>
      <c r="D159" s="62" t="s">
        <v>242</v>
      </c>
      <c r="E159" s="168" t="s">
        <v>232</v>
      </c>
      <c r="F159" s="168" t="s">
        <v>325</v>
      </c>
      <c r="G159" s="168" t="s">
        <v>242</v>
      </c>
      <c r="H159" s="131" t="s">
        <v>492</v>
      </c>
      <c r="I159" s="1" t="s">
        <v>86</v>
      </c>
      <c r="J159" s="184">
        <f>'приложение 9 (2019-2020г)'!K265</f>
        <v>1263.6</v>
      </c>
      <c r="K159" s="184">
        <f>'приложение 9 (2019-2020г)'!L265</f>
        <v>1263.6</v>
      </c>
    </row>
    <row r="160" spans="2:11" s="86" customFormat="1" ht="27.75" customHeight="1">
      <c r="B160" s="3" t="s">
        <v>220</v>
      </c>
      <c r="C160" s="62" t="s">
        <v>232</v>
      </c>
      <c r="D160" s="62" t="s">
        <v>242</v>
      </c>
      <c r="E160" s="168" t="s">
        <v>232</v>
      </c>
      <c r="F160" s="168" t="s">
        <v>325</v>
      </c>
      <c r="G160" s="168" t="s">
        <v>242</v>
      </c>
      <c r="H160" s="131" t="s">
        <v>492</v>
      </c>
      <c r="I160" s="1" t="s">
        <v>4</v>
      </c>
      <c r="J160" s="184">
        <f>'приложение 9 (2019-2020г)'!K266</f>
        <v>120</v>
      </c>
      <c r="K160" s="184">
        <f>'приложение 9 (2019-2020г)'!L266</f>
        <v>120</v>
      </c>
    </row>
    <row r="161" spans="2:11" s="86" customFormat="1" ht="36" customHeight="1">
      <c r="B161" s="105" t="s">
        <v>296</v>
      </c>
      <c r="C161" s="88" t="s">
        <v>232</v>
      </c>
      <c r="D161" s="88" t="s">
        <v>297</v>
      </c>
      <c r="E161" s="186"/>
      <c r="F161" s="187"/>
      <c r="G161" s="187"/>
      <c r="H161" s="187"/>
      <c r="I161" s="62"/>
      <c r="J161" s="184">
        <f>J162</f>
        <v>101.2</v>
      </c>
      <c r="K161" s="184">
        <f>K162</f>
        <v>108.3</v>
      </c>
    </row>
    <row r="162" spans="2:11" s="86" customFormat="1" ht="48" customHeight="1">
      <c r="B162" s="115" t="s">
        <v>72</v>
      </c>
      <c r="C162" s="1" t="s">
        <v>232</v>
      </c>
      <c r="D162" s="1" t="s">
        <v>297</v>
      </c>
      <c r="E162" s="148" t="s">
        <v>232</v>
      </c>
      <c r="F162" s="148" t="s">
        <v>306</v>
      </c>
      <c r="G162" s="148" t="s">
        <v>231</v>
      </c>
      <c r="H162" s="148" t="s">
        <v>309</v>
      </c>
      <c r="I162" s="1"/>
      <c r="J162" s="207">
        <f>J163</f>
        <v>101.2</v>
      </c>
      <c r="K162" s="207">
        <f>K163</f>
        <v>108.3</v>
      </c>
    </row>
    <row r="163" spans="2:11" s="86" customFormat="1" ht="19.5" customHeight="1">
      <c r="B163" s="130" t="s">
        <v>123</v>
      </c>
      <c r="C163" s="1" t="s">
        <v>232</v>
      </c>
      <c r="D163" s="1" t="s">
        <v>297</v>
      </c>
      <c r="E163" s="99" t="s">
        <v>232</v>
      </c>
      <c r="F163" s="168" t="s">
        <v>325</v>
      </c>
      <c r="G163" s="168" t="s">
        <v>231</v>
      </c>
      <c r="H163" s="131" t="s">
        <v>309</v>
      </c>
      <c r="I163" s="1"/>
      <c r="J163" s="207">
        <f>J164+J167</f>
        <v>101.2</v>
      </c>
      <c r="K163" s="207">
        <f>K164+K167</f>
        <v>108.3</v>
      </c>
    </row>
    <row r="164" spans="2:11" s="86" customFormat="1" ht="21.75" customHeight="1">
      <c r="B164" s="40" t="s">
        <v>144</v>
      </c>
      <c r="C164" s="1" t="s">
        <v>232</v>
      </c>
      <c r="D164" s="1" t="s">
        <v>297</v>
      </c>
      <c r="E164" s="148" t="s">
        <v>232</v>
      </c>
      <c r="F164" s="148" t="s">
        <v>325</v>
      </c>
      <c r="G164" s="148" t="s">
        <v>232</v>
      </c>
      <c r="H164" s="148" t="s">
        <v>309</v>
      </c>
      <c r="I164" s="1"/>
      <c r="J164" s="207">
        <f>J165</f>
        <v>50</v>
      </c>
      <c r="K164" s="207">
        <f>K165</f>
        <v>50</v>
      </c>
    </row>
    <row r="165" spans="2:11" s="86" customFormat="1" ht="31.5" customHeight="1">
      <c r="B165" s="13" t="s">
        <v>90</v>
      </c>
      <c r="C165" s="1" t="s">
        <v>232</v>
      </c>
      <c r="D165" s="1" t="s">
        <v>297</v>
      </c>
      <c r="E165" s="99" t="s">
        <v>232</v>
      </c>
      <c r="F165" s="168" t="s">
        <v>325</v>
      </c>
      <c r="G165" s="168" t="s">
        <v>232</v>
      </c>
      <c r="H165" s="168" t="s">
        <v>389</v>
      </c>
      <c r="I165" s="1"/>
      <c r="J165" s="207">
        <f>J166</f>
        <v>50</v>
      </c>
      <c r="K165" s="207">
        <f>K166</f>
        <v>50</v>
      </c>
    </row>
    <row r="166" spans="2:11" s="86" customFormat="1" ht="31.5" customHeight="1">
      <c r="B166" s="3" t="s">
        <v>220</v>
      </c>
      <c r="C166" s="1" t="s">
        <v>232</v>
      </c>
      <c r="D166" s="1" t="s">
        <v>297</v>
      </c>
      <c r="E166" s="148" t="s">
        <v>232</v>
      </c>
      <c r="F166" s="148" t="s">
        <v>325</v>
      </c>
      <c r="G166" s="148" t="s">
        <v>232</v>
      </c>
      <c r="H166" s="148" t="s">
        <v>389</v>
      </c>
      <c r="I166" s="1" t="s">
        <v>4</v>
      </c>
      <c r="J166" s="207">
        <f>'приложение 9 (2019-2020г)'!K272</f>
        <v>50</v>
      </c>
      <c r="K166" s="207">
        <f>'приложение 9 (2019-2020г)'!L272</f>
        <v>50</v>
      </c>
    </row>
    <row r="167" spans="2:11" s="86" customFormat="1" ht="45.75" customHeight="1">
      <c r="B167" s="6" t="s">
        <v>145</v>
      </c>
      <c r="C167" s="1" t="s">
        <v>232</v>
      </c>
      <c r="D167" s="1" t="s">
        <v>297</v>
      </c>
      <c r="E167" s="99" t="s">
        <v>232</v>
      </c>
      <c r="F167" s="168" t="s">
        <v>325</v>
      </c>
      <c r="G167" s="168" t="s">
        <v>241</v>
      </c>
      <c r="H167" s="168" t="s">
        <v>309</v>
      </c>
      <c r="I167" s="1"/>
      <c r="J167" s="207">
        <f>J168</f>
        <v>51.2</v>
      </c>
      <c r="K167" s="207">
        <f>K168</f>
        <v>58.3</v>
      </c>
    </row>
    <row r="168" spans="2:11" s="86" customFormat="1" ht="33.75" customHeight="1">
      <c r="B168" s="6" t="s">
        <v>43</v>
      </c>
      <c r="C168" s="1" t="s">
        <v>232</v>
      </c>
      <c r="D168" s="1" t="s">
        <v>297</v>
      </c>
      <c r="E168" s="148" t="s">
        <v>232</v>
      </c>
      <c r="F168" s="148" t="s">
        <v>325</v>
      </c>
      <c r="G168" s="148" t="s">
        <v>241</v>
      </c>
      <c r="H168" s="148" t="s">
        <v>390</v>
      </c>
      <c r="I168" s="1"/>
      <c r="J168" s="207">
        <f>J169</f>
        <v>51.2</v>
      </c>
      <c r="K168" s="207">
        <f>K169</f>
        <v>58.3</v>
      </c>
    </row>
    <row r="169" spans="2:11" s="86" customFormat="1" ht="34.5" customHeight="1">
      <c r="B169" s="3" t="s">
        <v>220</v>
      </c>
      <c r="C169" s="62" t="s">
        <v>232</v>
      </c>
      <c r="D169" s="62" t="s">
        <v>297</v>
      </c>
      <c r="E169" s="99" t="s">
        <v>232</v>
      </c>
      <c r="F169" s="168" t="s">
        <v>325</v>
      </c>
      <c r="G169" s="168" t="s">
        <v>241</v>
      </c>
      <c r="H169" s="168" t="s">
        <v>390</v>
      </c>
      <c r="I169" s="1" t="s">
        <v>4</v>
      </c>
      <c r="J169" s="207">
        <f>'приложение 9 (2019-2020г)'!K275</f>
        <v>51.2</v>
      </c>
      <c r="K169" s="207">
        <f>'приложение 9 (2019-2020г)'!L275</f>
        <v>58.3</v>
      </c>
    </row>
    <row r="170" spans="2:11" s="86" customFormat="1" ht="12.75">
      <c r="B170" s="90" t="s">
        <v>243</v>
      </c>
      <c r="C170" s="88" t="s">
        <v>241</v>
      </c>
      <c r="D170" s="62"/>
      <c r="E170" s="186"/>
      <c r="F170" s="187"/>
      <c r="G170" s="187"/>
      <c r="H170" s="187"/>
      <c r="I170" s="64"/>
      <c r="J170" s="206">
        <f>J171+J188</f>
        <v>21925.6</v>
      </c>
      <c r="K170" s="206">
        <f>K171+K188</f>
        <v>22778.6</v>
      </c>
    </row>
    <row r="171" spans="2:11" s="86" customFormat="1" ht="15" customHeight="1">
      <c r="B171" s="90" t="s">
        <v>298</v>
      </c>
      <c r="C171" s="88" t="s">
        <v>241</v>
      </c>
      <c r="D171" s="88" t="s">
        <v>242</v>
      </c>
      <c r="E171" s="186"/>
      <c r="F171" s="187"/>
      <c r="G171" s="187"/>
      <c r="H171" s="187"/>
      <c r="I171" s="4"/>
      <c r="J171" s="150">
        <f>J172</f>
        <v>17565.1</v>
      </c>
      <c r="K171" s="150">
        <f>K172</f>
        <v>18418.1</v>
      </c>
    </row>
    <row r="172" spans="2:11" s="86" customFormat="1" ht="41.25" customHeight="1">
      <c r="B172" s="3" t="s">
        <v>101</v>
      </c>
      <c r="C172" s="62" t="s">
        <v>241</v>
      </c>
      <c r="D172" s="62" t="s">
        <v>242</v>
      </c>
      <c r="E172" s="186" t="s">
        <v>234</v>
      </c>
      <c r="F172" s="187" t="s">
        <v>306</v>
      </c>
      <c r="G172" s="187" t="s">
        <v>231</v>
      </c>
      <c r="H172" s="167" t="s">
        <v>309</v>
      </c>
      <c r="I172" s="1"/>
      <c r="J172" s="207">
        <f>J173+J183+J186</f>
        <v>17565.1</v>
      </c>
      <c r="K172" s="207">
        <f>K173+K183+K186</f>
        <v>18418.1</v>
      </c>
    </row>
    <row r="173" spans="2:11" s="86" customFormat="1" ht="48" customHeight="1">
      <c r="B173" s="3" t="s">
        <v>174</v>
      </c>
      <c r="C173" s="62" t="s">
        <v>241</v>
      </c>
      <c r="D173" s="62" t="s">
        <v>242</v>
      </c>
      <c r="E173" s="186" t="s">
        <v>234</v>
      </c>
      <c r="F173" s="187" t="s">
        <v>306</v>
      </c>
      <c r="G173" s="187" t="s">
        <v>230</v>
      </c>
      <c r="H173" s="167" t="s">
        <v>309</v>
      </c>
      <c r="I173" s="1"/>
      <c r="J173" s="207">
        <f>J174+J177+J180</f>
        <v>9540.6</v>
      </c>
      <c r="K173" s="207">
        <f>K174+K177+K180</f>
        <v>10393.6</v>
      </c>
    </row>
    <row r="174" spans="2:11" s="86" customFormat="1" ht="31.5" customHeight="1">
      <c r="B174" s="6" t="s">
        <v>20</v>
      </c>
      <c r="C174" s="62" t="s">
        <v>241</v>
      </c>
      <c r="D174" s="62" t="s">
        <v>242</v>
      </c>
      <c r="E174" s="163" t="s">
        <v>234</v>
      </c>
      <c r="F174" s="163" t="s">
        <v>306</v>
      </c>
      <c r="G174" s="163" t="s">
        <v>230</v>
      </c>
      <c r="H174" s="163" t="s">
        <v>396</v>
      </c>
      <c r="I174" s="1"/>
      <c r="J174" s="207">
        <f>J175+J176</f>
        <v>6045.5</v>
      </c>
      <c r="K174" s="207">
        <f>K175+K176</f>
        <v>6898.5</v>
      </c>
    </row>
    <row r="175" spans="2:11" s="86" customFormat="1" ht="30" customHeight="1">
      <c r="B175" s="3" t="s">
        <v>220</v>
      </c>
      <c r="C175" s="62" t="s">
        <v>241</v>
      </c>
      <c r="D175" s="62" t="s">
        <v>242</v>
      </c>
      <c r="E175" s="186" t="s">
        <v>234</v>
      </c>
      <c r="F175" s="187" t="s">
        <v>306</v>
      </c>
      <c r="G175" s="187" t="s">
        <v>230</v>
      </c>
      <c r="H175" s="167" t="s">
        <v>396</v>
      </c>
      <c r="I175" s="1" t="s">
        <v>4</v>
      </c>
      <c r="J175" s="207">
        <f>'приложение 9 (2019-2020г)'!K514+'приложение 9 (2019-2020г)'!K281</f>
        <v>6045.5</v>
      </c>
      <c r="K175" s="207">
        <f>'приложение 9 (2019-2020г)'!L514+'приложение 9 (2019-2020г)'!L281</f>
        <v>6898.5</v>
      </c>
    </row>
    <row r="176" spans="2:11" s="86" customFormat="1" ht="21.75" customHeight="1">
      <c r="B176" s="3" t="s">
        <v>81</v>
      </c>
      <c r="C176" s="62" t="s">
        <v>241</v>
      </c>
      <c r="D176" s="62" t="s">
        <v>242</v>
      </c>
      <c r="E176" s="163" t="s">
        <v>234</v>
      </c>
      <c r="F176" s="163" t="s">
        <v>306</v>
      </c>
      <c r="G176" s="163" t="s">
        <v>230</v>
      </c>
      <c r="H176" s="163" t="s">
        <v>396</v>
      </c>
      <c r="I176" s="1" t="s">
        <v>80</v>
      </c>
      <c r="J176" s="207">
        <f>'приложение 9 (2019-2020г)'!K515</f>
        <v>0</v>
      </c>
      <c r="K176" s="207">
        <f>'приложение 9 (2019-2020г)'!L515</f>
        <v>0</v>
      </c>
    </row>
    <row r="177" spans="2:11" s="86" customFormat="1" ht="36.75" customHeight="1">
      <c r="B177" s="96" t="s">
        <v>89</v>
      </c>
      <c r="C177" s="62" t="s">
        <v>241</v>
      </c>
      <c r="D177" s="62" t="s">
        <v>242</v>
      </c>
      <c r="E177" s="186" t="s">
        <v>234</v>
      </c>
      <c r="F177" s="187" t="s">
        <v>306</v>
      </c>
      <c r="G177" s="187" t="s">
        <v>230</v>
      </c>
      <c r="H177" s="167" t="s">
        <v>397</v>
      </c>
      <c r="I177" s="1"/>
      <c r="J177" s="207">
        <f>J178+J179</f>
        <v>2318.5</v>
      </c>
      <c r="K177" s="207">
        <f>K178+K179</f>
        <v>2318.5</v>
      </c>
    </row>
    <row r="178" spans="2:11" s="86" customFormat="1" ht="23.25" customHeight="1">
      <c r="B178" s="3" t="s">
        <v>8</v>
      </c>
      <c r="C178" s="62" t="s">
        <v>241</v>
      </c>
      <c r="D178" s="62" t="s">
        <v>242</v>
      </c>
      <c r="E178" s="163" t="s">
        <v>234</v>
      </c>
      <c r="F178" s="163" t="s">
        <v>306</v>
      </c>
      <c r="G178" s="163" t="s">
        <v>230</v>
      </c>
      <c r="H178" s="163" t="s">
        <v>397</v>
      </c>
      <c r="I178" s="1" t="s">
        <v>4</v>
      </c>
      <c r="J178" s="207">
        <f>'приложение 9 (2019-2020г)'!K283</f>
        <v>2318.5</v>
      </c>
      <c r="K178" s="207">
        <f>'приложение 9 (2019-2020г)'!L283</f>
        <v>2318.5</v>
      </c>
    </row>
    <row r="179" spans="2:11" s="86" customFormat="1" ht="21.75" customHeight="1">
      <c r="B179" s="3" t="s">
        <v>81</v>
      </c>
      <c r="C179" s="62" t="s">
        <v>241</v>
      </c>
      <c r="D179" s="62" t="s">
        <v>242</v>
      </c>
      <c r="E179" s="186" t="s">
        <v>234</v>
      </c>
      <c r="F179" s="187" t="s">
        <v>306</v>
      </c>
      <c r="G179" s="187" t="s">
        <v>230</v>
      </c>
      <c r="H179" s="167" t="s">
        <v>397</v>
      </c>
      <c r="I179" s="1" t="s">
        <v>80</v>
      </c>
      <c r="J179" s="207">
        <f>'приложение 9 (2019-2020г)'!K518</f>
        <v>0</v>
      </c>
      <c r="K179" s="207">
        <f>'приложение 9 (2019-2020г)'!L518</f>
        <v>0</v>
      </c>
    </row>
    <row r="180" spans="2:11" s="86" customFormat="1" ht="36.75" customHeight="1">
      <c r="B180" s="96" t="s">
        <v>89</v>
      </c>
      <c r="C180" s="62" t="s">
        <v>241</v>
      </c>
      <c r="D180" s="62" t="s">
        <v>242</v>
      </c>
      <c r="E180" s="186" t="s">
        <v>234</v>
      </c>
      <c r="F180" s="187" t="s">
        <v>306</v>
      </c>
      <c r="G180" s="187" t="s">
        <v>230</v>
      </c>
      <c r="H180" s="167" t="s">
        <v>398</v>
      </c>
      <c r="I180" s="1"/>
      <c r="J180" s="207">
        <f>J181+J182</f>
        <v>1176.6</v>
      </c>
      <c r="K180" s="207">
        <f>K181+K182</f>
        <v>1176.6</v>
      </c>
    </row>
    <row r="181" spans="2:11" s="86" customFormat="1" ht="18.75" customHeight="1">
      <c r="B181" s="3" t="s">
        <v>8</v>
      </c>
      <c r="C181" s="62"/>
      <c r="D181" s="62"/>
      <c r="E181" s="186" t="s">
        <v>234</v>
      </c>
      <c r="F181" s="187" t="s">
        <v>306</v>
      </c>
      <c r="G181" s="187" t="s">
        <v>230</v>
      </c>
      <c r="H181" s="167" t="s">
        <v>398</v>
      </c>
      <c r="I181" s="1" t="s">
        <v>4</v>
      </c>
      <c r="J181" s="207">
        <f>'приложение 9 (2019-2020г)'!K285</f>
        <v>1176.6</v>
      </c>
      <c r="K181" s="207">
        <f>'приложение 9 (2019-2020г)'!L285</f>
        <v>1176.6</v>
      </c>
    </row>
    <row r="182" spans="2:11" s="86" customFormat="1" ht="18.75" customHeight="1">
      <c r="B182" s="3" t="s">
        <v>81</v>
      </c>
      <c r="C182" s="62" t="s">
        <v>241</v>
      </c>
      <c r="D182" s="62" t="s">
        <v>242</v>
      </c>
      <c r="E182" s="186" t="s">
        <v>234</v>
      </c>
      <c r="F182" s="187" t="s">
        <v>306</v>
      </c>
      <c r="G182" s="187" t="s">
        <v>230</v>
      </c>
      <c r="H182" s="167" t="s">
        <v>398</v>
      </c>
      <c r="I182" s="1" t="s">
        <v>80</v>
      </c>
      <c r="J182" s="207">
        <f>'приложение 9 (2019-2020г)'!K520</f>
        <v>0</v>
      </c>
      <c r="K182" s="207">
        <f>'приложение 9 (2019-2020г)'!L520</f>
        <v>0</v>
      </c>
    </row>
    <row r="183" spans="2:11" s="86" customFormat="1" ht="34.5" customHeight="1">
      <c r="B183" s="9" t="s">
        <v>175</v>
      </c>
      <c r="C183" s="62" t="s">
        <v>241</v>
      </c>
      <c r="D183" s="62" t="s">
        <v>242</v>
      </c>
      <c r="E183" s="186" t="s">
        <v>234</v>
      </c>
      <c r="F183" s="187" t="s">
        <v>306</v>
      </c>
      <c r="G183" s="187" t="s">
        <v>235</v>
      </c>
      <c r="H183" s="167" t="s">
        <v>309</v>
      </c>
      <c r="I183" s="1"/>
      <c r="J183" s="207">
        <f>J184+J185</f>
        <v>3925.5</v>
      </c>
      <c r="K183" s="207">
        <f>K184+K185</f>
        <v>3925.5</v>
      </c>
    </row>
    <row r="184" spans="2:11" s="86" customFormat="1" ht="15.75" customHeight="1">
      <c r="B184" s="3" t="s">
        <v>81</v>
      </c>
      <c r="C184" s="62" t="s">
        <v>241</v>
      </c>
      <c r="D184" s="62" t="s">
        <v>242</v>
      </c>
      <c r="E184" s="163" t="s">
        <v>234</v>
      </c>
      <c r="F184" s="163" t="s">
        <v>306</v>
      </c>
      <c r="G184" s="163" t="s">
        <v>235</v>
      </c>
      <c r="H184" s="163" t="s">
        <v>399</v>
      </c>
      <c r="I184" s="1" t="s">
        <v>80</v>
      </c>
      <c r="J184" s="207">
        <f>'приложение 9 (2019-2020г)'!K522</f>
        <v>3477</v>
      </c>
      <c r="K184" s="207">
        <f>'приложение 9 (2019-2020г)'!L522</f>
        <v>3477</v>
      </c>
    </row>
    <row r="185" spans="2:11" s="86" customFormat="1" ht="31.5" customHeight="1">
      <c r="B185" s="3" t="s">
        <v>220</v>
      </c>
      <c r="C185" s="62" t="s">
        <v>241</v>
      </c>
      <c r="D185" s="62" t="s">
        <v>242</v>
      </c>
      <c r="E185" s="186" t="s">
        <v>234</v>
      </c>
      <c r="F185" s="187" t="s">
        <v>306</v>
      </c>
      <c r="G185" s="187" t="s">
        <v>235</v>
      </c>
      <c r="H185" s="167" t="s">
        <v>399</v>
      </c>
      <c r="I185" s="1" t="s">
        <v>4</v>
      </c>
      <c r="J185" s="207">
        <f>'приложение 9 (2019-2020г)'!K287</f>
        <v>448.5</v>
      </c>
      <c r="K185" s="207">
        <f>'приложение 9 (2019-2020г)'!L287</f>
        <v>448.5</v>
      </c>
    </row>
    <row r="186" spans="2:11" s="86" customFormat="1" ht="34.5" customHeight="1">
      <c r="B186" s="9" t="s">
        <v>176</v>
      </c>
      <c r="C186" s="62" t="s">
        <v>241</v>
      </c>
      <c r="D186" s="62" t="s">
        <v>242</v>
      </c>
      <c r="E186" s="186" t="s">
        <v>234</v>
      </c>
      <c r="F186" s="187" t="s">
        <v>306</v>
      </c>
      <c r="G186" s="187" t="s">
        <v>232</v>
      </c>
      <c r="H186" s="167" t="s">
        <v>309</v>
      </c>
      <c r="I186" s="1"/>
      <c r="J186" s="207">
        <f>J187</f>
        <v>4099</v>
      </c>
      <c r="K186" s="207">
        <f>K187</f>
        <v>4099</v>
      </c>
    </row>
    <row r="187" spans="2:11" s="86" customFormat="1" ht="15.75" customHeight="1">
      <c r="B187" s="3" t="s">
        <v>81</v>
      </c>
      <c r="C187" s="62" t="s">
        <v>241</v>
      </c>
      <c r="D187" s="62" t="s">
        <v>242</v>
      </c>
      <c r="E187" s="186" t="s">
        <v>234</v>
      </c>
      <c r="F187" s="187" t="s">
        <v>306</v>
      </c>
      <c r="G187" s="187" t="s">
        <v>232</v>
      </c>
      <c r="H187" s="167" t="s">
        <v>400</v>
      </c>
      <c r="I187" s="1" t="s">
        <v>80</v>
      </c>
      <c r="J187" s="207">
        <f>'приложение 9 (2019-2020г)'!K524</f>
        <v>4099</v>
      </c>
      <c r="K187" s="207">
        <f>'приложение 9 (2019-2020г)'!L524</f>
        <v>4099</v>
      </c>
    </row>
    <row r="188" spans="2:11" s="86" customFormat="1" ht="18.75" customHeight="1">
      <c r="B188" s="90" t="s">
        <v>259</v>
      </c>
      <c r="C188" s="88" t="s">
        <v>241</v>
      </c>
      <c r="D188" s="88" t="s">
        <v>236</v>
      </c>
      <c r="E188" s="186"/>
      <c r="F188" s="187"/>
      <c r="G188" s="187"/>
      <c r="H188" s="187"/>
      <c r="I188" s="4"/>
      <c r="J188" s="150">
        <f>J189+J192+J199</f>
        <v>4360.5</v>
      </c>
      <c r="K188" s="150">
        <f>K189+K192+K199</f>
        <v>4360.5</v>
      </c>
    </row>
    <row r="189" spans="2:11" s="86" customFormat="1" ht="44.25" customHeight="1">
      <c r="B189" s="3" t="s">
        <v>308</v>
      </c>
      <c r="C189" s="62" t="s">
        <v>241</v>
      </c>
      <c r="D189" s="62" t="s">
        <v>236</v>
      </c>
      <c r="E189" s="99">
        <v>37</v>
      </c>
      <c r="F189" s="168">
        <v>0</v>
      </c>
      <c r="G189" s="168" t="s">
        <v>231</v>
      </c>
      <c r="H189" s="168" t="s">
        <v>309</v>
      </c>
      <c r="I189" s="1"/>
      <c r="J189" s="207">
        <f>J190</f>
        <v>323.2</v>
      </c>
      <c r="K189" s="207">
        <f>K190</f>
        <v>323.2</v>
      </c>
    </row>
    <row r="190" spans="2:11" ht="34.5" customHeight="1">
      <c r="B190" s="8" t="s">
        <v>198</v>
      </c>
      <c r="C190" s="103" t="s">
        <v>241</v>
      </c>
      <c r="D190" s="103" t="s">
        <v>236</v>
      </c>
      <c r="E190" s="178" t="s">
        <v>310</v>
      </c>
      <c r="F190" s="178" t="s">
        <v>306</v>
      </c>
      <c r="G190" s="178" t="s">
        <v>239</v>
      </c>
      <c r="H190" s="178" t="s">
        <v>315</v>
      </c>
      <c r="I190" s="1"/>
      <c r="J190" s="151">
        <f>J191</f>
        <v>323.2</v>
      </c>
      <c r="K190" s="151">
        <f>K191</f>
        <v>323.2</v>
      </c>
    </row>
    <row r="191" spans="2:11" ht="47.25" customHeight="1">
      <c r="B191" s="8" t="s">
        <v>56</v>
      </c>
      <c r="C191" s="103" t="s">
        <v>241</v>
      </c>
      <c r="D191" s="103" t="s">
        <v>236</v>
      </c>
      <c r="E191" s="179" t="s">
        <v>310</v>
      </c>
      <c r="F191" s="180" t="s">
        <v>306</v>
      </c>
      <c r="G191" s="180" t="s">
        <v>239</v>
      </c>
      <c r="H191" s="180" t="s">
        <v>315</v>
      </c>
      <c r="I191" s="1" t="s">
        <v>57</v>
      </c>
      <c r="J191" s="151">
        <f>'приложение 9 (2019-2020г)'!K291</f>
        <v>323.2</v>
      </c>
      <c r="K191" s="151">
        <f>'приложение 9 (2019-2020г)'!L291</f>
        <v>323.2</v>
      </c>
    </row>
    <row r="192" spans="2:12" s="86" customFormat="1" ht="44.25" customHeight="1">
      <c r="B192" s="13" t="s">
        <v>103</v>
      </c>
      <c r="C192" s="62" t="s">
        <v>241</v>
      </c>
      <c r="D192" s="62" t="s">
        <v>236</v>
      </c>
      <c r="E192" s="99" t="s">
        <v>410</v>
      </c>
      <c r="F192" s="168" t="s">
        <v>306</v>
      </c>
      <c r="G192" s="168" t="s">
        <v>231</v>
      </c>
      <c r="H192" s="131" t="s">
        <v>309</v>
      </c>
      <c r="I192" s="2"/>
      <c r="J192" s="207">
        <f aca="true" t="shared" si="5" ref="J192:K194">J193</f>
        <v>3571.3</v>
      </c>
      <c r="K192" s="207">
        <f t="shared" si="5"/>
        <v>3571.3</v>
      </c>
      <c r="L192" s="107"/>
    </row>
    <row r="193" spans="2:11" s="86" customFormat="1" ht="50.25" customHeight="1">
      <c r="B193" s="49" t="s">
        <v>156</v>
      </c>
      <c r="C193" s="62" t="s">
        <v>241</v>
      </c>
      <c r="D193" s="62" t="s">
        <v>236</v>
      </c>
      <c r="E193" s="148" t="s">
        <v>410</v>
      </c>
      <c r="F193" s="148" t="s">
        <v>327</v>
      </c>
      <c r="G193" s="148" t="s">
        <v>231</v>
      </c>
      <c r="H193" s="148" t="s">
        <v>309</v>
      </c>
      <c r="I193" s="2"/>
      <c r="J193" s="207">
        <f t="shared" si="5"/>
        <v>3571.3</v>
      </c>
      <c r="K193" s="207">
        <f t="shared" si="5"/>
        <v>3571.3</v>
      </c>
    </row>
    <row r="194" spans="2:11" s="86" customFormat="1" ht="44.25" customHeight="1">
      <c r="B194" s="13" t="s">
        <v>157</v>
      </c>
      <c r="C194" s="62" t="s">
        <v>241</v>
      </c>
      <c r="D194" s="62" t="s">
        <v>236</v>
      </c>
      <c r="E194" s="99" t="s">
        <v>410</v>
      </c>
      <c r="F194" s="168" t="s">
        <v>327</v>
      </c>
      <c r="G194" s="168" t="s">
        <v>230</v>
      </c>
      <c r="H194" s="131" t="s">
        <v>309</v>
      </c>
      <c r="I194" s="2"/>
      <c r="J194" s="207">
        <f t="shared" si="5"/>
        <v>3571.3</v>
      </c>
      <c r="K194" s="207">
        <f t="shared" si="5"/>
        <v>3571.3</v>
      </c>
    </row>
    <row r="195" spans="2:11" s="86" customFormat="1" ht="30.75" customHeight="1">
      <c r="B195" s="13" t="s">
        <v>158</v>
      </c>
      <c r="C195" s="62" t="s">
        <v>241</v>
      </c>
      <c r="D195" s="62" t="s">
        <v>236</v>
      </c>
      <c r="E195" s="148" t="s">
        <v>410</v>
      </c>
      <c r="F195" s="148" t="s">
        <v>327</v>
      </c>
      <c r="G195" s="148" t="s">
        <v>230</v>
      </c>
      <c r="H195" s="148" t="s">
        <v>415</v>
      </c>
      <c r="I195" s="2"/>
      <c r="J195" s="207">
        <f>J196+J197+J198</f>
        <v>3571.3</v>
      </c>
      <c r="K195" s="207">
        <f>K196+K197+K198</f>
        <v>3571.3</v>
      </c>
    </row>
    <row r="196" spans="2:11" s="86" customFormat="1" ht="33" customHeight="1">
      <c r="B196" s="3" t="s">
        <v>223</v>
      </c>
      <c r="C196" s="62" t="s">
        <v>241</v>
      </c>
      <c r="D196" s="62" t="s">
        <v>236</v>
      </c>
      <c r="E196" s="99" t="s">
        <v>410</v>
      </c>
      <c r="F196" s="168" t="s">
        <v>327</v>
      </c>
      <c r="G196" s="168" t="s">
        <v>230</v>
      </c>
      <c r="H196" s="131" t="s">
        <v>415</v>
      </c>
      <c r="I196" s="62" t="s">
        <v>1</v>
      </c>
      <c r="J196" s="184">
        <f>'приложение 9 (2019-2020г)'!K381</f>
        <v>2290.3</v>
      </c>
      <c r="K196" s="184">
        <f>'приложение 9 (2019-2020г)'!L381</f>
        <v>2290.3</v>
      </c>
    </row>
    <row r="197" spans="2:12" s="86" customFormat="1" ht="39" customHeight="1">
      <c r="B197" s="3" t="s">
        <v>220</v>
      </c>
      <c r="C197" s="62" t="s">
        <v>241</v>
      </c>
      <c r="D197" s="62" t="s">
        <v>236</v>
      </c>
      <c r="E197" s="148" t="s">
        <v>410</v>
      </c>
      <c r="F197" s="148" t="s">
        <v>327</v>
      </c>
      <c r="G197" s="148" t="s">
        <v>230</v>
      </c>
      <c r="H197" s="148" t="s">
        <v>415</v>
      </c>
      <c r="I197" s="62" t="s">
        <v>4</v>
      </c>
      <c r="J197" s="184">
        <f>'приложение 9 (2019-2020г)'!K382</f>
        <v>1245</v>
      </c>
      <c r="K197" s="184">
        <f>'приложение 9 (2019-2020г)'!L382</f>
        <v>1245</v>
      </c>
      <c r="L197" s="97"/>
    </row>
    <row r="198" spans="2:12" s="86" customFormat="1" ht="18" customHeight="1">
      <c r="B198" s="3" t="s">
        <v>3</v>
      </c>
      <c r="C198" s="62" t="s">
        <v>241</v>
      </c>
      <c r="D198" s="62" t="s">
        <v>236</v>
      </c>
      <c r="E198" s="99" t="s">
        <v>410</v>
      </c>
      <c r="F198" s="168" t="s">
        <v>327</v>
      </c>
      <c r="G198" s="168" t="s">
        <v>230</v>
      </c>
      <c r="H198" s="131" t="s">
        <v>415</v>
      </c>
      <c r="I198" s="62" t="s">
        <v>5</v>
      </c>
      <c r="J198" s="184">
        <f>'приложение 9 (2019-2020г)'!K383</f>
        <v>36</v>
      </c>
      <c r="K198" s="184">
        <f>'приложение 9 (2019-2020г)'!L383</f>
        <v>36</v>
      </c>
      <c r="L198" s="97"/>
    </row>
    <row r="199" spans="2:12" s="86" customFormat="1" ht="44.25" customHeight="1">
      <c r="B199" s="40" t="s">
        <v>342</v>
      </c>
      <c r="C199" s="62" t="s">
        <v>241</v>
      </c>
      <c r="D199" s="62" t="s">
        <v>236</v>
      </c>
      <c r="E199" s="186" t="s">
        <v>235</v>
      </c>
      <c r="F199" s="187" t="s">
        <v>306</v>
      </c>
      <c r="G199" s="187" t="s">
        <v>231</v>
      </c>
      <c r="H199" s="187" t="s">
        <v>309</v>
      </c>
      <c r="I199" s="1"/>
      <c r="J199" s="207">
        <f>J200</f>
        <v>466</v>
      </c>
      <c r="K199" s="207">
        <f>K200</f>
        <v>466</v>
      </c>
      <c r="L199" s="97"/>
    </row>
    <row r="200" spans="2:12" s="86" customFormat="1" ht="16.5" customHeight="1">
      <c r="B200" s="115" t="s">
        <v>348</v>
      </c>
      <c r="C200" s="131" t="s">
        <v>241</v>
      </c>
      <c r="D200" s="62" t="s">
        <v>236</v>
      </c>
      <c r="E200" s="186" t="s">
        <v>235</v>
      </c>
      <c r="F200" s="187" t="s">
        <v>343</v>
      </c>
      <c r="G200" s="187" t="s">
        <v>231</v>
      </c>
      <c r="H200" s="167" t="s">
        <v>309</v>
      </c>
      <c r="I200" s="1"/>
      <c r="J200" s="207">
        <f>J201+J205+J209</f>
        <v>466</v>
      </c>
      <c r="K200" s="207">
        <f>K201+K205+K209</f>
        <v>466</v>
      </c>
      <c r="L200" s="97"/>
    </row>
    <row r="201" spans="2:12" s="86" customFormat="1" ht="37.5" customHeight="1">
      <c r="B201" s="115" t="s">
        <v>371</v>
      </c>
      <c r="C201" s="62" t="s">
        <v>241</v>
      </c>
      <c r="D201" s="62" t="s">
        <v>236</v>
      </c>
      <c r="E201" s="163" t="s">
        <v>235</v>
      </c>
      <c r="F201" s="163" t="s">
        <v>343</v>
      </c>
      <c r="G201" s="163" t="s">
        <v>230</v>
      </c>
      <c r="H201" s="163" t="s">
        <v>309</v>
      </c>
      <c r="I201" s="1"/>
      <c r="J201" s="207">
        <f>J202</f>
        <v>100</v>
      </c>
      <c r="K201" s="207">
        <f>K202</f>
        <v>100</v>
      </c>
      <c r="L201" s="97"/>
    </row>
    <row r="202" spans="2:12" s="86" customFormat="1" ht="18.75" customHeight="1">
      <c r="B202" s="13" t="s">
        <v>40</v>
      </c>
      <c r="C202" s="62" t="s">
        <v>241</v>
      </c>
      <c r="D202" s="62" t="s">
        <v>236</v>
      </c>
      <c r="E202" s="186" t="s">
        <v>235</v>
      </c>
      <c r="F202" s="187" t="s">
        <v>343</v>
      </c>
      <c r="G202" s="187" t="s">
        <v>230</v>
      </c>
      <c r="H202" s="167" t="s">
        <v>372</v>
      </c>
      <c r="I202" s="1"/>
      <c r="J202" s="207">
        <f>J203+J204</f>
        <v>100</v>
      </c>
      <c r="K202" s="207">
        <f>K203+K204</f>
        <v>100</v>
      </c>
      <c r="L202" s="97"/>
    </row>
    <row r="203" spans="2:12" s="86" customFormat="1" ht="17.25" customHeight="1">
      <c r="B203" s="3" t="s">
        <v>220</v>
      </c>
      <c r="C203" s="62" t="s">
        <v>241</v>
      </c>
      <c r="D203" s="62" t="s">
        <v>236</v>
      </c>
      <c r="E203" s="163" t="s">
        <v>235</v>
      </c>
      <c r="F203" s="163" t="s">
        <v>343</v>
      </c>
      <c r="G203" s="163" t="s">
        <v>230</v>
      </c>
      <c r="H203" s="163" t="s">
        <v>372</v>
      </c>
      <c r="I203" s="1" t="s">
        <v>4</v>
      </c>
      <c r="J203" s="197">
        <f>'приложение 9 (2019-2020г)'!K23</f>
        <v>0</v>
      </c>
      <c r="K203" s="197">
        <f>'приложение 9 (2019-2020г)'!L23</f>
        <v>0</v>
      </c>
      <c r="L203" s="97"/>
    </row>
    <row r="204" spans="2:12" s="86" customFormat="1" ht="21" customHeight="1">
      <c r="B204" s="3" t="s">
        <v>9</v>
      </c>
      <c r="C204" s="62" t="s">
        <v>241</v>
      </c>
      <c r="D204" s="62" t="s">
        <v>236</v>
      </c>
      <c r="E204" s="186" t="s">
        <v>235</v>
      </c>
      <c r="F204" s="187" t="s">
        <v>343</v>
      </c>
      <c r="G204" s="187" t="s">
        <v>230</v>
      </c>
      <c r="H204" s="167" t="s">
        <v>372</v>
      </c>
      <c r="I204" s="101">
        <v>610</v>
      </c>
      <c r="J204" s="207">
        <f>'приложение 9 (2019-2020г)'!K24</f>
        <v>100</v>
      </c>
      <c r="K204" s="207">
        <f>'приложение 9 (2019-2020г)'!L24</f>
        <v>100</v>
      </c>
      <c r="L204" s="97"/>
    </row>
    <row r="205" spans="2:12" s="86" customFormat="1" ht="39.75" customHeight="1">
      <c r="B205" s="3" t="s">
        <v>373</v>
      </c>
      <c r="C205" s="62" t="s">
        <v>241</v>
      </c>
      <c r="D205" s="62" t="s">
        <v>236</v>
      </c>
      <c r="E205" s="163" t="s">
        <v>235</v>
      </c>
      <c r="F205" s="163" t="s">
        <v>343</v>
      </c>
      <c r="G205" s="163" t="s">
        <v>235</v>
      </c>
      <c r="H205" s="163" t="s">
        <v>309</v>
      </c>
      <c r="I205" s="1"/>
      <c r="J205" s="207">
        <f>J206</f>
        <v>316</v>
      </c>
      <c r="K205" s="207">
        <f>K206</f>
        <v>316</v>
      </c>
      <c r="L205" s="97"/>
    </row>
    <row r="206" spans="2:12" s="86" customFormat="1" ht="16.5" customHeight="1">
      <c r="B206" s="13" t="s">
        <v>40</v>
      </c>
      <c r="C206" s="62" t="s">
        <v>241</v>
      </c>
      <c r="D206" s="62" t="s">
        <v>236</v>
      </c>
      <c r="E206" s="186" t="s">
        <v>235</v>
      </c>
      <c r="F206" s="187" t="s">
        <v>343</v>
      </c>
      <c r="G206" s="187" t="s">
        <v>235</v>
      </c>
      <c r="H206" s="167" t="s">
        <v>372</v>
      </c>
      <c r="I206" s="1"/>
      <c r="J206" s="207">
        <f>J207+J208</f>
        <v>316</v>
      </c>
      <c r="K206" s="207">
        <f>K207+K208</f>
        <v>316</v>
      </c>
      <c r="L206" s="97"/>
    </row>
    <row r="207" spans="2:12" s="86" customFormat="1" ht="29.25" customHeight="1">
      <c r="B207" s="3" t="s">
        <v>220</v>
      </c>
      <c r="C207" s="62" t="s">
        <v>241</v>
      </c>
      <c r="D207" s="62" t="s">
        <v>236</v>
      </c>
      <c r="E207" s="163" t="s">
        <v>235</v>
      </c>
      <c r="F207" s="163" t="s">
        <v>343</v>
      </c>
      <c r="G207" s="163" t="s">
        <v>235</v>
      </c>
      <c r="H207" s="163" t="s">
        <v>372</v>
      </c>
      <c r="I207" s="1" t="s">
        <v>4</v>
      </c>
      <c r="J207" s="207">
        <f>'приложение 9 (2019-2020г)'!K27</f>
        <v>0</v>
      </c>
      <c r="K207" s="207">
        <f>'приложение 9 (2019-2020г)'!L27</f>
        <v>0</v>
      </c>
      <c r="L207" s="97"/>
    </row>
    <row r="208" spans="2:12" s="86" customFormat="1" ht="16.5" customHeight="1">
      <c r="B208" s="3" t="s">
        <v>9</v>
      </c>
      <c r="C208" s="62" t="s">
        <v>241</v>
      </c>
      <c r="D208" s="62" t="s">
        <v>236</v>
      </c>
      <c r="E208" s="186" t="s">
        <v>235</v>
      </c>
      <c r="F208" s="187" t="s">
        <v>343</v>
      </c>
      <c r="G208" s="187" t="s">
        <v>235</v>
      </c>
      <c r="H208" s="167" t="s">
        <v>372</v>
      </c>
      <c r="I208" s="1" t="s">
        <v>10</v>
      </c>
      <c r="J208" s="207">
        <f>'приложение 9 (2019-2020г)'!K28</f>
        <v>316</v>
      </c>
      <c r="K208" s="207">
        <f>'приложение 9 (2019-2020г)'!L28</f>
        <v>316</v>
      </c>
      <c r="L208" s="97"/>
    </row>
    <row r="209" spans="2:12" s="86" customFormat="1" ht="28.5" customHeight="1">
      <c r="B209" s="3" t="s">
        <v>374</v>
      </c>
      <c r="C209" s="62" t="s">
        <v>241</v>
      </c>
      <c r="D209" s="62" t="s">
        <v>236</v>
      </c>
      <c r="E209" s="163" t="s">
        <v>235</v>
      </c>
      <c r="F209" s="163" t="s">
        <v>343</v>
      </c>
      <c r="G209" s="163" t="s">
        <v>232</v>
      </c>
      <c r="H209" s="163" t="s">
        <v>309</v>
      </c>
      <c r="I209" s="1"/>
      <c r="J209" s="207">
        <f>J210</f>
        <v>50</v>
      </c>
      <c r="K209" s="207">
        <f>K210</f>
        <v>50</v>
      </c>
      <c r="L209" s="97"/>
    </row>
    <row r="210" spans="2:12" s="86" customFormat="1" ht="15.75" customHeight="1">
      <c r="B210" s="115" t="s">
        <v>40</v>
      </c>
      <c r="C210" s="62" t="s">
        <v>241</v>
      </c>
      <c r="D210" s="62" t="s">
        <v>236</v>
      </c>
      <c r="E210" s="186" t="s">
        <v>235</v>
      </c>
      <c r="F210" s="187" t="s">
        <v>343</v>
      </c>
      <c r="G210" s="187" t="s">
        <v>232</v>
      </c>
      <c r="H210" s="167" t="s">
        <v>372</v>
      </c>
      <c r="I210" s="1"/>
      <c r="J210" s="207">
        <f>J211+J212</f>
        <v>50</v>
      </c>
      <c r="K210" s="207">
        <f>K211+K212</f>
        <v>50</v>
      </c>
      <c r="L210" s="97"/>
    </row>
    <row r="211" spans="2:12" s="86" customFormat="1" ht="29.25" customHeight="1" hidden="1">
      <c r="B211" s="3" t="s">
        <v>220</v>
      </c>
      <c r="C211" s="62" t="s">
        <v>241</v>
      </c>
      <c r="D211" s="62" t="s">
        <v>236</v>
      </c>
      <c r="E211" s="163" t="s">
        <v>235</v>
      </c>
      <c r="F211" s="163" t="s">
        <v>343</v>
      </c>
      <c r="G211" s="163" t="s">
        <v>232</v>
      </c>
      <c r="H211" s="163" t="s">
        <v>372</v>
      </c>
      <c r="I211" s="1" t="s">
        <v>4</v>
      </c>
      <c r="J211" s="207">
        <f>'приложение 9 (2019-2020г)'!K27</f>
        <v>0</v>
      </c>
      <c r="K211" s="207">
        <f>'приложение 9 (2019-2020г)'!L27</f>
        <v>0</v>
      </c>
      <c r="L211" s="97"/>
    </row>
    <row r="212" spans="2:12" s="86" customFormat="1" ht="17.25" customHeight="1">
      <c r="B212" s="3" t="s">
        <v>9</v>
      </c>
      <c r="C212" s="62" t="s">
        <v>241</v>
      </c>
      <c r="D212" s="62" t="s">
        <v>236</v>
      </c>
      <c r="E212" s="186" t="s">
        <v>235</v>
      </c>
      <c r="F212" s="187" t="s">
        <v>343</v>
      </c>
      <c r="G212" s="187" t="s">
        <v>232</v>
      </c>
      <c r="H212" s="167" t="s">
        <v>372</v>
      </c>
      <c r="I212" s="1" t="s">
        <v>10</v>
      </c>
      <c r="J212" s="207">
        <f>'приложение 9 (2019-2020г)'!K32</f>
        <v>50</v>
      </c>
      <c r="K212" s="207">
        <f>'приложение 9 (2019-2020г)'!L32</f>
        <v>50</v>
      </c>
      <c r="L212" s="97"/>
    </row>
    <row r="213" spans="2:12" s="86" customFormat="1" ht="14.25" customHeight="1">
      <c r="B213" s="65" t="s">
        <v>65</v>
      </c>
      <c r="C213" s="88" t="s">
        <v>233</v>
      </c>
      <c r="D213" s="88"/>
      <c r="E213" s="99"/>
      <c r="F213" s="168"/>
      <c r="G213" s="168"/>
      <c r="H213" s="168"/>
      <c r="I213" s="4"/>
      <c r="J213" s="150">
        <f>J214+J220+J240</f>
        <v>4450.1</v>
      </c>
      <c r="K213" s="150">
        <f>K214+K220+K240</f>
        <v>3332.3999999999996</v>
      </c>
      <c r="L213" s="97"/>
    </row>
    <row r="214" spans="2:12" s="86" customFormat="1" ht="14.25" customHeight="1">
      <c r="B214" s="11" t="s">
        <v>66</v>
      </c>
      <c r="C214" s="88" t="s">
        <v>233</v>
      </c>
      <c r="D214" s="88" t="s">
        <v>230</v>
      </c>
      <c r="E214" s="186"/>
      <c r="F214" s="187"/>
      <c r="G214" s="187"/>
      <c r="H214" s="187"/>
      <c r="I214" s="1"/>
      <c r="J214" s="207">
        <f aca="true" t="shared" si="6" ref="J214:K218">J215</f>
        <v>360</v>
      </c>
      <c r="K214" s="207">
        <f t="shared" si="6"/>
        <v>360</v>
      </c>
      <c r="L214" s="97"/>
    </row>
    <row r="215" spans="2:12" s="86" customFormat="1" ht="41.25" customHeight="1">
      <c r="B215" s="13" t="s">
        <v>103</v>
      </c>
      <c r="C215" s="62" t="s">
        <v>233</v>
      </c>
      <c r="D215" s="62" t="s">
        <v>230</v>
      </c>
      <c r="E215" s="99" t="s">
        <v>410</v>
      </c>
      <c r="F215" s="168" t="s">
        <v>306</v>
      </c>
      <c r="G215" s="168" t="s">
        <v>231</v>
      </c>
      <c r="H215" s="131" t="s">
        <v>309</v>
      </c>
      <c r="I215" s="1"/>
      <c r="J215" s="207">
        <f t="shared" si="6"/>
        <v>360</v>
      </c>
      <c r="K215" s="207">
        <f t="shared" si="6"/>
        <v>360</v>
      </c>
      <c r="L215" s="97"/>
    </row>
    <row r="216" spans="2:12" s="86" customFormat="1" ht="48" customHeight="1">
      <c r="B216" s="40" t="s">
        <v>159</v>
      </c>
      <c r="C216" s="62" t="s">
        <v>233</v>
      </c>
      <c r="D216" s="62" t="s">
        <v>230</v>
      </c>
      <c r="E216" s="99" t="s">
        <v>410</v>
      </c>
      <c r="F216" s="168" t="s">
        <v>325</v>
      </c>
      <c r="G216" s="168" t="s">
        <v>231</v>
      </c>
      <c r="H216" s="131" t="s">
        <v>309</v>
      </c>
      <c r="I216" s="1"/>
      <c r="J216" s="207">
        <f t="shared" si="6"/>
        <v>360</v>
      </c>
      <c r="K216" s="207">
        <f t="shared" si="6"/>
        <v>360</v>
      </c>
      <c r="L216" s="97"/>
    </row>
    <row r="217" spans="2:12" s="86" customFormat="1" ht="35.25" customHeight="1">
      <c r="B217" s="13" t="s">
        <v>160</v>
      </c>
      <c r="C217" s="62" t="s">
        <v>233</v>
      </c>
      <c r="D217" s="62" t="s">
        <v>230</v>
      </c>
      <c r="E217" s="99" t="s">
        <v>410</v>
      </c>
      <c r="F217" s="168" t="s">
        <v>325</v>
      </c>
      <c r="G217" s="168" t="s">
        <v>233</v>
      </c>
      <c r="H217" s="131" t="s">
        <v>309</v>
      </c>
      <c r="I217" s="1"/>
      <c r="J217" s="207">
        <f t="shared" si="6"/>
        <v>360</v>
      </c>
      <c r="K217" s="207">
        <f t="shared" si="6"/>
        <v>360</v>
      </c>
      <c r="L217" s="97"/>
    </row>
    <row r="218" spans="2:12" s="86" customFormat="1" ht="14.25" customHeight="1">
      <c r="B218" s="104" t="s">
        <v>67</v>
      </c>
      <c r="C218" s="62" t="s">
        <v>233</v>
      </c>
      <c r="D218" s="62" t="s">
        <v>230</v>
      </c>
      <c r="E218" s="148" t="s">
        <v>410</v>
      </c>
      <c r="F218" s="148" t="s">
        <v>325</v>
      </c>
      <c r="G218" s="148" t="s">
        <v>233</v>
      </c>
      <c r="H218" s="148" t="s">
        <v>414</v>
      </c>
      <c r="I218" s="1"/>
      <c r="J218" s="207">
        <f t="shared" si="6"/>
        <v>360</v>
      </c>
      <c r="K218" s="207">
        <f t="shared" si="6"/>
        <v>360</v>
      </c>
      <c r="L218" s="97"/>
    </row>
    <row r="219" spans="2:12" s="86" customFormat="1" ht="30.75" customHeight="1">
      <c r="B219" s="3" t="s">
        <v>220</v>
      </c>
      <c r="C219" s="62" t="s">
        <v>233</v>
      </c>
      <c r="D219" s="62" t="s">
        <v>230</v>
      </c>
      <c r="E219" s="99" t="s">
        <v>410</v>
      </c>
      <c r="F219" s="168" t="s">
        <v>325</v>
      </c>
      <c r="G219" s="168" t="s">
        <v>233</v>
      </c>
      <c r="H219" s="131" t="s">
        <v>414</v>
      </c>
      <c r="I219" s="1" t="s">
        <v>4</v>
      </c>
      <c r="J219" s="207">
        <f>'приложение 9 (2019-2020г)'!K390</f>
        <v>360</v>
      </c>
      <c r="K219" s="207">
        <f>'приложение 9 (2019-2020г)'!L390</f>
        <v>360</v>
      </c>
      <c r="L219" s="97"/>
    </row>
    <row r="220" spans="2:11" s="86" customFormat="1" ht="12.75">
      <c r="B220" s="106" t="s">
        <v>97</v>
      </c>
      <c r="C220" s="88" t="s">
        <v>233</v>
      </c>
      <c r="D220" s="88" t="s">
        <v>235</v>
      </c>
      <c r="E220" s="186"/>
      <c r="F220" s="187"/>
      <c r="G220" s="187"/>
      <c r="H220" s="187"/>
      <c r="I220" s="1"/>
      <c r="J220" s="150">
        <f>J221+J236+J234</f>
        <v>3960.1000000000004</v>
      </c>
      <c r="K220" s="150">
        <f>K221+K236+K234</f>
        <v>2972.3999999999996</v>
      </c>
    </row>
    <row r="221" spans="2:11" s="86" customFormat="1" ht="39" customHeight="1">
      <c r="B221" s="132" t="s">
        <v>209</v>
      </c>
      <c r="C221" s="62" t="s">
        <v>233</v>
      </c>
      <c r="D221" s="62" t="s">
        <v>235</v>
      </c>
      <c r="E221" s="99" t="s">
        <v>242</v>
      </c>
      <c r="F221" s="168" t="s">
        <v>306</v>
      </c>
      <c r="G221" s="168" t="s">
        <v>231</v>
      </c>
      <c r="H221" s="131" t="s">
        <v>309</v>
      </c>
      <c r="I221" s="1"/>
      <c r="J221" s="207">
        <f>J222+J228</f>
        <v>3717.9000000000005</v>
      </c>
      <c r="K221" s="207">
        <f>K222+K228</f>
        <v>2910.2</v>
      </c>
    </row>
    <row r="222" spans="2:11" s="86" customFormat="1" ht="38.25">
      <c r="B222" s="40" t="s">
        <v>51</v>
      </c>
      <c r="C222" s="62" t="s">
        <v>233</v>
      </c>
      <c r="D222" s="62" t="s">
        <v>235</v>
      </c>
      <c r="E222" s="148" t="s">
        <v>242</v>
      </c>
      <c r="F222" s="148" t="s">
        <v>306</v>
      </c>
      <c r="G222" s="148" t="s">
        <v>230</v>
      </c>
      <c r="H222" s="148" t="s">
        <v>309</v>
      </c>
      <c r="I222" s="1"/>
      <c r="J222" s="207">
        <f>J223+J226</f>
        <v>2457.7000000000003</v>
      </c>
      <c r="K222" s="207">
        <f>K223+K226</f>
        <v>2000</v>
      </c>
    </row>
    <row r="223" spans="2:11" s="86" customFormat="1" ht="27.75" customHeight="1">
      <c r="B223" s="93" t="s">
        <v>50</v>
      </c>
      <c r="C223" s="62" t="s">
        <v>233</v>
      </c>
      <c r="D223" s="62" t="s">
        <v>235</v>
      </c>
      <c r="E223" s="99" t="s">
        <v>242</v>
      </c>
      <c r="F223" s="168" t="s">
        <v>306</v>
      </c>
      <c r="G223" s="168" t="s">
        <v>230</v>
      </c>
      <c r="H223" s="131" t="s">
        <v>401</v>
      </c>
      <c r="I223" s="1"/>
      <c r="J223" s="207">
        <f>J224+J225</f>
        <v>2457.7000000000003</v>
      </c>
      <c r="K223" s="207">
        <f>K224+K225</f>
        <v>2000</v>
      </c>
    </row>
    <row r="224" spans="2:11" s="86" customFormat="1" ht="27.75" customHeight="1">
      <c r="B224" s="3" t="s">
        <v>220</v>
      </c>
      <c r="C224" s="62" t="s">
        <v>233</v>
      </c>
      <c r="D224" s="62" t="s">
        <v>235</v>
      </c>
      <c r="E224" s="99" t="s">
        <v>242</v>
      </c>
      <c r="F224" s="168" t="s">
        <v>306</v>
      </c>
      <c r="G224" s="168" t="s">
        <v>230</v>
      </c>
      <c r="H224" s="131" t="s">
        <v>401</v>
      </c>
      <c r="I224" s="1" t="s">
        <v>4</v>
      </c>
      <c r="J224" s="207">
        <f>'приложение 9 (2019-2020г)'!K297</f>
        <v>2457.7000000000003</v>
      </c>
      <c r="K224" s="207">
        <f>'приложение 9 (2019-2020г)'!L297</f>
        <v>2000</v>
      </c>
    </row>
    <row r="225" spans="2:11" s="86" customFormat="1" ht="19.5" customHeight="1" hidden="1">
      <c r="B225" s="3" t="s">
        <v>81</v>
      </c>
      <c r="C225" s="62" t="s">
        <v>233</v>
      </c>
      <c r="D225" s="62" t="s">
        <v>235</v>
      </c>
      <c r="E225" s="99" t="s">
        <v>242</v>
      </c>
      <c r="F225" s="168" t="s">
        <v>306</v>
      </c>
      <c r="G225" s="168" t="s">
        <v>230</v>
      </c>
      <c r="H225" s="131" t="s">
        <v>401</v>
      </c>
      <c r="I225" s="1" t="s">
        <v>80</v>
      </c>
      <c r="J225" s="207">
        <f>'приложение 9 (2019-2020г)'!K530</f>
        <v>0</v>
      </c>
      <c r="K225" s="207">
        <f>'приложение 9 (2019-2020г)'!L530</f>
        <v>0</v>
      </c>
    </row>
    <row r="226" spans="2:11" s="86" customFormat="1" ht="20.25" customHeight="1" hidden="1">
      <c r="B226" s="6" t="s">
        <v>53</v>
      </c>
      <c r="C226" s="62" t="s">
        <v>233</v>
      </c>
      <c r="D226" s="62" t="s">
        <v>235</v>
      </c>
      <c r="E226" s="148" t="s">
        <v>242</v>
      </c>
      <c r="F226" s="148" t="s">
        <v>306</v>
      </c>
      <c r="G226" s="148" t="s">
        <v>230</v>
      </c>
      <c r="H226" s="148" t="s">
        <v>402</v>
      </c>
      <c r="I226" s="1"/>
      <c r="J226" s="207">
        <f>J227</f>
        <v>0</v>
      </c>
      <c r="K226" s="207">
        <f>K227</f>
        <v>0</v>
      </c>
    </row>
    <row r="227" spans="2:11" s="86" customFormat="1" ht="25.5" customHeight="1" hidden="1">
      <c r="B227" s="3" t="s">
        <v>81</v>
      </c>
      <c r="C227" s="62" t="s">
        <v>233</v>
      </c>
      <c r="D227" s="62" t="s">
        <v>235</v>
      </c>
      <c r="E227" s="99" t="s">
        <v>242</v>
      </c>
      <c r="F227" s="168" t="s">
        <v>306</v>
      </c>
      <c r="G227" s="168" t="s">
        <v>230</v>
      </c>
      <c r="H227" s="131" t="s">
        <v>402</v>
      </c>
      <c r="I227" s="1" t="s">
        <v>80</v>
      </c>
      <c r="J227" s="207">
        <f>'приложение 9 (2019-2020г)'!K532</f>
        <v>0</v>
      </c>
      <c r="K227" s="207">
        <f>'приложение 9 (2019-2020г)'!L532</f>
        <v>0</v>
      </c>
    </row>
    <row r="228" spans="2:11" s="86" customFormat="1" ht="30.75" customHeight="1">
      <c r="B228" s="6" t="s">
        <v>147</v>
      </c>
      <c r="C228" s="62" t="s">
        <v>233</v>
      </c>
      <c r="D228" s="62" t="s">
        <v>235</v>
      </c>
      <c r="E228" s="148" t="s">
        <v>242</v>
      </c>
      <c r="F228" s="148" t="s">
        <v>306</v>
      </c>
      <c r="G228" s="148" t="s">
        <v>235</v>
      </c>
      <c r="H228" s="148" t="s">
        <v>309</v>
      </c>
      <c r="I228" s="1"/>
      <c r="J228" s="207">
        <f>J229+J232</f>
        <v>1260.2</v>
      </c>
      <c r="K228" s="207">
        <f>K229+K232</f>
        <v>910.2</v>
      </c>
    </row>
    <row r="229" spans="2:11" s="86" customFormat="1" ht="25.5">
      <c r="B229" s="93" t="s">
        <v>52</v>
      </c>
      <c r="C229" s="62" t="s">
        <v>233</v>
      </c>
      <c r="D229" s="62" t="s">
        <v>235</v>
      </c>
      <c r="E229" s="99" t="s">
        <v>242</v>
      </c>
      <c r="F229" s="168" t="s">
        <v>306</v>
      </c>
      <c r="G229" s="168" t="s">
        <v>235</v>
      </c>
      <c r="H229" s="131" t="s">
        <v>403</v>
      </c>
      <c r="I229" s="1"/>
      <c r="J229" s="207">
        <f>J230+J231</f>
        <v>1260.2</v>
      </c>
      <c r="K229" s="207">
        <f>K230+K231</f>
        <v>910.2</v>
      </c>
    </row>
    <row r="230" spans="2:11" s="86" customFormat="1" ht="33" customHeight="1">
      <c r="B230" s="3" t="s">
        <v>220</v>
      </c>
      <c r="C230" s="62" t="s">
        <v>233</v>
      </c>
      <c r="D230" s="62" t="s">
        <v>235</v>
      </c>
      <c r="E230" s="148" t="s">
        <v>242</v>
      </c>
      <c r="F230" s="148" t="s">
        <v>306</v>
      </c>
      <c r="G230" s="148" t="s">
        <v>235</v>
      </c>
      <c r="H230" s="148" t="s">
        <v>403</v>
      </c>
      <c r="I230" s="1" t="s">
        <v>4</v>
      </c>
      <c r="J230" s="207">
        <f>'приложение 9 (2019-2020г)'!K300</f>
        <v>1260.2</v>
      </c>
      <c r="K230" s="207">
        <f>'приложение 9 (2019-2020г)'!L300</f>
        <v>910.2</v>
      </c>
    </row>
    <row r="231" spans="2:11" s="86" customFormat="1" ht="22.5" customHeight="1" hidden="1">
      <c r="B231" s="3" t="s">
        <v>81</v>
      </c>
      <c r="C231" s="62" t="s">
        <v>233</v>
      </c>
      <c r="D231" s="62" t="s">
        <v>235</v>
      </c>
      <c r="E231" s="99" t="s">
        <v>242</v>
      </c>
      <c r="F231" s="168" t="s">
        <v>306</v>
      </c>
      <c r="G231" s="168" t="s">
        <v>235</v>
      </c>
      <c r="H231" s="131" t="s">
        <v>403</v>
      </c>
      <c r="I231" s="1" t="s">
        <v>80</v>
      </c>
      <c r="J231" s="207">
        <f>'приложение 9 (2019-2020г)'!K535</f>
        <v>0</v>
      </c>
      <c r="K231" s="207">
        <f>'приложение 9 (2019-2020г)'!L535</f>
        <v>0</v>
      </c>
    </row>
    <row r="232" spans="2:11" s="86" customFormat="1" ht="19.5" customHeight="1" hidden="1">
      <c r="B232" s="6" t="s">
        <v>53</v>
      </c>
      <c r="C232" s="62" t="s">
        <v>233</v>
      </c>
      <c r="D232" s="62" t="s">
        <v>235</v>
      </c>
      <c r="E232" s="148" t="s">
        <v>242</v>
      </c>
      <c r="F232" s="148" t="s">
        <v>306</v>
      </c>
      <c r="G232" s="148" t="s">
        <v>235</v>
      </c>
      <c r="H232" s="210" t="s">
        <v>402</v>
      </c>
      <c r="I232" s="1"/>
      <c r="J232" s="207">
        <f>J233</f>
        <v>0</v>
      </c>
      <c r="K232" s="207">
        <f>K233</f>
        <v>0</v>
      </c>
    </row>
    <row r="233" spans="2:11" s="86" customFormat="1" ht="21.75" customHeight="1" hidden="1">
      <c r="B233" s="3" t="s">
        <v>81</v>
      </c>
      <c r="C233" s="62" t="s">
        <v>233</v>
      </c>
      <c r="D233" s="62" t="s">
        <v>235</v>
      </c>
      <c r="E233" s="99" t="s">
        <v>242</v>
      </c>
      <c r="F233" s="168" t="s">
        <v>306</v>
      </c>
      <c r="G233" s="168" t="s">
        <v>235</v>
      </c>
      <c r="H233" s="131" t="s">
        <v>402</v>
      </c>
      <c r="I233" s="1" t="s">
        <v>80</v>
      </c>
      <c r="J233" s="207">
        <f>'приложение 9 (2019-2020г)'!K537</f>
        <v>0</v>
      </c>
      <c r="K233" s="207">
        <f>'приложение 9 (2019-2020г)'!L537</f>
        <v>0</v>
      </c>
    </row>
    <row r="234" spans="2:11" s="86" customFormat="1" ht="60.75" customHeight="1">
      <c r="B234" s="6" t="s">
        <v>191</v>
      </c>
      <c r="C234" s="1" t="s">
        <v>233</v>
      </c>
      <c r="D234" s="1" t="s">
        <v>235</v>
      </c>
      <c r="E234" s="186" t="s">
        <v>425</v>
      </c>
      <c r="F234" s="187" t="s">
        <v>306</v>
      </c>
      <c r="G234" s="187" t="s">
        <v>231</v>
      </c>
      <c r="H234" s="167" t="s">
        <v>445</v>
      </c>
      <c r="I234" s="1"/>
      <c r="J234" s="207">
        <f>J235</f>
        <v>62.2</v>
      </c>
      <c r="K234" s="207">
        <f>K235</f>
        <v>62.2</v>
      </c>
    </row>
    <row r="235" spans="2:11" s="86" customFormat="1" ht="17.25" customHeight="1">
      <c r="B235" s="3" t="s">
        <v>81</v>
      </c>
      <c r="C235" s="1" t="s">
        <v>233</v>
      </c>
      <c r="D235" s="1" t="s">
        <v>235</v>
      </c>
      <c r="E235" s="186" t="s">
        <v>425</v>
      </c>
      <c r="F235" s="187" t="s">
        <v>306</v>
      </c>
      <c r="G235" s="187" t="s">
        <v>231</v>
      </c>
      <c r="H235" s="167" t="s">
        <v>445</v>
      </c>
      <c r="I235" s="1" t="s">
        <v>80</v>
      </c>
      <c r="J235" s="207">
        <f>'приложение 9 (2019-2020г)'!K539</f>
        <v>62.2</v>
      </c>
      <c r="K235" s="207">
        <f>'приложение 9 (2019-2020г)'!L539</f>
        <v>62.2</v>
      </c>
    </row>
    <row r="236" spans="2:11" s="86" customFormat="1" ht="35.25" customHeight="1">
      <c r="B236" s="227" t="s">
        <v>59</v>
      </c>
      <c r="C236" s="1" t="s">
        <v>233</v>
      </c>
      <c r="D236" s="62" t="s">
        <v>235</v>
      </c>
      <c r="E236" s="133" t="s">
        <v>239</v>
      </c>
      <c r="F236" s="195" t="s">
        <v>306</v>
      </c>
      <c r="G236" s="195" t="s">
        <v>231</v>
      </c>
      <c r="H236" s="161" t="s">
        <v>309</v>
      </c>
      <c r="I236" s="228"/>
      <c r="J236" s="207">
        <f aca="true" t="shared" si="7" ref="J236:K238">J237</f>
        <v>180</v>
      </c>
      <c r="K236" s="207">
        <f t="shared" si="7"/>
        <v>0</v>
      </c>
    </row>
    <row r="237" spans="2:11" s="86" customFormat="1" ht="32.25" customHeight="1">
      <c r="B237" s="8" t="s">
        <v>455</v>
      </c>
      <c r="C237" s="1" t="s">
        <v>233</v>
      </c>
      <c r="D237" s="62" t="s">
        <v>235</v>
      </c>
      <c r="E237" s="164" t="s">
        <v>239</v>
      </c>
      <c r="F237" s="164" t="s">
        <v>306</v>
      </c>
      <c r="G237" s="164" t="s">
        <v>241</v>
      </c>
      <c r="H237" s="164" t="s">
        <v>309</v>
      </c>
      <c r="I237" s="228"/>
      <c r="J237" s="207">
        <f t="shared" si="7"/>
        <v>180</v>
      </c>
      <c r="K237" s="207">
        <f t="shared" si="7"/>
        <v>0</v>
      </c>
    </row>
    <row r="238" spans="2:11" s="86" customFormat="1" ht="30" customHeight="1">
      <c r="B238" s="8" t="s">
        <v>457</v>
      </c>
      <c r="C238" s="1" t="s">
        <v>233</v>
      </c>
      <c r="D238" s="62" t="s">
        <v>235</v>
      </c>
      <c r="E238" s="192" t="s">
        <v>239</v>
      </c>
      <c r="F238" s="193" t="s">
        <v>306</v>
      </c>
      <c r="G238" s="193" t="s">
        <v>241</v>
      </c>
      <c r="H238" s="194" t="s">
        <v>456</v>
      </c>
      <c r="I238" s="228"/>
      <c r="J238" s="207">
        <f t="shared" si="7"/>
        <v>180</v>
      </c>
      <c r="K238" s="207">
        <f t="shared" si="7"/>
        <v>0</v>
      </c>
    </row>
    <row r="239" spans="2:11" s="86" customFormat="1" ht="33.75" customHeight="1">
      <c r="B239" s="3" t="s">
        <v>220</v>
      </c>
      <c r="C239" s="1" t="s">
        <v>233</v>
      </c>
      <c r="D239" s="62" t="s">
        <v>235</v>
      </c>
      <c r="E239" s="192" t="s">
        <v>239</v>
      </c>
      <c r="F239" s="193" t="s">
        <v>306</v>
      </c>
      <c r="G239" s="193" t="s">
        <v>241</v>
      </c>
      <c r="H239" s="194" t="s">
        <v>456</v>
      </c>
      <c r="I239" s="101">
        <v>240</v>
      </c>
      <c r="J239" s="207">
        <f>'приложение 9 (2019-2020г)'!K395</f>
        <v>180</v>
      </c>
      <c r="K239" s="207">
        <f>'приложение 9 (2019-2020г)'!L395</f>
        <v>0</v>
      </c>
    </row>
    <row r="240" spans="2:11" s="86" customFormat="1" ht="16.5" customHeight="1">
      <c r="B240" s="11" t="s">
        <v>201</v>
      </c>
      <c r="C240" s="4" t="s">
        <v>233</v>
      </c>
      <c r="D240" s="4" t="s">
        <v>232</v>
      </c>
      <c r="E240" s="186"/>
      <c r="F240" s="187"/>
      <c r="G240" s="187"/>
      <c r="H240" s="187"/>
      <c r="I240" s="4"/>
      <c r="J240" s="150">
        <f>J241</f>
        <v>130</v>
      </c>
      <c r="K240" s="150">
        <f>K241</f>
        <v>0</v>
      </c>
    </row>
    <row r="241" spans="2:11" s="86" customFormat="1" ht="42.75" customHeight="1">
      <c r="B241" s="3" t="s">
        <v>203</v>
      </c>
      <c r="C241" s="33" t="s">
        <v>233</v>
      </c>
      <c r="D241" s="33" t="s">
        <v>232</v>
      </c>
      <c r="E241" s="55" t="s">
        <v>418</v>
      </c>
      <c r="F241" s="55" t="s">
        <v>306</v>
      </c>
      <c r="G241" s="55" t="s">
        <v>231</v>
      </c>
      <c r="H241" s="55" t="s">
        <v>309</v>
      </c>
      <c r="I241" s="30"/>
      <c r="J241" s="219">
        <f>J242+J245</f>
        <v>130</v>
      </c>
      <c r="K241" s="219">
        <f>K242+K245</f>
        <v>0</v>
      </c>
    </row>
    <row r="242" spans="2:11" s="86" customFormat="1" ht="36" customHeight="1">
      <c r="B242" s="3" t="s">
        <v>204</v>
      </c>
      <c r="C242" s="33" t="s">
        <v>233</v>
      </c>
      <c r="D242" s="33" t="s">
        <v>232</v>
      </c>
      <c r="E242" s="37" t="s">
        <v>418</v>
      </c>
      <c r="F242" s="169" t="s">
        <v>306</v>
      </c>
      <c r="G242" s="169" t="s">
        <v>230</v>
      </c>
      <c r="H242" s="158" t="s">
        <v>309</v>
      </c>
      <c r="I242" s="30"/>
      <c r="J242" s="219">
        <f>J243</f>
        <v>65</v>
      </c>
      <c r="K242" s="219">
        <f>K243</f>
        <v>0</v>
      </c>
    </row>
    <row r="243" spans="2:11" s="86" customFormat="1" ht="63.75" customHeight="1">
      <c r="B243" s="3" t="s">
        <v>202</v>
      </c>
      <c r="C243" s="33" t="s">
        <v>233</v>
      </c>
      <c r="D243" s="33" t="s">
        <v>232</v>
      </c>
      <c r="E243" s="55" t="s">
        <v>418</v>
      </c>
      <c r="F243" s="55" t="s">
        <v>306</v>
      </c>
      <c r="G243" s="55" t="s">
        <v>230</v>
      </c>
      <c r="H243" s="55" t="s">
        <v>419</v>
      </c>
      <c r="I243" s="30"/>
      <c r="J243" s="219">
        <f>J244</f>
        <v>65</v>
      </c>
      <c r="K243" s="219">
        <f>K244</f>
        <v>0</v>
      </c>
    </row>
    <row r="244" spans="2:11" s="86" customFormat="1" ht="30.75" customHeight="1">
      <c r="B244" s="3" t="s">
        <v>220</v>
      </c>
      <c r="C244" s="33" t="s">
        <v>233</v>
      </c>
      <c r="D244" s="33" t="s">
        <v>232</v>
      </c>
      <c r="E244" s="37" t="s">
        <v>418</v>
      </c>
      <c r="F244" s="169" t="s">
        <v>306</v>
      </c>
      <c r="G244" s="169" t="s">
        <v>230</v>
      </c>
      <c r="H244" s="158" t="s">
        <v>419</v>
      </c>
      <c r="I244" s="30" t="s">
        <v>4</v>
      </c>
      <c r="J244" s="219">
        <f>'приложение 9 (2019-2020г)'!K305</f>
        <v>65</v>
      </c>
      <c r="K244" s="219">
        <f>'приложение 9 (2019-2020г)'!L305</f>
        <v>0</v>
      </c>
    </row>
    <row r="245" spans="2:11" s="86" customFormat="1" ht="30.75" customHeight="1">
      <c r="B245" s="3" t="s">
        <v>205</v>
      </c>
      <c r="C245" s="33" t="s">
        <v>233</v>
      </c>
      <c r="D245" s="33" t="s">
        <v>232</v>
      </c>
      <c r="E245" s="55" t="s">
        <v>418</v>
      </c>
      <c r="F245" s="55" t="s">
        <v>306</v>
      </c>
      <c r="G245" s="55" t="s">
        <v>235</v>
      </c>
      <c r="H245" s="55" t="s">
        <v>309</v>
      </c>
      <c r="I245" s="30"/>
      <c r="J245" s="219">
        <f>J246</f>
        <v>65</v>
      </c>
      <c r="K245" s="219">
        <f>K246</f>
        <v>0</v>
      </c>
    </row>
    <row r="246" spans="2:11" s="86" customFormat="1" ht="51.75" customHeight="1">
      <c r="B246" s="3" t="s">
        <v>202</v>
      </c>
      <c r="C246" s="33" t="s">
        <v>233</v>
      </c>
      <c r="D246" s="33" t="s">
        <v>232</v>
      </c>
      <c r="E246" s="37" t="s">
        <v>418</v>
      </c>
      <c r="F246" s="169" t="s">
        <v>306</v>
      </c>
      <c r="G246" s="169" t="s">
        <v>235</v>
      </c>
      <c r="H246" s="158" t="s">
        <v>420</v>
      </c>
      <c r="I246" s="30"/>
      <c r="J246" s="219">
        <f>J247</f>
        <v>65</v>
      </c>
      <c r="K246" s="219">
        <f>K247</f>
        <v>0</v>
      </c>
    </row>
    <row r="247" spans="2:11" s="86" customFormat="1" ht="31.5" customHeight="1">
      <c r="B247" s="3" t="s">
        <v>220</v>
      </c>
      <c r="C247" s="33" t="s">
        <v>233</v>
      </c>
      <c r="D247" s="33" t="s">
        <v>232</v>
      </c>
      <c r="E247" s="55" t="s">
        <v>418</v>
      </c>
      <c r="F247" s="55" t="s">
        <v>306</v>
      </c>
      <c r="G247" s="55" t="s">
        <v>235</v>
      </c>
      <c r="H247" s="55" t="s">
        <v>420</v>
      </c>
      <c r="I247" s="30" t="s">
        <v>4</v>
      </c>
      <c r="J247" s="219">
        <f>'приложение 9 (2019-2020г)'!K308</f>
        <v>65</v>
      </c>
      <c r="K247" s="219">
        <f>'приложение 9 (2019-2020г)'!L308</f>
        <v>0</v>
      </c>
    </row>
    <row r="248" spans="2:11" s="86" customFormat="1" ht="19.5" customHeight="1">
      <c r="B248" s="90" t="s">
        <v>253</v>
      </c>
      <c r="C248" s="88" t="s">
        <v>239</v>
      </c>
      <c r="D248" s="88"/>
      <c r="E248" s="186"/>
      <c r="F248" s="187"/>
      <c r="G248" s="187"/>
      <c r="H248" s="187"/>
      <c r="I248" s="63"/>
      <c r="J248" s="206">
        <f>J249</f>
        <v>1206.5</v>
      </c>
      <c r="K248" s="206">
        <f>K249</f>
        <v>8739.4</v>
      </c>
    </row>
    <row r="249" spans="2:11" s="86" customFormat="1" ht="21" customHeight="1">
      <c r="B249" s="90" t="s">
        <v>106</v>
      </c>
      <c r="C249" s="88" t="s">
        <v>239</v>
      </c>
      <c r="D249" s="88" t="s">
        <v>233</v>
      </c>
      <c r="E249" s="186"/>
      <c r="F249" s="187"/>
      <c r="G249" s="187"/>
      <c r="H249" s="187"/>
      <c r="I249" s="64"/>
      <c r="J249" s="184">
        <f>J250+J264</f>
        <v>1206.5</v>
      </c>
      <c r="K249" s="184">
        <f>K250+K264</f>
        <v>8739.4</v>
      </c>
    </row>
    <row r="250" spans="2:11" s="86" customFormat="1" ht="44.25" customHeight="1">
      <c r="B250" s="43" t="s">
        <v>107</v>
      </c>
      <c r="C250" s="62" t="s">
        <v>239</v>
      </c>
      <c r="D250" s="62" t="s">
        <v>233</v>
      </c>
      <c r="E250" s="99">
        <v>13</v>
      </c>
      <c r="F250" s="168" t="s">
        <v>306</v>
      </c>
      <c r="G250" s="168" t="s">
        <v>231</v>
      </c>
      <c r="H250" s="168" t="s">
        <v>307</v>
      </c>
      <c r="I250" s="2"/>
      <c r="J250" s="207">
        <f>J251+J254+J258+J261</f>
        <v>1206.5</v>
      </c>
      <c r="K250" s="207">
        <f>K251+K254+K258+K261</f>
        <v>839.4</v>
      </c>
    </row>
    <row r="251" spans="2:11" s="86" customFormat="1" ht="33.75" customHeight="1">
      <c r="B251" s="13" t="s">
        <v>136</v>
      </c>
      <c r="C251" s="62" t="s">
        <v>239</v>
      </c>
      <c r="D251" s="62" t="s">
        <v>233</v>
      </c>
      <c r="E251" s="99" t="s">
        <v>286</v>
      </c>
      <c r="F251" s="168" t="s">
        <v>306</v>
      </c>
      <c r="G251" s="168" t="s">
        <v>239</v>
      </c>
      <c r="H251" s="168" t="s">
        <v>309</v>
      </c>
      <c r="I251" s="1"/>
      <c r="J251" s="207">
        <f>J252</f>
        <v>69.4</v>
      </c>
      <c r="K251" s="207">
        <f>K252</f>
        <v>69.4</v>
      </c>
    </row>
    <row r="252" spans="2:11" s="86" customFormat="1" ht="69.75" customHeight="1">
      <c r="B252" s="40" t="s">
        <v>150</v>
      </c>
      <c r="C252" s="62" t="s">
        <v>239</v>
      </c>
      <c r="D252" s="62" t="s">
        <v>233</v>
      </c>
      <c r="E252" s="99" t="s">
        <v>286</v>
      </c>
      <c r="F252" s="168" t="s">
        <v>306</v>
      </c>
      <c r="G252" s="168" t="s">
        <v>239</v>
      </c>
      <c r="H252" s="168" t="s">
        <v>317</v>
      </c>
      <c r="I252" s="1"/>
      <c r="J252" s="207">
        <f>J253</f>
        <v>69.4</v>
      </c>
      <c r="K252" s="207">
        <f>K253</f>
        <v>69.4</v>
      </c>
    </row>
    <row r="253" spans="2:11" s="86" customFormat="1" ht="30" customHeight="1">
      <c r="B253" s="3" t="s">
        <v>223</v>
      </c>
      <c r="C253" s="62" t="s">
        <v>239</v>
      </c>
      <c r="D253" s="62" t="s">
        <v>233</v>
      </c>
      <c r="E253" s="99" t="s">
        <v>286</v>
      </c>
      <c r="F253" s="168" t="s">
        <v>306</v>
      </c>
      <c r="G253" s="168" t="s">
        <v>239</v>
      </c>
      <c r="H253" s="168" t="s">
        <v>317</v>
      </c>
      <c r="I253" s="1" t="s">
        <v>1</v>
      </c>
      <c r="J253" s="207">
        <f>'приложение 9 (2019-2020г)'!K314</f>
        <v>69.4</v>
      </c>
      <c r="K253" s="207">
        <f>'приложение 9 (2019-2020г)'!L314</f>
        <v>69.4</v>
      </c>
    </row>
    <row r="254" spans="2:11" ht="45.75" customHeight="1">
      <c r="B254" s="9" t="s">
        <v>318</v>
      </c>
      <c r="C254" s="103" t="s">
        <v>239</v>
      </c>
      <c r="D254" s="103" t="s">
        <v>233</v>
      </c>
      <c r="E254" s="173" t="s">
        <v>286</v>
      </c>
      <c r="F254" s="173" t="s">
        <v>306</v>
      </c>
      <c r="G254" s="173" t="s">
        <v>240</v>
      </c>
      <c r="H254" s="173" t="s">
        <v>319</v>
      </c>
      <c r="I254" s="85"/>
      <c r="J254" s="151">
        <f>J255</f>
        <v>737.1</v>
      </c>
      <c r="K254" s="151">
        <f>K255</f>
        <v>270</v>
      </c>
    </row>
    <row r="255" spans="2:11" ht="21" customHeight="1">
      <c r="B255" s="9" t="s">
        <v>108</v>
      </c>
      <c r="C255" s="108" t="s">
        <v>239</v>
      </c>
      <c r="D255" s="103" t="s">
        <v>233</v>
      </c>
      <c r="E255" s="133" t="s">
        <v>286</v>
      </c>
      <c r="F255" s="195" t="s">
        <v>306</v>
      </c>
      <c r="G255" s="195" t="s">
        <v>240</v>
      </c>
      <c r="H255" s="195" t="s">
        <v>319</v>
      </c>
      <c r="I255" s="85"/>
      <c r="J255" s="151">
        <f>J256+J257</f>
        <v>737.1</v>
      </c>
      <c r="K255" s="151">
        <f>K256+K257</f>
        <v>270</v>
      </c>
    </row>
    <row r="256" spans="2:11" ht="36.75" customHeight="1">
      <c r="B256" s="3" t="s">
        <v>220</v>
      </c>
      <c r="C256" s="108" t="s">
        <v>239</v>
      </c>
      <c r="D256" s="103" t="s">
        <v>233</v>
      </c>
      <c r="E256" s="133" t="s">
        <v>286</v>
      </c>
      <c r="F256" s="195" t="s">
        <v>306</v>
      </c>
      <c r="G256" s="195" t="s">
        <v>240</v>
      </c>
      <c r="H256" s="161" t="s">
        <v>319</v>
      </c>
      <c r="I256" s="109">
        <v>240</v>
      </c>
      <c r="J256" s="208">
        <f>'приложение 9 (2019-2020г)'!K317</f>
        <v>737.1</v>
      </c>
      <c r="K256" s="208">
        <f>'приложение 9 (2019-2020г)'!L317</f>
        <v>270</v>
      </c>
    </row>
    <row r="257" spans="2:11" ht="18" customHeight="1" hidden="1">
      <c r="B257" s="3" t="s">
        <v>81</v>
      </c>
      <c r="C257" s="35" t="s">
        <v>239</v>
      </c>
      <c r="D257" s="35" t="s">
        <v>233</v>
      </c>
      <c r="E257" s="133" t="s">
        <v>286</v>
      </c>
      <c r="F257" s="195" t="s">
        <v>306</v>
      </c>
      <c r="G257" s="195" t="s">
        <v>240</v>
      </c>
      <c r="H257" s="161" t="s">
        <v>319</v>
      </c>
      <c r="I257" s="38">
        <v>540</v>
      </c>
      <c r="J257" s="220"/>
      <c r="K257" s="220"/>
    </row>
    <row r="258" spans="2:11" ht="43.5" customHeight="1">
      <c r="B258" s="3" t="s">
        <v>321</v>
      </c>
      <c r="C258" s="35" t="s">
        <v>239</v>
      </c>
      <c r="D258" s="35" t="s">
        <v>233</v>
      </c>
      <c r="E258" s="37" t="s">
        <v>286</v>
      </c>
      <c r="F258" s="169" t="s">
        <v>306</v>
      </c>
      <c r="G258" s="169" t="s">
        <v>242</v>
      </c>
      <c r="H258" s="169" t="s">
        <v>319</v>
      </c>
      <c r="I258" s="85"/>
      <c r="J258" s="220">
        <f>J259</f>
        <v>100</v>
      </c>
      <c r="K258" s="220">
        <f>K259</f>
        <v>100</v>
      </c>
    </row>
    <row r="259" spans="2:11" ht="27" customHeight="1">
      <c r="B259" s="9" t="s">
        <v>108</v>
      </c>
      <c r="C259" s="35" t="s">
        <v>239</v>
      </c>
      <c r="D259" s="35" t="s">
        <v>233</v>
      </c>
      <c r="E259" s="37" t="s">
        <v>286</v>
      </c>
      <c r="F259" s="169" t="s">
        <v>306</v>
      </c>
      <c r="G259" s="169" t="s">
        <v>242</v>
      </c>
      <c r="H259" s="169" t="s">
        <v>319</v>
      </c>
      <c r="I259" s="85"/>
      <c r="J259" s="220">
        <f>J260</f>
        <v>100</v>
      </c>
      <c r="K259" s="220">
        <f>K260</f>
        <v>100</v>
      </c>
    </row>
    <row r="260" spans="2:11" ht="27" customHeight="1">
      <c r="B260" s="3" t="s">
        <v>220</v>
      </c>
      <c r="C260" s="35" t="s">
        <v>239</v>
      </c>
      <c r="D260" s="35" t="s">
        <v>233</v>
      </c>
      <c r="E260" s="37" t="s">
        <v>286</v>
      </c>
      <c r="F260" s="169" t="s">
        <v>306</v>
      </c>
      <c r="G260" s="169" t="s">
        <v>242</v>
      </c>
      <c r="H260" s="169" t="s">
        <v>319</v>
      </c>
      <c r="I260" s="85">
        <v>240</v>
      </c>
      <c r="J260" s="220">
        <f>'приложение 9 (2019-2020г)'!K320</f>
        <v>100</v>
      </c>
      <c r="K260" s="220">
        <f>'приложение 9 (2019-2020г)'!L320</f>
        <v>100</v>
      </c>
    </row>
    <row r="261" spans="2:11" ht="27" customHeight="1">
      <c r="B261" s="3" t="s">
        <v>322</v>
      </c>
      <c r="C261" s="35" t="s">
        <v>239</v>
      </c>
      <c r="D261" s="35" t="s">
        <v>233</v>
      </c>
      <c r="E261" s="55" t="s">
        <v>286</v>
      </c>
      <c r="F261" s="55" t="s">
        <v>306</v>
      </c>
      <c r="G261" s="55" t="s">
        <v>248</v>
      </c>
      <c r="H261" s="55" t="s">
        <v>319</v>
      </c>
      <c r="I261" s="85"/>
      <c r="J261" s="220">
        <f>J262</f>
        <v>300</v>
      </c>
      <c r="K261" s="220">
        <f>K262</f>
        <v>400</v>
      </c>
    </row>
    <row r="262" spans="2:11" ht="19.5" customHeight="1">
      <c r="B262" s="9" t="s">
        <v>108</v>
      </c>
      <c r="C262" s="35" t="s">
        <v>239</v>
      </c>
      <c r="D262" s="35" t="s">
        <v>233</v>
      </c>
      <c r="E262" s="37" t="s">
        <v>286</v>
      </c>
      <c r="F262" s="169" t="s">
        <v>306</v>
      </c>
      <c r="G262" s="169" t="s">
        <v>248</v>
      </c>
      <c r="H262" s="169" t="s">
        <v>319</v>
      </c>
      <c r="I262" s="85"/>
      <c r="J262" s="220">
        <f>J263</f>
        <v>300</v>
      </c>
      <c r="K262" s="220">
        <f>K263</f>
        <v>400</v>
      </c>
    </row>
    <row r="263" spans="2:11" ht="27" customHeight="1">
      <c r="B263" s="3" t="s">
        <v>220</v>
      </c>
      <c r="C263" s="35" t="s">
        <v>239</v>
      </c>
      <c r="D263" s="35" t="s">
        <v>233</v>
      </c>
      <c r="E263" s="133" t="s">
        <v>286</v>
      </c>
      <c r="F263" s="195" t="s">
        <v>306</v>
      </c>
      <c r="G263" s="195" t="s">
        <v>248</v>
      </c>
      <c r="H263" s="161" t="s">
        <v>319</v>
      </c>
      <c r="I263" s="85">
        <v>240</v>
      </c>
      <c r="J263" s="220">
        <f>'приложение 9 (2019-2020г)'!K323</f>
        <v>300</v>
      </c>
      <c r="K263" s="220">
        <f>'приложение 9 (2019-2020г)'!L323</f>
        <v>400</v>
      </c>
    </row>
    <row r="264" spans="2:11" ht="33.75" customHeight="1">
      <c r="B264" s="3" t="s">
        <v>453</v>
      </c>
      <c r="C264" s="35" t="s">
        <v>239</v>
      </c>
      <c r="D264" s="35" t="s">
        <v>233</v>
      </c>
      <c r="E264" s="133" t="s">
        <v>425</v>
      </c>
      <c r="F264" s="195" t="s">
        <v>306</v>
      </c>
      <c r="G264" s="195" t="s">
        <v>231</v>
      </c>
      <c r="H264" s="195" t="s">
        <v>309</v>
      </c>
      <c r="I264" s="85"/>
      <c r="J264" s="151">
        <f>J265</f>
        <v>0</v>
      </c>
      <c r="K264" s="151">
        <f>K265</f>
        <v>7900</v>
      </c>
    </row>
    <row r="265" spans="2:11" ht="17.25" customHeight="1">
      <c r="B265" s="3" t="s">
        <v>246</v>
      </c>
      <c r="C265" s="35" t="s">
        <v>239</v>
      </c>
      <c r="D265" s="35" t="s">
        <v>233</v>
      </c>
      <c r="E265" s="133" t="s">
        <v>425</v>
      </c>
      <c r="F265" s="195" t="s">
        <v>306</v>
      </c>
      <c r="G265" s="195" t="s">
        <v>231</v>
      </c>
      <c r="H265" s="167" t="s">
        <v>452</v>
      </c>
      <c r="I265" s="85">
        <v>410</v>
      </c>
      <c r="J265" s="151">
        <f>'приложение 9 (2019-2020г)'!K325</f>
        <v>0</v>
      </c>
      <c r="K265" s="151">
        <f>'приложение 9 (2019-2020г)'!L325</f>
        <v>7900</v>
      </c>
    </row>
    <row r="266" spans="2:11" s="86" customFormat="1" ht="19.5" customHeight="1">
      <c r="B266" s="11" t="s">
        <v>244</v>
      </c>
      <c r="C266" s="88" t="s">
        <v>240</v>
      </c>
      <c r="D266" s="88" t="s">
        <v>231</v>
      </c>
      <c r="E266" s="186"/>
      <c r="F266" s="187"/>
      <c r="G266" s="187"/>
      <c r="H266" s="187"/>
      <c r="I266" s="89"/>
      <c r="J266" s="150">
        <f>J267+J286+J309+J339+J363</f>
        <v>253129.09999999998</v>
      </c>
      <c r="K266" s="150">
        <f>K267+K286+K309+K339+K363</f>
        <v>256524.5</v>
      </c>
    </row>
    <row r="267" spans="2:11" s="86" customFormat="1" ht="20.25" customHeight="1">
      <c r="B267" s="90" t="s">
        <v>245</v>
      </c>
      <c r="C267" s="88" t="s">
        <v>240</v>
      </c>
      <c r="D267" s="88" t="s">
        <v>230</v>
      </c>
      <c r="E267" s="186"/>
      <c r="F267" s="187"/>
      <c r="G267" s="187"/>
      <c r="H267" s="187"/>
      <c r="I267" s="1"/>
      <c r="J267" s="207">
        <f>J268+J283</f>
        <v>81037.4</v>
      </c>
      <c r="K267" s="207">
        <f>K268+K283</f>
        <v>81225.4</v>
      </c>
    </row>
    <row r="268" spans="2:11" s="86" customFormat="1" ht="49.5" customHeight="1">
      <c r="B268" s="40" t="s">
        <v>323</v>
      </c>
      <c r="C268" s="62" t="s">
        <v>240</v>
      </c>
      <c r="D268" s="62" t="s">
        <v>230</v>
      </c>
      <c r="E268" s="186" t="s">
        <v>230</v>
      </c>
      <c r="F268" s="187" t="s">
        <v>306</v>
      </c>
      <c r="G268" s="187" t="s">
        <v>231</v>
      </c>
      <c r="H268" s="187" t="s">
        <v>309</v>
      </c>
      <c r="I268" s="64"/>
      <c r="J268" s="207">
        <f>J269</f>
        <v>79437.4</v>
      </c>
      <c r="K268" s="207">
        <f>K269</f>
        <v>79625.4</v>
      </c>
    </row>
    <row r="269" spans="2:11" s="86" customFormat="1" ht="30.75" customHeight="1">
      <c r="B269" s="40" t="s">
        <v>324</v>
      </c>
      <c r="C269" s="62"/>
      <c r="D269" s="62"/>
      <c r="E269" s="217" t="s">
        <v>230</v>
      </c>
      <c r="F269" s="218" t="s">
        <v>325</v>
      </c>
      <c r="G269" s="218" t="s">
        <v>231</v>
      </c>
      <c r="H269" s="218" t="s">
        <v>309</v>
      </c>
      <c r="I269" s="2"/>
      <c r="J269" s="207">
        <f>J270+J273+J276</f>
        <v>79437.4</v>
      </c>
      <c r="K269" s="207">
        <f>K270+K273+K276</f>
        <v>79625.4</v>
      </c>
    </row>
    <row r="270" spans="2:11" s="86" customFormat="1" ht="72" customHeight="1">
      <c r="B270" s="40" t="s">
        <v>161</v>
      </c>
      <c r="C270" s="62" t="s">
        <v>240</v>
      </c>
      <c r="D270" s="62" t="s">
        <v>230</v>
      </c>
      <c r="E270" s="217" t="s">
        <v>230</v>
      </c>
      <c r="F270" s="218" t="s">
        <v>325</v>
      </c>
      <c r="G270" s="218" t="s">
        <v>230</v>
      </c>
      <c r="H270" s="218" t="s">
        <v>309</v>
      </c>
      <c r="I270" s="1"/>
      <c r="J270" s="207">
        <f>J271</f>
        <v>56010</v>
      </c>
      <c r="K270" s="207">
        <f>K271</f>
        <v>56010</v>
      </c>
    </row>
    <row r="271" spans="2:11" s="86" customFormat="1" ht="32.25" customHeight="1">
      <c r="B271" s="6" t="s">
        <v>25</v>
      </c>
      <c r="C271" s="62" t="s">
        <v>240</v>
      </c>
      <c r="D271" s="62" t="s">
        <v>230</v>
      </c>
      <c r="E271" s="186" t="s">
        <v>230</v>
      </c>
      <c r="F271" s="187" t="s">
        <v>325</v>
      </c>
      <c r="G271" s="187" t="s">
        <v>230</v>
      </c>
      <c r="H271" s="187" t="s">
        <v>330</v>
      </c>
      <c r="I271" s="64"/>
      <c r="J271" s="207">
        <f>J272</f>
        <v>56010</v>
      </c>
      <c r="K271" s="207">
        <f>K272</f>
        <v>56010</v>
      </c>
    </row>
    <row r="272" spans="2:11" s="86" customFormat="1" ht="12.75">
      <c r="B272" s="3" t="s">
        <v>9</v>
      </c>
      <c r="C272" s="62" t="s">
        <v>240</v>
      </c>
      <c r="D272" s="62" t="s">
        <v>230</v>
      </c>
      <c r="E272" s="188" t="s">
        <v>230</v>
      </c>
      <c r="F272" s="189" t="s">
        <v>325</v>
      </c>
      <c r="G272" s="189" t="s">
        <v>230</v>
      </c>
      <c r="H272" s="189" t="s">
        <v>330</v>
      </c>
      <c r="I272" s="1" t="s">
        <v>10</v>
      </c>
      <c r="J272" s="207">
        <f>'приложение 9 (2019-2020г)'!K409</f>
        <v>56010</v>
      </c>
      <c r="K272" s="207">
        <f>'приложение 9 (2019-2020г)'!L409</f>
        <v>56010</v>
      </c>
    </row>
    <row r="273" spans="2:11" s="86" customFormat="1" ht="83.25" customHeight="1">
      <c r="B273" s="9" t="s">
        <v>171</v>
      </c>
      <c r="C273" s="62" t="s">
        <v>240</v>
      </c>
      <c r="D273" s="62" t="s">
        <v>230</v>
      </c>
      <c r="E273" s="192" t="s">
        <v>230</v>
      </c>
      <c r="F273" s="193" t="s">
        <v>325</v>
      </c>
      <c r="G273" s="193" t="s">
        <v>235</v>
      </c>
      <c r="H273" s="194" t="s">
        <v>309</v>
      </c>
      <c r="I273" s="1"/>
      <c r="J273" s="207">
        <f>J274</f>
        <v>200</v>
      </c>
      <c r="K273" s="207">
        <f>K274</f>
        <v>200</v>
      </c>
    </row>
    <row r="274" spans="2:11" s="86" customFormat="1" ht="58.5" customHeight="1">
      <c r="B274" s="134" t="s">
        <v>26</v>
      </c>
      <c r="C274" s="62" t="s">
        <v>240</v>
      </c>
      <c r="D274" s="62" t="s">
        <v>230</v>
      </c>
      <c r="E274" s="133" t="s">
        <v>230</v>
      </c>
      <c r="F274" s="195" t="s">
        <v>325</v>
      </c>
      <c r="G274" s="195" t="s">
        <v>235</v>
      </c>
      <c r="H274" s="195" t="s">
        <v>333</v>
      </c>
      <c r="I274" s="1"/>
      <c r="J274" s="207">
        <f>J275</f>
        <v>200</v>
      </c>
      <c r="K274" s="207">
        <f>K275</f>
        <v>200</v>
      </c>
    </row>
    <row r="275" spans="2:11" s="86" customFormat="1" ht="16.5" customHeight="1">
      <c r="B275" s="8" t="s">
        <v>221</v>
      </c>
      <c r="C275" s="62" t="s">
        <v>240</v>
      </c>
      <c r="D275" s="62" t="s">
        <v>230</v>
      </c>
      <c r="E275" s="133" t="s">
        <v>230</v>
      </c>
      <c r="F275" s="195" t="s">
        <v>325</v>
      </c>
      <c r="G275" s="195" t="s">
        <v>235</v>
      </c>
      <c r="H275" s="195" t="s">
        <v>333</v>
      </c>
      <c r="I275" s="1" t="s">
        <v>10</v>
      </c>
      <c r="J275" s="207">
        <f>'приложение 9 (2019-2020г)'!K412</f>
        <v>200</v>
      </c>
      <c r="K275" s="207">
        <f>'приложение 9 (2019-2020г)'!L412</f>
        <v>200</v>
      </c>
    </row>
    <row r="276" spans="2:11" s="86" customFormat="1" ht="36.75" customHeight="1">
      <c r="B276" s="13" t="s">
        <v>162</v>
      </c>
      <c r="C276" s="62" t="s">
        <v>240</v>
      </c>
      <c r="D276" s="62" t="s">
        <v>230</v>
      </c>
      <c r="E276" s="186" t="s">
        <v>230</v>
      </c>
      <c r="F276" s="187" t="s">
        <v>325</v>
      </c>
      <c r="G276" s="187" t="s">
        <v>232</v>
      </c>
      <c r="H276" s="167" t="s">
        <v>309</v>
      </c>
      <c r="I276" s="2"/>
      <c r="J276" s="207">
        <f>J277+J279</f>
        <v>23227.4</v>
      </c>
      <c r="K276" s="207">
        <f>K277+K279</f>
        <v>23415.4</v>
      </c>
    </row>
    <row r="277" spans="2:11" s="86" customFormat="1" ht="34.5" customHeight="1">
      <c r="B277" s="3" t="s">
        <v>94</v>
      </c>
      <c r="C277" s="62" t="s">
        <v>240</v>
      </c>
      <c r="D277" s="62" t="s">
        <v>230</v>
      </c>
      <c r="E277" s="186" t="s">
        <v>230</v>
      </c>
      <c r="F277" s="187" t="s">
        <v>325</v>
      </c>
      <c r="G277" s="187" t="s">
        <v>232</v>
      </c>
      <c r="H277" s="167" t="s">
        <v>331</v>
      </c>
      <c r="I277" s="2"/>
      <c r="J277" s="207">
        <f>J278</f>
        <v>18285</v>
      </c>
      <c r="K277" s="207">
        <f>K278</f>
        <v>18473</v>
      </c>
    </row>
    <row r="278" spans="2:11" ht="21.75" customHeight="1">
      <c r="B278" s="3" t="s">
        <v>9</v>
      </c>
      <c r="C278" s="103" t="s">
        <v>240</v>
      </c>
      <c r="D278" s="103" t="s">
        <v>230</v>
      </c>
      <c r="E278" s="163" t="s">
        <v>230</v>
      </c>
      <c r="F278" s="163" t="s">
        <v>325</v>
      </c>
      <c r="G278" s="163" t="s">
        <v>232</v>
      </c>
      <c r="H278" s="163" t="s">
        <v>331</v>
      </c>
      <c r="I278" s="2">
        <v>610</v>
      </c>
      <c r="J278" s="151">
        <f>'приложение 9 (2019-2020г)'!K415</f>
        <v>18285</v>
      </c>
      <c r="K278" s="151">
        <f>'приложение 9 (2019-2020г)'!L415</f>
        <v>18473</v>
      </c>
    </row>
    <row r="279" spans="2:11" ht="45.75" customHeight="1">
      <c r="B279" s="9" t="s">
        <v>477</v>
      </c>
      <c r="C279" s="103" t="s">
        <v>240</v>
      </c>
      <c r="D279" s="103" t="s">
        <v>230</v>
      </c>
      <c r="E279" s="186" t="s">
        <v>230</v>
      </c>
      <c r="F279" s="187" t="s">
        <v>325</v>
      </c>
      <c r="G279" s="187" t="s">
        <v>232</v>
      </c>
      <c r="H279" s="167" t="s">
        <v>465</v>
      </c>
      <c r="I279" s="2"/>
      <c r="J279" s="151">
        <f>J280</f>
        <v>4942.4</v>
      </c>
      <c r="K279" s="151">
        <f>K280</f>
        <v>4942.4</v>
      </c>
    </row>
    <row r="280" spans="2:11" ht="23.25" customHeight="1">
      <c r="B280" s="9" t="s">
        <v>9</v>
      </c>
      <c r="C280" s="103" t="s">
        <v>240</v>
      </c>
      <c r="D280" s="103" t="s">
        <v>230</v>
      </c>
      <c r="E280" s="163" t="s">
        <v>230</v>
      </c>
      <c r="F280" s="163" t="s">
        <v>325</v>
      </c>
      <c r="G280" s="163" t="s">
        <v>232</v>
      </c>
      <c r="H280" s="212" t="s">
        <v>465</v>
      </c>
      <c r="I280" s="2">
        <v>610</v>
      </c>
      <c r="J280" s="151">
        <f>'приложение 9 (2019-2020г)'!K417</f>
        <v>4942.4</v>
      </c>
      <c r="K280" s="151">
        <f>'приложение 9 (2019-2020г)'!L417</f>
        <v>4942.4</v>
      </c>
    </row>
    <row r="281" spans="2:11" s="86" customFormat="1" ht="34.5" customHeight="1" hidden="1">
      <c r="B281" s="7" t="s">
        <v>63</v>
      </c>
      <c r="C281" s="62" t="s">
        <v>240</v>
      </c>
      <c r="D281" s="62" t="s">
        <v>230</v>
      </c>
      <c r="E281" s="186" t="s">
        <v>425</v>
      </c>
      <c r="F281" s="187" t="s">
        <v>306</v>
      </c>
      <c r="G281" s="187" t="s">
        <v>231</v>
      </c>
      <c r="H281" s="167" t="s">
        <v>444</v>
      </c>
      <c r="I281" s="2"/>
      <c r="J281" s="207">
        <f>J282</f>
        <v>0</v>
      </c>
      <c r="K281" s="207">
        <f>K282</f>
        <v>0</v>
      </c>
    </row>
    <row r="282" spans="2:11" s="86" customFormat="1" ht="18" customHeight="1" hidden="1">
      <c r="B282" s="8" t="s">
        <v>9</v>
      </c>
      <c r="C282" s="62" t="s">
        <v>240</v>
      </c>
      <c r="D282" s="62" t="s">
        <v>230</v>
      </c>
      <c r="E282" s="186" t="s">
        <v>425</v>
      </c>
      <c r="F282" s="187" t="s">
        <v>306</v>
      </c>
      <c r="G282" s="187" t="s">
        <v>231</v>
      </c>
      <c r="H282" s="167" t="s">
        <v>444</v>
      </c>
      <c r="I282" s="2">
        <v>610</v>
      </c>
      <c r="J282" s="207">
        <f>'приложение 9 (2019-2020г)'!K419</f>
        <v>0</v>
      </c>
      <c r="K282" s="207">
        <f>'приложение 9 (2019-2020г)'!L419</f>
        <v>0</v>
      </c>
    </row>
    <row r="283" spans="2:11" s="86" customFormat="1" ht="18" customHeight="1">
      <c r="B283" s="3" t="s">
        <v>116</v>
      </c>
      <c r="C283" s="1" t="s">
        <v>240</v>
      </c>
      <c r="D283" s="98" t="s">
        <v>230</v>
      </c>
      <c r="E283" s="186" t="s">
        <v>433</v>
      </c>
      <c r="F283" s="187" t="s">
        <v>306</v>
      </c>
      <c r="G283" s="187" t="s">
        <v>231</v>
      </c>
      <c r="H283" s="187" t="s">
        <v>309</v>
      </c>
      <c r="I283" s="2"/>
      <c r="J283" s="207">
        <f>J284</f>
        <v>1600</v>
      </c>
      <c r="K283" s="207">
        <f>K284</f>
        <v>1600</v>
      </c>
    </row>
    <row r="284" spans="2:11" s="86" customFormat="1" ht="30.75" customHeight="1">
      <c r="B284" s="40" t="s">
        <v>24</v>
      </c>
      <c r="C284" s="1" t="s">
        <v>240</v>
      </c>
      <c r="D284" s="98" t="s">
        <v>230</v>
      </c>
      <c r="E284" s="186" t="s">
        <v>433</v>
      </c>
      <c r="F284" s="187" t="s">
        <v>306</v>
      </c>
      <c r="G284" s="187" t="s">
        <v>231</v>
      </c>
      <c r="H284" s="187" t="s">
        <v>330</v>
      </c>
      <c r="I284" s="1"/>
      <c r="J284" s="207">
        <f>J285</f>
        <v>1600</v>
      </c>
      <c r="K284" s="207">
        <f>K285</f>
        <v>1600</v>
      </c>
    </row>
    <row r="285" spans="2:11" s="86" customFormat="1" ht="16.5" customHeight="1">
      <c r="B285" s="40" t="s">
        <v>45</v>
      </c>
      <c r="C285" s="1" t="s">
        <v>240</v>
      </c>
      <c r="D285" s="98" t="s">
        <v>230</v>
      </c>
      <c r="E285" s="186" t="s">
        <v>433</v>
      </c>
      <c r="F285" s="187" t="s">
        <v>306</v>
      </c>
      <c r="G285" s="187" t="s">
        <v>231</v>
      </c>
      <c r="H285" s="187" t="s">
        <v>330</v>
      </c>
      <c r="I285" s="1" t="s">
        <v>86</v>
      </c>
      <c r="J285" s="207">
        <f>'приложение 9 (2019-2020г)'!K330</f>
        <v>1600</v>
      </c>
      <c r="K285" s="207">
        <f>'приложение 9 (2019-2020г)'!L330</f>
        <v>1600</v>
      </c>
    </row>
    <row r="286" spans="2:11" s="86" customFormat="1" ht="18" customHeight="1">
      <c r="B286" s="65" t="s">
        <v>21</v>
      </c>
      <c r="C286" s="88" t="s">
        <v>240</v>
      </c>
      <c r="D286" s="88" t="s">
        <v>235</v>
      </c>
      <c r="E286" s="186"/>
      <c r="F286" s="187"/>
      <c r="G286" s="187"/>
      <c r="H286" s="187"/>
      <c r="I286" s="4"/>
      <c r="J286" s="150">
        <f>J287+J303+J307</f>
        <v>145306</v>
      </c>
      <c r="K286" s="150">
        <f>K287+K303+K307</f>
        <v>146532.7</v>
      </c>
    </row>
    <row r="287" spans="2:11" s="86" customFormat="1" ht="45" customHeight="1">
      <c r="B287" s="115" t="s">
        <v>323</v>
      </c>
      <c r="C287" s="62" t="s">
        <v>240</v>
      </c>
      <c r="D287" s="62" t="s">
        <v>235</v>
      </c>
      <c r="E287" s="186" t="s">
        <v>230</v>
      </c>
      <c r="F287" s="187" t="s">
        <v>306</v>
      </c>
      <c r="G287" s="187" t="s">
        <v>231</v>
      </c>
      <c r="H287" s="187" t="s">
        <v>309</v>
      </c>
      <c r="I287" s="1"/>
      <c r="J287" s="207">
        <f>J288</f>
        <v>144556</v>
      </c>
      <c r="K287" s="207">
        <f>K288</f>
        <v>146532.7</v>
      </c>
    </row>
    <row r="288" spans="2:11" s="86" customFormat="1" ht="45" customHeight="1">
      <c r="B288" s="3" t="s">
        <v>326</v>
      </c>
      <c r="C288" s="62"/>
      <c r="D288" s="62"/>
      <c r="E288" s="186" t="s">
        <v>230</v>
      </c>
      <c r="F288" s="187" t="s">
        <v>327</v>
      </c>
      <c r="G288" s="187" t="s">
        <v>231</v>
      </c>
      <c r="H288" s="167" t="s">
        <v>309</v>
      </c>
      <c r="I288" s="1"/>
      <c r="J288" s="207">
        <f>J289+J292+J297+J300</f>
        <v>144556</v>
      </c>
      <c r="K288" s="207">
        <f>K289+K292+K297+K300</f>
        <v>146532.7</v>
      </c>
    </row>
    <row r="289" spans="2:11" s="86" customFormat="1" ht="84.75" customHeight="1">
      <c r="B289" s="59" t="s">
        <v>163</v>
      </c>
      <c r="C289" s="62" t="s">
        <v>240</v>
      </c>
      <c r="D289" s="62" t="s">
        <v>235</v>
      </c>
      <c r="E289" s="163" t="s">
        <v>230</v>
      </c>
      <c r="F289" s="163" t="s">
        <v>327</v>
      </c>
      <c r="G289" s="163" t="s">
        <v>230</v>
      </c>
      <c r="H289" s="163" t="s">
        <v>309</v>
      </c>
      <c r="I289" s="1"/>
      <c r="J289" s="207">
        <f>J290</f>
        <v>92496.5</v>
      </c>
      <c r="K289" s="207">
        <f>K290</f>
        <v>92496.5</v>
      </c>
    </row>
    <row r="290" spans="2:11" s="86" customFormat="1" ht="34.5" customHeight="1">
      <c r="B290" s="3" t="s">
        <v>25</v>
      </c>
      <c r="C290" s="62" t="s">
        <v>240</v>
      </c>
      <c r="D290" s="62" t="s">
        <v>235</v>
      </c>
      <c r="E290" s="99" t="s">
        <v>230</v>
      </c>
      <c r="F290" s="168" t="s">
        <v>327</v>
      </c>
      <c r="G290" s="168" t="s">
        <v>230</v>
      </c>
      <c r="H290" s="131" t="s">
        <v>330</v>
      </c>
      <c r="I290" s="64" t="s">
        <v>255</v>
      </c>
      <c r="J290" s="184">
        <f>J291</f>
        <v>92496.5</v>
      </c>
      <c r="K290" s="184">
        <f>K291</f>
        <v>92496.5</v>
      </c>
    </row>
    <row r="291" spans="2:11" s="86" customFormat="1" ht="18" customHeight="1">
      <c r="B291" s="3" t="s">
        <v>9</v>
      </c>
      <c r="C291" s="62" t="s">
        <v>240</v>
      </c>
      <c r="D291" s="62" t="s">
        <v>235</v>
      </c>
      <c r="E291" s="148" t="s">
        <v>230</v>
      </c>
      <c r="F291" s="148" t="s">
        <v>327</v>
      </c>
      <c r="G291" s="148" t="s">
        <v>230</v>
      </c>
      <c r="H291" s="148" t="s">
        <v>330</v>
      </c>
      <c r="I291" s="64">
        <v>610</v>
      </c>
      <c r="J291" s="184">
        <f>'приложение 9 (2019-2020г)'!K425</f>
        <v>92496.5</v>
      </c>
      <c r="K291" s="184">
        <f>'приложение 9 (2019-2020г)'!L425</f>
        <v>92496.5</v>
      </c>
    </row>
    <row r="292" spans="2:11" s="86" customFormat="1" ht="36.75" customHeight="1">
      <c r="B292" s="59" t="s">
        <v>164</v>
      </c>
      <c r="C292" s="62" t="s">
        <v>240</v>
      </c>
      <c r="D292" s="62" t="s">
        <v>235</v>
      </c>
      <c r="E292" s="99" t="s">
        <v>230</v>
      </c>
      <c r="F292" s="168" t="s">
        <v>327</v>
      </c>
      <c r="G292" s="168" t="s">
        <v>235</v>
      </c>
      <c r="H292" s="131" t="s">
        <v>309</v>
      </c>
      <c r="I292" s="2"/>
      <c r="J292" s="207">
        <f>J293+J296</f>
        <v>43809.2</v>
      </c>
      <c r="K292" s="207">
        <f>K293+K296</f>
        <v>46270.2</v>
      </c>
    </row>
    <row r="293" spans="2:11" s="86" customFormat="1" ht="30" customHeight="1">
      <c r="B293" s="3" t="s">
        <v>27</v>
      </c>
      <c r="C293" s="62" t="s">
        <v>240</v>
      </c>
      <c r="D293" s="62" t="s">
        <v>235</v>
      </c>
      <c r="E293" s="186" t="s">
        <v>230</v>
      </c>
      <c r="F293" s="187" t="s">
        <v>327</v>
      </c>
      <c r="G293" s="187" t="s">
        <v>235</v>
      </c>
      <c r="H293" s="167" t="s">
        <v>332</v>
      </c>
      <c r="I293" s="2"/>
      <c r="J293" s="207">
        <f>J294</f>
        <v>39460.1</v>
      </c>
      <c r="K293" s="207">
        <f>K294</f>
        <v>41921.1</v>
      </c>
    </row>
    <row r="294" spans="2:11" s="86" customFormat="1" ht="18" customHeight="1">
      <c r="B294" s="3" t="s">
        <v>9</v>
      </c>
      <c r="C294" s="62" t="s">
        <v>240</v>
      </c>
      <c r="D294" s="62" t="s">
        <v>235</v>
      </c>
      <c r="E294" s="163" t="s">
        <v>230</v>
      </c>
      <c r="F294" s="163" t="s">
        <v>327</v>
      </c>
      <c r="G294" s="163" t="s">
        <v>235</v>
      </c>
      <c r="H294" s="163" t="s">
        <v>332</v>
      </c>
      <c r="I294" s="2">
        <v>610</v>
      </c>
      <c r="J294" s="207">
        <f>'приложение 9 (2019-2020г)'!K428</f>
        <v>39460.1</v>
      </c>
      <c r="K294" s="207">
        <f>'приложение 9 (2019-2020г)'!L428</f>
        <v>41921.1</v>
      </c>
    </row>
    <row r="295" spans="2:11" s="86" customFormat="1" ht="44.25" customHeight="1">
      <c r="B295" s="9" t="s">
        <v>477</v>
      </c>
      <c r="C295" s="62" t="s">
        <v>240</v>
      </c>
      <c r="D295" s="62" t="s">
        <v>235</v>
      </c>
      <c r="E295" s="186" t="s">
        <v>230</v>
      </c>
      <c r="F295" s="187" t="s">
        <v>327</v>
      </c>
      <c r="G295" s="187" t="s">
        <v>235</v>
      </c>
      <c r="H295" s="167" t="s">
        <v>465</v>
      </c>
      <c r="I295" s="2"/>
      <c r="J295" s="207">
        <f>J296</f>
        <v>4349.1</v>
      </c>
      <c r="K295" s="207">
        <f>K296</f>
        <v>4349.1</v>
      </c>
    </row>
    <row r="296" spans="2:11" s="86" customFormat="1" ht="18" customHeight="1">
      <c r="B296" s="9" t="s">
        <v>9</v>
      </c>
      <c r="C296" s="62" t="s">
        <v>240</v>
      </c>
      <c r="D296" s="62" t="s">
        <v>235</v>
      </c>
      <c r="E296" s="163" t="s">
        <v>230</v>
      </c>
      <c r="F296" s="163" t="s">
        <v>327</v>
      </c>
      <c r="G296" s="163" t="s">
        <v>235</v>
      </c>
      <c r="H296" s="212" t="s">
        <v>465</v>
      </c>
      <c r="I296" s="2">
        <v>610</v>
      </c>
      <c r="J296" s="207">
        <f>'приложение 9 (2019-2020г)'!K430</f>
        <v>4349.1</v>
      </c>
      <c r="K296" s="207">
        <f>'приложение 9 (2019-2020г)'!L430</f>
        <v>4349.1</v>
      </c>
    </row>
    <row r="297" spans="2:11" s="86" customFormat="1" ht="43.5" customHeight="1">
      <c r="B297" s="13" t="s">
        <v>165</v>
      </c>
      <c r="C297" s="62" t="s">
        <v>240</v>
      </c>
      <c r="D297" s="62" t="s">
        <v>235</v>
      </c>
      <c r="E297" s="186" t="s">
        <v>230</v>
      </c>
      <c r="F297" s="187" t="s">
        <v>327</v>
      </c>
      <c r="G297" s="187" t="s">
        <v>232</v>
      </c>
      <c r="H297" s="167" t="s">
        <v>309</v>
      </c>
      <c r="I297" s="2"/>
      <c r="J297" s="207">
        <f>J298</f>
        <v>7766</v>
      </c>
      <c r="K297" s="207">
        <f>K298</f>
        <v>7766</v>
      </c>
    </row>
    <row r="298" spans="2:11" s="86" customFormat="1" ht="63" customHeight="1">
      <c r="B298" s="15" t="s">
        <v>26</v>
      </c>
      <c r="C298" s="62" t="s">
        <v>240</v>
      </c>
      <c r="D298" s="62" t="s">
        <v>235</v>
      </c>
      <c r="E298" s="148" t="s">
        <v>230</v>
      </c>
      <c r="F298" s="148" t="s">
        <v>327</v>
      </c>
      <c r="G298" s="148" t="s">
        <v>232</v>
      </c>
      <c r="H298" s="148" t="s">
        <v>333</v>
      </c>
      <c r="I298" s="2"/>
      <c r="J298" s="207">
        <f>J299</f>
        <v>7766</v>
      </c>
      <c r="K298" s="207">
        <f>K299</f>
        <v>7766</v>
      </c>
    </row>
    <row r="299" spans="2:11" s="86" customFormat="1" ht="18" customHeight="1">
      <c r="B299" s="3" t="s">
        <v>9</v>
      </c>
      <c r="C299" s="62" t="s">
        <v>240</v>
      </c>
      <c r="D299" s="62" t="s">
        <v>235</v>
      </c>
      <c r="E299" s="99" t="s">
        <v>230</v>
      </c>
      <c r="F299" s="168" t="s">
        <v>327</v>
      </c>
      <c r="G299" s="168" t="s">
        <v>232</v>
      </c>
      <c r="H299" s="131" t="s">
        <v>333</v>
      </c>
      <c r="I299" s="2">
        <v>610</v>
      </c>
      <c r="J299" s="207">
        <f>'приложение 9 (2019-2020г)'!K433</f>
        <v>7766</v>
      </c>
      <c r="K299" s="207">
        <f>'приложение 9 (2019-2020г)'!L433</f>
        <v>7766</v>
      </c>
    </row>
    <row r="300" spans="2:11" s="86" customFormat="1" ht="28.5" customHeight="1">
      <c r="B300" s="3" t="s">
        <v>334</v>
      </c>
      <c r="C300" s="62" t="s">
        <v>240</v>
      </c>
      <c r="D300" s="62" t="s">
        <v>235</v>
      </c>
      <c r="E300" s="148" t="s">
        <v>230</v>
      </c>
      <c r="F300" s="148" t="s">
        <v>327</v>
      </c>
      <c r="G300" s="148" t="s">
        <v>233</v>
      </c>
      <c r="H300" s="148" t="s">
        <v>309</v>
      </c>
      <c r="I300" s="1"/>
      <c r="J300" s="207">
        <f>J301</f>
        <v>484.3</v>
      </c>
      <c r="K300" s="207">
        <f>K301</f>
        <v>0</v>
      </c>
    </row>
    <row r="301" spans="2:11" s="86" customFormat="1" ht="28.5" customHeight="1">
      <c r="B301" s="3" t="s">
        <v>340</v>
      </c>
      <c r="C301" s="62" t="s">
        <v>240</v>
      </c>
      <c r="D301" s="62" t="s">
        <v>235</v>
      </c>
      <c r="E301" s="99" t="s">
        <v>230</v>
      </c>
      <c r="F301" s="168" t="s">
        <v>327</v>
      </c>
      <c r="G301" s="168" t="s">
        <v>233</v>
      </c>
      <c r="H301" s="131" t="s">
        <v>449</v>
      </c>
      <c r="I301" s="2"/>
      <c r="J301" s="207">
        <f>J302</f>
        <v>484.3</v>
      </c>
      <c r="K301" s="207">
        <f>K302</f>
        <v>0</v>
      </c>
    </row>
    <row r="302" spans="2:11" s="86" customFormat="1" ht="21.75" customHeight="1">
      <c r="B302" s="3" t="s">
        <v>9</v>
      </c>
      <c r="C302" s="62" t="s">
        <v>240</v>
      </c>
      <c r="D302" s="62" t="s">
        <v>235</v>
      </c>
      <c r="E302" s="99" t="s">
        <v>230</v>
      </c>
      <c r="F302" s="168" t="s">
        <v>327</v>
      </c>
      <c r="G302" s="168" t="s">
        <v>233</v>
      </c>
      <c r="H302" s="131" t="s">
        <v>449</v>
      </c>
      <c r="I302" s="2">
        <v>610</v>
      </c>
      <c r="J302" s="207">
        <f>'приложение 9 (2019-2020г)'!K436</f>
        <v>484.3</v>
      </c>
      <c r="K302" s="207">
        <f>'приложение 9 (2019-2020г)'!L436</f>
        <v>0</v>
      </c>
    </row>
    <row r="303" spans="2:11" ht="33.75" customHeight="1">
      <c r="B303" s="53" t="s">
        <v>109</v>
      </c>
      <c r="C303" s="103" t="s">
        <v>240</v>
      </c>
      <c r="D303" s="103" t="s">
        <v>235</v>
      </c>
      <c r="E303" s="192" t="s">
        <v>239</v>
      </c>
      <c r="F303" s="193" t="s">
        <v>306</v>
      </c>
      <c r="G303" s="193" t="s">
        <v>231</v>
      </c>
      <c r="H303" s="194" t="s">
        <v>309</v>
      </c>
      <c r="I303" s="85"/>
      <c r="J303" s="151">
        <f aca="true" t="shared" si="8" ref="J303:K305">J304</f>
        <v>750</v>
      </c>
      <c r="K303" s="151">
        <f t="shared" si="8"/>
        <v>0</v>
      </c>
    </row>
    <row r="304" spans="2:11" ht="57" customHeight="1">
      <c r="B304" s="8" t="s">
        <v>110</v>
      </c>
      <c r="C304" s="103" t="s">
        <v>240</v>
      </c>
      <c r="D304" s="103" t="s">
        <v>235</v>
      </c>
      <c r="E304" s="192" t="s">
        <v>239</v>
      </c>
      <c r="F304" s="193" t="s">
        <v>306</v>
      </c>
      <c r="G304" s="193" t="s">
        <v>232</v>
      </c>
      <c r="H304" s="194" t="s">
        <v>309</v>
      </c>
      <c r="I304" s="85"/>
      <c r="J304" s="151">
        <f t="shared" si="8"/>
        <v>750</v>
      </c>
      <c r="K304" s="151">
        <f t="shared" si="8"/>
        <v>0</v>
      </c>
    </row>
    <row r="305" spans="2:11" ht="23.25" customHeight="1">
      <c r="B305" s="8" t="s">
        <v>111</v>
      </c>
      <c r="C305" s="103" t="s">
        <v>240</v>
      </c>
      <c r="D305" s="103" t="s">
        <v>235</v>
      </c>
      <c r="E305" s="164" t="s">
        <v>239</v>
      </c>
      <c r="F305" s="164" t="s">
        <v>306</v>
      </c>
      <c r="G305" s="164" t="s">
        <v>232</v>
      </c>
      <c r="H305" s="164" t="s">
        <v>332</v>
      </c>
      <c r="I305" s="85"/>
      <c r="J305" s="151">
        <f t="shared" si="8"/>
        <v>750</v>
      </c>
      <c r="K305" s="151">
        <f t="shared" si="8"/>
        <v>0</v>
      </c>
    </row>
    <row r="306" spans="2:11" ht="16.5" customHeight="1">
      <c r="B306" s="8" t="s">
        <v>9</v>
      </c>
      <c r="C306" s="103" t="s">
        <v>240</v>
      </c>
      <c r="D306" s="103" t="s">
        <v>235</v>
      </c>
      <c r="E306" s="192" t="s">
        <v>239</v>
      </c>
      <c r="F306" s="193" t="s">
        <v>306</v>
      </c>
      <c r="G306" s="193" t="s">
        <v>232</v>
      </c>
      <c r="H306" s="194" t="s">
        <v>332</v>
      </c>
      <c r="I306" s="85">
        <v>610</v>
      </c>
      <c r="J306" s="151">
        <f>'приложение 9 (2019-2020г)'!K440</f>
        <v>750</v>
      </c>
      <c r="K306" s="151">
        <f>'приложение 9 (2019-2020г)'!L440</f>
        <v>0</v>
      </c>
    </row>
    <row r="307" spans="2:11" ht="30" customHeight="1" hidden="1">
      <c r="B307" s="7" t="s">
        <v>62</v>
      </c>
      <c r="C307" s="103" t="s">
        <v>240</v>
      </c>
      <c r="D307" s="103" t="s">
        <v>235</v>
      </c>
      <c r="E307" s="186" t="s">
        <v>425</v>
      </c>
      <c r="F307" s="187" t="s">
        <v>306</v>
      </c>
      <c r="G307" s="187" t="s">
        <v>231</v>
      </c>
      <c r="H307" s="167" t="s">
        <v>444</v>
      </c>
      <c r="I307" s="85"/>
      <c r="J307" s="151">
        <f>J308</f>
        <v>0</v>
      </c>
      <c r="K307" s="151">
        <f>K308</f>
        <v>0</v>
      </c>
    </row>
    <row r="308" spans="2:11" ht="24" customHeight="1" hidden="1">
      <c r="B308" s="8" t="s">
        <v>9</v>
      </c>
      <c r="C308" s="103" t="s">
        <v>240</v>
      </c>
      <c r="D308" s="103" t="s">
        <v>235</v>
      </c>
      <c r="E308" s="163" t="s">
        <v>425</v>
      </c>
      <c r="F308" s="163" t="s">
        <v>306</v>
      </c>
      <c r="G308" s="163" t="s">
        <v>231</v>
      </c>
      <c r="H308" s="163" t="s">
        <v>444</v>
      </c>
      <c r="I308" s="85">
        <v>610</v>
      </c>
      <c r="J308" s="151">
        <f>'приложение 9 (2019-2020г)'!K442</f>
        <v>0</v>
      </c>
      <c r="K308" s="151">
        <f>'приложение 9 (2019-2020г)'!L442</f>
        <v>0</v>
      </c>
    </row>
    <row r="309" spans="2:11" s="86" customFormat="1" ht="19.5" customHeight="1">
      <c r="B309" s="5" t="s">
        <v>100</v>
      </c>
      <c r="C309" s="88" t="s">
        <v>240</v>
      </c>
      <c r="D309" s="88" t="s">
        <v>232</v>
      </c>
      <c r="E309" s="186"/>
      <c r="F309" s="187"/>
      <c r="G309" s="187"/>
      <c r="H309" s="187"/>
      <c r="I309" s="1"/>
      <c r="J309" s="207">
        <f>J310+J320+J330+J335+J337</f>
        <v>18188.4</v>
      </c>
      <c r="K309" s="207">
        <f>K310+K320+K330+K335+K337</f>
        <v>18380</v>
      </c>
    </row>
    <row r="310" spans="2:11" s="86" customFormat="1" ht="47.25" customHeight="1">
      <c r="B310" s="115" t="s">
        <v>323</v>
      </c>
      <c r="C310" s="62" t="s">
        <v>240</v>
      </c>
      <c r="D310" s="62" t="s">
        <v>232</v>
      </c>
      <c r="E310" s="186" t="s">
        <v>230</v>
      </c>
      <c r="F310" s="187" t="s">
        <v>306</v>
      </c>
      <c r="G310" s="187" t="s">
        <v>231</v>
      </c>
      <c r="H310" s="187" t="s">
        <v>309</v>
      </c>
      <c r="I310" s="1"/>
      <c r="J310" s="207">
        <f>J311</f>
        <v>10648</v>
      </c>
      <c r="K310" s="207">
        <f>K311</f>
        <v>10648</v>
      </c>
    </row>
    <row r="311" spans="2:11" s="86" customFormat="1" ht="38.25">
      <c r="B311" s="3" t="s">
        <v>328</v>
      </c>
      <c r="C311" s="62" t="s">
        <v>240</v>
      </c>
      <c r="D311" s="62" t="s">
        <v>232</v>
      </c>
      <c r="E311" s="99" t="s">
        <v>230</v>
      </c>
      <c r="F311" s="168" t="s">
        <v>226</v>
      </c>
      <c r="G311" s="168" t="s">
        <v>231</v>
      </c>
      <c r="H311" s="131" t="s">
        <v>309</v>
      </c>
      <c r="I311" s="1"/>
      <c r="J311" s="207">
        <f>J312+J317</f>
        <v>10648</v>
      </c>
      <c r="K311" s="207">
        <f>K312+K317</f>
        <v>10648</v>
      </c>
    </row>
    <row r="312" spans="2:11" s="86" customFormat="1" ht="51">
      <c r="B312" s="13" t="s">
        <v>335</v>
      </c>
      <c r="C312" s="62" t="s">
        <v>240</v>
      </c>
      <c r="D312" s="62" t="s">
        <v>232</v>
      </c>
      <c r="E312" s="148" t="s">
        <v>230</v>
      </c>
      <c r="F312" s="148" t="s">
        <v>226</v>
      </c>
      <c r="G312" s="148" t="s">
        <v>230</v>
      </c>
      <c r="H312" s="148" t="s">
        <v>309</v>
      </c>
      <c r="I312" s="1"/>
      <c r="J312" s="207">
        <f>J313+J315</f>
        <v>6984.5</v>
      </c>
      <c r="K312" s="207">
        <f>K313+K315</f>
        <v>6984.5</v>
      </c>
    </row>
    <row r="313" spans="2:11" s="86" customFormat="1" ht="34.5" customHeight="1">
      <c r="B313" s="6" t="s">
        <v>27</v>
      </c>
      <c r="C313" s="62" t="s">
        <v>240</v>
      </c>
      <c r="D313" s="62" t="s">
        <v>232</v>
      </c>
      <c r="E313" s="186" t="s">
        <v>230</v>
      </c>
      <c r="F313" s="187" t="s">
        <v>226</v>
      </c>
      <c r="G313" s="187" t="s">
        <v>230</v>
      </c>
      <c r="H313" s="167" t="s">
        <v>339</v>
      </c>
      <c r="I313" s="2"/>
      <c r="J313" s="207">
        <f>J314</f>
        <v>4738.9</v>
      </c>
      <c r="K313" s="207">
        <f>K314</f>
        <v>4738.9</v>
      </c>
    </row>
    <row r="314" spans="2:11" s="86" customFormat="1" ht="18.75" customHeight="1">
      <c r="B314" s="3" t="s">
        <v>9</v>
      </c>
      <c r="C314" s="62" t="s">
        <v>240</v>
      </c>
      <c r="D314" s="62" t="s">
        <v>232</v>
      </c>
      <c r="E314" s="163" t="s">
        <v>230</v>
      </c>
      <c r="F314" s="163" t="s">
        <v>226</v>
      </c>
      <c r="G314" s="163" t="s">
        <v>230</v>
      </c>
      <c r="H314" s="163" t="s">
        <v>339</v>
      </c>
      <c r="I314" s="1" t="s">
        <v>10</v>
      </c>
      <c r="J314" s="207">
        <f>'приложение 9 (2019-2020г)'!K448</f>
        <v>4738.9</v>
      </c>
      <c r="K314" s="207">
        <f>'приложение 9 (2019-2020г)'!L448</f>
        <v>4738.9</v>
      </c>
    </row>
    <row r="315" spans="2:11" s="86" customFormat="1" ht="42.75" customHeight="1">
      <c r="B315" s="245" t="s">
        <v>477</v>
      </c>
      <c r="C315" s="62" t="s">
        <v>240</v>
      </c>
      <c r="D315" s="62" t="s">
        <v>232</v>
      </c>
      <c r="E315" s="186" t="s">
        <v>230</v>
      </c>
      <c r="F315" s="187" t="s">
        <v>226</v>
      </c>
      <c r="G315" s="187" t="s">
        <v>230</v>
      </c>
      <c r="H315" s="167" t="s">
        <v>465</v>
      </c>
      <c r="I315" s="1"/>
      <c r="J315" s="207">
        <f>J316</f>
        <v>2245.6</v>
      </c>
      <c r="K315" s="207">
        <f>K316</f>
        <v>2245.6</v>
      </c>
    </row>
    <row r="316" spans="2:11" s="86" customFormat="1" ht="18.75" customHeight="1">
      <c r="B316" s="9" t="s">
        <v>9</v>
      </c>
      <c r="C316" s="62" t="s">
        <v>240</v>
      </c>
      <c r="D316" s="62" t="s">
        <v>232</v>
      </c>
      <c r="E316" s="186" t="s">
        <v>230</v>
      </c>
      <c r="F316" s="187" t="s">
        <v>226</v>
      </c>
      <c r="G316" s="187" t="s">
        <v>230</v>
      </c>
      <c r="H316" s="163" t="s">
        <v>465</v>
      </c>
      <c r="I316" s="1" t="s">
        <v>10</v>
      </c>
      <c r="J316" s="207">
        <f>'приложение 9 (2019-2020г)'!K450</f>
        <v>2245.6</v>
      </c>
      <c r="K316" s="207">
        <f>'приложение 9 (2019-2020г)'!L450</f>
        <v>2245.6</v>
      </c>
    </row>
    <row r="317" spans="2:11" s="86" customFormat="1" ht="42" customHeight="1">
      <c r="B317" s="3" t="s">
        <v>336</v>
      </c>
      <c r="C317" s="62" t="s">
        <v>240</v>
      </c>
      <c r="D317" s="62" t="s">
        <v>232</v>
      </c>
      <c r="E317" s="186" t="s">
        <v>230</v>
      </c>
      <c r="F317" s="187" t="s">
        <v>226</v>
      </c>
      <c r="G317" s="187" t="s">
        <v>235</v>
      </c>
      <c r="H317" s="167" t="s">
        <v>309</v>
      </c>
      <c r="I317" s="1"/>
      <c r="J317" s="207">
        <f>J318</f>
        <v>3663.5</v>
      </c>
      <c r="K317" s="207">
        <f>K318</f>
        <v>3663.5</v>
      </c>
    </row>
    <row r="318" spans="2:11" s="86" customFormat="1" ht="37.5" customHeight="1">
      <c r="B318" s="10" t="s">
        <v>33</v>
      </c>
      <c r="C318" s="62" t="s">
        <v>240</v>
      </c>
      <c r="D318" s="62" t="s">
        <v>232</v>
      </c>
      <c r="E318" s="163" t="s">
        <v>230</v>
      </c>
      <c r="F318" s="163" t="s">
        <v>226</v>
      </c>
      <c r="G318" s="163" t="s">
        <v>235</v>
      </c>
      <c r="H318" s="163" t="s">
        <v>337</v>
      </c>
      <c r="I318" s="1"/>
      <c r="J318" s="207">
        <f>J319</f>
        <v>3663.5</v>
      </c>
      <c r="K318" s="207">
        <f>K319</f>
        <v>3663.5</v>
      </c>
    </row>
    <row r="319" spans="2:11" s="86" customFormat="1" ht="25.5">
      <c r="B319" s="10" t="s">
        <v>34</v>
      </c>
      <c r="C319" s="62" t="s">
        <v>240</v>
      </c>
      <c r="D319" s="62" t="s">
        <v>232</v>
      </c>
      <c r="E319" s="186" t="s">
        <v>230</v>
      </c>
      <c r="F319" s="187" t="s">
        <v>226</v>
      </c>
      <c r="G319" s="187" t="s">
        <v>235</v>
      </c>
      <c r="H319" s="167" t="s">
        <v>337</v>
      </c>
      <c r="I319" s="1" t="s">
        <v>7</v>
      </c>
      <c r="J319" s="207">
        <f>'приложение 9 (2019-2020г)'!K453</f>
        <v>3663.5</v>
      </c>
      <c r="K319" s="207">
        <f>'приложение 9 (2019-2020г)'!L453</f>
        <v>3663.5</v>
      </c>
    </row>
    <row r="320" spans="2:11" ht="41.25" customHeight="1">
      <c r="B320" s="40" t="s">
        <v>342</v>
      </c>
      <c r="C320" s="103" t="s">
        <v>240</v>
      </c>
      <c r="D320" s="103" t="s">
        <v>232</v>
      </c>
      <c r="E320" s="186" t="s">
        <v>235</v>
      </c>
      <c r="F320" s="187" t="s">
        <v>306</v>
      </c>
      <c r="G320" s="187" t="s">
        <v>231</v>
      </c>
      <c r="H320" s="187" t="s">
        <v>309</v>
      </c>
      <c r="I320" s="2"/>
      <c r="J320" s="151">
        <f>J321</f>
        <v>7329.9</v>
      </c>
      <c r="K320" s="151">
        <f>K321</f>
        <v>7726</v>
      </c>
    </row>
    <row r="321" spans="2:11" ht="27.75" customHeight="1">
      <c r="B321" s="40" t="s">
        <v>344</v>
      </c>
      <c r="C321" s="103" t="s">
        <v>240</v>
      </c>
      <c r="D321" s="103" t="s">
        <v>232</v>
      </c>
      <c r="E321" s="186" t="s">
        <v>235</v>
      </c>
      <c r="F321" s="187" t="s">
        <v>325</v>
      </c>
      <c r="G321" s="187" t="s">
        <v>231</v>
      </c>
      <c r="H321" s="187" t="s">
        <v>309</v>
      </c>
      <c r="I321" s="2"/>
      <c r="J321" s="151">
        <f>J322+J327+J326</f>
        <v>7329.9</v>
      </c>
      <c r="K321" s="151">
        <f>K322+K327+K326</f>
        <v>7726</v>
      </c>
    </row>
    <row r="322" spans="2:11" ht="45.75" customHeight="1">
      <c r="B322" s="40" t="s">
        <v>354</v>
      </c>
      <c r="C322" s="103" t="s">
        <v>240</v>
      </c>
      <c r="D322" s="103" t="s">
        <v>232</v>
      </c>
      <c r="E322" s="163" t="s">
        <v>235</v>
      </c>
      <c r="F322" s="163" t="s">
        <v>325</v>
      </c>
      <c r="G322" s="163" t="s">
        <v>230</v>
      </c>
      <c r="H322" s="163" t="s">
        <v>309</v>
      </c>
      <c r="I322" s="1"/>
      <c r="J322" s="151">
        <f>J323</f>
        <v>6142.9</v>
      </c>
      <c r="K322" s="151">
        <f>K323</f>
        <v>6539</v>
      </c>
    </row>
    <row r="323" spans="2:11" ht="25.5">
      <c r="B323" s="6" t="s">
        <v>27</v>
      </c>
      <c r="C323" s="103" t="s">
        <v>240</v>
      </c>
      <c r="D323" s="103" t="s">
        <v>232</v>
      </c>
      <c r="E323" s="186" t="s">
        <v>235</v>
      </c>
      <c r="F323" s="187" t="s">
        <v>325</v>
      </c>
      <c r="G323" s="187" t="s">
        <v>230</v>
      </c>
      <c r="H323" s="187" t="s">
        <v>355</v>
      </c>
      <c r="I323" s="2"/>
      <c r="J323" s="151">
        <f>J324</f>
        <v>6142.9</v>
      </c>
      <c r="K323" s="151">
        <f>K324</f>
        <v>6539</v>
      </c>
    </row>
    <row r="324" spans="2:11" ht="12.75">
      <c r="B324" s="3" t="s">
        <v>9</v>
      </c>
      <c r="C324" s="103" t="s">
        <v>240</v>
      </c>
      <c r="D324" s="103" t="s">
        <v>232</v>
      </c>
      <c r="E324" s="163" t="s">
        <v>235</v>
      </c>
      <c r="F324" s="163" t="s">
        <v>325</v>
      </c>
      <c r="G324" s="163" t="s">
        <v>230</v>
      </c>
      <c r="H324" s="163" t="s">
        <v>355</v>
      </c>
      <c r="I324" s="1" t="s">
        <v>10</v>
      </c>
      <c r="J324" s="151">
        <f>'приложение 9 (2019-2020г)'!K39</f>
        <v>6142.9</v>
      </c>
      <c r="K324" s="151">
        <f>'приложение 9 (2019-2020г)'!L39</f>
        <v>6539</v>
      </c>
    </row>
    <row r="325" spans="2:11" ht="44.25" customHeight="1">
      <c r="B325" s="245" t="s">
        <v>477</v>
      </c>
      <c r="C325" s="103" t="s">
        <v>240</v>
      </c>
      <c r="D325" s="103" t="s">
        <v>232</v>
      </c>
      <c r="E325" s="186" t="s">
        <v>235</v>
      </c>
      <c r="F325" s="187" t="s">
        <v>325</v>
      </c>
      <c r="G325" s="187" t="s">
        <v>230</v>
      </c>
      <c r="H325" s="167" t="s">
        <v>465</v>
      </c>
      <c r="I325" s="1"/>
      <c r="J325" s="151">
        <f>J326</f>
        <v>1107</v>
      </c>
      <c r="K325" s="151">
        <f>K326</f>
        <v>1107</v>
      </c>
    </row>
    <row r="326" spans="2:11" ht="20.25" customHeight="1">
      <c r="B326" s="9" t="s">
        <v>9</v>
      </c>
      <c r="C326" s="103" t="s">
        <v>240</v>
      </c>
      <c r="D326" s="103" t="s">
        <v>232</v>
      </c>
      <c r="E326" s="163" t="s">
        <v>235</v>
      </c>
      <c r="F326" s="163" t="s">
        <v>325</v>
      </c>
      <c r="G326" s="163" t="s">
        <v>230</v>
      </c>
      <c r="H326" s="163" t="s">
        <v>465</v>
      </c>
      <c r="I326" s="1" t="s">
        <v>10</v>
      </c>
      <c r="J326" s="151">
        <f>'приложение 9 (2019-2020г)'!K41</f>
        <v>1107</v>
      </c>
      <c r="K326" s="151">
        <f>'приложение 9 (2019-2020г)'!L41</f>
        <v>1107</v>
      </c>
    </row>
    <row r="327" spans="2:11" ht="33.75" customHeight="1">
      <c r="B327" s="40" t="s">
        <v>356</v>
      </c>
      <c r="C327" s="103" t="s">
        <v>240</v>
      </c>
      <c r="D327" s="103" t="s">
        <v>232</v>
      </c>
      <c r="E327" s="186" t="s">
        <v>235</v>
      </c>
      <c r="F327" s="187" t="s">
        <v>325</v>
      </c>
      <c r="G327" s="187" t="s">
        <v>235</v>
      </c>
      <c r="H327" s="167" t="s">
        <v>309</v>
      </c>
      <c r="I327" s="84"/>
      <c r="J327" s="151">
        <f>J328</f>
        <v>80</v>
      </c>
      <c r="K327" s="151">
        <f>K328</f>
        <v>80</v>
      </c>
    </row>
    <row r="328" spans="2:11" ht="25.5">
      <c r="B328" s="3" t="s">
        <v>27</v>
      </c>
      <c r="C328" s="103" t="s">
        <v>240</v>
      </c>
      <c r="D328" s="103" t="s">
        <v>232</v>
      </c>
      <c r="E328" s="186" t="s">
        <v>235</v>
      </c>
      <c r="F328" s="187" t="s">
        <v>325</v>
      </c>
      <c r="G328" s="187" t="s">
        <v>235</v>
      </c>
      <c r="H328" s="187" t="s">
        <v>355</v>
      </c>
      <c r="I328" s="84"/>
      <c r="J328" s="151">
        <f>J329</f>
        <v>80</v>
      </c>
      <c r="K328" s="151">
        <f>K329</f>
        <v>80</v>
      </c>
    </row>
    <row r="329" spans="2:11" ht="23.25" customHeight="1">
      <c r="B329" s="40" t="s">
        <v>9</v>
      </c>
      <c r="C329" s="103" t="s">
        <v>240</v>
      </c>
      <c r="D329" s="103" t="s">
        <v>232</v>
      </c>
      <c r="E329" s="163" t="s">
        <v>235</v>
      </c>
      <c r="F329" s="163" t="s">
        <v>325</v>
      </c>
      <c r="G329" s="163" t="s">
        <v>235</v>
      </c>
      <c r="H329" s="163" t="s">
        <v>355</v>
      </c>
      <c r="I329" s="84" t="s">
        <v>10</v>
      </c>
      <c r="J329" s="151">
        <f>'приложение 9 (2019-2020г)'!K44</f>
        <v>80</v>
      </c>
      <c r="K329" s="151">
        <f>'приложение 9 (2019-2020г)'!L44</f>
        <v>80</v>
      </c>
    </row>
    <row r="330" spans="2:11" s="86" customFormat="1" ht="42" customHeight="1">
      <c r="B330" s="115" t="s">
        <v>73</v>
      </c>
      <c r="C330" s="62" t="s">
        <v>240</v>
      </c>
      <c r="D330" s="62" t="s">
        <v>232</v>
      </c>
      <c r="E330" s="99" t="s">
        <v>232</v>
      </c>
      <c r="F330" s="168" t="s">
        <v>306</v>
      </c>
      <c r="G330" s="168" t="s">
        <v>231</v>
      </c>
      <c r="H330" s="131" t="s">
        <v>309</v>
      </c>
      <c r="I330" s="1"/>
      <c r="J330" s="207">
        <f aca="true" t="shared" si="9" ref="J330:K333">J331</f>
        <v>6</v>
      </c>
      <c r="K330" s="207">
        <f t="shared" si="9"/>
        <v>6</v>
      </c>
    </row>
    <row r="331" spans="2:11" s="86" customFormat="1" ht="31.5" customHeight="1">
      <c r="B331" s="40" t="s">
        <v>170</v>
      </c>
      <c r="C331" s="62" t="s">
        <v>240</v>
      </c>
      <c r="D331" s="62" t="s">
        <v>232</v>
      </c>
      <c r="E331" s="172" t="s">
        <v>232</v>
      </c>
      <c r="F331" s="172" t="s">
        <v>327</v>
      </c>
      <c r="G331" s="172" t="s">
        <v>231</v>
      </c>
      <c r="H331" s="172" t="s">
        <v>309</v>
      </c>
      <c r="I331" s="1"/>
      <c r="J331" s="207">
        <f t="shared" si="9"/>
        <v>6</v>
      </c>
      <c r="K331" s="207">
        <f t="shared" si="9"/>
        <v>6</v>
      </c>
    </row>
    <row r="332" spans="2:11" s="86" customFormat="1" ht="37.5" customHeight="1">
      <c r="B332" s="3" t="s">
        <v>299</v>
      </c>
      <c r="C332" s="62" t="s">
        <v>240</v>
      </c>
      <c r="D332" s="62" t="s">
        <v>232</v>
      </c>
      <c r="E332" s="36" t="s">
        <v>232</v>
      </c>
      <c r="F332" s="177" t="s">
        <v>327</v>
      </c>
      <c r="G332" s="177" t="s">
        <v>232</v>
      </c>
      <c r="H332" s="177" t="s">
        <v>309</v>
      </c>
      <c r="I332" s="1"/>
      <c r="J332" s="207">
        <f t="shared" si="9"/>
        <v>6</v>
      </c>
      <c r="K332" s="207">
        <f t="shared" si="9"/>
        <v>6</v>
      </c>
    </row>
    <row r="333" spans="2:11" s="86" customFormat="1" ht="23.25" customHeight="1">
      <c r="B333" s="3" t="s">
        <v>300</v>
      </c>
      <c r="C333" s="62"/>
      <c r="D333" s="62"/>
      <c r="E333" s="172" t="s">
        <v>232</v>
      </c>
      <c r="F333" s="172" t="s">
        <v>327</v>
      </c>
      <c r="G333" s="172" t="s">
        <v>232</v>
      </c>
      <c r="H333" s="172" t="s">
        <v>391</v>
      </c>
      <c r="I333" s="1"/>
      <c r="J333" s="207">
        <f t="shared" si="9"/>
        <v>6</v>
      </c>
      <c r="K333" s="207">
        <f t="shared" si="9"/>
        <v>6</v>
      </c>
    </row>
    <row r="334" spans="2:11" s="86" customFormat="1" ht="18" customHeight="1">
      <c r="B334" s="3" t="s">
        <v>9</v>
      </c>
      <c r="C334" s="62" t="s">
        <v>240</v>
      </c>
      <c r="D334" s="62" t="s">
        <v>232</v>
      </c>
      <c r="E334" s="36" t="s">
        <v>232</v>
      </c>
      <c r="F334" s="177" t="s">
        <v>327</v>
      </c>
      <c r="G334" s="177" t="s">
        <v>232</v>
      </c>
      <c r="H334" s="177" t="s">
        <v>391</v>
      </c>
      <c r="I334" s="1" t="s">
        <v>10</v>
      </c>
      <c r="J334" s="207">
        <f>'приложение 9 (2019-2020г)'!K458</f>
        <v>6</v>
      </c>
      <c r="K334" s="207">
        <f>'приложение 9 (2019-2020г)'!L458</f>
        <v>6</v>
      </c>
    </row>
    <row r="335" spans="2:11" ht="18.75" customHeight="1">
      <c r="B335" s="7" t="s">
        <v>61</v>
      </c>
      <c r="C335" s="103" t="s">
        <v>240</v>
      </c>
      <c r="D335" s="103" t="s">
        <v>232</v>
      </c>
      <c r="E335" s="195" t="s">
        <v>425</v>
      </c>
      <c r="F335" s="195" t="s">
        <v>306</v>
      </c>
      <c r="G335" s="195" t="s">
        <v>231</v>
      </c>
      <c r="H335" s="193" t="s">
        <v>426</v>
      </c>
      <c r="I335" s="84"/>
      <c r="J335" s="151">
        <f>J336</f>
        <v>204.5</v>
      </c>
      <c r="K335" s="151">
        <f>K336</f>
        <v>0</v>
      </c>
    </row>
    <row r="336" spans="2:11" ht="15" customHeight="1">
      <c r="B336" s="3" t="s">
        <v>9</v>
      </c>
      <c r="C336" s="103" t="s">
        <v>240</v>
      </c>
      <c r="D336" s="103" t="s">
        <v>232</v>
      </c>
      <c r="E336" s="173" t="s">
        <v>425</v>
      </c>
      <c r="F336" s="173" t="s">
        <v>306</v>
      </c>
      <c r="G336" s="173" t="s">
        <v>231</v>
      </c>
      <c r="H336" s="164" t="s">
        <v>426</v>
      </c>
      <c r="I336" s="84" t="s">
        <v>10</v>
      </c>
      <c r="J336" s="151">
        <f>'приложение 9 (2019-2020г)'!K46</f>
        <v>204.5</v>
      </c>
      <c r="K336" s="151">
        <f>'приложение 9 (2019-2020г)'!L46</f>
        <v>0</v>
      </c>
    </row>
    <row r="337" spans="2:11" ht="25.5" hidden="1">
      <c r="B337" s="7" t="s">
        <v>62</v>
      </c>
      <c r="C337" s="103" t="s">
        <v>240</v>
      </c>
      <c r="D337" s="103" t="s">
        <v>232</v>
      </c>
      <c r="E337" s="133" t="s">
        <v>425</v>
      </c>
      <c r="F337" s="195" t="s">
        <v>306</v>
      </c>
      <c r="G337" s="195" t="s">
        <v>231</v>
      </c>
      <c r="H337" s="194" t="s">
        <v>444</v>
      </c>
      <c r="I337" s="46"/>
      <c r="J337" s="220">
        <f>J338</f>
        <v>0</v>
      </c>
      <c r="K337" s="220">
        <f>K338</f>
        <v>0</v>
      </c>
    </row>
    <row r="338" spans="2:11" ht="12.75" hidden="1">
      <c r="B338" s="8" t="s">
        <v>9</v>
      </c>
      <c r="C338" s="103" t="s">
        <v>240</v>
      </c>
      <c r="D338" s="103" t="s">
        <v>232</v>
      </c>
      <c r="E338" s="173" t="s">
        <v>425</v>
      </c>
      <c r="F338" s="173" t="s">
        <v>306</v>
      </c>
      <c r="G338" s="173" t="s">
        <v>231</v>
      </c>
      <c r="H338" s="164" t="s">
        <v>444</v>
      </c>
      <c r="I338" s="46">
        <v>610</v>
      </c>
      <c r="J338" s="220">
        <f>'приложение 9 (2019-2020г)'!K460</f>
        <v>0</v>
      </c>
      <c r="K338" s="220">
        <f>'приложение 9 (2019-2020г)'!L460</f>
        <v>0</v>
      </c>
    </row>
    <row r="339" spans="2:11" s="86" customFormat="1" ht="17.25" customHeight="1">
      <c r="B339" s="5" t="s">
        <v>192</v>
      </c>
      <c r="C339" s="88" t="s">
        <v>240</v>
      </c>
      <c r="D339" s="88" t="s">
        <v>240</v>
      </c>
      <c r="E339" s="186"/>
      <c r="F339" s="187"/>
      <c r="G339" s="187"/>
      <c r="H339" s="187"/>
      <c r="I339" s="1"/>
      <c r="J339" s="150">
        <f>J340+J345</f>
        <v>999.4</v>
      </c>
      <c r="K339" s="150">
        <f>K340+K345</f>
        <v>1029.4</v>
      </c>
    </row>
    <row r="340" spans="2:11" s="86" customFormat="1" ht="42.75" customHeight="1">
      <c r="B340" s="115" t="s">
        <v>323</v>
      </c>
      <c r="C340" s="62" t="s">
        <v>240</v>
      </c>
      <c r="D340" s="62" t="s">
        <v>240</v>
      </c>
      <c r="E340" s="186" t="s">
        <v>230</v>
      </c>
      <c r="F340" s="187" t="s">
        <v>306</v>
      </c>
      <c r="G340" s="187" t="s">
        <v>231</v>
      </c>
      <c r="H340" s="187" t="s">
        <v>309</v>
      </c>
      <c r="I340" s="64"/>
      <c r="J340" s="184">
        <f aca="true" t="shared" si="10" ref="J340:K342">J341</f>
        <v>570</v>
      </c>
      <c r="K340" s="184">
        <f t="shared" si="10"/>
        <v>600</v>
      </c>
    </row>
    <row r="341" spans="2:11" s="86" customFormat="1" ht="45" customHeight="1">
      <c r="B341" s="3" t="s">
        <v>328</v>
      </c>
      <c r="C341" s="62" t="s">
        <v>240</v>
      </c>
      <c r="D341" s="62" t="s">
        <v>240</v>
      </c>
      <c r="E341" s="99" t="s">
        <v>230</v>
      </c>
      <c r="F341" s="168" t="s">
        <v>226</v>
      </c>
      <c r="G341" s="168" t="s">
        <v>231</v>
      </c>
      <c r="H341" s="131" t="s">
        <v>309</v>
      </c>
      <c r="I341" s="2"/>
      <c r="J341" s="207">
        <f t="shared" si="10"/>
        <v>570</v>
      </c>
      <c r="K341" s="207">
        <f t="shared" si="10"/>
        <v>600</v>
      </c>
    </row>
    <row r="342" spans="2:11" s="86" customFormat="1" ht="33.75" customHeight="1">
      <c r="B342" s="59" t="s">
        <v>168</v>
      </c>
      <c r="C342" s="62" t="s">
        <v>240</v>
      </c>
      <c r="D342" s="62" t="s">
        <v>240</v>
      </c>
      <c r="E342" s="163" t="s">
        <v>230</v>
      </c>
      <c r="F342" s="163" t="s">
        <v>226</v>
      </c>
      <c r="G342" s="163" t="s">
        <v>232</v>
      </c>
      <c r="H342" s="163" t="s">
        <v>309</v>
      </c>
      <c r="I342" s="2"/>
      <c r="J342" s="207">
        <f t="shared" si="10"/>
        <v>570</v>
      </c>
      <c r="K342" s="207">
        <f t="shared" si="10"/>
        <v>600</v>
      </c>
    </row>
    <row r="343" spans="2:11" s="86" customFormat="1" ht="18.75" customHeight="1">
      <c r="B343" s="40" t="s">
        <v>23</v>
      </c>
      <c r="C343" s="62" t="s">
        <v>240</v>
      </c>
      <c r="D343" s="62" t="s">
        <v>240</v>
      </c>
      <c r="E343" s="186" t="s">
        <v>230</v>
      </c>
      <c r="F343" s="187" t="s">
        <v>226</v>
      </c>
      <c r="G343" s="187" t="s">
        <v>232</v>
      </c>
      <c r="H343" s="167" t="s">
        <v>338</v>
      </c>
      <c r="I343" s="1"/>
      <c r="J343" s="207">
        <f>J344</f>
        <v>570</v>
      </c>
      <c r="K343" s="207">
        <f>K344</f>
        <v>600</v>
      </c>
    </row>
    <row r="344" spans="2:11" s="86" customFormat="1" ht="18.75" customHeight="1">
      <c r="B344" s="3" t="s">
        <v>9</v>
      </c>
      <c r="C344" s="99" t="s">
        <v>240</v>
      </c>
      <c r="D344" s="62" t="s">
        <v>240</v>
      </c>
      <c r="E344" s="163" t="s">
        <v>230</v>
      </c>
      <c r="F344" s="163" t="s">
        <v>226</v>
      </c>
      <c r="G344" s="163" t="s">
        <v>232</v>
      </c>
      <c r="H344" s="163" t="s">
        <v>338</v>
      </c>
      <c r="I344" s="1" t="s">
        <v>10</v>
      </c>
      <c r="J344" s="207">
        <f>'приложение 9 (2019-2020г)'!K466</f>
        <v>570</v>
      </c>
      <c r="K344" s="207">
        <f>'приложение 9 (2019-2020г)'!L466</f>
        <v>600</v>
      </c>
    </row>
    <row r="345" spans="2:11" s="86" customFormat="1" ht="45" customHeight="1">
      <c r="B345" s="40" t="s">
        <v>342</v>
      </c>
      <c r="C345" s="99" t="s">
        <v>240</v>
      </c>
      <c r="D345" s="99" t="s">
        <v>240</v>
      </c>
      <c r="E345" s="186" t="s">
        <v>235</v>
      </c>
      <c r="F345" s="187" t="s">
        <v>306</v>
      </c>
      <c r="G345" s="187" t="s">
        <v>231</v>
      </c>
      <c r="H345" s="187" t="s">
        <v>309</v>
      </c>
      <c r="I345" s="1"/>
      <c r="J345" s="207">
        <f>J346</f>
        <v>429.4</v>
      </c>
      <c r="K345" s="207">
        <f>K346</f>
        <v>429.4</v>
      </c>
    </row>
    <row r="346" spans="2:11" s="86" customFormat="1" ht="21.75" customHeight="1">
      <c r="B346" s="40" t="s">
        <v>349</v>
      </c>
      <c r="C346" s="99" t="s">
        <v>240</v>
      </c>
      <c r="D346" s="62" t="s">
        <v>240</v>
      </c>
      <c r="E346" s="187" t="s">
        <v>235</v>
      </c>
      <c r="F346" s="187" t="s">
        <v>350</v>
      </c>
      <c r="G346" s="187" t="s">
        <v>231</v>
      </c>
      <c r="H346" s="167" t="s">
        <v>309</v>
      </c>
      <c r="I346" s="114"/>
      <c r="J346" s="207">
        <f>J347+J350+J353+J356+J359</f>
        <v>429.4</v>
      </c>
      <c r="K346" s="207">
        <f>K347+K350+K353+K356+K359</f>
        <v>429.4</v>
      </c>
    </row>
    <row r="347" spans="2:11" s="86" customFormat="1" ht="26.25" customHeight="1">
      <c r="B347" s="115" t="s">
        <v>375</v>
      </c>
      <c r="C347" s="99" t="s">
        <v>240</v>
      </c>
      <c r="D347" s="62" t="s">
        <v>240</v>
      </c>
      <c r="E347" s="163" t="s">
        <v>235</v>
      </c>
      <c r="F347" s="163" t="s">
        <v>350</v>
      </c>
      <c r="G347" s="163" t="s">
        <v>230</v>
      </c>
      <c r="H347" s="163" t="s">
        <v>309</v>
      </c>
      <c r="I347" s="114"/>
      <c r="J347" s="207">
        <f>J348</f>
        <v>51.4</v>
      </c>
      <c r="K347" s="207">
        <f>K348</f>
        <v>51.4</v>
      </c>
    </row>
    <row r="348" spans="2:11" s="86" customFormat="1" ht="25.5" customHeight="1">
      <c r="B348" s="115" t="s">
        <v>376</v>
      </c>
      <c r="C348" s="99" t="s">
        <v>240</v>
      </c>
      <c r="D348" s="62" t="s">
        <v>240</v>
      </c>
      <c r="E348" s="187" t="s">
        <v>235</v>
      </c>
      <c r="F348" s="187" t="s">
        <v>350</v>
      </c>
      <c r="G348" s="187" t="s">
        <v>230</v>
      </c>
      <c r="H348" s="167" t="s">
        <v>377</v>
      </c>
      <c r="I348" s="114"/>
      <c r="J348" s="207">
        <f>J349</f>
        <v>51.4</v>
      </c>
      <c r="K348" s="207">
        <f>K349</f>
        <v>51.4</v>
      </c>
    </row>
    <row r="349" spans="2:11" s="86" customFormat="1" ht="27" customHeight="1">
      <c r="B349" s="3" t="s">
        <v>220</v>
      </c>
      <c r="C349" s="99" t="s">
        <v>240</v>
      </c>
      <c r="D349" s="62" t="s">
        <v>240</v>
      </c>
      <c r="E349" s="163" t="s">
        <v>235</v>
      </c>
      <c r="F349" s="163" t="s">
        <v>350</v>
      </c>
      <c r="G349" s="163" t="s">
        <v>230</v>
      </c>
      <c r="H349" s="163" t="s">
        <v>377</v>
      </c>
      <c r="I349" s="111">
        <v>240</v>
      </c>
      <c r="J349" s="207">
        <f>'приложение 9 (2019-2020г)'!K52</f>
        <v>51.4</v>
      </c>
      <c r="K349" s="207">
        <f>'приложение 9 (2019-2020г)'!L52</f>
        <v>51.4</v>
      </c>
    </row>
    <row r="350" spans="2:11" s="86" customFormat="1" ht="43.5" customHeight="1">
      <c r="B350" s="115" t="s">
        <v>378</v>
      </c>
      <c r="C350" s="99" t="s">
        <v>240</v>
      </c>
      <c r="D350" s="62" t="s">
        <v>240</v>
      </c>
      <c r="E350" s="187" t="s">
        <v>235</v>
      </c>
      <c r="F350" s="187" t="s">
        <v>350</v>
      </c>
      <c r="G350" s="187" t="s">
        <v>235</v>
      </c>
      <c r="H350" s="167" t="s">
        <v>309</v>
      </c>
      <c r="I350" s="111"/>
      <c r="J350" s="207">
        <f>J351</f>
        <v>180</v>
      </c>
      <c r="K350" s="207">
        <f>K351</f>
        <v>180</v>
      </c>
    </row>
    <row r="351" spans="2:11" s="86" customFormat="1" ht="30" customHeight="1">
      <c r="B351" s="115" t="s">
        <v>376</v>
      </c>
      <c r="C351" s="99" t="s">
        <v>240</v>
      </c>
      <c r="D351" s="62" t="s">
        <v>240</v>
      </c>
      <c r="E351" s="163" t="s">
        <v>235</v>
      </c>
      <c r="F351" s="163" t="s">
        <v>350</v>
      </c>
      <c r="G351" s="163" t="s">
        <v>235</v>
      </c>
      <c r="H351" s="163" t="s">
        <v>377</v>
      </c>
      <c r="I351" s="111"/>
      <c r="J351" s="207">
        <f>J352</f>
        <v>180</v>
      </c>
      <c r="K351" s="207">
        <f>K352</f>
        <v>180</v>
      </c>
    </row>
    <row r="352" spans="2:11" s="86" customFormat="1" ht="27" customHeight="1">
      <c r="B352" s="3" t="s">
        <v>220</v>
      </c>
      <c r="C352" s="99" t="s">
        <v>240</v>
      </c>
      <c r="D352" s="62" t="s">
        <v>240</v>
      </c>
      <c r="E352" s="187" t="s">
        <v>235</v>
      </c>
      <c r="F352" s="187" t="s">
        <v>350</v>
      </c>
      <c r="G352" s="187" t="s">
        <v>235</v>
      </c>
      <c r="H352" s="167" t="s">
        <v>377</v>
      </c>
      <c r="I352" s="111">
        <v>240</v>
      </c>
      <c r="J352" s="207">
        <f>'приложение 9 (2019-2020г)'!K55</f>
        <v>180</v>
      </c>
      <c r="K352" s="207">
        <f>'приложение 9 (2019-2020г)'!L55</f>
        <v>180</v>
      </c>
    </row>
    <row r="353" spans="2:11" s="86" customFormat="1" ht="37.5" customHeight="1">
      <c r="B353" s="3" t="s">
        <v>379</v>
      </c>
      <c r="C353" s="99" t="s">
        <v>240</v>
      </c>
      <c r="D353" s="62" t="s">
        <v>240</v>
      </c>
      <c r="E353" s="163" t="s">
        <v>235</v>
      </c>
      <c r="F353" s="163" t="s">
        <v>350</v>
      </c>
      <c r="G353" s="163" t="s">
        <v>232</v>
      </c>
      <c r="H353" s="163" t="s">
        <v>309</v>
      </c>
      <c r="I353" s="111"/>
      <c r="J353" s="207">
        <f>J354</f>
        <v>20</v>
      </c>
      <c r="K353" s="207">
        <f>K354</f>
        <v>20</v>
      </c>
    </row>
    <row r="354" spans="2:11" s="86" customFormat="1" ht="29.25" customHeight="1">
      <c r="B354" s="115" t="s">
        <v>376</v>
      </c>
      <c r="C354" s="99" t="s">
        <v>240</v>
      </c>
      <c r="D354" s="62" t="s">
        <v>240</v>
      </c>
      <c r="E354" s="187" t="s">
        <v>235</v>
      </c>
      <c r="F354" s="187" t="s">
        <v>350</v>
      </c>
      <c r="G354" s="187" t="s">
        <v>232</v>
      </c>
      <c r="H354" s="167" t="s">
        <v>377</v>
      </c>
      <c r="I354" s="111"/>
      <c r="J354" s="207">
        <f>J355</f>
        <v>20</v>
      </c>
      <c r="K354" s="207">
        <f>K355</f>
        <v>20</v>
      </c>
    </row>
    <row r="355" spans="2:11" s="86" customFormat="1" ht="28.5" customHeight="1">
      <c r="B355" s="3" t="s">
        <v>220</v>
      </c>
      <c r="C355" s="99" t="s">
        <v>240</v>
      </c>
      <c r="D355" s="62" t="s">
        <v>240</v>
      </c>
      <c r="E355" s="163" t="s">
        <v>235</v>
      </c>
      <c r="F355" s="163" t="s">
        <v>350</v>
      </c>
      <c r="G355" s="163" t="s">
        <v>232</v>
      </c>
      <c r="H355" s="163" t="s">
        <v>377</v>
      </c>
      <c r="I355" s="111">
        <v>240</v>
      </c>
      <c r="J355" s="207">
        <f>'приложение 9 (2019-2020г)'!K58</f>
        <v>20</v>
      </c>
      <c r="K355" s="207">
        <f>'приложение 9 (2019-2020г)'!L58</f>
        <v>20</v>
      </c>
    </row>
    <row r="356" spans="2:11" s="86" customFormat="1" ht="45" customHeight="1">
      <c r="B356" s="3" t="s">
        <v>380</v>
      </c>
      <c r="C356" s="99" t="s">
        <v>240</v>
      </c>
      <c r="D356" s="62" t="s">
        <v>240</v>
      </c>
      <c r="E356" s="187" t="s">
        <v>235</v>
      </c>
      <c r="F356" s="187" t="s">
        <v>350</v>
      </c>
      <c r="G356" s="187" t="s">
        <v>241</v>
      </c>
      <c r="H356" s="167" t="s">
        <v>309</v>
      </c>
      <c r="I356" s="111"/>
      <c r="J356" s="207">
        <f>J357</f>
        <v>100</v>
      </c>
      <c r="K356" s="207">
        <f>K357</f>
        <v>100</v>
      </c>
    </row>
    <row r="357" spans="2:11" s="86" customFormat="1" ht="27.75" customHeight="1">
      <c r="B357" s="115" t="s">
        <v>376</v>
      </c>
      <c r="C357" s="99" t="s">
        <v>240</v>
      </c>
      <c r="D357" s="62" t="s">
        <v>240</v>
      </c>
      <c r="E357" s="163" t="s">
        <v>235</v>
      </c>
      <c r="F357" s="163" t="s">
        <v>350</v>
      </c>
      <c r="G357" s="163" t="s">
        <v>241</v>
      </c>
      <c r="H357" s="163" t="s">
        <v>377</v>
      </c>
      <c r="I357" s="111"/>
      <c r="J357" s="207">
        <f>J358</f>
        <v>100</v>
      </c>
      <c r="K357" s="207">
        <f>K358</f>
        <v>100</v>
      </c>
    </row>
    <row r="358" spans="2:11" s="86" customFormat="1" ht="31.5" customHeight="1">
      <c r="B358" s="3" t="s">
        <v>220</v>
      </c>
      <c r="C358" s="99" t="s">
        <v>240</v>
      </c>
      <c r="D358" s="62" t="s">
        <v>240</v>
      </c>
      <c r="E358" s="187" t="s">
        <v>235</v>
      </c>
      <c r="F358" s="187" t="s">
        <v>350</v>
      </c>
      <c r="G358" s="187" t="s">
        <v>241</v>
      </c>
      <c r="H358" s="167" t="s">
        <v>377</v>
      </c>
      <c r="I358" s="111">
        <v>240</v>
      </c>
      <c r="J358" s="207">
        <f>'приложение 9 (2019-2020г)'!K61</f>
        <v>100</v>
      </c>
      <c r="K358" s="207">
        <f>'приложение 9 (2019-2020г)'!L61</f>
        <v>100</v>
      </c>
    </row>
    <row r="359" spans="2:11" s="86" customFormat="1" ht="30" customHeight="1">
      <c r="B359" s="3" t="s">
        <v>119</v>
      </c>
      <c r="C359" s="99" t="s">
        <v>240</v>
      </c>
      <c r="D359" s="62" t="s">
        <v>240</v>
      </c>
      <c r="E359" s="163" t="s">
        <v>235</v>
      </c>
      <c r="F359" s="163" t="s">
        <v>350</v>
      </c>
      <c r="G359" s="163" t="s">
        <v>233</v>
      </c>
      <c r="H359" s="163" t="s">
        <v>309</v>
      </c>
      <c r="I359" s="111"/>
      <c r="J359" s="207">
        <f>J360</f>
        <v>78</v>
      </c>
      <c r="K359" s="207">
        <f>K360</f>
        <v>78</v>
      </c>
    </row>
    <row r="360" spans="2:11" s="86" customFormat="1" ht="32.25" customHeight="1">
      <c r="B360" s="40" t="s">
        <v>376</v>
      </c>
      <c r="C360" s="99" t="s">
        <v>240</v>
      </c>
      <c r="D360" s="62" t="s">
        <v>240</v>
      </c>
      <c r="E360" s="187" t="s">
        <v>235</v>
      </c>
      <c r="F360" s="187" t="s">
        <v>350</v>
      </c>
      <c r="G360" s="187" t="s">
        <v>233</v>
      </c>
      <c r="H360" s="167" t="s">
        <v>377</v>
      </c>
      <c r="I360" s="111"/>
      <c r="J360" s="207">
        <f>J361+J362</f>
        <v>78</v>
      </c>
      <c r="K360" s="207">
        <f>K361+K362</f>
        <v>78</v>
      </c>
    </row>
    <row r="361" spans="2:11" s="86" customFormat="1" ht="36" customHeight="1">
      <c r="B361" s="3" t="s">
        <v>220</v>
      </c>
      <c r="C361" s="99" t="s">
        <v>240</v>
      </c>
      <c r="D361" s="62" t="s">
        <v>240</v>
      </c>
      <c r="E361" s="163" t="s">
        <v>235</v>
      </c>
      <c r="F361" s="163" t="s">
        <v>350</v>
      </c>
      <c r="G361" s="163" t="s">
        <v>233</v>
      </c>
      <c r="H361" s="163" t="s">
        <v>377</v>
      </c>
      <c r="I361" s="111">
        <v>240</v>
      </c>
      <c r="J361" s="207">
        <f>'приложение 9 (2019-2020г)'!K64</f>
        <v>24</v>
      </c>
      <c r="K361" s="207">
        <f>'приложение 9 (2019-2020г)'!L64</f>
        <v>24</v>
      </c>
    </row>
    <row r="362" spans="2:11" s="86" customFormat="1" ht="18" customHeight="1">
      <c r="B362" s="3" t="s">
        <v>9</v>
      </c>
      <c r="C362" s="99"/>
      <c r="D362" s="62"/>
      <c r="E362" s="187" t="s">
        <v>235</v>
      </c>
      <c r="F362" s="187" t="s">
        <v>350</v>
      </c>
      <c r="G362" s="187" t="s">
        <v>233</v>
      </c>
      <c r="H362" s="167" t="s">
        <v>377</v>
      </c>
      <c r="I362" s="111">
        <v>610</v>
      </c>
      <c r="J362" s="207">
        <f>'приложение 9 (2019-2020г)'!K65</f>
        <v>54</v>
      </c>
      <c r="K362" s="207">
        <f>'приложение 9 (2019-2020г)'!L65</f>
        <v>54</v>
      </c>
    </row>
    <row r="363" spans="2:11" s="86" customFormat="1" ht="14.25" customHeight="1">
      <c r="B363" s="90" t="s">
        <v>254</v>
      </c>
      <c r="C363" s="88" t="s">
        <v>240</v>
      </c>
      <c r="D363" s="88" t="s">
        <v>242</v>
      </c>
      <c r="E363" s="186"/>
      <c r="F363" s="187"/>
      <c r="G363" s="187"/>
      <c r="H363" s="187"/>
      <c r="I363" s="63"/>
      <c r="J363" s="206">
        <f>J364</f>
        <v>7597.9</v>
      </c>
      <c r="K363" s="206">
        <f>K364</f>
        <v>9357</v>
      </c>
    </row>
    <row r="364" spans="2:11" s="86" customFormat="1" ht="40.5" customHeight="1">
      <c r="B364" s="115" t="s">
        <v>323</v>
      </c>
      <c r="C364" s="62" t="s">
        <v>240</v>
      </c>
      <c r="D364" s="62" t="s">
        <v>242</v>
      </c>
      <c r="E364" s="186" t="s">
        <v>230</v>
      </c>
      <c r="F364" s="187" t="s">
        <v>306</v>
      </c>
      <c r="G364" s="187" t="s">
        <v>231</v>
      </c>
      <c r="H364" s="187" t="s">
        <v>309</v>
      </c>
      <c r="I364" s="64"/>
      <c r="J364" s="184">
        <f>J365+J372</f>
        <v>7597.9</v>
      </c>
      <c r="K364" s="184">
        <f>K365+K372</f>
        <v>9357</v>
      </c>
    </row>
    <row r="365" spans="2:11" s="86" customFormat="1" ht="40.5" customHeight="1">
      <c r="B365" s="3" t="s">
        <v>326</v>
      </c>
      <c r="C365" s="62"/>
      <c r="D365" s="62"/>
      <c r="E365" s="186" t="s">
        <v>230</v>
      </c>
      <c r="F365" s="187" t="s">
        <v>327</v>
      </c>
      <c r="G365" s="187" t="s">
        <v>231</v>
      </c>
      <c r="H365" s="167" t="s">
        <v>309</v>
      </c>
      <c r="I365" s="2"/>
      <c r="J365" s="207">
        <f>J366+J369</f>
        <v>3740.9</v>
      </c>
      <c r="K365" s="207">
        <f>K366+K369</f>
        <v>5500</v>
      </c>
    </row>
    <row r="366" spans="2:11" s="86" customFormat="1" ht="79.5" customHeight="1">
      <c r="B366" s="59" t="s">
        <v>163</v>
      </c>
      <c r="C366" s="62" t="s">
        <v>240</v>
      </c>
      <c r="D366" s="62" t="s">
        <v>242</v>
      </c>
      <c r="E366" s="163" t="s">
        <v>230</v>
      </c>
      <c r="F366" s="163" t="s">
        <v>327</v>
      </c>
      <c r="G366" s="163" t="s">
        <v>230</v>
      </c>
      <c r="H366" s="163" t="s">
        <v>309</v>
      </c>
      <c r="I366" s="2"/>
      <c r="J366" s="207">
        <f>J367</f>
        <v>1541</v>
      </c>
      <c r="K366" s="207">
        <f>K367</f>
        <v>0</v>
      </c>
    </row>
    <row r="367" spans="2:11" s="86" customFormat="1" ht="36" customHeight="1">
      <c r="B367" s="3" t="s">
        <v>25</v>
      </c>
      <c r="C367" s="62" t="s">
        <v>240</v>
      </c>
      <c r="D367" s="62" t="s">
        <v>242</v>
      </c>
      <c r="E367" s="99" t="s">
        <v>230</v>
      </c>
      <c r="F367" s="168" t="s">
        <v>327</v>
      </c>
      <c r="G367" s="168" t="s">
        <v>230</v>
      </c>
      <c r="H367" s="131" t="s">
        <v>330</v>
      </c>
      <c r="I367" s="2"/>
      <c r="J367" s="207">
        <f>J368</f>
        <v>1541</v>
      </c>
      <c r="K367" s="207">
        <f>K368</f>
        <v>0</v>
      </c>
    </row>
    <row r="368" spans="2:11" s="86" customFormat="1" ht="28.5" customHeight="1">
      <c r="B368" s="3" t="s">
        <v>220</v>
      </c>
      <c r="C368" s="62" t="s">
        <v>240</v>
      </c>
      <c r="D368" s="62" t="s">
        <v>242</v>
      </c>
      <c r="E368" s="99" t="s">
        <v>230</v>
      </c>
      <c r="F368" s="168" t="s">
        <v>327</v>
      </c>
      <c r="G368" s="168" t="s">
        <v>230</v>
      </c>
      <c r="H368" s="131" t="s">
        <v>330</v>
      </c>
      <c r="I368" s="2">
        <v>240</v>
      </c>
      <c r="J368" s="207">
        <f>'приложение 9 (2019-2020г)'!K472</f>
        <v>1541</v>
      </c>
      <c r="K368" s="207">
        <f>'приложение 9 (2019-2020г)'!L472</f>
        <v>0</v>
      </c>
    </row>
    <row r="369" spans="2:11" s="86" customFormat="1" ht="38.25">
      <c r="B369" s="3" t="s">
        <v>341</v>
      </c>
      <c r="C369" s="62" t="s">
        <v>240</v>
      </c>
      <c r="D369" s="62" t="s">
        <v>242</v>
      </c>
      <c r="E369" s="148" t="s">
        <v>230</v>
      </c>
      <c r="F369" s="148" t="s">
        <v>327</v>
      </c>
      <c r="G369" s="148" t="s">
        <v>239</v>
      </c>
      <c r="H369" s="148" t="s">
        <v>309</v>
      </c>
      <c r="I369" s="2"/>
      <c r="J369" s="207">
        <f>J370</f>
        <v>2199.9</v>
      </c>
      <c r="K369" s="207">
        <f>K370</f>
        <v>5500</v>
      </c>
    </row>
    <row r="370" spans="2:11" s="86" customFormat="1" ht="23.25" customHeight="1">
      <c r="B370" s="3" t="s">
        <v>450</v>
      </c>
      <c r="C370" s="62" t="s">
        <v>240</v>
      </c>
      <c r="D370" s="62" t="s">
        <v>242</v>
      </c>
      <c r="E370" s="99" t="s">
        <v>230</v>
      </c>
      <c r="F370" s="168" t="s">
        <v>327</v>
      </c>
      <c r="G370" s="168" t="s">
        <v>239</v>
      </c>
      <c r="H370" s="131" t="s">
        <v>451</v>
      </c>
      <c r="I370" s="2"/>
      <c r="J370" s="207">
        <f>J371</f>
        <v>2199.9</v>
      </c>
      <c r="K370" s="207">
        <f>K371</f>
        <v>5500</v>
      </c>
    </row>
    <row r="371" spans="2:11" s="86" customFormat="1" ht="31.5" customHeight="1">
      <c r="B371" s="3" t="s">
        <v>220</v>
      </c>
      <c r="C371" s="62" t="s">
        <v>240</v>
      </c>
      <c r="D371" s="62" t="s">
        <v>242</v>
      </c>
      <c r="E371" s="148" t="s">
        <v>230</v>
      </c>
      <c r="F371" s="148" t="s">
        <v>327</v>
      </c>
      <c r="G371" s="148" t="s">
        <v>239</v>
      </c>
      <c r="H371" s="131" t="s">
        <v>451</v>
      </c>
      <c r="I371" s="2">
        <v>240</v>
      </c>
      <c r="J371" s="207">
        <f>'приложение 9 (2019-2020г)'!K475</f>
        <v>2199.9</v>
      </c>
      <c r="K371" s="207">
        <f>'приложение 9 (2019-2020г)'!L475</f>
        <v>5500</v>
      </c>
    </row>
    <row r="372" spans="2:11" s="86" customFormat="1" ht="51">
      <c r="B372" s="3" t="s">
        <v>329</v>
      </c>
      <c r="C372" s="62" t="s">
        <v>240</v>
      </c>
      <c r="D372" s="62" t="s">
        <v>242</v>
      </c>
      <c r="E372" s="186" t="s">
        <v>230</v>
      </c>
      <c r="F372" s="187" t="s">
        <v>98</v>
      </c>
      <c r="G372" s="187" t="s">
        <v>231</v>
      </c>
      <c r="H372" s="167" t="s">
        <v>309</v>
      </c>
      <c r="I372" s="2"/>
      <c r="J372" s="207">
        <f>J373</f>
        <v>3857</v>
      </c>
      <c r="K372" s="207">
        <f>K373</f>
        <v>3857</v>
      </c>
    </row>
    <row r="373" spans="2:11" s="86" customFormat="1" ht="30.75" customHeight="1">
      <c r="B373" s="59" t="s">
        <v>169</v>
      </c>
      <c r="C373" s="62" t="s">
        <v>240</v>
      </c>
      <c r="D373" s="62" t="s">
        <v>242</v>
      </c>
      <c r="E373" s="163" t="s">
        <v>230</v>
      </c>
      <c r="F373" s="163" t="s">
        <v>98</v>
      </c>
      <c r="G373" s="163" t="s">
        <v>230</v>
      </c>
      <c r="H373" s="163" t="s">
        <v>309</v>
      </c>
      <c r="I373" s="1"/>
      <c r="J373" s="207">
        <f>J374</f>
        <v>3857</v>
      </c>
      <c r="K373" s="207">
        <f>K374</f>
        <v>3857</v>
      </c>
    </row>
    <row r="374" spans="2:11" s="86" customFormat="1" ht="24.75" customHeight="1">
      <c r="B374" s="3" t="s">
        <v>28</v>
      </c>
      <c r="C374" s="62" t="s">
        <v>240</v>
      </c>
      <c r="D374" s="62" t="s">
        <v>242</v>
      </c>
      <c r="E374" s="186" t="s">
        <v>230</v>
      </c>
      <c r="F374" s="187" t="s">
        <v>98</v>
      </c>
      <c r="G374" s="187" t="s">
        <v>230</v>
      </c>
      <c r="H374" s="167" t="s">
        <v>311</v>
      </c>
      <c r="I374" s="1"/>
      <c r="J374" s="207">
        <f>J375+J376+J377</f>
        <v>3857</v>
      </c>
      <c r="K374" s="207">
        <f>K375+K376+K377</f>
        <v>3857</v>
      </c>
    </row>
    <row r="375" spans="2:11" s="86" customFormat="1" ht="33.75" customHeight="1">
      <c r="B375" s="3" t="s">
        <v>223</v>
      </c>
      <c r="C375" s="62" t="s">
        <v>240</v>
      </c>
      <c r="D375" s="62" t="s">
        <v>242</v>
      </c>
      <c r="E375" s="163" t="s">
        <v>230</v>
      </c>
      <c r="F375" s="163" t="s">
        <v>98</v>
      </c>
      <c r="G375" s="163" t="s">
        <v>230</v>
      </c>
      <c r="H375" s="163" t="s">
        <v>311</v>
      </c>
      <c r="I375" s="1" t="s">
        <v>1</v>
      </c>
      <c r="J375" s="207">
        <f>'приложение 9 (2019-2020г)'!K479</f>
        <v>3434</v>
      </c>
      <c r="K375" s="207">
        <f>'приложение 9 (2019-2020г)'!L479</f>
        <v>3434</v>
      </c>
    </row>
    <row r="376" spans="2:11" s="86" customFormat="1" ht="31.5" customHeight="1">
      <c r="B376" s="3" t="s">
        <v>220</v>
      </c>
      <c r="C376" s="62" t="s">
        <v>240</v>
      </c>
      <c r="D376" s="62" t="s">
        <v>242</v>
      </c>
      <c r="E376" s="186" t="s">
        <v>230</v>
      </c>
      <c r="F376" s="187" t="s">
        <v>98</v>
      </c>
      <c r="G376" s="187" t="s">
        <v>230</v>
      </c>
      <c r="H376" s="167" t="s">
        <v>311</v>
      </c>
      <c r="I376" s="1" t="s">
        <v>4</v>
      </c>
      <c r="J376" s="207">
        <f>'приложение 9 (2019-2020г)'!K480</f>
        <v>413</v>
      </c>
      <c r="K376" s="207">
        <f>'приложение 9 (2019-2020г)'!L480</f>
        <v>413</v>
      </c>
    </row>
    <row r="377" spans="2:11" s="86" customFormat="1" ht="20.25" customHeight="1">
      <c r="B377" s="3" t="s">
        <v>3</v>
      </c>
      <c r="C377" s="62" t="s">
        <v>240</v>
      </c>
      <c r="D377" s="62" t="s">
        <v>242</v>
      </c>
      <c r="E377" s="186" t="s">
        <v>230</v>
      </c>
      <c r="F377" s="187" t="s">
        <v>98</v>
      </c>
      <c r="G377" s="187" t="s">
        <v>230</v>
      </c>
      <c r="H377" s="167" t="s">
        <v>311</v>
      </c>
      <c r="I377" s="1" t="s">
        <v>5</v>
      </c>
      <c r="J377" s="207">
        <f>'приложение 9 (2019-2020г)'!K481</f>
        <v>10</v>
      </c>
      <c r="K377" s="207">
        <f>'приложение 9 (2019-2020г)'!L481</f>
        <v>10</v>
      </c>
    </row>
    <row r="378" spans="2:11" s="86" customFormat="1" ht="22.5" customHeight="1">
      <c r="B378" s="11" t="s">
        <v>71</v>
      </c>
      <c r="C378" s="88" t="s">
        <v>234</v>
      </c>
      <c r="D378" s="88"/>
      <c r="E378" s="163"/>
      <c r="F378" s="163"/>
      <c r="G378" s="163"/>
      <c r="H378" s="163"/>
      <c r="I378" s="4"/>
      <c r="J378" s="150">
        <f>J379+J418</f>
        <v>31871.399999999998</v>
      </c>
      <c r="K378" s="150">
        <f>K379+K418</f>
        <v>30357.499999999996</v>
      </c>
    </row>
    <row r="379" spans="2:11" s="86" customFormat="1" ht="16.5" customHeight="1">
      <c r="B379" s="90" t="s">
        <v>256</v>
      </c>
      <c r="C379" s="88" t="s">
        <v>234</v>
      </c>
      <c r="D379" s="88" t="s">
        <v>230</v>
      </c>
      <c r="E379" s="186"/>
      <c r="F379" s="187"/>
      <c r="G379" s="187"/>
      <c r="H379" s="167"/>
      <c r="I379" s="63"/>
      <c r="J379" s="150">
        <f>J380+J414</f>
        <v>29809.6</v>
      </c>
      <c r="K379" s="150">
        <f>K380+K414</f>
        <v>28295.699999999997</v>
      </c>
    </row>
    <row r="380" spans="2:11" s="86" customFormat="1" ht="43.5" customHeight="1">
      <c r="B380" s="40" t="s">
        <v>342</v>
      </c>
      <c r="C380" s="62" t="s">
        <v>234</v>
      </c>
      <c r="D380" s="62" t="s">
        <v>230</v>
      </c>
      <c r="E380" s="186" t="s">
        <v>235</v>
      </c>
      <c r="F380" s="187" t="s">
        <v>306</v>
      </c>
      <c r="G380" s="187" t="s">
        <v>231</v>
      </c>
      <c r="H380" s="187" t="s">
        <v>309</v>
      </c>
      <c r="I380" s="64"/>
      <c r="J380" s="184">
        <f>J381+J393+J405</f>
        <v>28612.1</v>
      </c>
      <c r="K380" s="184">
        <f>K381+K393+K405</f>
        <v>28295.699999999997</v>
      </c>
    </row>
    <row r="381" spans="2:11" s="86" customFormat="1" ht="28.5" customHeight="1">
      <c r="B381" s="40" t="s">
        <v>345</v>
      </c>
      <c r="C381" s="62" t="s">
        <v>234</v>
      </c>
      <c r="D381" s="62" t="s">
        <v>230</v>
      </c>
      <c r="E381" s="186" t="s">
        <v>235</v>
      </c>
      <c r="F381" s="187" t="s">
        <v>327</v>
      </c>
      <c r="G381" s="187" t="s">
        <v>231</v>
      </c>
      <c r="H381" s="187" t="s">
        <v>309</v>
      </c>
      <c r="I381" s="111"/>
      <c r="J381" s="196">
        <f>J382+J387+J390</f>
        <v>11351.4</v>
      </c>
      <c r="K381" s="196">
        <f>K382+K387+K390</f>
        <v>12716</v>
      </c>
    </row>
    <row r="382" spans="2:11" s="86" customFormat="1" ht="26.25" customHeight="1">
      <c r="B382" s="40" t="s">
        <v>357</v>
      </c>
      <c r="C382" s="62" t="s">
        <v>234</v>
      </c>
      <c r="D382" s="62" t="s">
        <v>230</v>
      </c>
      <c r="E382" s="163" t="s">
        <v>235</v>
      </c>
      <c r="F382" s="163" t="s">
        <v>327</v>
      </c>
      <c r="G382" s="163" t="s">
        <v>230</v>
      </c>
      <c r="H382" s="163" t="s">
        <v>309</v>
      </c>
      <c r="I382" s="111"/>
      <c r="J382" s="196">
        <f>J383</f>
        <v>10850.4</v>
      </c>
      <c r="K382" s="196">
        <f>K383</f>
        <v>11215</v>
      </c>
    </row>
    <row r="383" spans="2:11" s="86" customFormat="1" ht="16.5" customHeight="1">
      <c r="B383" s="115" t="s">
        <v>38</v>
      </c>
      <c r="C383" s="62" t="s">
        <v>234</v>
      </c>
      <c r="D383" s="62" t="s">
        <v>230</v>
      </c>
      <c r="E383" s="186" t="s">
        <v>235</v>
      </c>
      <c r="F383" s="187" t="s">
        <v>327</v>
      </c>
      <c r="G383" s="187" t="s">
        <v>230</v>
      </c>
      <c r="H383" s="167" t="s">
        <v>358</v>
      </c>
      <c r="I383" s="111"/>
      <c r="J383" s="196">
        <f>J384+J386</f>
        <v>10850.4</v>
      </c>
      <c r="K383" s="196">
        <f>K384+K386</f>
        <v>11215</v>
      </c>
    </row>
    <row r="384" spans="2:11" s="86" customFormat="1" ht="18" customHeight="1">
      <c r="B384" s="115" t="s">
        <v>9</v>
      </c>
      <c r="C384" s="62" t="s">
        <v>234</v>
      </c>
      <c r="D384" s="62" t="s">
        <v>230</v>
      </c>
      <c r="E384" s="163" t="s">
        <v>235</v>
      </c>
      <c r="F384" s="163" t="s">
        <v>327</v>
      </c>
      <c r="G384" s="163" t="s">
        <v>230</v>
      </c>
      <c r="H384" s="163" t="s">
        <v>358</v>
      </c>
      <c r="I384" s="111">
        <v>610</v>
      </c>
      <c r="J384" s="196">
        <f>'приложение 9 (2019-2020г)'!K72</f>
        <v>9386.9</v>
      </c>
      <c r="K384" s="196">
        <f>'приложение 9 (2019-2020г)'!L72</f>
        <v>9751.5</v>
      </c>
    </row>
    <row r="385" spans="2:11" s="86" customFormat="1" ht="46.5" customHeight="1">
      <c r="B385" s="9" t="s">
        <v>477</v>
      </c>
      <c r="C385" s="62" t="s">
        <v>234</v>
      </c>
      <c r="D385" s="62" t="s">
        <v>230</v>
      </c>
      <c r="E385" s="186" t="s">
        <v>235</v>
      </c>
      <c r="F385" s="187" t="s">
        <v>327</v>
      </c>
      <c r="G385" s="187" t="s">
        <v>230</v>
      </c>
      <c r="H385" s="167" t="s">
        <v>465</v>
      </c>
      <c r="I385" s="1"/>
      <c r="J385" s="196">
        <f>J386</f>
        <v>1463.5</v>
      </c>
      <c r="K385" s="196">
        <f>K386</f>
        <v>1463.5</v>
      </c>
    </row>
    <row r="386" spans="2:11" s="86" customFormat="1" ht="23.25" customHeight="1">
      <c r="B386" s="9" t="s">
        <v>9</v>
      </c>
      <c r="C386" s="62" t="s">
        <v>234</v>
      </c>
      <c r="D386" s="62" t="s">
        <v>230</v>
      </c>
      <c r="E386" s="163" t="s">
        <v>235</v>
      </c>
      <c r="F386" s="163" t="s">
        <v>327</v>
      </c>
      <c r="G386" s="163" t="s">
        <v>230</v>
      </c>
      <c r="H386" s="163" t="s">
        <v>465</v>
      </c>
      <c r="I386" s="1" t="s">
        <v>10</v>
      </c>
      <c r="J386" s="196">
        <f>'приложение 9 (2019-2020г)'!K74</f>
        <v>1463.5</v>
      </c>
      <c r="K386" s="196">
        <f>'приложение 9 (2019-2020г)'!L74</f>
        <v>1463.5</v>
      </c>
    </row>
    <row r="387" spans="2:11" s="86" customFormat="1" ht="18.75" customHeight="1">
      <c r="B387" s="115" t="s">
        <v>359</v>
      </c>
      <c r="C387" s="62" t="s">
        <v>234</v>
      </c>
      <c r="D387" s="62" t="s">
        <v>230</v>
      </c>
      <c r="E387" s="186" t="s">
        <v>235</v>
      </c>
      <c r="F387" s="187" t="s">
        <v>327</v>
      </c>
      <c r="G387" s="187" t="s">
        <v>232</v>
      </c>
      <c r="H387" s="167" t="s">
        <v>309</v>
      </c>
      <c r="I387" s="111"/>
      <c r="J387" s="196">
        <f>J388</f>
        <v>1</v>
      </c>
      <c r="K387" s="196">
        <f>K388</f>
        <v>1</v>
      </c>
    </row>
    <row r="388" spans="2:11" s="86" customFormat="1" ht="27.75" customHeight="1">
      <c r="B388" s="115" t="s">
        <v>39</v>
      </c>
      <c r="C388" s="62" t="s">
        <v>234</v>
      </c>
      <c r="D388" s="62" t="s">
        <v>230</v>
      </c>
      <c r="E388" s="163" t="s">
        <v>235</v>
      </c>
      <c r="F388" s="163" t="s">
        <v>327</v>
      </c>
      <c r="G388" s="163" t="s">
        <v>232</v>
      </c>
      <c r="H388" s="163" t="s">
        <v>360</v>
      </c>
      <c r="I388" s="111"/>
      <c r="J388" s="196">
        <f>J389</f>
        <v>1</v>
      </c>
      <c r="K388" s="196">
        <f>K389</f>
        <v>1</v>
      </c>
    </row>
    <row r="389" spans="2:11" s="86" customFormat="1" ht="23.25" customHeight="1">
      <c r="B389" s="115" t="s">
        <v>9</v>
      </c>
      <c r="C389" s="62" t="s">
        <v>234</v>
      </c>
      <c r="D389" s="62" t="s">
        <v>230</v>
      </c>
      <c r="E389" s="186" t="s">
        <v>235</v>
      </c>
      <c r="F389" s="187" t="s">
        <v>327</v>
      </c>
      <c r="G389" s="187" t="s">
        <v>232</v>
      </c>
      <c r="H389" s="167" t="s">
        <v>360</v>
      </c>
      <c r="I389" s="111">
        <v>610</v>
      </c>
      <c r="J389" s="196">
        <f>'приложение 9 (2019-2020г)'!K77</f>
        <v>1</v>
      </c>
      <c r="K389" s="196">
        <f>'приложение 9 (2019-2020г)'!L77</f>
        <v>1</v>
      </c>
    </row>
    <row r="390" spans="2:11" s="86" customFormat="1" ht="56.25" customHeight="1">
      <c r="B390" s="115" t="s">
        <v>362</v>
      </c>
      <c r="C390" s="62" t="s">
        <v>234</v>
      </c>
      <c r="D390" s="62" t="s">
        <v>230</v>
      </c>
      <c r="E390" s="163" t="s">
        <v>235</v>
      </c>
      <c r="F390" s="163" t="s">
        <v>327</v>
      </c>
      <c r="G390" s="163" t="s">
        <v>241</v>
      </c>
      <c r="H390" s="163" t="s">
        <v>309</v>
      </c>
      <c r="I390" s="111"/>
      <c r="J390" s="196">
        <f>J391</f>
        <v>500</v>
      </c>
      <c r="K390" s="196">
        <f>K391</f>
        <v>1500</v>
      </c>
    </row>
    <row r="391" spans="2:11" s="86" customFormat="1" ht="57" customHeight="1">
      <c r="B391" s="13" t="s">
        <v>121</v>
      </c>
      <c r="C391" s="62" t="s">
        <v>234</v>
      </c>
      <c r="D391" s="62" t="s">
        <v>230</v>
      </c>
      <c r="E391" s="186" t="s">
        <v>235</v>
      </c>
      <c r="F391" s="187" t="s">
        <v>327</v>
      </c>
      <c r="G391" s="187" t="s">
        <v>241</v>
      </c>
      <c r="H391" s="167" t="s">
        <v>361</v>
      </c>
      <c r="I391" s="111"/>
      <c r="J391" s="196">
        <f>J392</f>
        <v>500</v>
      </c>
      <c r="K391" s="196">
        <f>K392</f>
        <v>1500</v>
      </c>
    </row>
    <row r="392" spans="2:11" s="86" customFormat="1" ht="18.75" customHeight="1">
      <c r="B392" s="115" t="s">
        <v>9</v>
      </c>
      <c r="C392" s="62" t="s">
        <v>234</v>
      </c>
      <c r="D392" s="62" t="s">
        <v>230</v>
      </c>
      <c r="E392" s="163" t="s">
        <v>235</v>
      </c>
      <c r="F392" s="163" t="s">
        <v>327</v>
      </c>
      <c r="G392" s="163" t="s">
        <v>241</v>
      </c>
      <c r="H392" s="163" t="s">
        <v>361</v>
      </c>
      <c r="I392" s="111">
        <v>610</v>
      </c>
      <c r="J392" s="196">
        <f>'приложение 9 (2019-2020г)'!K80</f>
        <v>500</v>
      </c>
      <c r="K392" s="196">
        <f>'приложение 9 (2019-2020г)'!L80</f>
        <v>1500</v>
      </c>
    </row>
    <row r="393" spans="2:11" s="86" customFormat="1" ht="37.5" customHeight="1">
      <c r="B393" s="40" t="s">
        <v>346</v>
      </c>
      <c r="C393" s="62" t="s">
        <v>234</v>
      </c>
      <c r="D393" s="62" t="s">
        <v>230</v>
      </c>
      <c r="E393" s="186" t="s">
        <v>235</v>
      </c>
      <c r="F393" s="187" t="s">
        <v>226</v>
      </c>
      <c r="G393" s="187" t="s">
        <v>231</v>
      </c>
      <c r="H393" s="187" t="s">
        <v>309</v>
      </c>
      <c r="I393" s="111"/>
      <c r="J393" s="196">
        <f>J394+J399+J402</f>
        <v>8438.6</v>
      </c>
      <c r="K393" s="196">
        <f>K394+K399+K402</f>
        <v>7423.6</v>
      </c>
    </row>
    <row r="394" spans="2:11" s="86" customFormat="1" ht="42.75" customHeight="1">
      <c r="B394" s="115" t="s">
        <v>363</v>
      </c>
      <c r="C394" s="62" t="s">
        <v>234</v>
      </c>
      <c r="D394" s="62" t="s">
        <v>230</v>
      </c>
      <c r="E394" s="186" t="s">
        <v>235</v>
      </c>
      <c r="F394" s="187" t="s">
        <v>226</v>
      </c>
      <c r="G394" s="187" t="s">
        <v>230</v>
      </c>
      <c r="H394" s="187" t="s">
        <v>309</v>
      </c>
      <c r="I394" s="114"/>
      <c r="J394" s="196">
        <f>J395+J397</f>
        <v>3053.6</v>
      </c>
      <c r="K394" s="196">
        <f>K395+K397</f>
        <v>3153.6</v>
      </c>
    </row>
    <row r="395" spans="2:11" s="86" customFormat="1" ht="25.5" customHeight="1">
      <c r="B395" s="115" t="s">
        <v>35</v>
      </c>
      <c r="C395" s="62" t="s">
        <v>234</v>
      </c>
      <c r="D395" s="62" t="s">
        <v>230</v>
      </c>
      <c r="E395" s="163" t="s">
        <v>235</v>
      </c>
      <c r="F395" s="163" t="s">
        <v>226</v>
      </c>
      <c r="G395" s="163" t="s">
        <v>230</v>
      </c>
      <c r="H395" s="163" t="s">
        <v>364</v>
      </c>
      <c r="I395" s="114"/>
      <c r="J395" s="196">
        <f>J396</f>
        <v>1500.1</v>
      </c>
      <c r="K395" s="196">
        <f>K396</f>
        <v>1600.1</v>
      </c>
    </row>
    <row r="396" spans="2:11" s="86" customFormat="1" ht="18" customHeight="1">
      <c r="B396" s="115" t="s">
        <v>9</v>
      </c>
      <c r="C396" s="62" t="s">
        <v>234</v>
      </c>
      <c r="D396" s="62" t="s">
        <v>230</v>
      </c>
      <c r="E396" s="186" t="s">
        <v>235</v>
      </c>
      <c r="F396" s="187" t="s">
        <v>226</v>
      </c>
      <c r="G396" s="187" t="s">
        <v>230</v>
      </c>
      <c r="H396" s="167" t="s">
        <v>364</v>
      </c>
      <c r="I396" s="111">
        <v>610</v>
      </c>
      <c r="J396" s="196">
        <f>'приложение 9 (2019-2020г)'!K84</f>
        <v>1500.1</v>
      </c>
      <c r="K396" s="196">
        <f>'приложение 9 (2019-2020г)'!L84</f>
        <v>1600.1</v>
      </c>
    </row>
    <row r="397" spans="2:11" s="86" customFormat="1" ht="42.75" customHeight="1">
      <c r="B397" s="245" t="s">
        <v>477</v>
      </c>
      <c r="C397" s="62" t="s">
        <v>234</v>
      </c>
      <c r="D397" s="62" t="s">
        <v>230</v>
      </c>
      <c r="E397" s="186" t="s">
        <v>235</v>
      </c>
      <c r="F397" s="187" t="s">
        <v>226</v>
      </c>
      <c r="G397" s="187" t="s">
        <v>230</v>
      </c>
      <c r="H397" s="167" t="s">
        <v>465</v>
      </c>
      <c r="I397" s="111"/>
      <c r="J397" s="196">
        <f>J398</f>
        <v>1553.5</v>
      </c>
      <c r="K397" s="196">
        <f>K398</f>
        <v>1553.5</v>
      </c>
    </row>
    <row r="398" spans="2:11" s="86" customFormat="1" ht="23.25" customHeight="1">
      <c r="B398" s="9" t="s">
        <v>9</v>
      </c>
      <c r="C398" s="62" t="s">
        <v>234</v>
      </c>
      <c r="D398" s="62" t="s">
        <v>230</v>
      </c>
      <c r="E398" s="186" t="s">
        <v>235</v>
      </c>
      <c r="F398" s="187" t="s">
        <v>226</v>
      </c>
      <c r="G398" s="187" t="s">
        <v>230</v>
      </c>
      <c r="H398" s="167" t="s">
        <v>465</v>
      </c>
      <c r="I398" s="111">
        <v>610</v>
      </c>
      <c r="J398" s="196">
        <f>'приложение 9 (2019-2020г)'!K86</f>
        <v>1553.5</v>
      </c>
      <c r="K398" s="196">
        <f>'приложение 9 (2019-2020г)'!L86</f>
        <v>1553.5</v>
      </c>
    </row>
    <row r="399" spans="2:11" s="86" customFormat="1" ht="30" customHeight="1">
      <c r="B399" s="115" t="s">
        <v>365</v>
      </c>
      <c r="C399" s="62" t="s">
        <v>234</v>
      </c>
      <c r="D399" s="62" t="s">
        <v>230</v>
      </c>
      <c r="E399" s="163" t="s">
        <v>235</v>
      </c>
      <c r="F399" s="163" t="s">
        <v>226</v>
      </c>
      <c r="G399" s="163" t="s">
        <v>235</v>
      </c>
      <c r="H399" s="163" t="s">
        <v>309</v>
      </c>
      <c r="I399" s="111"/>
      <c r="J399" s="196">
        <f>J400</f>
        <v>265</v>
      </c>
      <c r="K399" s="196">
        <f>K400</f>
        <v>0</v>
      </c>
    </row>
    <row r="400" spans="2:11" s="86" customFormat="1" ht="36.75" customHeight="1">
      <c r="B400" s="115" t="s">
        <v>36</v>
      </c>
      <c r="C400" s="62" t="s">
        <v>234</v>
      </c>
      <c r="D400" s="62" t="s">
        <v>230</v>
      </c>
      <c r="E400" s="186" t="s">
        <v>235</v>
      </c>
      <c r="F400" s="187" t="s">
        <v>226</v>
      </c>
      <c r="G400" s="187" t="s">
        <v>235</v>
      </c>
      <c r="H400" s="167" t="s">
        <v>364</v>
      </c>
      <c r="I400" s="111"/>
      <c r="J400" s="196">
        <f>J401</f>
        <v>265</v>
      </c>
      <c r="K400" s="196">
        <f>K401</f>
        <v>0</v>
      </c>
    </row>
    <row r="401" spans="2:11" s="86" customFormat="1" ht="16.5" customHeight="1">
      <c r="B401" s="115" t="s">
        <v>9</v>
      </c>
      <c r="C401" s="62" t="s">
        <v>234</v>
      </c>
      <c r="D401" s="62" t="s">
        <v>230</v>
      </c>
      <c r="E401" s="163" t="s">
        <v>235</v>
      </c>
      <c r="F401" s="163" t="s">
        <v>226</v>
      </c>
      <c r="G401" s="163" t="s">
        <v>235</v>
      </c>
      <c r="H401" s="163" t="s">
        <v>364</v>
      </c>
      <c r="I401" s="111">
        <v>610</v>
      </c>
      <c r="J401" s="196">
        <f>'приложение 9 (2019-2020г)'!K89</f>
        <v>265</v>
      </c>
      <c r="K401" s="196">
        <f>'приложение 9 (2019-2020г)'!L89</f>
        <v>0</v>
      </c>
    </row>
    <row r="402" spans="2:11" s="86" customFormat="1" ht="51.75" customHeight="1">
      <c r="B402" s="115" t="s">
        <v>366</v>
      </c>
      <c r="C402" s="62" t="s">
        <v>234</v>
      </c>
      <c r="D402" s="62" t="s">
        <v>230</v>
      </c>
      <c r="E402" s="186" t="s">
        <v>235</v>
      </c>
      <c r="F402" s="187" t="s">
        <v>226</v>
      </c>
      <c r="G402" s="187" t="s">
        <v>232</v>
      </c>
      <c r="H402" s="167" t="s">
        <v>309</v>
      </c>
      <c r="I402" s="111"/>
      <c r="J402" s="197">
        <f>J403</f>
        <v>5120</v>
      </c>
      <c r="K402" s="197">
        <f>K403</f>
        <v>4270</v>
      </c>
    </row>
    <row r="403" spans="2:11" s="86" customFormat="1" ht="43.5" customHeight="1">
      <c r="B403" s="10" t="s">
        <v>120</v>
      </c>
      <c r="C403" s="62" t="s">
        <v>234</v>
      </c>
      <c r="D403" s="62" t="s">
        <v>230</v>
      </c>
      <c r="E403" s="163" t="s">
        <v>235</v>
      </c>
      <c r="F403" s="163" t="s">
        <v>226</v>
      </c>
      <c r="G403" s="163" t="s">
        <v>232</v>
      </c>
      <c r="H403" s="163" t="s">
        <v>361</v>
      </c>
      <c r="I403" s="114"/>
      <c r="J403" s="197">
        <f>J404</f>
        <v>5120</v>
      </c>
      <c r="K403" s="197">
        <f>K404</f>
        <v>4270</v>
      </c>
    </row>
    <row r="404" spans="2:11" s="86" customFormat="1" ht="15.75" customHeight="1">
      <c r="B404" s="115" t="s">
        <v>9</v>
      </c>
      <c r="C404" s="62" t="s">
        <v>234</v>
      </c>
      <c r="D404" s="62" t="s">
        <v>230</v>
      </c>
      <c r="E404" s="186" t="s">
        <v>235</v>
      </c>
      <c r="F404" s="187" t="s">
        <v>226</v>
      </c>
      <c r="G404" s="187" t="s">
        <v>232</v>
      </c>
      <c r="H404" s="167" t="s">
        <v>361</v>
      </c>
      <c r="I404" s="111">
        <v>610</v>
      </c>
      <c r="J404" s="197">
        <f>'приложение 9 (2019-2020г)'!K92</f>
        <v>5120</v>
      </c>
      <c r="K404" s="197">
        <f>'приложение 9 (2019-2020г)'!L92</f>
        <v>4270</v>
      </c>
    </row>
    <row r="405" spans="2:11" s="86" customFormat="1" ht="19.5" customHeight="1">
      <c r="B405" s="115" t="s">
        <v>347</v>
      </c>
      <c r="C405" s="62" t="s">
        <v>234</v>
      </c>
      <c r="D405" s="62" t="s">
        <v>230</v>
      </c>
      <c r="E405" s="190" t="s">
        <v>235</v>
      </c>
      <c r="F405" s="190" t="s">
        <v>98</v>
      </c>
      <c r="G405" s="190" t="s">
        <v>231</v>
      </c>
      <c r="H405" s="190" t="s">
        <v>309</v>
      </c>
      <c r="I405" s="114"/>
      <c r="J405" s="197">
        <f>J406+J411</f>
        <v>8822.1</v>
      </c>
      <c r="K405" s="197">
        <f>K406+K411</f>
        <v>8156.1</v>
      </c>
    </row>
    <row r="406" spans="2:11" s="86" customFormat="1" ht="27.75" customHeight="1">
      <c r="B406" s="115" t="s">
        <v>370</v>
      </c>
      <c r="C406" s="62" t="s">
        <v>234</v>
      </c>
      <c r="D406" s="62" t="s">
        <v>230</v>
      </c>
      <c r="E406" s="186" t="s">
        <v>235</v>
      </c>
      <c r="F406" s="187" t="s">
        <v>98</v>
      </c>
      <c r="G406" s="187" t="s">
        <v>230</v>
      </c>
      <c r="H406" s="167" t="s">
        <v>309</v>
      </c>
      <c r="I406" s="114"/>
      <c r="J406" s="197">
        <f>J407+J409</f>
        <v>8225.9</v>
      </c>
      <c r="K406" s="197">
        <f>K407+K409</f>
        <v>8156.1</v>
      </c>
    </row>
    <row r="407" spans="2:11" s="86" customFormat="1" ht="20.25" customHeight="1">
      <c r="B407" s="115" t="s">
        <v>37</v>
      </c>
      <c r="C407" s="62" t="s">
        <v>234</v>
      </c>
      <c r="D407" s="62" t="s">
        <v>230</v>
      </c>
      <c r="E407" s="163" t="s">
        <v>235</v>
      </c>
      <c r="F407" s="163" t="s">
        <v>98</v>
      </c>
      <c r="G407" s="163" t="s">
        <v>230</v>
      </c>
      <c r="H407" s="163" t="s">
        <v>367</v>
      </c>
      <c r="I407" s="114"/>
      <c r="J407" s="197">
        <f>J408</f>
        <v>7112</v>
      </c>
      <c r="K407" s="197">
        <f>K408</f>
        <v>7042.2</v>
      </c>
    </row>
    <row r="408" spans="2:11" s="86" customFormat="1" ht="19.5" customHeight="1">
      <c r="B408" s="115" t="s">
        <v>9</v>
      </c>
      <c r="C408" s="62" t="s">
        <v>234</v>
      </c>
      <c r="D408" s="62" t="s">
        <v>230</v>
      </c>
      <c r="E408" s="186" t="s">
        <v>235</v>
      </c>
      <c r="F408" s="187" t="s">
        <v>98</v>
      </c>
      <c r="G408" s="187" t="s">
        <v>230</v>
      </c>
      <c r="H408" s="167" t="s">
        <v>367</v>
      </c>
      <c r="I408" s="111">
        <v>610</v>
      </c>
      <c r="J408" s="197">
        <f>'приложение 9 (2019-2020г)'!K96</f>
        <v>7112</v>
      </c>
      <c r="K408" s="197">
        <f>'приложение 9 (2019-2020г)'!L96</f>
        <v>7042.2</v>
      </c>
    </row>
    <row r="409" spans="2:11" s="86" customFormat="1" ht="50.25" customHeight="1">
      <c r="B409" s="9" t="s">
        <v>477</v>
      </c>
      <c r="C409" s="62" t="s">
        <v>234</v>
      </c>
      <c r="D409" s="62" t="s">
        <v>230</v>
      </c>
      <c r="E409" s="186" t="s">
        <v>235</v>
      </c>
      <c r="F409" s="187" t="s">
        <v>98</v>
      </c>
      <c r="G409" s="187" t="s">
        <v>230</v>
      </c>
      <c r="H409" s="167" t="s">
        <v>465</v>
      </c>
      <c r="I409" s="111"/>
      <c r="J409" s="197">
        <f>J410</f>
        <v>1113.9</v>
      </c>
      <c r="K409" s="197">
        <f>K410</f>
        <v>1113.9</v>
      </c>
    </row>
    <row r="410" spans="2:11" s="86" customFormat="1" ht="25.5" customHeight="1">
      <c r="B410" s="9" t="s">
        <v>9</v>
      </c>
      <c r="C410" s="62" t="s">
        <v>234</v>
      </c>
      <c r="D410" s="62" t="s">
        <v>230</v>
      </c>
      <c r="E410" s="186" t="s">
        <v>235</v>
      </c>
      <c r="F410" s="187" t="s">
        <v>98</v>
      </c>
      <c r="G410" s="187" t="s">
        <v>230</v>
      </c>
      <c r="H410" s="167" t="s">
        <v>465</v>
      </c>
      <c r="I410" s="111">
        <v>610</v>
      </c>
      <c r="J410" s="197">
        <f>'приложение 9 (2019-2020г)'!K98</f>
        <v>1113.9</v>
      </c>
      <c r="K410" s="197">
        <f>'приложение 9 (2019-2020г)'!L98</f>
        <v>1113.9</v>
      </c>
    </row>
    <row r="411" spans="2:11" s="86" customFormat="1" ht="22.5" customHeight="1">
      <c r="B411" s="115" t="s">
        <v>368</v>
      </c>
      <c r="C411" s="62" t="s">
        <v>234</v>
      </c>
      <c r="D411" s="62" t="s">
        <v>230</v>
      </c>
      <c r="E411" s="163" t="s">
        <v>235</v>
      </c>
      <c r="F411" s="163" t="s">
        <v>98</v>
      </c>
      <c r="G411" s="163" t="s">
        <v>235</v>
      </c>
      <c r="H411" s="163" t="s">
        <v>309</v>
      </c>
      <c r="I411" s="114"/>
      <c r="J411" s="197">
        <f>J412</f>
        <v>596.2</v>
      </c>
      <c r="K411" s="197">
        <f>K412</f>
        <v>0</v>
      </c>
    </row>
    <row r="412" spans="2:11" s="86" customFormat="1" ht="25.5" customHeight="1">
      <c r="B412" s="115" t="s">
        <v>369</v>
      </c>
      <c r="C412" s="62" t="s">
        <v>234</v>
      </c>
      <c r="D412" s="62" t="s">
        <v>230</v>
      </c>
      <c r="E412" s="186" t="s">
        <v>235</v>
      </c>
      <c r="F412" s="187" t="s">
        <v>98</v>
      </c>
      <c r="G412" s="187" t="s">
        <v>235</v>
      </c>
      <c r="H412" s="167" t="s">
        <v>367</v>
      </c>
      <c r="I412" s="114"/>
      <c r="J412" s="197">
        <f>J413</f>
        <v>596.2</v>
      </c>
      <c r="K412" s="197">
        <f>K413</f>
        <v>0</v>
      </c>
    </row>
    <row r="413" spans="2:11" s="86" customFormat="1" ht="21" customHeight="1">
      <c r="B413" s="40" t="s">
        <v>9</v>
      </c>
      <c r="C413" s="62" t="s">
        <v>234</v>
      </c>
      <c r="D413" s="62" t="s">
        <v>230</v>
      </c>
      <c r="E413" s="163" t="s">
        <v>235</v>
      </c>
      <c r="F413" s="163" t="s">
        <v>98</v>
      </c>
      <c r="G413" s="163" t="s">
        <v>235</v>
      </c>
      <c r="H413" s="163" t="s">
        <v>367</v>
      </c>
      <c r="I413" s="111">
        <v>610</v>
      </c>
      <c r="J413" s="197">
        <f>'приложение 9 (2019-2020г)'!K101</f>
        <v>596.2</v>
      </c>
      <c r="K413" s="197">
        <f>'приложение 9 (2019-2020г)'!L101</f>
        <v>0</v>
      </c>
    </row>
    <row r="414" spans="2:11" s="86" customFormat="1" ht="36.75" customHeight="1">
      <c r="B414" s="227" t="s">
        <v>59</v>
      </c>
      <c r="C414" s="62" t="s">
        <v>234</v>
      </c>
      <c r="D414" s="62" t="s">
        <v>230</v>
      </c>
      <c r="E414" s="133" t="s">
        <v>239</v>
      </c>
      <c r="F414" s="195" t="s">
        <v>306</v>
      </c>
      <c r="G414" s="195" t="s">
        <v>231</v>
      </c>
      <c r="H414" s="161" t="s">
        <v>309</v>
      </c>
      <c r="I414" s="228"/>
      <c r="J414" s="197">
        <f aca="true" t="shared" si="11" ref="J414:K416">J415</f>
        <v>1197.5</v>
      </c>
      <c r="K414" s="197">
        <f t="shared" si="11"/>
        <v>0</v>
      </c>
    </row>
    <row r="415" spans="2:11" s="86" customFormat="1" ht="28.5" customHeight="1">
      <c r="B415" s="8" t="s">
        <v>455</v>
      </c>
      <c r="C415" s="62" t="s">
        <v>234</v>
      </c>
      <c r="D415" s="62" t="s">
        <v>230</v>
      </c>
      <c r="E415" s="164" t="s">
        <v>239</v>
      </c>
      <c r="F415" s="164" t="s">
        <v>306</v>
      </c>
      <c r="G415" s="164" t="s">
        <v>241</v>
      </c>
      <c r="H415" s="164" t="s">
        <v>309</v>
      </c>
      <c r="I415" s="228"/>
      <c r="J415" s="197">
        <f t="shared" si="11"/>
        <v>1197.5</v>
      </c>
      <c r="K415" s="197">
        <f t="shared" si="11"/>
        <v>0</v>
      </c>
    </row>
    <row r="416" spans="2:11" s="86" customFormat="1" ht="28.5" customHeight="1">
      <c r="B416" s="8" t="s">
        <v>457</v>
      </c>
      <c r="C416" s="62" t="s">
        <v>234</v>
      </c>
      <c r="D416" s="62" t="s">
        <v>230</v>
      </c>
      <c r="E416" s="192" t="s">
        <v>239</v>
      </c>
      <c r="F416" s="193" t="s">
        <v>306</v>
      </c>
      <c r="G416" s="193" t="s">
        <v>241</v>
      </c>
      <c r="H416" s="194" t="s">
        <v>456</v>
      </c>
      <c r="I416" s="228"/>
      <c r="J416" s="197">
        <f t="shared" si="11"/>
        <v>1197.5</v>
      </c>
      <c r="K416" s="197">
        <f t="shared" si="11"/>
        <v>0</v>
      </c>
    </row>
    <row r="417" spans="2:11" s="86" customFormat="1" ht="17.25" customHeight="1">
      <c r="B417" s="115" t="s">
        <v>9</v>
      </c>
      <c r="C417" s="62" t="s">
        <v>234</v>
      </c>
      <c r="D417" s="62" t="s">
        <v>230</v>
      </c>
      <c r="E417" s="192" t="s">
        <v>239</v>
      </c>
      <c r="F417" s="193" t="s">
        <v>306</v>
      </c>
      <c r="G417" s="193" t="s">
        <v>241</v>
      </c>
      <c r="H417" s="194" t="s">
        <v>456</v>
      </c>
      <c r="I417" s="101">
        <v>610</v>
      </c>
      <c r="J417" s="197">
        <f>'приложение 9 (2019-2020г)'!K105</f>
        <v>1197.5</v>
      </c>
      <c r="K417" s="197">
        <f>'приложение 9 (2019-2020г)'!L105</f>
        <v>0</v>
      </c>
    </row>
    <row r="418" spans="2:11" s="86" customFormat="1" ht="17.25" customHeight="1">
      <c r="B418" s="90" t="s">
        <v>194</v>
      </c>
      <c r="C418" s="88" t="s">
        <v>234</v>
      </c>
      <c r="D418" s="88" t="s">
        <v>241</v>
      </c>
      <c r="E418" s="186"/>
      <c r="F418" s="187"/>
      <c r="G418" s="187"/>
      <c r="H418" s="167"/>
      <c r="I418" s="4"/>
      <c r="J418" s="150">
        <f aca="true" t="shared" si="12" ref="J418:K421">J419</f>
        <v>2061.8</v>
      </c>
      <c r="K418" s="150">
        <f t="shared" si="12"/>
        <v>2061.8</v>
      </c>
    </row>
    <row r="419" spans="2:11" s="86" customFormat="1" ht="44.25" customHeight="1">
      <c r="B419" s="40" t="s">
        <v>342</v>
      </c>
      <c r="C419" s="62" t="s">
        <v>234</v>
      </c>
      <c r="D419" s="62" t="s">
        <v>241</v>
      </c>
      <c r="E419" s="186" t="s">
        <v>235</v>
      </c>
      <c r="F419" s="187" t="s">
        <v>306</v>
      </c>
      <c r="G419" s="187" t="s">
        <v>231</v>
      </c>
      <c r="H419" s="187" t="s">
        <v>309</v>
      </c>
      <c r="I419" s="1"/>
      <c r="J419" s="207">
        <f t="shared" si="12"/>
        <v>2061.8</v>
      </c>
      <c r="K419" s="207">
        <f t="shared" si="12"/>
        <v>2061.8</v>
      </c>
    </row>
    <row r="420" spans="2:11" s="86" customFormat="1" ht="34.5" customHeight="1">
      <c r="B420" s="115" t="s">
        <v>352</v>
      </c>
      <c r="C420" s="62"/>
      <c r="D420" s="62"/>
      <c r="E420" s="186" t="s">
        <v>235</v>
      </c>
      <c r="F420" s="187" t="s">
        <v>353</v>
      </c>
      <c r="G420" s="187" t="s">
        <v>231</v>
      </c>
      <c r="H420" s="167" t="s">
        <v>309</v>
      </c>
      <c r="I420" s="1"/>
      <c r="J420" s="207">
        <f t="shared" si="12"/>
        <v>2061.8</v>
      </c>
      <c r="K420" s="207">
        <f t="shared" si="12"/>
        <v>2061.8</v>
      </c>
    </row>
    <row r="421" spans="2:11" s="86" customFormat="1" ht="54" customHeight="1">
      <c r="B421" s="115" t="s">
        <v>386</v>
      </c>
      <c r="C421" s="62" t="s">
        <v>234</v>
      </c>
      <c r="D421" s="62" t="s">
        <v>241</v>
      </c>
      <c r="E421" s="163" t="s">
        <v>235</v>
      </c>
      <c r="F421" s="163" t="s">
        <v>353</v>
      </c>
      <c r="G421" s="163" t="s">
        <v>230</v>
      </c>
      <c r="H421" s="163" t="s">
        <v>309</v>
      </c>
      <c r="I421" s="1"/>
      <c r="J421" s="207">
        <f t="shared" si="12"/>
        <v>2061.8</v>
      </c>
      <c r="K421" s="207">
        <f t="shared" si="12"/>
        <v>2061.8</v>
      </c>
    </row>
    <row r="422" spans="2:11" s="86" customFormat="1" ht="24" customHeight="1">
      <c r="B422" s="3" t="s">
        <v>28</v>
      </c>
      <c r="C422" s="62" t="s">
        <v>234</v>
      </c>
      <c r="D422" s="62" t="s">
        <v>241</v>
      </c>
      <c r="E422" s="187" t="s">
        <v>235</v>
      </c>
      <c r="F422" s="187" t="s">
        <v>353</v>
      </c>
      <c r="G422" s="187" t="s">
        <v>230</v>
      </c>
      <c r="H422" s="187" t="s">
        <v>387</v>
      </c>
      <c r="I422" s="60"/>
      <c r="J422" s="184">
        <f>J423+J424+J425</f>
        <v>2061.8</v>
      </c>
      <c r="K422" s="184">
        <f>K423+K424+K425</f>
        <v>2061.8</v>
      </c>
    </row>
    <row r="423" spans="2:11" s="86" customFormat="1" ht="29.25" customHeight="1">
      <c r="B423" s="115" t="s">
        <v>223</v>
      </c>
      <c r="C423" s="62" t="s">
        <v>234</v>
      </c>
      <c r="D423" s="62" t="s">
        <v>241</v>
      </c>
      <c r="E423" s="163" t="s">
        <v>235</v>
      </c>
      <c r="F423" s="163" t="s">
        <v>353</v>
      </c>
      <c r="G423" s="163" t="s">
        <v>230</v>
      </c>
      <c r="H423" s="163" t="s">
        <v>387</v>
      </c>
      <c r="I423" s="111">
        <v>120</v>
      </c>
      <c r="J423" s="196">
        <f>'приложение 9 (2019-2020г)'!K111</f>
        <v>1801.8</v>
      </c>
      <c r="K423" s="196">
        <f>'приложение 9 (2019-2020г)'!L111</f>
        <v>1801.8</v>
      </c>
    </row>
    <row r="424" spans="2:11" s="86" customFormat="1" ht="33.75" customHeight="1">
      <c r="B424" s="40" t="s">
        <v>22</v>
      </c>
      <c r="C424" s="62" t="s">
        <v>234</v>
      </c>
      <c r="D424" s="62" t="s">
        <v>241</v>
      </c>
      <c r="E424" s="186" t="s">
        <v>235</v>
      </c>
      <c r="F424" s="187" t="s">
        <v>353</v>
      </c>
      <c r="G424" s="187" t="s">
        <v>230</v>
      </c>
      <c r="H424" s="187" t="s">
        <v>387</v>
      </c>
      <c r="I424" s="111">
        <v>240</v>
      </c>
      <c r="J424" s="196">
        <f>'приложение 9 (2019-2020г)'!K112</f>
        <v>250</v>
      </c>
      <c r="K424" s="196">
        <f>'приложение 9 (2019-2020г)'!L112</f>
        <v>250</v>
      </c>
    </row>
    <row r="425" spans="2:11" s="86" customFormat="1" ht="18" customHeight="1">
      <c r="B425" s="3" t="s">
        <v>3</v>
      </c>
      <c r="C425" s="62" t="s">
        <v>234</v>
      </c>
      <c r="D425" s="62" t="s">
        <v>241</v>
      </c>
      <c r="E425" s="186" t="s">
        <v>235</v>
      </c>
      <c r="F425" s="187" t="s">
        <v>353</v>
      </c>
      <c r="G425" s="187" t="s">
        <v>230</v>
      </c>
      <c r="H425" s="187" t="s">
        <v>387</v>
      </c>
      <c r="I425" s="101">
        <v>850</v>
      </c>
      <c r="J425" s="196">
        <f>'приложение 9 (2019-2020г)'!K113</f>
        <v>10</v>
      </c>
      <c r="K425" s="196">
        <f>'приложение 9 (2019-2020г)'!L113</f>
        <v>10</v>
      </c>
    </row>
    <row r="426" spans="2:11" s="86" customFormat="1" ht="18" customHeight="1">
      <c r="B426" s="87" t="s">
        <v>287</v>
      </c>
      <c r="C426" s="88" t="s">
        <v>242</v>
      </c>
      <c r="D426" s="88" t="s">
        <v>231</v>
      </c>
      <c r="E426" s="186"/>
      <c r="F426" s="187"/>
      <c r="G426" s="187"/>
      <c r="H426" s="187"/>
      <c r="I426" s="89"/>
      <c r="J426" s="150">
        <f aca="true" t="shared" si="13" ref="J426:K429">J427</f>
        <v>171.9</v>
      </c>
      <c r="K426" s="150">
        <f t="shared" si="13"/>
        <v>129.9</v>
      </c>
    </row>
    <row r="427" spans="2:11" s="86" customFormat="1" ht="18.75" customHeight="1">
      <c r="B427" s="119" t="s">
        <v>0</v>
      </c>
      <c r="C427" s="4" t="s">
        <v>242</v>
      </c>
      <c r="D427" s="4" t="s">
        <v>240</v>
      </c>
      <c r="E427" s="186"/>
      <c r="F427" s="187"/>
      <c r="G427" s="187"/>
      <c r="H427" s="187"/>
      <c r="I427" s="89"/>
      <c r="J427" s="207">
        <f t="shared" si="13"/>
        <v>171.9</v>
      </c>
      <c r="K427" s="207">
        <f t="shared" si="13"/>
        <v>129.9</v>
      </c>
    </row>
    <row r="428" spans="2:11" s="86" customFormat="1" ht="18.75" customHeight="1">
      <c r="B428" s="3" t="s">
        <v>116</v>
      </c>
      <c r="C428" s="1" t="s">
        <v>242</v>
      </c>
      <c r="D428" s="1" t="s">
        <v>240</v>
      </c>
      <c r="E428" s="186" t="s">
        <v>433</v>
      </c>
      <c r="F428" s="187" t="s">
        <v>306</v>
      </c>
      <c r="G428" s="187" t="s">
        <v>231</v>
      </c>
      <c r="H428" s="187" t="s">
        <v>309</v>
      </c>
      <c r="I428" s="89"/>
      <c r="J428" s="207">
        <f t="shared" si="13"/>
        <v>171.9</v>
      </c>
      <c r="K428" s="207">
        <f t="shared" si="13"/>
        <v>129.9</v>
      </c>
    </row>
    <row r="429" spans="2:11" s="86" customFormat="1" ht="73.5" customHeight="1">
      <c r="B429" s="6" t="s">
        <v>148</v>
      </c>
      <c r="C429" s="1" t="s">
        <v>242</v>
      </c>
      <c r="D429" s="1" t="s">
        <v>240</v>
      </c>
      <c r="E429" s="186" t="s">
        <v>433</v>
      </c>
      <c r="F429" s="187" t="s">
        <v>306</v>
      </c>
      <c r="G429" s="187" t="s">
        <v>231</v>
      </c>
      <c r="H429" s="187" t="s">
        <v>441</v>
      </c>
      <c r="I429" s="89"/>
      <c r="J429" s="207">
        <f t="shared" si="13"/>
        <v>171.9</v>
      </c>
      <c r="K429" s="207">
        <f t="shared" si="13"/>
        <v>129.9</v>
      </c>
    </row>
    <row r="430" spans="2:11" s="86" customFormat="1" ht="27" customHeight="1">
      <c r="B430" s="3" t="s">
        <v>220</v>
      </c>
      <c r="C430" s="1" t="s">
        <v>242</v>
      </c>
      <c r="D430" s="1" t="s">
        <v>240</v>
      </c>
      <c r="E430" s="186" t="s">
        <v>433</v>
      </c>
      <c r="F430" s="187" t="s">
        <v>306</v>
      </c>
      <c r="G430" s="187" t="s">
        <v>231</v>
      </c>
      <c r="H430" s="187" t="s">
        <v>441</v>
      </c>
      <c r="I430" s="2">
        <v>240</v>
      </c>
      <c r="J430" s="207">
        <f>'приложение 9 (2019-2020г)'!K335</f>
        <v>171.9</v>
      </c>
      <c r="K430" s="207">
        <f>'приложение 9 (2019-2020г)'!L335</f>
        <v>129.9</v>
      </c>
    </row>
    <row r="431" spans="2:11" s="86" customFormat="1" ht="17.25" customHeight="1">
      <c r="B431" s="11" t="s">
        <v>247</v>
      </c>
      <c r="C431" s="4" t="s">
        <v>248</v>
      </c>
      <c r="D431" s="4" t="s">
        <v>231</v>
      </c>
      <c r="E431" s="186"/>
      <c r="F431" s="187"/>
      <c r="G431" s="187"/>
      <c r="H431" s="187"/>
      <c r="I431" s="89"/>
      <c r="J431" s="150">
        <f>J432+J438+J451+J458</f>
        <v>13747.2</v>
      </c>
      <c r="K431" s="150">
        <f>K432+K438+K451+K458</f>
        <v>12499</v>
      </c>
    </row>
    <row r="432" spans="2:11" s="86" customFormat="1" ht="15" customHeight="1">
      <c r="B432" s="93" t="s">
        <v>267</v>
      </c>
      <c r="C432" s="4" t="s">
        <v>248</v>
      </c>
      <c r="D432" s="4" t="s">
        <v>230</v>
      </c>
      <c r="E432" s="186"/>
      <c r="F432" s="187"/>
      <c r="G432" s="187"/>
      <c r="H432" s="167"/>
      <c r="I432" s="1"/>
      <c r="J432" s="207">
        <f aca="true" t="shared" si="14" ref="J432:K434">J433</f>
        <v>1760.2</v>
      </c>
      <c r="K432" s="207">
        <f t="shared" si="14"/>
        <v>1760.2</v>
      </c>
    </row>
    <row r="433" spans="2:11" s="86" customFormat="1" ht="36" customHeight="1">
      <c r="B433" s="13" t="s">
        <v>211</v>
      </c>
      <c r="C433" s="1" t="s">
        <v>248</v>
      </c>
      <c r="D433" s="1" t="s">
        <v>230</v>
      </c>
      <c r="E433" s="164" t="s">
        <v>240</v>
      </c>
      <c r="F433" s="164" t="s">
        <v>306</v>
      </c>
      <c r="G433" s="164" t="s">
        <v>231</v>
      </c>
      <c r="H433" s="164" t="s">
        <v>309</v>
      </c>
      <c r="I433" s="13"/>
      <c r="J433" s="221">
        <f t="shared" si="14"/>
        <v>1760.2</v>
      </c>
      <c r="K433" s="221">
        <f t="shared" si="14"/>
        <v>1760.2</v>
      </c>
    </row>
    <row r="434" spans="2:11" s="86" customFormat="1" ht="39.75" customHeight="1">
      <c r="B434" s="3" t="s">
        <v>177</v>
      </c>
      <c r="C434" s="1" t="s">
        <v>248</v>
      </c>
      <c r="D434" s="1" t="s">
        <v>230</v>
      </c>
      <c r="E434" s="186" t="s">
        <v>240</v>
      </c>
      <c r="F434" s="187" t="s">
        <v>306</v>
      </c>
      <c r="G434" s="187" t="s">
        <v>233</v>
      </c>
      <c r="H434" s="167" t="s">
        <v>309</v>
      </c>
      <c r="I434" s="1"/>
      <c r="J434" s="207">
        <f t="shared" si="14"/>
        <v>1760.2</v>
      </c>
      <c r="K434" s="207">
        <f t="shared" si="14"/>
        <v>1760.2</v>
      </c>
    </row>
    <row r="435" spans="2:11" s="86" customFormat="1" ht="15.75" customHeight="1">
      <c r="B435" s="3" t="s">
        <v>214</v>
      </c>
      <c r="C435" s="1" t="s">
        <v>248</v>
      </c>
      <c r="D435" s="1" t="s">
        <v>230</v>
      </c>
      <c r="E435" s="163" t="s">
        <v>240</v>
      </c>
      <c r="F435" s="163" t="s">
        <v>306</v>
      </c>
      <c r="G435" s="163" t="s">
        <v>233</v>
      </c>
      <c r="H435" s="163" t="s">
        <v>395</v>
      </c>
      <c r="I435" s="1"/>
      <c r="J435" s="207">
        <f>J436+J437</f>
        <v>1760.2</v>
      </c>
      <c r="K435" s="207">
        <f>K436+K437</f>
        <v>1760.2</v>
      </c>
    </row>
    <row r="436" spans="2:11" s="86" customFormat="1" ht="14.25" customHeight="1">
      <c r="B436" s="3" t="s">
        <v>215</v>
      </c>
      <c r="C436" s="1" t="s">
        <v>248</v>
      </c>
      <c r="D436" s="1" t="s">
        <v>230</v>
      </c>
      <c r="E436" s="186" t="s">
        <v>240</v>
      </c>
      <c r="F436" s="187" t="s">
        <v>306</v>
      </c>
      <c r="G436" s="187" t="s">
        <v>233</v>
      </c>
      <c r="H436" s="167" t="s">
        <v>395</v>
      </c>
      <c r="I436" s="1" t="s">
        <v>225</v>
      </c>
      <c r="J436" s="207">
        <f>'приложение 9 (2019-2020г)'!K551</f>
        <v>1753.2</v>
      </c>
      <c r="K436" s="207">
        <f>'приложение 9 (2019-2020г)'!L551</f>
        <v>1753.2</v>
      </c>
    </row>
    <row r="437" spans="2:11" s="86" customFormat="1" ht="29.25" customHeight="1">
      <c r="B437" s="3" t="s">
        <v>220</v>
      </c>
      <c r="C437" s="1" t="s">
        <v>248</v>
      </c>
      <c r="D437" s="1" t="s">
        <v>230</v>
      </c>
      <c r="E437" s="186" t="s">
        <v>240</v>
      </c>
      <c r="F437" s="187" t="s">
        <v>306</v>
      </c>
      <c r="G437" s="187" t="s">
        <v>233</v>
      </c>
      <c r="H437" s="167" t="s">
        <v>395</v>
      </c>
      <c r="I437" s="1" t="s">
        <v>4</v>
      </c>
      <c r="J437" s="207">
        <f>'приложение 9 (2019-2020г)'!K552</f>
        <v>7</v>
      </c>
      <c r="K437" s="207">
        <f>'приложение 9 (2019-2020г)'!L552</f>
        <v>7</v>
      </c>
    </row>
    <row r="438" spans="2:11" s="86" customFormat="1" ht="16.5" customHeight="1">
      <c r="B438" s="116" t="s">
        <v>281</v>
      </c>
      <c r="C438" s="4" t="s">
        <v>248</v>
      </c>
      <c r="D438" s="4" t="s">
        <v>232</v>
      </c>
      <c r="E438" s="186"/>
      <c r="F438" s="187"/>
      <c r="G438" s="187"/>
      <c r="H438" s="187"/>
      <c r="I438" s="1"/>
      <c r="J438" s="150">
        <f>J439+J442+J447</f>
        <v>1946.3999999999999</v>
      </c>
      <c r="K438" s="150">
        <f>K439+K442+K447</f>
        <v>698.1999999999999</v>
      </c>
    </row>
    <row r="439" spans="2:11" s="86" customFormat="1" ht="24" customHeight="1">
      <c r="B439" s="3" t="s">
        <v>116</v>
      </c>
      <c r="C439" s="98" t="s">
        <v>248</v>
      </c>
      <c r="D439" s="98" t="s">
        <v>232</v>
      </c>
      <c r="E439" s="186" t="s">
        <v>433</v>
      </c>
      <c r="F439" s="187" t="s">
        <v>306</v>
      </c>
      <c r="G439" s="187" t="s">
        <v>231</v>
      </c>
      <c r="H439" s="187" t="s">
        <v>309</v>
      </c>
      <c r="I439" s="1"/>
      <c r="J439" s="207">
        <f>J440</f>
        <v>636.8</v>
      </c>
      <c r="K439" s="207">
        <f>K440</f>
        <v>636.8</v>
      </c>
    </row>
    <row r="440" spans="2:11" s="86" customFormat="1" ht="60.75" customHeight="1">
      <c r="B440" s="6" t="s">
        <v>447</v>
      </c>
      <c r="C440" s="98" t="s">
        <v>248</v>
      </c>
      <c r="D440" s="98" t="s">
        <v>232</v>
      </c>
      <c r="E440" s="186" t="s">
        <v>433</v>
      </c>
      <c r="F440" s="187" t="s">
        <v>306</v>
      </c>
      <c r="G440" s="187" t="s">
        <v>231</v>
      </c>
      <c r="H440" s="187" t="s">
        <v>442</v>
      </c>
      <c r="I440" s="1"/>
      <c r="J440" s="207">
        <f>J441</f>
        <v>636.8</v>
      </c>
      <c r="K440" s="207">
        <f>K441</f>
        <v>636.8</v>
      </c>
    </row>
    <row r="441" spans="2:11" s="86" customFormat="1" ht="30.75" customHeight="1">
      <c r="B441" s="3" t="s">
        <v>221</v>
      </c>
      <c r="C441" s="99" t="s">
        <v>248</v>
      </c>
      <c r="D441" s="62" t="s">
        <v>232</v>
      </c>
      <c r="E441" s="187" t="s">
        <v>433</v>
      </c>
      <c r="F441" s="187" t="s">
        <v>306</v>
      </c>
      <c r="G441" s="187" t="s">
        <v>231</v>
      </c>
      <c r="H441" s="187" t="s">
        <v>442</v>
      </c>
      <c r="I441" s="1" t="s">
        <v>222</v>
      </c>
      <c r="J441" s="207">
        <f>'приложение 9 (2019-2020г)'!K340</f>
        <v>636.8</v>
      </c>
      <c r="K441" s="207">
        <f>'приложение 9 (2019-2020г)'!L340</f>
        <v>636.8</v>
      </c>
    </row>
    <row r="442" spans="2:11" s="86" customFormat="1" ht="45" customHeight="1">
      <c r="B442" s="40" t="s">
        <v>342</v>
      </c>
      <c r="C442" s="99" t="s">
        <v>248</v>
      </c>
      <c r="D442" s="62" t="s">
        <v>232</v>
      </c>
      <c r="E442" s="187" t="s">
        <v>235</v>
      </c>
      <c r="F442" s="187" t="s">
        <v>306</v>
      </c>
      <c r="G442" s="187" t="s">
        <v>231</v>
      </c>
      <c r="H442" s="187" t="s">
        <v>309</v>
      </c>
      <c r="I442" s="1"/>
      <c r="J442" s="207">
        <f aca="true" t="shared" si="15" ref="J442:K445">J443</f>
        <v>1066.5</v>
      </c>
      <c r="K442" s="207">
        <f t="shared" si="15"/>
        <v>61.4</v>
      </c>
    </row>
    <row r="443" spans="2:11" s="86" customFormat="1" ht="21.75" customHeight="1">
      <c r="B443" s="40" t="s">
        <v>349</v>
      </c>
      <c r="C443" s="99"/>
      <c r="D443" s="62"/>
      <c r="E443" s="187" t="s">
        <v>235</v>
      </c>
      <c r="F443" s="187" t="s">
        <v>350</v>
      </c>
      <c r="G443" s="187" t="s">
        <v>231</v>
      </c>
      <c r="H443" s="167" t="s">
        <v>309</v>
      </c>
      <c r="I443" s="1"/>
      <c r="J443" s="207">
        <f t="shared" si="15"/>
        <v>1066.5</v>
      </c>
      <c r="K443" s="207">
        <f t="shared" si="15"/>
        <v>61.4</v>
      </c>
    </row>
    <row r="444" spans="2:11" s="86" customFormat="1" ht="20.25" customHeight="1">
      <c r="B444" s="48" t="s">
        <v>206</v>
      </c>
      <c r="C444" s="99" t="s">
        <v>248</v>
      </c>
      <c r="D444" s="62" t="s">
        <v>232</v>
      </c>
      <c r="E444" s="163" t="s">
        <v>235</v>
      </c>
      <c r="F444" s="163" t="s">
        <v>350</v>
      </c>
      <c r="G444" s="163" t="s">
        <v>239</v>
      </c>
      <c r="H444" s="163" t="s">
        <v>309</v>
      </c>
      <c r="I444" s="1"/>
      <c r="J444" s="207">
        <f t="shared" si="15"/>
        <v>1066.5</v>
      </c>
      <c r="K444" s="207">
        <f t="shared" si="15"/>
        <v>61.4</v>
      </c>
    </row>
    <row r="445" spans="2:11" s="86" customFormat="1" ht="20.25" customHeight="1">
      <c r="B445" s="48" t="s">
        <v>207</v>
      </c>
      <c r="C445" s="99" t="s">
        <v>248</v>
      </c>
      <c r="D445" s="62" t="s">
        <v>232</v>
      </c>
      <c r="E445" s="187" t="s">
        <v>235</v>
      </c>
      <c r="F445" s="187" t="s">
        <v>350</v>
      </c>
      <c r="G445" s="187" t="s">
        <v>239</v>
      </c>
      <c r="H445" s="167" t="s">
        <v>381</v>
      </c>
      <c r="I445" s="1"/>
      <c r="J445" s="207">
        <f t="shared" si="15"/>
        <v>1066.5</v>
      </c>
      <c r="K445" s="207">
        <f t="shared" si="15"/>
        <v>61.4</v>
      </c>
    </row>
    <row r="446" spans="2:11" s="86" customFormat="1" ht="30.75" customHeight="1">
      <c r="B446" s="40" t="s">
        <v>48</v>
      </c>
      <c r="C446" s="99" t="s">
        <v>248</v>
      </c>
      <c r="D446" s="62" t="s">
        <v>232</v>
      </c>
      <c r="E446" s="163" t="s">
        <v>235</v>
      </c>
      <c r="F446" s="163" t="s">
        <v>350</v>
      </c>
      <c r="G446" s="163" t="s">
        <v>239</v>
      </c>
      <c r="H446" s="163" t="s">
        <v>381</v>
      </c>
      <c r="I446" s="1" t="s">
        <v>222</v>
      </c>
      <c r="J446" s="207">
        <f>'приложение 9 (2019-2020г)'!K120</f>
        <v>1066.5</v>
      </c>
      <c r="K446" s="207">
        <f>'приложение 9 (2019-2020г)'!L120</f>
        <v>61.4</v>
      </c>
    </row>
    <row r="447" spans="2:11" s="86" customFormat="1" ht="43.5" customHeight="1">
      <c r="B447" s="3" t="s">
        <v>74</v>
      </c>
      <c r="C447" s="99" t="s">
        <v>248</v>
      </c>
      <c r="D447" s="99" t="s">
        <v>232</v>
      </c>
      <c r="E447" s="99" t="s">
        <v>297</v>
      </c>
      <c r="F447" s="168" t="s">
        <v>306</v>
      </c>
      <c r="G447" s="168" t="s">
        <v>231</v>
      </c>
      <c r="H447" s="168" t="s">
        <v>309</v>
      </c>
      <c r="I447" s="1"/>
      <c r="J447" s="207">
        <f aca="true" t="shared" si="16" ref="J447:K449">J448</f>
        <v>243.1</v>
      </c>
      <c r="K447" s="207">
        <f t="shared" si="16"/>
        <v>0</v>
      </c>
    </row>
    <row r="448" spans="2:11" s="86" customFormat="1" ht="52.5" customHeight="1">
      <c r="B448" s="6" t="s">
        <v>208</v>
      </c>
      <c r="C448" s="99" t="s">
        <v>248</v>
      </c>
      <c r="D448" s="62" t="s">
        <v>232</v>
      </c>
      <c r="E448" s="168" t="s">
        <v>297</v>
      </c>
      <c r="F448" s="168" t="s">
        <v>306</v>
      </c>
      <c r="G448" s="168" t="s">
        <v>235</v>
      </c>
      <c r="H448" s="131" t="s">
        <v>309</v>
      </c>
      <c r="I448" s="1"/>
      <c r="J448" s="207">
        <f t="shared" si="16"/>
        <v>243.1</v>
      </c>
      <c r="K448" s="207">
        <f t="shared" si="16"/>
        <v>0</v>
      </c>
    </row>
    <row r="449" spans="2:11" s="86" customFormat="1" ht="30.75" customHeight="1">
      <c r="B449" s="93" t="s">
        <v>49</v>
      </c>
      <c r="C449" s="99" t="s">
        <v>248</v>
      </c>
      <c r="D449" s="62" t="s">
        <v>232</v>
      </c>
      <c r="E449" s="177" t="s">
        <v>297</v>
      </c>
      <c r="F449" s="177" t="s">
        <v>306</v>
      </c>
      <c r="G449" s="177" t="s">
        <v>235</v>
      </c>
      <c r="H449" s="160" t="s">
        <v>408</v>
      </c>
      <c r="I449" s="1"/>
      <c r="J449" s="207">
        <f t="shared" si="16"/>
        <v>243.1</v>
      </c>
      <c r="K449" s="207">
        <f t="shared" si="16"/>
        <v>0</v>
      </c>
    </row>
    <row r="450" spans="2:11" s="86" customFormat="1" ht="30.75" customHeight="1">
      <c r="B450" s="3" t="s">
        <v>221</v>
      </c>
      <c r="C450" s="99" t="s">
        <v>248</v>
      </c>
      <c r="D450" s="62" t="s">
        <v>232</v>
      </c>
      <c r="E450" s="99" t="s">
        <v>297</v>
      </c>
      <c r="F450" s="168" t="s">
        <v>306</v>
      </c>
      <c r="G450" s="168" t="s">
        <v>235</v>
      </c>
      <c r="H450" s="131" t="s">
        <v>408</v>
      </c>
      <c r="I450" s="1" t="s">
        <v>222</v>
      </c>
      <c r="J450" s="207">
        <f>'приложение 9 (2019-2020г)'!K344</f>
        <v>243.1</v>
      </c>
      <c r="K450" s="207">
        <f>'приложение 9 (2019-2020г)'!L344</f>
        <v>0</v>
      </c>
    </row>
    <row r="451" spans="2:11" s="86" customFormat="1" ht="16.5" customHeight="1">
      <c r="B451" s="90" t="s">
        <v>268</v>
      </c>
      <c r="C451" s="88" t="s">
        <v>248</v>
      </c>
      <c r="D451" s="121" t="s">
        <v>241</v>
      </c>
      <c r="E451" s="186"/>
      <c r="F451" s="187"/>
      <c r="G451" s="187"/>
      <c r="H451" s="187"/>
      <c r="I451" s="1"/>
      <c r="J451" s="207">
        <f aca="true" t="shared" si="17" ref="J451:K454">J452</f>
        <v>3058</v>
      </c>
      <c r="K451" s="207">
        <f t="shared" si="17"/>
        <v>3058</v>
      </c>
    </row>
    <row r="452" spans="2:11" s="86" customFormat="1" ht="45.75" customHeight="1">
      <c r="B452" s="115" t="s">
        <v>323</v>
      </c>
      <c r="C452" s="62" t="s">
        <v>248</v>
      </c>
      <c r="D452" s="99" t="s">
        <v>241</v>
      </c>
      <c r="E452" s="186" t="s">
        <v>230</v>
      </c>
      <c r="F452" s="187" t="s">
        <v>306</v>
      </c>
      <c r="G452" s="187" t="s">
        <v>231</v>
      </c>
      <c r="H452" s="187" t="s">
        <v>309</v>
      </c>
      <c r="I452" s="1"/>
      <c r="J452" s="207">
        <f t="shared" si="17"/>
        <v>3058</v>
      </c>
      <c r="K452" s="207">
        <f t="shared" si="17"/>
        <v>3058</v>
      </c>
    </row>
    <row r="453" spans="2:11" s="86" customFormat="1" ht="29.25" customHeight="1">
      <c r="B453" s="115" t="s">
        <v>324</v>
      </c>
      <c r="C453" s="62"/>
      <c r="D453" s="99"/>
      <c r="E453" s="217" t="s">
        <v>230</v>
      </c>
      <c r="F453" s="218" t="s">
        <v>325</v>
      </c>
      <c r="G453" s="218" t="s">
        <v>231</v>
      </c>
      <c r="H453" s="218" t="s">
        <v>309</v>
      </c>
      <c r="I453" s="1"/>
      <c r="J453" s="207">
        <f t="shared" si="17"/>
        <v>3058</v>
      </c>
      <c r="K453" s="207">
        <f t="shared" si="17"/>
        <v>3058</v>
      </c>
    </row>
    <row r="454" spans="2:11" ht="76.5">
      <c r="B454" s="41" t="s">
        <v>171</v>
      </c>
      <c r="C454" s="103" t="s">
        <v>248</v>
      </c>
      <c r="D454" s="133" t="s">
        <v>241</v>
      </c>
      <c r="E454" s="192" t="s">
        <v>230</v>
      </c>
      <c r="F454" s="193" t="s">
        <v>325</v>
      </c>
      <c r="G454" s="193" t="s">
        <v>235</v>
      </c>
      <c r="H454" s="194" t="s">
        <v>309</v>
      </c>
      <c r="I454" s="1"/>
      <c r="J454" s="151">
        <f t="shared" si="17"/>
        <v>3058</v>
      </c>
      <c r="K454" s="151">
        <f t="shared" si="17"/>
        <v>3058</v>
      </c>
    </row>
    <row r="455" spans="2:11" ht="62.25" customHeight="1">
      <c r="B455" s="15" t="s">
        <v>26</v>
      </c>
      <c r="C455" s="103" t="s">
        <v>248</v>
      </c>
      <c r="D455" s="133" t="s">
        <v>241</v>
      </c>
      <c r="E455" s="133" t="s">
        <v>230</v>
      </c>
      <c r="F455" s="195" t="s">
        <v>325</v>
      </c>
      <c r="G455" s="195" t="s">
        <v>235</v>
      </c>
      <c r="H455" s="195" t="s">
        <v>333</v>
      </c>
      <c r="I455" s="1"/>
      <c r="J455" s="151">
        <f>J456+J457</f>
        <v>3058</v>
      </c>
      <c r="K455" s="151">
        <f>K456+K457</f>
        <v>3058</v>
      </c>
    </row>
    <row r="456" spans="2:11" ht="25.5">
      <c r="B456" s="3" t="s">
        <v>221</v>
      </c>
      <c r="C456" s="103" t="s">
        <v>248</v>
      </c>
      <c r="D456" s="133" t="s">
        <v>241</v>
      </c>
      <c r="E456" s="133" t="s">
        <v>230</v>
      </c>
      <c r="F456" s="195" t="s">
        <v>325</v>
      </c>
      <c r="G456" s="195" t="s">
        <v>235</v>
      </c>
      <c r="H456" s="195" t="s">
        <v>333</v>
      </c>
      <c r="I456" s="1" t="s">
        <v>222</v>
      </c>
      <c r="J456" s="151">
        <f>'приложение 9 (2019-2020г)'!K488</f>
        <v>3048</v>
      </c>
      <c r="K456" s="151">
        <f>'приложение 9 (2019-2020г)'!L488</f>
        <v>3048</v>
      </c>
    </row>
    <row r="457" spans="2:11" ht="32.25" customHeight="1">
      <c r="B457" s="3" t="s">
        <v>220</v>
      </c>
      <c r="C457" s="103" t="s">
        <v>248</v>
      </c>
      <c r="D457" s="103" t="s">
        <v>241</v>
      </c>
      <c r="E457" s="195" t="s">
        <v>230</v>
      </c>
      <c r="F457" s="195" t="s">
        <v>325</v>
      </c>
      <c r="G457" s="195" t="s">
        <v>235</v>
      </c>
      <c r="H457" s="161" t="s">
        <v>333</v>
      </c>
      <c r="I457" s="1" t="s">
        <v>4</v>
      </c>
      <c r="J457" s="151">
        <f>'приложение 9 (2019-2020г)'!K489</f>
        <v>10</v>
      </c>
      <c r="K457" s="151">
        <f>'приложение 9 (2019-2020г)'!L489</f>
        <v>10</v>
      </c>
    </row>
    <row r="458" spans="2:11" s="86" customFormat="1" ht="12.75">
      <c r="B458" s="90" t="s">
        <v>249</v>
      </c>
      <c r="C458" s="99" t="s">
        <v>248</v>
      </c>
      <c r="D458" s="99" t="s">
        <v>239</v>
      </c>
      <c r="E458" s="99"/>
      <c r="F458" s="168"/>
      <c r="G458" s="168"/>
      <c r="H458" s="168"/>
      <c r="I458" s="1"/>
      <c r="J458" s="207">
        <f>J459+J466</f>
        <v>6982.6</v>
      </c>
      <c r="K458" s="207">
        <f>K459+K466</f>
        <v>6982.6</v>
      </c>
    </row>
    <row r="459" spans="2:11" s="86" customFormat="1" ht="38.25">
      <c r="B459" s="52" t="s">
        <v>131</v>
      </c>
      <c r="C459" s="99" t="s">
        <v>248</v>
      </c>
      <c r="D459" s="99" t="s">
        <v>239</v>
      </c>
      <c r="E459" s="99" t="s">
        <v>421</v>
      </c>
      <c r="F459" s="168" t="s">
        <v>306</v>
      </c>
      <c r="G459" s="168" t="s">
        <v>231</v>
      </c>
      <c r="H459" s="131" t="s">
        <v>309</v>
      </c>
      <c r="I459" s="1"/>
      <c r="J459" s="207">
        <f>J460+J463</f>
        <v>1087.1</v>
      </c>
      <c r="K459" s="207">
        <f>K460+K463</f>
        <v>1087.1</v>
      </c>
    </row>
    <row r="460" spans="2:11" s="86" customFormat="1" ht="25.5">
      <c r="B460" s="3" t="s">
        <v>132</v>
      </c>
      <c r="C460" s="99" t="s">
        <v>248</v>
      </c>
      <c r="D460" s="62" t="s">
        <v>239</v>
      </c>
      <c r="E460" s="148" t="s">
        <v>421</v>
      </c>
      <c r="F460" s="148" t="s">
        <v>306</v>
      </c>
      <c r="G460" s="148" t="s">
        <v>230</v>
      </c>
      <c r="H460" s="148" t="s">
        <v>309</v>
      </c>
      <c r="I460" s="1"/>
      <c r="J460" s="207">
        <f>J461</f>
        <v>210.6</v>
      </c>
      <c r="K460" s="207">
        <f>K461</f>
        <v>210.6</v>
      </c>
    </row>
    <row r="461" spans="2:11" s="86" customFormat="1" ht="108.75" customHeight="1">
      <c r="B461" s="40" t="s">
        <v>151</v>
      </c>
      <c r="C461" s="99" t="s">
        <v>248</v>
      </c>
      <c r="D461" s="99" t="s">
        <v>239</v>
      </c>
      <c r="E461" s="36" t="s">
        <v>421</v>
      </c>
      <c r="F461" s="177" t="s">
        <v>306</v>
      </c>
      <c r="G461" s="177" t="s">
        <v>230</v>
      </c>
      <c r="H461" s="160" t="s">
        <v>443</v>
      </c>
      <c r="I461" s="1"/>
      <c r="J461" s="207">
        <f>J462</f>
        <v>210.6</v>
      </c>
      <c r="K461" s="207">
        <f>K462</f>
        <v>210.6</v>
      </c>
    </row>
    <row r="462" spans="2:11" s="86" customFormat="1" ht="27" customHeight="1">
      <c r="B462" s="3" t="s">
        <v>220</v>
      </c>
      <c r="C462" s="99" t="s">
        <v>248</v>
      </c>
      <c r="D462" s="99" t="s">
        <v>239</v>
      </c>
      <c r="E462" s="36" t="s">
        <v>421</v>
      </c>
      <c r="F462" s="177" t="s">
        <v>306</v>
      </c>
      <c r="G462" s="177" t="s">
        <v>230</v>
      </c>
      <c r="H462" s="160" t="s">
        <v>443</v>
      </c>
      <c r="I462" s="1" t="s">
        <v>4</v>
      </c>
      <c r="J462" s="207">
        <f>'приложение 9 (2019-2020г)'!K349</f>
        <v>210.6</v>
      </c>
      <c r="K462" s="207">
        <f>'приложение 9 (2019-2020г)'!L349</f>
        <v>210.6</v>
      </c>
    </row>
    <row r="463" spans="2:11" s="86" customFormat="1" ht="25.5" customHeight="1">
      <c r="B463" s="3" t="s">
        <v>133</v>
      </c>
      <c r="C463" s="99" t="s">
        <v>248</v>
      </c>
      <c r="D463" s="99" t="s">
        <v>239</v>
      </c>
      <c r="E463" s="99" t="s">
        <v>421</v>
      </c>
      <c r="F463" s="168" t="s">
        <v>306</v>
      </c>
      <c r="G463" s="168" t="s">
        <v>235</v>
      </c>
      <c r="H463" s="131" t="s">
        <v>309</v>
      </c>
      <c r="I463" s="1"/>
      <c r="J463" s="207">
        <f>J464</f>
        <v>876.5</v>
      </c>
      <c r="K463" s="207">
        <f>K464</f>
        <v>876.5</v>
      </c>
    </row>
    <row r="464" spans="2:11" s="86" customFormat="1" ht="106.5" customHeight="1">
      <c r="B464" s="40" t="s">
        <v>151</v>
      </c>
      <c r="C464" s="99" t="s">
        <v>248</v>
      </c>
      <c r="D464" s="99" t="s">
        <v>239</v>
      </c>
      <c r="E464" s="36" t="s">
        <v>421</v>
      </c>
      <c r="F464" s="177" t="s">
        <v>306</v>
      </c>
      <c r="G464" s="177" t="s">
        <v>235</v>
      </c>
      <c r="H464" s="160" t="s">
        <v>443</v>
      </c>
      <c r="I464" s="1"/>
      <c r="J464" s="207">
        <f>J465</f>
        <v>876.5</v>
      </c>
      <c r="K464" s="207">
        <f>K465</f>
        <v>876.5</v>
      </c>
    </row>
    <row r="465" spans="2:11" s="86" customFormat="1" ht="25.5" customHeight="1">
      <c r="B465" s="3" t="s">
        <v>223</v>
      </c>
      <c r="C465" s="99" t="s">
        <v>248</v>
      </c>
      <c r="D465" s="62" t="s">
        <v>239</v>
      </c>
      <c r="E465" s="172" t="s">
        <v>421</v>
      </c>
      <c r="F465" s="172" t="s">
        <v>306</v>
      </c>
      <c r="G465" s="172" t="s">
        <v>235</v>
      </c>
      <c r="H465" s="160" t="s">
        <v>443</v>
      </c>
      <c r="I465" s="1" t="s">
        <v>1</v>
      </c>
      <c r="J465" s="207">
        <f>'приложение 9 (2019-2020г)'!K352</f>
        <v>876.5</v>
      </c>
      <c r="K465" s="207">
        <f>'приложение 9 (2019-2020г)'!L352</f>
        <v>876.5</v>
      </c>
    </row>
    <row r="466" spans="2:11" s="86" customFormat="1" ht="47.25" customHeight="1">
      <c r="B466" s="13" t="s">
        <v>103</v>
      </c>
      <c r="C466" s="99" t="s">
        <v>248</v>
      </c>
      <c r="D466" s="99" t="s">
        <v>239</v>
      </c>
      <c r="E466" s="99" t="s">
        <v>410</v>
      </c>
      <c r="F466" s="168" t="s">
        <v>306</v>
      </c>
      <c r="G466" s="168" t="s">
        <v>231</v>
      </c>
      <c r="H466" s="168" t="s">
        <v>483</v>
      </c>
      <c r="I466" s="1"/>
      <c r="J466" s="207">
        <f>J467</f>
        <v>5895.5</v>
      </c>
      <c r="K466" s="207">
        <f>K467</f>
        <v>5895.5</v>
      </c>
    </row>
    <row r="467" spans="2:11" s="86" customFormat="1" ht="47.25" customHeight="1">
      <c r="B467" s="3" t="s">
        <v>446</v>
      </c>
      <c r="C467" s="99" t="s">
        <v>248</v>
      </c>
      <c r="D467" s="99" t="s">
        <v>239</v>
      </c>
      <c r="E467" s="99" t="s">
        <v>410</v>
      </c>
      <c r="F467" s="168" t="s">
        <v>306</v>
      </c>
      <c r="G467" s="168" t="s">
        <v>231</v>
      </c>
      <c r="H467" s="168" t="s">
        <v>483</v>
      </c>
      <c r="I467" s="1" t="s">
        <v>222</v>
      </c>
      <c r="J467" s="207">
        <f>J468+J469</f>
        <v>5895.5</v>
      </c>
      <c r="K467" s="207">
        <f>K468+K469</f>
        <v>5895.5</v>
      </c>
    </row>
    <row r="468" spans="2:11" s="86" customFormat="1" ht="25.5" customHeight="1">
      <c r="B468" s="8" t="s">
        <v>221</v>
      </c>
      <c r="C468" s="99" t="s">
        <v>248</v>
      </c>
      <c r="D468" s="99" t="s">
        <v>239</v>
      </c>
      <c r="E468" s="102">
        <v>75</v>
      </c>
      <c r="F468" s="168" t="s">
        <v>306</v>
      </c>
      <c r="G468" s="168" t="s">
        <v>231</v>
      </c>
      <c r="H468" s="168" t="s">
        <v>309</v>
      </c>
      <c r="I468" s="1" t="s">
        <v>222</v>
      </c>
      <c r="J468" s="207">
        <f>'приложение 9 (2019-2020г)'!K400</f>
        <v>5895.5</v>
      </c>
      <c r="K468" s="207">
        <f>'приложение 9 (2019-2020г)'!L400</f>
        <v>5895.5</v>
      </c>
    </row>
    <row r="469" spans="2:11" s="86" customFormat="1" ht="25.5" customHeight="1" hidden="1">
      <c r="B469" s="8" t="s">
        <v>220</v>
      </c>
      <c r="C469" s="99" t="s">
        <v>248</v>
      </c>
      <c r="D469" s="99" t="s">
        <v>239</v>
      </c>
      <c r="E469" s="102">
        <v>75</v>
      </c>
      <c r="F469" s="168" t="s">
        <v>306</v>
      </c>
      <c r="G469" s="168" t="s">
        <v>231</v>
      </c>
      <c r="H469" s="168" t="s">
        <v>309</v>
      </c>
      <c r="I469" s="1" t="s">
        <v>4</v>
      </c>
      <c r="J469" s="207">
        <f>'приложение 9 (2019-2020г)'!K401</f>
        <v>0</v>
      </c>
      <c r="K469" s="207">
        <f>'приложение 9 (2019-2020г)'!L401</f>
        <v>0</v>
      </c>
    </row>
    <row r="470" spans="2:11" s="86" customFormat="1" ht="12.75">
      <c r="B470" s="90" t="s">
        <v>288</v>
      </c>
      <c r="C470" s="88" t="s">
        <v>260</v>
      </c>
      <c r="D470" s="62"/>
      <c r="E470" s="186"/>
      <c r="F470" s="187"/>
      <c r="G470" s="187"/>
      <c r="H470" s="187"/>
      <c r="I470" s="64"/>
      <c r="J470" s="184">
        <f>J471+J479+J488</f>
        <v>34778.1</v>
      </c>
      <c r="K470" s="184">
        <f>K471+K479+K488</f>
        <v>4017.1</v>
      </c>
    </row>
    <row r="471" spans="2:11" s="86" customFormat="1" ht="12.75">
      <c r="B471" s="122" t="s">
        <v>104</v>
      </c>
      <c r="C471" s="88" t="s">
        <v>260</v>
      </c>
      <c r="D471" s="88" t="s">
        <v>230</v>
      </c>
      <c r="E471" s="186"/>
      <c r="F471" s="187"/>
      <c r="G471" s="187"/>
      <c r="H471" s="187"/>
      <c r="I471" s="2"/>
      <c r="J471" s="207">
        <f>J472</f>
        <v>1080.1</v>
      </c>
      <c r="K471" s="207">
        <f>K472</f>
        <v>1580.1</v>
      </c>
    </row>
    <row r="472" spans="2:11" s="86" customFormat="1" ht="48" customHeight="1">
      <c r="B472" s="40" t="s">
        <v>342</v>
      </c>
      <c r="C472" s="1" t="s">
        <v>260</v>
      </c>
      <c r="D472" s="1" t="s">
        <v>230</v>
      </c>
      <c r="E472" s="186" t="s">
        <v>235</v>
      </c>
      <c r="F472" s="187" t="s">
        <v>306</v>
      </c>
      <c r="G472" s="187" t="s">
        <v>231</v>
      </c>
      <c r="H472" s="187" t="s">
        <v>309</v>
      </c>
      <c r="I472" s="2"/>
      <c r="J472" s="207">
        <f>J473</f>
        <v>1080.1</v>
      </c>
      <c r="K472" s="207">
        <f>K473</f>
        <v>1580.1</v>
      </c>
    </row>
    <row r="473" spans="2:11" s="86" customFormat="1" ht="19.5" customHeight="1">
      <c r="B473" s="40" t="s">
        <v>382</v>
      </c>
      <c r="C473" s="1" t="s">
        <v>260</v>
      </c>
      <c r="D473" s="1" t="s">
        <v>230</v>
      </c>
      <c r="E473" s="186" t="s">
        <v>235</v>
      </c>
      <c r="F473" s="187" t="s">
        <v>351</v>
      </c>
      <c r="G473" s="187" t="s">
        <v>231</v>
      </c>
      <c r="H473" s="167" t="s">
        <v>309</v>
      </c>
      <c r="I473" s="2"/>
      <c r="J473" s="207">
        <f>J474+J477</f>
        <v>1080.1</v>
      </c>
      <c r="K473" s="207">
        <f>K474+K477</f>
        <v>1580.1</v>
      </c>
    </row>
    <row r="474" spans="2:11" s="86" customFormat="1" ht="27" customHeight="1">
      <c r="B474" s="8" t="s">
        <v>482</v>
      </c>
      <c r="C474" s="1" t="s">
        <v>260</v>
      </c>
      <c r="D474" s="1" t="s">
        <v>230</v>
      </c>
      <c r="E474" s="163" t="s">
        <v>235</v>
      </c>
      <c r="F474" s="163" t="s">
        <v>351</v>
      </c>
      <c r="G474" s="163" t="s">
        <v>230</v>
      </c>
      <c r="H474" s="163" t="s">
        <v>309</v>
      </c>
      <c r="I474" s="1"/>
      <c r="J474" s="207">
        <f>J475</f>
        <v>437</v>
      </c>
      <c r="K474" s="207">
        <f>K475</f>
        <v>437</v>
      </c>
    </row>
    <row r="475" spans="2:11" s="86" customFormat="1" ht="19.5" customHeight="1">
      <c r="B475" s="6" t="s">
        <v>42</v>
      </c>
      <c r="C475" s="1" t="s">
        <v>260</v>
      </c>
      <c r="D475" s="1" t="s">
        <v>230</v>
      </c>
      <c r="E475" s="186" t="s">
        <v>235</v>
      </c>
      <c r="F475" s="187" t="s">
        <v>351</v>
      </c>
      <c r="G475" s="187" t="s">
        <v>230</v>
      </c>
      <c r="H475" s="167" t="s">
        <v>384</v>
      </c>
      <c r="I475" s="1"/>
      <c r="J475" s="207">
        <f>J476</f>
        <v>437</v>
      </c>
      <c r="K475" s="207">
        <f>K476</f>
        <v>437</v>
      </c>
    </row>
    <row r="476" spans="2:11" s="86" customFormat="1" ht="24.75" customHeight="1">
      <c r="B476" s="3" t="s">
        <v>9</v>
      </c>
      <c r="C476" s="84" t="s">
        <v>260</v>
      </c>
      <c r="D476" s="84" t="s">
        <v>230</v>
      </c>
      <c r="E476" s="163" t="s">
        <v>235</v>
      </c>
      <c r="F476" s="163" t="s">
        <v>351</v>
      </c>
      <c r="G476" s="163" t="s">
        <v>230</v>
      </c>
      <c r="H476" s="163" t="s">
        <v>384</v>
      </c>
      <c r="I476" s="1" t="s">
        <v>10</v>
      </c>
      <c r="J476" s="151">
        <f>'приложение 9 (2019-2020г)'!K127</f>
        <v>437</v>
      </c>
      <c r="K476" s="151">
        <f>'приложение 9 (2019-2020г)'!L127</f>
        <v>437</v>
      </c>
    </row>
    <row r="477" spans="2:11" s="86" customFormat="1" ht="78.75" customHeight="1">
      <c r="B477" s="43" t="s">
        <v>122</v>
      </c>
      <c r="C477" s="84" t="s">
        <v>260</v>
      </c>
      <c r="D477" s="84" t="s">
        <v>230</v>
      </c>
      <c r="E477" s="186" t="s">
        <v>235</v>
      </c>
      <c r="F477" s="187" t="s">
        <v>351</v>
      </c>
      <c r="G477" s="187" t="s">
        <v>241</v>
      </c>
      <c r="H477" s="167" t="s">
        <v>309</v>
      </c>
      <c r="I477" s="84"/>
      <c r="J477" s="151">
        <f>J478</f>
        <v>643.1</v>
      </c>
      <c r="K477" s="151">
        <f>K478</f>
        <v>1143.1</v>
      </c>
    </row>
    <row r="478" spans="2:11" s="86" customFormat="1" ht="16.5" customHeight="1">
      <c r="B478" s="8" t="s">
        <v>9</v>
      </c>
      <c r="C478" s="84" t="s">
        <v>260</v>
      </c>
      <c r="D478" s="84" t="s">
        <v>230</v>
      </c>
      <c r="E478" s="163" t="s">
        <v>235</v>
      </c>
      <c r="F478" s="163" t="s">
        <v>351</v>
      </c>
      <c r="G478" s="163" t="s">
        <v>241</v>
      </c>
      <c r="H478" s="163" t="s">
        <v>361</v>
      </c>
      <c r="I478" s="84" t="s">
        <v>10</v>
      </c>
      <c r="J478" s="151">
        <f>'приложение 9 (2019-2020г)'!K129</f>
        <v>643.1</v>
      </c>
      <c r="K478" s="151">
        <f>'приложение 9 (2019-2020г)'!L129</f>
        <v>1143.1</v>
      </c>
    </row>
    <row r="479" spans="2:11" s="86" customFormat="1" ht="12.75">
      <c r="B479" s="123" t="s">
        <v>11</v>
      </c>
      <c r="C479" s="124" t="s">
        <v>260</v>
      </c>
      <c r="D479" s="124" t="s">
        <v>64</v>
      </c>
      <c r="E479" s="186"/>
      <c r="F479" s="187"/>
      <c r="G479" s="187"/>
      <c r="H479" s="187"/>
      <c r="I479" s="84"/>
      <c r="J479" s="152">
        <f aca="true" t="shared" si="18" ref="J479:K483">J480</f>
        <v>31301</v>
      </c>
      <c r="K479" s="152">
        <f t="shared" si="18"/>
        <v>0</v>
      </c>
    </row>
    <row r="480" spans="2:11" s="86" customFormat="1" ht="42.75" customHeight="1">
      <c r="B480" s="40" t="s">
        <v>342</v>
      </c>
      <c r="C480" s="1" t="s">
        <v>260</v>
      </c>
      <c r="D480" s="1" t="s">
        <v>235</v>
      </c>
      <c r="E480" s="186" t="s">
        <v>235</v>
      </c>
      <c r="F480" s="187" t="s">
        <v>306</v>
      </c>
      <c r="G480" s="187" t="s">
        <v>231</v>
      </c>
      <c r="H480" s="187" t="s">
        <v>309</v>
      </c>
      <c r="I480" s="84"/>
      <c r="J480" s="207">
        <f t="shared" si="18"/>
        <v>31301</v>
      </c>
      <c r="K480" s="207">
        <f t="shared" si="18"/>
        <v>0</v>
      </c>
    </row>
    <row r="481" spans="2:11" s="86" customFormat="1" ht="19.5" customHeight="1">
      <c r="B481" s="40" t="s">
        <v>382</v>
      </c>
      <c r="C481" s="1" t="s">
        <v>260</v>
      </c>
      <c r="D481" s="1" t="s">
        <v>235</v>
      </c>
      <c r="E481" s="186" t="s">
        <v>235</v>
      </c>
      <c r="F481" s="187" t="s">
        <v>351</v>
      </c>
      <c r="G481" s="187" t="s">
        <v>231</v>
      </c>
      <c r="H481" s="167" t="s">
        <v>309</v>
      </c>
      <c r="I481" s="84"/>
      <c r="J481" s="207">
        <f>J482+J485</f>
        <v>31301</v>
      </c>
      <c r="K481" s="207">
        <f>K482+K485</f>
        <v>0</v>
      </c>
    </row>
    <row r="482" spans="2:11" s="86" customFormat="1" ht="40.5" customHeight="1">
      <c r="B482" s="8" t="s">
        <v>385</v>
      </c>
      <c r="C482" s="1" t="s">
        <v>260</v>
      </c>
      <c r="D482" s="1" t="s">
        <v>235</v>
      </c>
      <c r="E482" s="163" t="s">
        <v>235</v>
      </c>
      <c r="F482" s="163" t="s">
        <v>351</v>
      </c>
      <c r="G482" s="163" t="s">
        <v>230</v>
      </c>
      <c r="H482" s="163" t="s">
        <v>309</v>
      </c>
      <c r="I482" s="84"/>
      <c r="J482" s="207">
        <f t="shared" si="18"/>
        <v>31261</v>
      </c>
      <c r="K482" s="207">
        <f t="shared" si="18"/>
        <v>0</v>
      </c>
    </row>
    <row r="483" spans="2:11" s="86" customFormat="1" ht="30.75" customHeight="1">
      <c r="B483" s="7" t="s">
        <v>479</v>
      </c>
      <c r="C483" s="1" t="s">
        <v>260</v>
      </c>
      <c r="D483" s="1" t="s">
        <v>235</v>
      </c>
      <c r="E483" s="186" t="s">
        <v>235</v>
      </c>
      <c r="F483" s="187" t="s">
        <v>351</v>
      </c>
      <c r="G483" s="187" t="s">
        <v>230</v>
      </c>
      <c r="H483" s="167" t="s">
        <v>384</v>
      </c>
      <c r="I483" s="84"/>
      <c r="J483" s="207">
        <f t="shared" si="18"/>
        <v>31261</v>
      </c>
      <c r="K483" s="207">
        <f t="shared" si="18"/>
        <v>0</v>
      </c>
    </row>
    <row r="484" spans="2:11" s="86" customFormat="1" ht="22.5" customHeight="1">
      <c r="B484" s="8" t="s">
        <v>9</v>
      </c>
      <c r="C484" s="1" t="s">
        <v>260</v>
      </c>
      <c r="D484" s="1" t="s">
        <v>235</v>
      </c>
      <c r="E484" s="163" t="s">
        <v>235</v>
      </c>
      <c r="F484" s="163" t="s">
        <v>351</v>
      </c>
      <c r="G484" s="163" t="s">
        <v>230</v>
      </c>
      <c r="H484" s="163" t="s">
        <v>384</v>
      </c>
      <c r="I484" s="84" t="s">
        <v>10</v>
      </c>
      <c r="J484" s="207">
        <f>'приложение 9 (2019-2020г)'!K135</f>
        <v>31261</v>
      </c>
      <c r="K484" s="207">
        <f>'приложение 9 (2019-2020г)'!L135</f>
        <v>0</v>
      </c>
    </row>
    <row r="485" spans="2:11" s="86" customFormat="1" ht="22.5" customHeight="1">
      <c r="B485" s="8" t="s">
        <v>487</v>
      </c>
      <c r="C485" s="1" t="s">
        <v>260</v>
      </c>
      <c r="D485" s="1" t="s">
        <v>235</v>
      </c>
      <c r="E485" s="186" t="s">
        <v>235</v>
      </c>
      <c r="F485" s="187" t="s">
        <v>351</v>
      </c>
      <c r="G485" s="187" t="s">
        <v>233</v>
      </c>
      <c r="H485" s="167" t="s">
        <v>384</v>
      </c>
      <c r="I485" s="84"/>
      <c r="J485" s="207">
        <f>J486</f>
        <v>40</v>
      </c>
      <c r="K485" s="207">
        <f>K486</f>
        <v>0</v>
      </c>
    </row>
    <row r="486" spans="2:11" s="86" customFormat="1" ht="22.5" customHeight="1">
      <c r="B486" s="8" t="s">
        <v>488</v>
      </c>
      <c r="C486" s="1" t="s">
        <v>260</v>
      </c>
      <c r="D486" s="1" t="s">
        <v>235</v>
      </c>
      <c r="E486" s="186" t="s">
        <v>235</v>
      </c>
      <c r="F486" s="187" t="s">
        <v>351</v>
      </c>
      <c r="G486" s="187" t="s">
        <v>233</v>
      </c>
      <c r="H486" s="167" t="s">
        <v>384</v>
      </c>
      <c r="I486" s="84"/>
      <c r="J486" s="207">
        <f>J487</f>
        <v>40</v>
      </c>
      <c r="K486" s="207">
        <f>K487</f>
        <v>0</v>
      </c>
    </row>
    <row r="487" spans="2:11" s="86" customFormat="1" ht="22.5" customHeight="1">
      <c r="B487" s="8" t="s">
        <v>9</v>
      </c>
      <c r="C487" s="1" t="s">
        <v>260</v>
      </c>
      <c r="D487" s="1" t="s">
        <v>235</v>
      </c>
      <c r="E487" s="186" t="s">
        <v>235</v>
      </c>
      <c r="F487" s="187" t="s">
        <v>351</v>
      </c>
      <c r="G487" s="187" t="s">
        <v>233</v>
      </c>
      <c r="H487" s="167" t="s">
        <v>384</v>
      </c>
      <c r="I487" s="84" t="s">
        <v>10</v>
      </c>
      <c r="J487" s="207">
        <f>'приложение 9 (2019-2020г)'!K138</f>
        <v>40</v>
      </c>
      <c r="K487" s="207">
        <f>'приложение 9 (2019-2020г)'!L138</f>
        <v>0</v>
      </c>
    </row>
    <row r="488" spans="2:11" s="86" customFormat="1" ht="18" customHeight="1">
      <c r="B488" s="123" t="s">
        <v>454</v>
      </c>
      <c r="C488" s="117" t="s">
        <v>260</v>
      </c>
      <c r="D488" s="117" t="s">
        <v>233</v>
      </c>
      <c r="E488" s="186"/>
      <c r="F488" s="187"/>
      <c r="G488" s="187"/>
      <c r="H488" s="167"/>
      <c r="I488" s="84"/>
      <c r="J488" s="207">
        <f>J489</f>
        <v>2397</v>
      </c>
      <c r="K488" s="207">
        <f>K489</f>
        <v>2437</v>
      </c>
    </row>
    <row r="489" spans="2:11" s="86" customFormat="1" ht="44.25" customHeight="1">
      <c r="B489" s="40" t="s">
        <v>342</v>
      </c>
      <c r="C489" s="98" t="s">
        <v>260</v>
      </c>
      <c r="D489" s="98" t="s">
        <v>233</v>
      </c>
      <c r="E489" s="186" t="s">
        <v>235</v>
      </c>
      <c r="F489" s="187" t="s">
        <v>306</v>
      </c>
      <c r="G489" s="187" t="s">
        <v>231</v>
      </c>
      <c r="H489" s="187" t="s">
        <v>309</v>
      </c>
      <c r="I489" s="84"/>
      <c r="J489" s="207">
        <f>J490</f>
        <v>2397</v>
      </c>
      <c r="K489" s="207">
        <f>K490</f>
        <v>2437</v>
      </c>
    </row>
    <row r="490" spans="2:11" s="86" customFormat="1" ht="23.25" customHeight="1">
      <c r="B490" s="40" t="s">
        <v>382</v>
      </c>
      <c r="C490" s="98" t="s">
        <v>260</v>
      </c>
      <c r="D490" s="98" t="s">
        <v>233</v>
      </c>
      <c r="E490" s="186" t="s">
        <v>235</v>
      </c>
      <c r="F490" s="187" t="s">
        <v>351</v>
      </c>
      <c r="G490" s="187" t="s">
        <v>231</v>
      </c>
      <c r="H490" s="167" t="s">
        <v>309</v>
      </c>
      <c r="I490" s="84"/>
      <c r="J490" s="207">
        <f>J491++J496</f>
        <v>2397</v>
      </c>
      <c r="K490" s="207">
        <f>K491++K496</f>
        <v>2437</v>
      </c>
    </row>
    <row r="491" spans="2:11" s="86" customFormat="1" ht="30" customHeight="1">
      <c r="B491" s="8" t="s">
        <v>480</v>
      </c>
      <c r="C491" s="98" t="s">
        <v>260</v>
      </c>
      <c r="D491" s="62" t="s">
        <v>233</v>
      </c>
      <c r="E491" s="163" t="s">
        <v>235</v>
      </c>
      <c r="F491" s="163" t="s">
        <v>351</v>
      </c>
      <c r="G491" s="163" t="s">
        <v>235</v>
      </c>
      <c r="H491" s="163" t="s">
        <v>309</v>
      </c>
      <c r="I491" s="84"/>
      <c r="J491" s="207">
        <f>J492+J494</f>
        <v>2397</v>
      </c>
      <c r="K491" s="207">
        <f>K492+K494</f>
        <v>2437</v>
      </c>
    </row>
    <row r="492" spans="2:11" s="86" customFormat="1" ht="31.5" customHeight="1">
      <c r="B492" s="8" t="s">
        <v>481</v>
      </c>
      <c r="C492" s="98" t="s">
        <v>260</v>
      </c>
      <c r="D492" s="62" t="s">
        <v>233</v>
      </c>
      <c r="E492" s="186" t="s">
        <v>235</v>
      </c>
      <c r="F492" s="187" t="s">
        <v>351</v>
      </c>
      <c r="G492" s="187" t="s">
        <v>235</v>
      </c>
      <c r="H492" s="167" t="s">
        <v>384</v>
      </c>
      <c r="I492" s="84"/>
      <c r="J492" s="207">
        <f>J493</f>
        <v>2236.1</v>
      </c>
      <c r="K492" s="207">
        <f>K493</f>
        <v>2276.1</v>
      </c>
    </row>
    <row r="493" spans="2:11" s="86" customFormat="1" ht="18" customHeight="1">
      <c r="B493" s="3" t="s">
        <v>9</v>
      </c>
      <c r="C493" s="98" t="s">
        <v>260</v>
      </c>
      <c r="D493" s="62" t="s">
        <v>233</v>
      </c>
      <c r="E493" s="186" t="s">
        <v>235</v>
      </c>
      <c r="F493" s="187" t="s">
        <v>351</v>
      </c>
      <c r="G493" s="187" t="s">
        <v>235</v>
      </c>
      <c r="H493" s="167" t="s">
        <v>384</v>
      </c>
      <c r="I493" s="84" t="s">
        <v>10</v>
      </c>
      <c r="J493" s="207">
        <f>'приложение 9 (2019-2020г)'!K144</f>
        <v>2236.1</v>
      </c>
      <c r="K493" s="207">
        <f>'приложение 9 (2019-2020г)'!L144</f>
        <v>2276.1</v>
      </c>
    </row>
    <row r="494" spans="2:11" s="86" customFormat="1" ht="42" customHeight="1">
      <c r="B494" s="9" t="s">
        <v>477</v>
      </c>
      <c r="C494" s="98" t="s">
        <v>260</v>
      </c>
      <c r="D494" s="62" t="s">
        <v>233</v>
      </c>
      <c r="E494" s="186" t="s">
        <v>235</v>
      </c>
      <c r="F494" s="187" t="s">
        <v>351</v>
      </c>
      <c r="G494" s="187" t="s">
        <v>241</v>
      </c>
      <c r="H494" s="167" t="s">
        <v>465</v>
      </c>
      <c r="I494" s="84"/>
      <c r="J494" s="207">
        <f>J495</f>
        <v>160.9</v>
      </c>
      <c r="K494" s="207">
        <f>K495</f>
        <v>160.9</v>
      </c>
    </row>
    <row r="495" spans="2:11" s="86" customFormat="1" ht="18" customHeight="1">
      <c r="B495" s="9" t="s">
        <v>9</v>
      </c>
      <c r="C495" s="98" t="s">
        <v>260</v>
      </c>
      <c r="D495" s="62" t="s">
        <v>233</v>
      </c>
      <c r="E495" s="186" t="s">
        <v>235</v>
      </c>
      <c r="F495" s="187" t="s">
        <v>351</v>
      </c>
      <c r="G495" s="187" t="s">
        <v>241</v>
      </c>
      <c r="H495" s="167" t="s">
        <v>465</v>
      </c>
      <c r="I495" s="84" t="s">
        <v>10</v>
      </c>
      <c r="J495" s="207">
        <f>'приложение 9 (2019-2020г)'!K146</f>
        <v>160.9</v>
      </c>
      <c r="K495" s="207">
        <f>'приложение 9 (2019-2020г)'!L146</f>
        <v>160.9</v>
      </c>
    </row>
    <row r="496" spans="2:11" s="86" customFormat="1" ht="81" customHeight="1" hidden="1">
      <c r="B496" s="43" t="s">
        <v>122</v>
      </c>
      <c r="C496" s="98" t="s">
        <v>260</v>
      </c>
      <c r="D496" s="62" t="s">
        <v>233</v>
      </c>
      <c r="E496" s="186" t="s">
        <v>235</v>
      </c>
      <c r="F496" s="187" t="s">
        <v>351</v>
      </c>
      <c r="G496" s="187" t="s">
        <v>241</v>
      </c>
      <c r="H496" s="167" t="s">
        <v>309</v>
      </c>
      <c r="I496" s="84"/>
      <c r="J496" s="207">
        <f>J497</f>
        <v>0</v>
      </c>
      <c r="K496" s="207">
        <f>K497</f>
        <v>0</v>
      </c>
    </row>
    <row r="497" spans="2:11" s="86" customFormat="1" ht="18.75" customHeight="1" hidden="1">
      <c r="B497" s="8" t="s">
        <v>9</v>
      </c>
      <c r="C497" s="98" t="s">
        <v>260</v>
      </c>
      <c r="D497" s="62" t="s">
        <v>233</v>
      </c>
      <c r="E497" s="186" t="s">
        <v>235</v>
      </c>
      <c r="F497" s="187" t="s">
        <v>351</v>
      </c>
      <c r="G497" s="187" t="s">
        <v>241</v>
      </c>
      <c r="H497" s="167" t="s">
        <v>361</v>
      </c>
      <c r="I497" s="84" t="s">
        <v>10</v>
      </c>
      <c r="J497" s="207">
        <f>'приложение 9 (2019-2020г)'!K148</f>
        <v>0</v>
      </c>
      <c r="K497" s="207">
        <f>'приложение 9 (2019-2020г)'!L148</f>
        <v>0</v>
      </c>
    </row>
    <row r="498" spans="2:11" s="86" customFormat="1" ht="29.25" customHeight="1">
      <c r="B498" s="11" t="s">
        <v>195</v>
      </c>
      <c r="C498" s="121" t="s">
        <v>286</v>
      </c>
      <c r="D498" s="121" t="s">
        <v>230</v>
      </c>
      <c r="E498" s="186"/>
      <c r="F498" s="187"/>
      <c r="G498" s="187"/>
      <c r="H498" s="167"/>
      <c r="I498" s="4"/>
      <c r="J498" s="150">
        <f aca="true" t="shared" si="19" ref="J498:K501">J499</f>
        <v>98</v>
      </c>
      <c r="K498" s="150">
        <f t="shared" si="19"/>
        <v>98</v>
      </c>
    </row>
    <row r="499" spans="2:11" s="86" customFormat="1" ht="38.25">
      <c r="B499" s="3" t="s">
        <v>99</v>
      </c>
      <c r="C499" s="99" t="s">
        <v>286</v>
      </c>
      <c r="D499" s="62" t="s">
        <v>230</v>
      </c>
      <c r="E499" s="148" t="s">
        <v>248</v>
      </c>
      <c r="F499" s="148" t="s">
        <v>306</v>
      </c>
      <c r="G499" s="148" t="s">
        <v>231</v>
      </c>
      <c r="H499" s="148" t="s">
        <v>309</v>
      </c>
      <c r="I499" s="1"/>
      <c r="J499" s="207">
        <f t="shared" si="19"/>
        <v>98</v>
      </c>
      <c r="K499" s="207">
        <f t="shared" si="19"/>
        <v>98</v>
      </c>
    </row>
    <row r="500" spans="2:11" s="86" customFormat="1" ht="51">
      <c r="B500" s="3" t="s">
        <v>178</v>
      </c>
      <c r="C500" s="99" t="s">
        <v>286</v>
      </c>
      <c r="D500" s="99" t="s">
        <v>230</v>
      </c>
      <c r="E500" s="99" t="s">
        <v>248</v>
      </c>
      <c r="F500" s="168" t="s">
        <v>325</v>
      </c>
      <c r="G500" s="168" t="s">
        <v>231</v>
      </c>
      <c r="H500" s="131" t="s">
        <v>309</v>
      </c>
      <c r="I500" s="1"/>
      <c r="J500" s="207">
        <f t="shared" si="19"/>
        <v>98</v>
      </c>
      <c r="K500" s="207">
        <f t="shared" si="19"/>
        <v>98</v>
      </c>
    </row>
    <row r="501" spans="2:11" s="86" customFormat="1" ht="12.75">
      <c r="B501" s="3" t="s">
        <v>179</v>
      </c>
      <c r="C501" s="99" t="s">
        <v>286</v>
      </c>
      <c r="D501" s="99" t="s">
        <v>230</v>
      </c>
      <c r="E501" s="148" t="s">
        <v>248</v>
      </c>
      <c r="F501" s="148" t="s">
        <v>325</v>
      </c>
      <c r="G501" s="148" t="s">
        <v>230</v>
      </c>
      <c r="H501" s="148" t="s">
        <v>404</v>
      </c>
      <c r="I501" s="1"/>
      <c r="J501" s="207">
        <f t="shared" si="19"/>
        <v>98</v>
      </c>
      <c r="K501" s="207">
        <f t="shared" si="19"/>
        <v>98</v>
      </c>
    </row>
    <row r="502" spans="2:11" s="86" customFormat="1" ht="12.75">
      <c r="B502" s="126" t="s">
        <v>82</v>
      </c>
      <c r="C502" s="99" t="s">
        <v>286</v>
      </c>
      <c r="D502" s="99" t="s">
        <v>230</v>
      </c>
      <c r="E502" s="99" t="s">
        <v>248</v>
      </c>
      <c r="F502" s="168" t="s">
        <v>325</v>
      </c>
      <c r="G502" s="168" t="s">
        <v>230</v>
      </c>
      <c r="H502" s="131" t="s">
        <v>404</v>
      </c>
      <c r="I502" s="1" t="s">
        <v>102</v>
      </c>
      <c r="J502" s="207">
        <f>'приложение 9 (2019-2020г)'!K558</f>
        <v>98</v>
      </c>
      <c r="K502" s="207">
        <f>'приложение 9 (2019-2020г)'!L558</f>
        <v>98</v>
      </c>
    </row>
    <row r="503" spans="2:11" s="86" customFormat="1" ht="39.75" customHeight="1">
      <c r="B503" s="65" t="s">
        <v>196</v>
      </c>
      <c r="C503" s="121" t="s">
        <v>297</v>
      </c>
      <c r="D503" s="121"/>
      <c r="E503" s="186"/>
      <c r="F503" s="187"/>
      <c r="G503" s="187"/>
      <c r="H503" s="167"/>
      <c r="I503" s="4"/>
      <c r="J503" s="152">
        <f>J504+J512+J518</f>
        <v>26880.100000000002</v>
      </c>
      <c r="K503" s="152">
        <f>K504+K512+K518</f>
        <v>28820.7</v>
      </c>
    </row>
    <row r="504" spans="2:11" s="86" customFormat="1" ht="39.75" customHeight="1">
      <c r="B504" s="65" t="s">
        <v>182</v>
      </c>
      <c r="C504" s="121" t="s">
        <v>297</v>
      </c>
      <c r="D504" s="121" t="s">
        <v>230</v>
      </c>
      <c r="E504" s="186"/>
      <c r="F504" s="187"/>
      <c r="G504" s="187"/>
      <c r="H504" s="167"/>
      <c r="I504" s="4"/>
      <c r="J504" s="150">
        <f aca="true" t="shared" si="20" ref="J504:K506">J505</f>
        <v>9334.4</v>
      </c>
      <c r="K504" s="150">
        <f t="shared" si="20"/>
        <v>9872.5</v>
      </c>
    </row>
    <row r="505" spans="2:11" s="86" customFormat="1" ht="33" customHeight="1">
      <c r="B505" s="3" t="s">
        <v>99</v>
      </c>
      <c r="C505" s="99" t="s">
        <v>297</v>
      </c>
      <c r="D505" s="62" t="s">
        <v>230</v>
      </c>
      <c r="E505" s="148" t="s">
        <v>248</v>
      </c>
      <c r="F505" s="148" t="s">
        <v>306</v>
      </c>
      <c r="G505" s="148" t="s">
        <v>231</v>
      </c>
      <c r="H505" s="148" t="s">
        <v>309</v>
      </c>
      <c r="I505" s="1"/>
      <c r="J505" s="207">
        <f t="shared" si="20"/>
        <v>9334.4</v>
      </c>
      <c r="K505" s="207">
        <f t="shared" si="20"/>
        <v>9872.5</v>
      </c>
    </row>
    <row r="506" spans="2:11" s="86" customFormat="1" ht="25.5">
      <c r="B506" s="3" t="s">
        <v>180</v>
      </c>
      <c r="C506" s="99" t="s">
        <v>297</v>
      </c>
      <c r="D506" s="62" t="s">
        <v>230</v>
      </c>
      <c r="E506" s="168" t="s">
        <v>248</v>
      </c>
      <c r="F506" s="168" t="s">
        <v>327</v>
      </c>
      <c r="G506" s="168" t="s">
        <v>231</v>
      </c>
      <c r="H506" s="131" t="s">
        <v>309</v>
      </c>
      <c r="I506" s="1"/>
      <c r="J506" s="207">
        <f t="shared" si="20"/>
        <v>9334.4</v>
      </c>
      <c r="K506" s="207">
        <f t="shared" si="20"/>
        <v>9872.5</v>
      </c>
    </row>
    <row r="507" spans="2:14" s="86" customFormat="1" ht="27" customHeight="1">
      <c r="B507" s="6" t="s">
        <v>184</v>
      </c>
      <c r="C507" s="99" t="s">
        <v>297</v>
      </c>
      <c r="D507" s="62" t="s">
        <v>230</v>
      </c>
      <c r="E507" s="148" t="s">
        <v>248</v>
      </c>
      <c r="F507" s="148" t="s">
        <v>327</v>
      </c>
      <c r="G507" s="148" t="s">
        <v>230</v>
      </c>
      <c r="H507" s="148" t="s">
        <v>309</v>
      </c>
      <c r="I507" s="1"/>
      <c r="J507" s="207">
        <f>J508+J510</f>
        <v>9334.4</v>
      </c>
      <c r="K507" s="207">
        <f>K508+K510</f>
        <v>9872.5</v>
      </c>
      <c r="N507" s="229"/>
    </row>
    <row r="508" spans="2:14" s="86" customFormat="1" ht="25.5">
      <c r="B508" s="6" t="s">
        <v>186</v>
      </c>
      <c r="C508" s="99" t="s">
        <v>297</v>
      </c>
      <c r="D508" s="62" t="s">
        <v>230</v>
      </c>
      <c r="E508" s="168" t="s">
        <v>248</v>
      </c>
      <c r="F508" s="168" t="s">
        <v>327</v>
      </c>
      <c r="G508" s="168" t="s">
        <v>230</v>
      </c>
      <c r="H508" s="131" t="s">
        <v>405</v>
      </c>
      <c r="I508" s="1"/>
      <c r="J508" s="207">
        <f>J509</f>
        <v>6863.4</v>
      </c>
      <c r="K508" s="207">
        <f>K509</f>
        <v>7695.1</v>
      </c>
      <c r="N508" s="229"/>
    </row>
    <row r="509" spans="2:14" s="86" customFormat="1" ht="20.25">
      <c r="B509" s="3" t="s">
        <v>217</v>
      </c>
      <c r="C509" s="99" t="s">
        <v>297</v>
      </c>
      <c r="D509" s="62" t="s">
        <v>230</v>
      </c>
      <c r="E509" s="148" t="s">
        <v>248</v>
      </c>
      <c r="F509" s="148" t="s">
        <v>327</v>
      </c>
      <c r="G509" s="148" t="s">
        <v>230</v>
      </c>
      <c r="H509" s="148" t="s">
        <v>405</v>
      </c>
      <c r="I509" s="1" t="s">
        <v>218</v>
      </c>
      <c r="J509" s="207">
        <f>'приложение 9 (2019-2020г)'!K565</f>
        <v>6863.4</v>
      </c>
      <c r="K509" s="207">
        <f>'приложение 9 (2019-2020г)'!L565</f>
        <v>7695.1</v>
      </c>
      <c r="N509" s="229"/>
    </row>
    <row r="510" spans="2:14" s="86" customFormat="1" ht="79.5" customHeight="1">
      <c r="B510" s="6" t="s">
        <v>183</v>
      </c>
      <c r="C510" s="99" t="s">
        <v>297</v>
      </c>
      <c r="D510" s="99" t="s">
        <v>230</v>
      </c>
      <c r="E510" s="99" t="s">
        <v>248</v>
      </c>
      <c r="F510" s="168" t="s">
        <v>327</v>
      </c>
      <c r="G510" s="168" t="s">
        <v>230</v>
      </c>
      <c r="H510" s="131" t="s">
        <v>406</v>
      </c>
      <c r="I510" s="1"/>
      <c r="J510" s="207">
        <f>J511</f>
        <v>2471</v>
      </c>
      <c r="K510" s="207">
        <f>K511</f>
        <v>2177.4</v>
      </c>
      <c r="N510" s="229"/>
    </row>
    <row r="511" spans="2:14" s="86" customFormat="1" ht="16.5" customHeight="1">
      <c r="B511" s="3" t="s">
        <v>217</v>
      </c>
      <c r="C511" s="99" t="s">
        <v>297</v>
      </c>
      <c r="D511" s="62" t="s">
        <v>230</v>
      </c>
      <c r="E511" s="168" t="s">
        <v>248</v>
      </c>
      <c r="F511" s="168" t="s">
        <v>327</v>
      </c>
      <c r="G511" s="168" t="s">
        <v>230</v>
      </c>
      <c r="H511" s="131" t="s">
        <v>406</v>
      </c>
      <c r="I511" s="1" t="s">
        <v>218</v>
      </c>
      <c r="J511" s="207">
        <f>'приложение 9 (2019-2020г)'!K567</f>
        <v>2471</v>
      </c>
      <c r="K511" s="207">
        <f>'приложение 9 (2019-2020г)'!L567</f>
        <v>2177.4</v>
      </c>
      <c r="N511" s="229"/>
    </row>
    <row r="512" spans="2:14" s="86" customFormat="1" ht="20.25">
      <c r="B512" s="65" t="s">
        <v>219</v>
      </c>
      <c r="C512" s="121" t="s">
        <v>297</v>
      </c>
      <c r="D512" s="88" t="s">
        <v>235</v>
      </c>
      <c r="E512" s="187"/>
      <c r="F512" s="187"/>
      <c r="G512" s="187"/>
      <c r="H512" s="167"/>
      <c r="I512" s="1"/>
      <c r="J512" s="150">
        <f aca="true" t="shared" si="21" ref="J512:K516">J513</f>
        <v>17056.9</v>
      </c>
      <c r="K512" s="150">
        <f t="shared" si="21"/>
        <v>18459.4</v>
      </c>
      <c r="N512" s="229"/>
    </row>
    <row r="513" spans="2:14" s="86" customFormat="1" ht="38.25">
      <c r="B513" s="3" t="s">
        <v>99</v>
      </c>
      <c r="C513" s="99" t="s">
        <v>297</v>
      </c>
      <c r="D513" s="62" t="s">
        <v>235</v>
      </c>
      <c r="E513" s="148" t="s">
        <v>248</v>
      </c>
      <c r="F513" s="148" t="s">
        <v>306</v>
      </c>
      <c r="G513" s="148" t="s">
        <v>231</v>
      </c>
      <c r="H513" s="148" t="s">
        <v>309</v>
      </c>
      <c r="I513" s="1"/>
      <c r="J513" s="207">
        <f t="shared" si="21"/>
        <v>17056.9</v>
      </c>
      <c r="K513" s="207">
        <f t="shared" si="21"/>
        <v>18459.4</v>
      </c>
      <c r="N513" s="229"/>
    </row>
    <row r="514" spans="2:14" s="86" customFormat="1" ht="25.5">
      <c r="B514" s="3" t="s">
        <v>180</v>
      </c>
      <c r="C514" s="99" t="s">
        <v>297</v>
      </c>
      <c r="D514" s="62" t="s">
        <v>235</v>
      </c>
      <c r="E514" s="168" t="s">
        <v>248</v>
      </c>
      <c r="F514" s="168" t="s">
        <v>327</v>
      </c>
      <c r="G514" s="168" t="s">
        <v>231</v>
      </c>
      <c r="H514" s="131" t="s">
        <v>309</v>
      </c>
      <c r="I514" s="1"/>
      <c r="J514" s="207">
        <f t="shared" si="21"/>
        <v>17056.9</v>
      </c>
      <c r="K514" s="207">
        <f t="shared" si="21"/>
        <v>18459.4</v>
      </c>
      <c r="N514" s="229"/>
    </row>
    <row r="515" spans="2:14" s="86" customFormat="1" ht="25.5">
      <c r="B515" s="6" t="s">
        <v>185</v>
      </c>
      <c r="C515" s="99" t="s">
        <v>297</v>
      </c>
      <c r="D515" s="62" t="s">
        <v>235</v>
      </c>
      <c r="E515" s="168" t="s">
        <v>248</v>
      </c>
      <c r="F515" s="168" t="s">
        <v>327</v>
      </c>
      <c r="G515" s="168" t="s">
        <v>235</v>
      </c>
      <c r="H515" s="131" t="s">
        <v>309</v>
      </c>
      <c r="I515" s="1"/>
      <c r="J515" s="207">
        <f t="shared" si="21"/>
        <v>17056.9</v>
      </c>
      <c r="K515" s="207">
        <f t="shared" si="21"/>
        <v>18459.4</v>
      </c>
      <c r="N515" s="229"/>
    </row>
    <row r="516" spans="2:14" s="86" customFormat="1" ht="25.5">
      <c r="B516" s="6" t="s">
        <v>187</v>
      </c>
      <c r="C516" s="99" t="s">
        <v>297</v>
      </c>
      <c r="D516" s="62" t="s">
        <v>235</v>
      </c>
      <c r="E516" s="148" t="s">
        <v>248</v>
      </c>
      <c r="F516" s="148" t="s">
        <v>327</v>
      </c>
      <c r="G516" s="148" t="s">
        <v>235</v>
      </c>
      <c r="H516" s="148" t="s">
        <v>407</v>
      </c>
      <c r="I516" s="1"/>
      <c r="J516" s="207">
        <f t="shared" si="21"/>
        <v>17056.9</v>
      </c>
      <c r="K516" s="207">
        <f t="shared" si="21"/>
        <v>18459.4</v>
      </c>
      <c r="N516" s="229"/>
    </row>
    <row r="517" spans="2:14" s="86" customFormat="1" ht="20.25">
      <c r="B517" s="3" t="s">
        <v>217</v>
      </c>
      <c r="C517" s="99" t="s">
        <v>297</v>
      </c>
      <c r="D517" s="62" t="s">
        <v>235</v>
      </c>
      <c r="E517" s="168" t="s">
        <v>248</v>
      </c>
      <c r="F517" s="168" t="s">
        <v>327</v>
      </c>
      <c r="G517" s="168" t="s">
        <v>235</v>
      </c>
      <c r="H517" s="131" t="s">
        <v>407</v>
      </c>
      <c r="I517" s="1" t="s">
        <v>218</v>
      </c>
      <c r="J517" s="151">
        <f>'приложение 9 (2019-2020г)'!K573</f>
        <v>17056.9</v>
      </c>
      <c r="K517" s="151">
        <f>'приложение 9 (2019-2020г)'!L573</f>
        <v>18459.4</v>
      </c>
      <c r="N517" s="229"/>
    </row>
    <row r="518" spans="2:14" s="86" customFormat="1" ht="18.75" customHeight="1">
      <c r="B518" s="249" t="s">
        <v>485</v>
      </c>
      <c r="C518" s="88" t="s">
        <v>297</v>
      </c>
      <c r="D518" s="88" t="s">
        <v>232</v>
      </c>
      <c r="E518" s="168"/>
      <c r="F518" s="168"/>
      <c r="G518" s="168"/>
      <c r="H518" s="168"/>
      <c r="I518" s="62"/>
      <c r="J518" s="209">
        <f>J519</f>
        <v>488.8</v>
      </c>
      <c r="K518" s="209">
        <f>K519</f>
        <v>488.8</v>
      </c>
      <c r="N518" s="229"/>
    </row>
    <row r="519" spans="2:14" s="86" customFormat="1" ht="52.5" customHeight="1">
      <c r="B519" s="246" t="s">
        <v>486</v>
      </c>
      <c r="C519" s="62" t="s">
        <v>297</v>
      </c>
      <c r="D519" s="62" t="s">
        <v>232</v>
      </c>
      <c r="E519" s="168" t="s">
        <v>248</v>
      </c>
      <c r="F519" s="168" t="s">
        <v>327</v>
      </c>
      <c r="G519" s="168" t="s">
        <v>232</v>
      </c>
      <c r="H519" s="131" t="s">
        <v>465</v>
      </c>
      <c r="I519" s="62"/>
      <c r="J519" s="208">
        <f>J520</f>
        <v>488.8</v>
      </c>
      <c r="K519" s="208">
        <f>K520</f>
        <v>488.8</v>
      </c>
      <c r="N519" s="229"/>
    </row>
    <row r="520" spans="2:14" s="86" customFormat="1" ht="16.5" customHeight="1">
      <c r="B520" s="248" t="s">
        <v>81</v>
      </c>
      <c r="C520" s="62" t="s">
        <v>297</v>
      </c>
      <c r="D520" s="62" t="s">
        <v>232</v>
      </c>
      <c r="E520" s="168" t="s">
        <v>248</v>
      </c>
      <c r="F520" s="168" t="s">
        <v>327</v>
      </c>
      <c r="G520" s="168" t="s">
        <v>232</v>
      </c>
      <c r="H520" s="131" t="s">
        <v>465</v>
      </c>
      <c r="I520" s="62"/>
      <c r="J520" s="208">
        <f>'приложение 9 (2019-2020г)'!K576</f>
        <v>488.8</v>
      </c>
      <c r="K520" s="208">
        <f>'приложение 9 (2019-2020г)'!L576</f>
        <v>488.8</v>
      </c>
      <c r="N520" s="229"/>
    </row>
    <row r="521" spans="2:14" ht="15" customHeight="1">
      <c r="B521" s="135" t="s">
        <v>474</v>
      </c>
      <c r="C521" s="170"/>
      <c r="D521" s="170"/>
      <c r="E521" s="170"/>
      <c r="F521" s="170"/>
      <c r="G521" s="170"/>
      <c r="H521" s="170"/>
      <c r="I521" s="170"/>
      <c r="J521" s="222">
        <f>J16+J153+J170+J213+J248+J266+J378+J426+J431+J470+J498+J503</f>
        <v>449817.2</v>
      </c>
      <c r="K521" s="222">
        <f>K16+K153+K170+K213+K248+K266+K378+K426+K431+K470+K498+K503</f>
        <v>427945.3</v>
      </c>
      <c r="N521" s="230"/>
    </row>
    <row r="522" spans="2:11" ht="12.75">
      <c r="B522" s="242" t="s">
        <v>475</v>
      </c>
      <c r="C522" s="170"/>
      <c r="D522" s="170"/>
      <c r="E522" s="170"/>
      <c r="F522" s="170"/>
      <c r="G522" s="170"/>
      <c r="H522" s="170"/>
      <c r="I522" s="170"/>
      <c r="J522" s="255">
        <v>0</v>
      </c>
      <c r="K522" s="243">
        <v>5438.5</v>
      </c>
    </row>
    <row r="523" spans="2:14" ht="19.5" customHeight="1">
      <c r="B523" s="135" t="s">
        <v>476</v>
      </c>
      <c r="C523" s="170"/>
      <c r="D523" s="170"/>
      <c r="E523" s="170"/>
      <c r="F523" s="170"/>
      <c r="G523" s="170"/>
      <c r="H523" s="170"/>
      <c r="I523" s="170"/>
      <c r="J523" s="255">
        <f>J522+J521</f>
        <v>449817.2</v>
      </c>
      <c r="K523" s="255">
        <f>K522+K521</f>
        <v>433383.8</v>
      </c>
      <c r="N523" s="231"/>
    </row>
  </sheetData>
  <sheetProtection/>
  <autoFilter ref="B11:K521"/>
  <mergeCells count="7">
    <mergeCell ref="E15:H15"/>
    <mergeCell ref="B8:K8"/>
    <mergeCell ref="J3:K3"/>
    <mergeCell ref="B12:B14"/>
    <mergeCell ref="I12:I14"/>
    <mergeCell ref="E12:H14"/>
    <mergeCell ref="J12:K13"/>
  </mergeCells>
  <printOptions/>
  <pageMargins left="0.984251968503937" right="0.5905511811023623" top="0.5905511811023623" bottom="0.3937007874015748" header="0.5118110236220472" footer="0.5118110236220472"/>
  <pageSetup fitToHeight="6" horizontalDpi="600" verticalDpi="600" orientation="portrait" paperSize="9" scale="57" r:id="rId1"/>
  <rowBreaks count="2" manualBreakCount="2">
    <brk id="434" min="1" max="10" man="1"/>
    <brk id="47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Z579"/>
  <sheetViews>
    <sheetView view="pageBreakPreview" zoomScale="110" zoomScaleNormal="110" zoomScaleSheetLayoutView="110" zoomScalePageLayoutView="0" workbookViewId="0" topLeftCell="A257">
      <selection activeCell="F261" sqref="F261:J266"/>
    </sheetView>
  </sheetViews>
  <sheetFormatPr defaultColWidth="9.00390625" defaultRowHeight="12.75"/>
  <cols>
    <col min="1" max="1" width="1.875" style="16" customWidth="1"/>
    <col min="2" max="2" width="49.75390625" style="16" customWidth="1"/>
    <col min="3" max="3" width="6.875" style="16" customWidth="1"/>
    <col min="4" max="4" width="6.125" style="16" customWidth="1"/>
    <col min="5" max="5" width="5.625" style="16" customWidth="1"/>
    <col min="6" max="6" width="3.75390625" style="16" customWidth="1"/>
    <col min="7" max="7" width="3.00390625" style="16" customWidth="1"/>
    <col min="8" max="8" width="3.625" style="16" customWidth="1"/>
    <col min="9" max="9" width="5.875" style="16" customWidth="1"/>
    <col min="10" max="10" width="7.375" style="16" customWidth="1"/>
    <col min="11" max="11" width="10.25390625" style="232" customWidth="1"/>
    <col min="12" max="12" width="11.125" style="16" customWidth="1"/>
    <col min="13" max="13" width="8.75390625" style="16" customWidth="1"/>
    <col min="14" max="16384" width="9.125" style="16" customWidth="1"/>
  </cols>
  <sheetData>
    <row r="1" spans="3:13" ht="12.75">
      <c r="C1" s="153"/>
      <c r="D1" s="153"/>
      <c r="E1" s="153"/>
      <c r="F1" s="153"/>
      <c r="G1" s="153"/>
      <c r="H1" s="153"/>
      <c r="M1" s="17"/>
    </row>
    <row r="2" spans="3:13" ht="12.75">
      <c r="C2" s="153"/>
      <c r="D2" s="153"/>
      <c r="E2" s="153"/>
      <c r="F2" s="153"/>
      <c r="G2" s="153"/>
      <c r="H2" s="153"/>
      <c r="M2" s="17"/>
    </row>
    <row r="3" spans="3:13" ht="12.75">
      <c r="C3" s="51"/>
      <c r="K3" s="16" t="s">
        <v>470</v>
      </c>
      <c r="M3" s="17"/>
    </row>
    <row r="4" spans="10:13" ht="12.75">
      <c r="J4" s="16" t="s">
        <v>264</v>
      </c>
      <c r="M4" s="17"/>
    </row>
    <row r="5" spans="10:13" ht="12.75">
      <c r="J5" s="16" t="s">
        <v>237</v>
      </c>
      <c r="M5" s="17"/>
    </row>
    <row r="6" spans="10:13" ht="12.75">
      <c r="J6" s="16" t="s">
        <v>466</v>
      </c>
      <c r="M6" s="17"/>
    </row>
    <row r="7" spans="3:13" ht="12.75">
      <c r="C7" s="51"/>
      <c r="M7" s="17"/>
    </row>
    <row r="8" spans="3:13" ht="12.75">
      <c r="C8" s="51"/>
      <c r="M8" s="17"/>
    </row>
    <row r="9" spans="2:13" ht="26.25" customHeight="1">
      <c r="B9" s="278" t="s">
        <v>471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18"/>
    </row>
    <row r="10" spans="2:12" ht="33" customHeight="1"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</row>
    <row r="11" spans="2:12" ht="15.75" customHeight="1">
      <c r="B11" s="19"/>
      <c r="C11" s="19"/>
      <c r="D11" s="19"/>
      <c r="E11" s="19"/>
      <c r="F11" s="19"/>
      <c r="G11" s="19"/>
      <c r="H11" s="19"/>
      <c r="J11" s="20" t="s">
        <v>257</v>
      </c>
      <c r="K11" s="238"/>
      <c r="L11" s="237" t="s">
        <v>266</v>
      </c>
    </row>
    <row r="12" spans="2:12" ht="12" customHeight="1">
      <c r="B12" s="21"/>
      <c r="C12" s="22" t="s">
        <v>275</v>
      </c>
      <c r="D12" s="22" t="s">
        <v>227</v>
      </c>
      <c r="E12" s="23" t="s">
        <v>270</v>
      </c>
      <c r="F12" s="282"/>
      <c r="G12" s="283"/>
      <c r="H12" s="283"/>
      <c r="I12" s="284"/>
      <c r="J12" s="22" t="s">
        <v>238</v>
      </c>
      <c r="K12" s="277" t="s">
        <v>229</v>
      </c>
      <c r="L12" s="277"/>
    </row>
    <row r="13" spans="2:13" ht="13.5" customHeight="1">
      <c r="B13" s="24" t="s">
        <v>272</v>
      </c>
      <c r="C13" s="24" t="s">
        <v>276</v>
      </c>
      <c r="D13" s="24" t="s">
        <v>228</v>
      </c>
      <c r="E13" s="25" t="s">
        <v>271</v>
      </c>
      <c r="F13" s="285"/>
      <c r="G13" s="286"/>
      <c r="H13" s="286"/>
      <c r="I13" s="287"/>
      <c r="J13" s="24" t="s">
        <v>250</v>
      </c>
      <c r="K13" s="277"/>
      <c r="L13" s="277"/>
      <c r="M13" s="19"/>
    </row>
    <row r="14" spans="2:12" ht="14.25" customHeight="1">
      <c r="B14" s="26"/>
      <c r="C14" s="27" t="s">
        <v>277</v>
      </c>
      <c r="D14" s="27"/>
      <c r="E14" s="28" t="s">
        <v>228</v>
      </c>
      <c r="F14" s="288"/>
      <c r="G14" s="289"/>
      <c r="H14" s="289"/>
      <c r="I14" s="290"/>
      <c r="J14" s="29" t="s">
        <v>251</v>
      </c>
      <c r="K14" s="33" t="s">
        <v>303</v>
      </c>
      <c r="L14" s="33" t="s">
        <v>304</v>
      </c>
    </row>
    <row r="15" spans="2:12" ht="15" customHeight="1">
      <c r="B15" s="239">
        <v>1</v>
      </c>
      <c r="C15" s="239">
        <v>2</v>
      </c>
      <c r="D15" s="239">
        <v>3</v>
      </c>
      <c r="E15" s="240" t="s">
        <v>98</v>
      </c>
      <c r="F15" s="279">
        <v>5</v>
      </c>
      <c r="G15" s="280"/>
      <c r="H15" s="280"/>
      <c r="I15" s="281"/>
      <c r="J15" s="241">
        <v>6</v>
      </c>
      <c r="K15" s="240">
        <v>7</v>
      </c>
      <c r="L15" s="241">
        <v>8</v>
      </c>
    </row>
    <row r="16" spans="2:12" s="32" customFormat="1" ht="42" customHeight="1">
      <c r="B16" s="5" t="s">
        <v>76</v>
      </c>
      <c r="C16" s="88" t="s">
        <v>263</v>
      </c>
      <c r="D16" s="88"/>
      <c r="E16" s="88"/>
      <c r="F16" s="186"/>
      <c r="G16" s="187"/>
      <c r="H16" s="187"/>
      <c r="I16" s="187"/>
      <c r="J16" s="4"/>
      <c r="K16" s="150">
        <f>K17+K33+K66+K114+K121</f>
        <v>76145.79999999999</v>
      </c>
      <c r="L16" s="150">
        <f>L17+L33+L66+L114+L121</f>
        <v>43057.399999999994</v>
      </c>
    </row>
    <row r="17" spans="2:12" s="32" customFormat="1" ht="17.25" customHeight="1">
      <c r="B17" s="40" t="s">
        <v>279</v>
      </c>
      <c r="C17" s="62" t="s">
        <v>263</v>
      </c>
      <c r="D17" s="62" t="s">
        <v>241</v>
      </c>
      <c r="E17" s="62" t="s">
        <v>231</v>
      </c>
      <c r="F17" s="186"/>
      <c r="G17" s="187"/>
      <c r="H17" s="187"/>
      <c r="I17" s="187"/>
      <c r="J17" s="1"/>
      <c r="K17" s="207">
        <f aca="true" t="shared" si="0" ref="K17:L19">K18</f>
        <v>466</v>
      </c>
      <c r="L17" s="207">
        <f t="shared" si="0"/>
        <v>466</v>
      </c>
    </row>
    <row r="18" spans="2:12" s="32" customFormat="1" ht="20.25" customHeight="1">
      <c r="B18" s="40" t="s">
        <v>259</v>
      </c>
      <c r="C18" s="62" t="s">
        <v>263</v>
      </c>
      <c r="D18" s="62" t="s">
        <v>241</v>
      </c>
      <c r="E18" s="62" t="s">
        <v>236</v>
      </c>
      <c r="F18" s="186"/>
      <c r="G18" s="187"/>
      <c r="H18" s="187"/>
      <c r="I18" s="187"/>
      <c r="J18" s="1"/>
      <c r="K18" s="207">
        <f t="shared" si="0"/>
        <v>466</v>
      </c>
      <c r="L18" s="207">
        <f t="shared" si="0"/>
        <v>466</v>
      </c>
    </row>
    <row r="19" spans="2:12" s="32" customFormat="1" ht="42" customHeight="1">
      <c r="B19" s="40" t="s">
        <v>342</v>
      </c>
      <c r="C19" s="1" t="s">
        <v>263</v>
      </c>
      <c r="D19" s="62" t="s">
        <v>241</v>
      </c>
      <c r="E19" s="62" t="s">
        <v>236</v>
      </c>
      <c r="F19" s="186" t="s">
        <v>235</v>
      </c>
      <c r="G19" s="187" t="s">
        <v>306</v>
      </c>
      <c r="H19" s="187" t="s">
        <v>231</v>
      </c>
      <c r="I19" s="187" t="s">
        <v>309</v>
      </c>
      <c r="J19" s="1"/>
      <c r="K19" s="207">
        <f t="shared" si="0"/>
        <v>466</v>
      </c>
      <c r="L19" s="207">
        <f t="shared" si="0"/>
        <v>466</v>
      </c>
    </row>
    <row r="20" spans="2:12" s="32" customFormat="1" ht="15.75" customHeight="1">
      <c r="B20" s="115" t="s">
        <v>348</v>
      </c>
      <c r="C20" s="1" t="s">
        <v>263</v>
      </c>
      <c r="D20" s="62" t="s">
        <v>241</v>
      </c>
      <c r="E20" s="62" t="s">
        <v>236</v>
      </c>
      <c r="F20" s="186" t="s">
        <v>235</v>
      </c>
      <c r="G20" s="187" t="s">
        <v>343</v>
      </c>
      <c r="H20" s="187" t="s">
        <v>231</v>
      </c>
      <c r="I20" s="167" t="s">
        <v>309</v>
      </c>
      <c r="J20" s="1"/>
      <c r="K20" s="207">
        <f>K21+K25+K29</f>
        <v>466</v>
      </c>
      <c r="L20" s="207">
        <f>L21+L25+L29</f>
        <v>466</v>
      </c>
    </row>
    <row r="21" spans="2:12" s="32" customFormat="1" ht="29.25" customHeight="1">
      <c r="B21" s="115" t="s">
        <v>371</v>
      </c>
      <c r="C21" s="1" t="s">
        <v>263</v>
      </c>
      <c r="D21" s="62" t="s">
        <v>241</v>
      </c>
      <c r="E21" s="62" t="s">
        <v>236</v>
      </c>
      <c r="F21" s="163" t="s">
        <v>235</v>
      </c>
      <c r="G21" s="163" t="s">
        <v>343</v>
      </c>
      <c r="H21" s="163" t="s">
        <v>230</v>
      </c>
      <c r="I21" s="163" t="s">
        <v>309</v>
      </c>
      <c r="J21" s="1"/>
      <c r="K21" s="207">
        <f>K22</f>
        <v>100</v>
      </c>
      <c r="L21" s="184">
        <f>L22</f>
        <v>100</v>
      </c>
    </row>
    <row r="22" spans="2:12" s="32" customFormat="1" ht="17.25" customHeight="1">
      <c r="B22" s="13" t="s">
        <v>40</v>
      </c>
      <c r="C22" s="1" t="s">
        <v>263</v>
      </c>
      <c r="D22" s="62" t="s">
        <v>241</v>
      </c>
      <c r="E22" s="62" t="s">
        <v>236</v>
      </c>
      <c r="F22" s="186" t="s">
        <v>235</v>
      </c>
      <c r="G22" s="187" t="s">
        <v>343</v>
      </c>
      <c r="H22" s="187" t="s">
        <v>230</v>
      </c>
      <c r="I22" s="167" t="s">
        <v>372</v>
      </c>
      <c r="J22" s="1"/>
      <c r="K22" s="207">
        <f>K23+K24</f>
        <v>100</v>
      </c>
      <c r="L22" s="184">
        <f>L23+L24</f>
        <v>100</v>
      </c>
    </row>
    <row r="23" spans="2:12" s="32" customFormat="1" ht="29.25" customHeight="1" hidden="1">
      <c r="B23" s="3" t="s">
        <v>220</v>
      </c>
      <c r="C23" s="1" t="s">
        <v>263</v>
      </c>
      <c r="D23" s="62" t="s">
        <v>241</v>
      </c>
      <c r="E23" s="62" t="s">
        <v>236</v>
      </c>
      <c r="F23" s="163" t="s">
        <v>235</v>
      </c>
      <c r="G23" s="163" t="s">
        <v>343</v>
      </c>
      <c r="H23" s="163" t="s">
        <v>230</v>
      </c>
      <c r="I23" s="163" t="s">
        <v>372</v>
      </c>
      <c r="J23" s="1" t="s">
        <v>4</v>
      </c>
      <c r="K23" s="207">
        <v>0</v>
      </c>
      <c r="L23" s="184">
        <v>0</v>
      </c>
    </row>
    <row r="24" spans="2:12" s="32" customFormat="1" ht="20.25" customHeight="1">
      <c r="B24" s="3" t="s">
        <v>9</v>
      </c>
      <c r="C24" s="1" t="s">
        <v>263</v>
      </c>
      <c r="D24" s="62" t="s">
        <v>241</v>
      </c>
      <c r="E24" s="62" t="s">
        <v>236</v>
      </c>
      <c r="F24" s="186" t="s">
        <v>235</v>
      </c>
      <c r="G24" s="187" t="s">
        <v>343</v>
      </c>
      <c r="H24" s="187" t="s">
        <v>230</v>
      </c>
      <c r="I24" s="167" t="s">
        <v>372</v>
      </c>
      <c r="J24" s="101">
        <v>610</v>
      </c>
      <c r="K24" s="197">
        <v>100</v>
      </c>
      <c r="L24" s="184">
        <v>100</v>
      </c>
    </row>
    <row r="25" spans="2:12" s="32" customFormat="1" ht="42.75" customHeight="1">
      <c r="B25" s="3" t="s">
        <v>373</v>
      </c>
      <c r="C25" s="1" t="s">
        <v>263</v>
      </c>
      <c r="D25" s="62" t="s">
        <v>241</v>
      </c>
      <c r="E25" s="62" t="s">
        <v>236</v>
      </c>
      <c r="F25" s="163" t="s">
        <v>235</v>
      </c>
      <c r="G25" s="163" t="s">
        <v>343</v>
      </c>
      <c r="H25" s="163" t="s">
        <v>235</v>
      </c>
      <c r="I25" s="163" t="s">
        <v>309</v>
      </c>
      <c r="J25" s="1"/>
      <c r="K25" s="207">
        <f>K26</f>
        <v>316</v>
      </c>
      <c r="L25" s="184">
        <f>L26</f>
        <v>316</v>
      </c>
    </row>
    <row r="26" spans="2:12" s="32" customFormat="1" ht="17.25" customHeight="1">
      <c r="B26" s="13" t="s">
        <v>40</v>
      </c>
      <c r="C26" s="1" t="s">
        <v>263</v>
      </c>
      <c r="D26" s="62" t="s">
        <v>241</v>
      </c>
      <c r="E26" s="62" t="s">
        <v>236</v>
      </c>
      <c r="F26" s="186" t="s">
        <v>235</v>
      </c>
      <c r="G26" s="187" t="s">
        <v>343</v>
      </c>
      <c r="H26" s="187" t="s">
        <v>235</v>
      </c>
      <c r="I26" s="167" t="s">
        <v>372</v>
      </c>
      <c r="J26" s="1"/>
      <c r="K26" s="207">
        <f>K27+K28</f>
        <v>316</v>
      </c>
      <c r="L26" s="184">
        <f>L27+L28</f>
        <v>316</v>
      </c>
    </row>
    <row r="27" spans="2:12" s="32" customFormat="1" ht="29.25" customHeight="1" hidden="1">
      <c r="B27" s="3" t="s">
        <v>220</v>
      </c>
      <c r="C27" s="1" t="s">
        <v>263</v>
      </c>
      <c r="D27" s="62" t="s">
        <v>241</v>
      </c>
      <c r="E27" s="62" t="s">
        <v>236</v>
      </c>
      <c r="F27" s="163" t="s">
        <v>235</v>
      </c>
      <c r="G27" s="163" t="s">
        <v>343</v>
      </c>
      <c r="H27" s="163" t="s">
        <v>235</v>
      </c>
      <c r="I27" s="163" t="s">
        <v>372</v>
      </c>
      <c r="J27" s="1" t="s">
        <v>4</v>
      </c>
      <c r="K27" s="207">
        <v>0</v>
      </c>
      <c r="L27" s="184">
        <v>0</v>
      </c>
    </row>
    <row r="28" spans="2:12" s="32" customFormat="1" ht="15.75" customHeight="1">
      <c r="B28" s="3" t="s">
        <v>9</v>
      </c>
      <c r="C28" s="1" t="s">
        <v>263</v>
      </c>
      <c r="D28" s="62" t="s">
        <v>241</v>
      </c>
      <c r="E28" s="62" t="s">
        <v>236</v>
      </c>
      <c r="F28" s="186" t="s">
        <v>235</v>
      </c>
      <c r="G28" s="187" t="s">
        <v>343</v>
      </c>
      <c r="H28" s="187" t="s">
        <v>235</v>
      </c>
      <c r="I28" s="167" t="s">
        <v>372</v>
      </c>
      <c r="J28" s="1" t="s">
        <v>10</v>
      </c>
      <c r="K28" s="207">
        <v>316</v>
      </c>
      <c r="L28" s="184">
        <v>316</v>
      </c>
    </row>
    <row r="29" spans="2:12" s="32" customFormat="1" ht="43.5" customHeight="1">
      <c r="B29" s="3" t="s">
        <v>374</v>
      </c>
      <c r="C29" s="1" t="s">
        <v>263</v>
      </c>
      <c r="D29" s="62" t="s">
        <v>241</v>
      </c>
      <c r="E29" s="62" t="s">
        <v>236</v>
      </c>
      <c r="F29" s="163" t="s">
        <v>235</v>
      </c>
      <c r="G29" s="163" t="s">
        <v>343</v>
      </c>
      <c r="H29" s="163" t="s">
        <v>232</v>
      </c>
      <c r="I29" s="163" t="s">
        <v>309</v>
      </c>
      <c r="J29" s="1"/>
      <c r="K29" s="207">
        <f>K30</f>
        <v>50</v>
      </c>
      <c r="L29" s="207">
        <f>L30</f>
        <v>50</v>
      </c>
    </row>
    <row r="30" spans="2:12" s="32" customFormat="1" ht="15.75" customHeight="1">
      <c r="B30" s="115" t="s">
        <v>40</v>
      </c>
      <c r="C30" s="1" t="s">
        <v>263</v>
      </c>
      <c r="D30" s="62" t="s">
        <v>241</v>
      </c>
      <c r="E30" s="62" t="s">
        <v>236</v>
      </c>
      <c r="F30" s="186" t="s">
        <v>235</v>
      </c>
      <c r="G30" s="187" t="s">
        <v>343</v>
      </c>
      <c r="H30" s="187" t="s">
        <v>232</v>
      </c>
      <c r="I30" s="167" t="s">
        <v>372</v>
      </c>
      <c r="J30" s="1"/>
      <c r="K30" s="207">
        <f>K31+K32</f>
        <v>50</v>
      </c>
      <c r="L30" s="207">
        <f>L31+L32</f>
        <v>50</v>
      </c>
    </row>
    <row r="31" spans="2:12" s="32" customFormat="1" ht="15.75" customHeight="1" hidden="1">
      <c r="B31" s="3" t="s">
        <v>220</v>
      </c>
      <c r="C31" s="1" t="s">
        <v>263</v>
      </c>
      <c r="D31" s="62" t="s">
        <v>241</v>
      </c>
      <c r="E31" s="62" t="s">
        <v>236</v>
      </c>
      <c r="F31" s="163" t="s">
        <v>235</v>
      </c>
      <c r="G31" s="163" t="s">
        <v>343</v>
      </c>
      <c r="H31" s="163" t="s">
        <v>232</v>
      </c>
      <c r="I31" s="163" t="s">
        <v>372</v>
      </c>
      <c r="J31" s="1" t="s">
        <v>4</v>
      </c>
      <c r="K31" s="207">
        <v>0</v>
      </c>
      <c r="L31" s="184">
        <v>0</v>
      </c>
    </row>
    <row r="32" spans="2:12" s="32" customFormat="1" ht="15.75" customHeight="1">
      <c r="B32" s="3" t="s">
        <v>9</v>
      </c>
      <c r="C32" s="1" t="s">
        <v>263</v>
      </c>
      <c r="D32" s="62" t="s">
        <v>241</v>
      </c>
      <c r="E32" s="62" t="s">
        <v>236</v>
      </c>
      <c r="F32" s="186" t="s">
        <v>235</v>
      </c>
      <c r="G32" s="187" t="s">
        <v>343</v>
      </c>
      <c r="H32" s="187" t="s">
        <v>232</v>
      </c>
      <c r="I32" s="167" t="s">
        <v>372</v>
      </c>
      <c r="J32" s="1" t="s">
        <v>10</v>
      </c>
      <c r="K32" s="207">
        <v>50</v>
      </c>
      <c r="L32" s="184">
        <v>50</v>
      </c>
    </row>
    <row r="33" spans="2:12" s="32" customFormat="1" ht="18" customHeight="1">
      <c r="B33" s="40" t="s">
        <v>283</v>
      </c>
      <c r="C33" s="62" t="s">
        <v>263</v>
      </c>
      <c r="D33" s="62" t="s">
        <v>240</v>
      </c>
      <c r="E33" s="62" t="s">
        <v>231</v>
      </c>
      <c r="F33" s="186"/>
      <c r="G33" s="187"/>
      <c r="H33" s="187"/>
      <c r="I33" s="167"/>
      <c r="J33" s="1"/>
      <c r="K33" s="207">
        <f>K34+K47</f>
        <v>7963.799999999999</v>
      </c>
      <c r="L33" s="184">
        <f>L34+L47</f>
        <v>8155.4</v>
      </c>
    </row>
    <row r="34" spans="2:12" s="32" customFormat="1" ht="18" customHeight="1">
      <c r="B34" s="40" t="s">
        <v>100</v>
      </c>
      <c r="C34" s="62" t="s">
        <v>263</v>
      </c>
      <c r="D34" s="62" t="s">
        <v>240</v>
      </c>
      <c r="E34" s="62" t="s">
        <v>232</v>
      </c>
      <c r="F34" s="186"/>
      <c r="G34" s="187"/>
      <c r="H34" s="187"/>
      <c r="I34" s="167"/>
      <c r="J34" s="1"/>
      <c r="K34" s="207">
        <f>K35+K45</f>
        <v>7534.4</v>
      </c>
      <c r="L34" s="207">
        <f>L35+L45</f>
        <v>7726</v>
      </c>
    </row>
    <row r="35" spans="2:12" s="32" customFormat="1" ht="48" customHeight="1">
      <c r="B35" s="40" t="s">
        <v>342</v>
      </c>
      <c r="C35" s="62" t="s">
        <v>263</v>
      </c>
      <c r="D35" s="62" t="s">
        <v>240</v>
      </c>
      <c r="E35" s="62" t="s">
        <v>232</v>
      </c>
      <c r="F35" s="186" t="s">
        <v>235</v>
      </c>
      <c r="G35" s="187" t="s">
        <v>306</v>
      </c>
      <c r="H35" s="187" t="s">
        <v>231</v>
      </c>
      <c r="I35" s="187" t="s">
        <v>309</v>
      </c>
      <c r="J35" s="2"/>
      <c r="K35" s="207">
        <f>K36</f>
        <v>7329.9</v>
      </c>
      <c r="L35" s="207">
        <f>L36</f>
        <v>7726</v>
      </c>
    </row>
    <row r="36" spans="2:12" s="32" customFormat="1" ht="32.25" customHeight="1">
      <c r="B36" s="40" t="s">
        <v>344</v>
      </c>
      <c r="C36" s="62" t="s">
        <v>263</v>
      </c>
      <c r="D36" s="62" t="s">
        <v>240</v>
      </c>
      <c r="E36" s="62" t="s">
        <v>232</v>
      </c>
      <c r="F36" s="186" t="s">
        <v>235</v>
      </c>
      <c r="G36" s="187" t="s">
        <v>325</v>
      </c>
      <c r="H36" s="187" t="s">
        <v>231</v>
      </c>
      <c r="I36" s="187" t="s">
        <v>309</v>
      </c>
      <c r="J36" s="2"/>
      <c r="K36" s="207">
        <f>K37+K42</f>
        <v>7329.9</v>
      </c>
      <c r="L36" s="207">
        <f>L37+L42</f>
        <v>7726</v>
      </c>
    </row>
    <row r="37" spans="2:12" s="32" customFormat="1" ht="42.75" customHeight="1">
      <c r="B37" s="40" t="s">
        <v>354</v>
      </c>
      <c r="C37" s="62" t="s">
        <v>263</v>
      </c>
      <c r="D37" s="62" t="s">
        <v>240</v>
      </c>
      <c r="E37" s="62" t="s">
        <v>232</v>
      </c>
      <c r="F37" s="163" t="s">
        <v>235</v>
      </c>
      <c r="G37" s="163" t="s">
        <v>325</v>
      </c>
      <c r="H37" s="163" t="s">
        <v>230</v>
      </c>
      <c r="I37" s="163" t="s">
        <v>309</v>
      </c>
      <c r="J37" s="1"/>
      <c r="K37" s="207">
        <f>K38+K40</f>
        <v>7249.9</v>
      </c>
      <c r="L37" s="207">
        <f>L38+L40</f>
        <v>7646</v>
      </c>
    </row>
    <row r="38" spans="2:12" s="32" customFormat="1" ht="29.25" customHeight="1">
      <c r="B38" s="6" t="s">
        <v>27</v>
      </c>
      <c r="C38" s="62" t="s">
        <v>263</v>
      </c>
      <c r="D38" s="62" t="s">
        <v>240</v>
      </c>
      <c r="E38" s="62" t="s">
        <v>232</v>
      </c>
      <c r="F38" s="186" t="s">
        <v>235</v>
      </c>
      <c r="G38" s="187" t="s">
        <v>325</v>
      </c>
      <c r="H38" s="187" t="s">
        <v>230</v>
      </c>
      <c r="I38" s="187" t="s">
        <v>355</v>
      </c>
      <c r="J38" s="2"/>
      <c r="K38" s="207">
        <f>K39</f>
        <v>6142.9</v>
      </c>
      <c r="L38" s="196">
        <f>L39</f>
        <v>6539</v>
      </c>
    </row>
    <row r="39" spans="2:12" s="32" customFormat="1" ht="15.75" customHeight="1">
      <c r="B39" s="3" t="s">
        <v>9</v>
      </c>
      <c r="C39" s="62" t="s">
        <v>263</v>
      </c>
      <c r="D39" s="62" t="s">
        <v>240</v>
      </c>
      <c r="E39" s="62" t="s">
        <v>232</v>
      </c>
      <c r="F39" s="163" t="s">
        <v>235</v>
      </c>
      <c r="G39" s="163" t="s">
        <v>325</v>
      </c>
      <c r="H39" s="163" t="s">
        <v>230</v>
      </c>
      <c r="I39" s="163" t="s">
        <v>355</v>
      </c>
      <c r="J39" s="1" t="s">
        <v>10</v>
      </c>
      <c r="K39" s="207">
        <v>6142.9</v>
      </c>
      <c r="L39" s="196">
        <v>6539</v>
      </c>
    </row>
    <row r="40" spans="2:12" s="32" customFormat="1" ht="54.75" customHeight="1">
      <c r="B40" s="245" t="s">
        <v>477</v>
      </c>
      <c r="C40" s="62" t="s">
        <v>263</v>
      </c>
      <c r="D40" s="62" t="s">
        <v>240</v>
      </c>
      <c r="E40" s="62" t="s">
        <v>232</v>
      </c>
      <c r="F40" s="186" t="s">
        <v>235</v>
      </c>
      <c r="G40" s="187" t="s">
        <v>325</v>
      </c>
      <c r="H40" s="187" t="s">
        <v>230</v>
      </c>
      <c r="I40" s="167" t="s">
        <v>465</v>
      </c>
      <c r="J40" s="1"/>
      <c r="K40" s="207">
        <f>K41</f>
        <v>1107</v>
      </c>
      <c r="L40" s="207">
        <f>L41</f>
        <v>1107</v>
      </c>
    </row>
    <row r="41" spans="2:12" s="32" customFormat="1" ht="18.75" customHeight="1">
      <c r="B41" s="9" t="s">
        <v>9</v>
      </c>
      <c r="C41" s="62" t="s">
        <v>263</v>
      </c>
      <c r="D41" s="62" t="s">
        <v>240</v>
      </c>
      <c r="E41" s="62" t="s">
        <v>232</v>
      </c>
      <c r="F41" s="163" t="s">
        <v>235</v>
      </c>
      <c r="G41" s="163" t="s">
        <v>325</v>
      </c>
      <c r="H41" s="163" t="s">
        <v>230</v>
      </c>
      <c r="I41" s="163" t="s">
        <v>465</v>
      </c>
      <c r="J41" s="1" t="s">
        <v>10</v>
      </c>
      <c r="K41" s="207">
        <v>1107</v>
      </c>
      <c r="L41" s="196">
        <v>1107</v>
      </c>
    </row>
    <row r="42" spans="2:12" ht="41.25" customHeight="1">
      <c r="B42" s="115" t="s">
        <v>356</v>
      </c>
      <c r="C42" s="62" t="s">
        <v>263</v>
      </c>
      <c r="D42" s="62" t="s">
        <v>240</v>
      </c>
      <c r="E42" s="62" t="s">
        <v>232</v>
      </c>
      <c r="F42" s="186" t="s">
        <v>235</v>
      </c>
      <c r="G42" s="187" t="s">
        <v>325</v>
      </c>
      <c r="H42" s="187" t="s">
        <v>235</v>
      </c>
      <c r="I42" s="167" t="s">
        <v>309</v>
      </c>
      <c r="J42" s="84"/>
      <c r="K42" s="151">
        <f>K43</f>
        <v>80</v>
      </c>
      <c r="L42" s="205">
        <f>L43</f>
        <v>80</v>
      </c>
    </row>
    <row r="43" spans="2:12" ht="28.5" customHeight="1">
      <c r="B43" s="3" t="s">
        <v>27</v>
      </c>
      <c r="C43" s="62" t="s">
        <v>263</v>
      </c>
      <c r="D43" s="62" t="s">
        <v>240</v>
      </c>
      <c r="E43" s="62" t="s">
        <v>232</v>
      </c>
      <c r="F43" s="186" t="s">
        <v>235</v>
      </c>
      <c r="G43" s="187" t="s">
        <v>325</v>
      </c>
      <c r="H43" s="187" t="s">
        <v>235</v>
      </c>
      <c r="I43" s="187" t="s">
        <v>355</v>
      </c>
      <c r="J43" s="84"/>
      <c r="K43" s="151">
        <f>K44</f>
        <v>80</v>
      </c>
      <c r="L43" s="151">
        <f>L44</f>
        <v>80</v>
      </c>
    </row>
    <row r="44" spans="2:12" ht="17.25" customHeight="1">
      <c r="B44" s="115" t="s">
        <v>9</v>
      </c>
      <c r="C44" s="62" t="s">
        <v>263</v>
      </c>
      <c r="D44" s="62" t="s">
        <v>240</v>
      </c>
      <c r="E44" s="62" t="s">
        <v>232</v>
      </c>
      <c r="F44" s="163" t="s">
        <v>235</v>
      </c>
      <c r="G44" s="163" t="s">
        <v>325</v>
      </c>
      <c r="H44" s="163" t="s">
        <v>235</v>
      </c>
      <c r="I44" s="163" t="s">
        <v>355</v>
      </c>
      <c r="J44" s="84" t="s">
        <v>10</v>
      </c>
      <c r="K44" s="151">
        <v>80</v>
      </c>
      <c r="L44" s="205">
        <v>80</v>
      </c>
    </row>
    <row r="45" spans="2:12" ht="15.75" customHeight="1">
      <c r="B45" s="7" t="s">
        <v>61</v>
      </c>
      <c r="C45" s="62" t="s">
        <v>263</v>
      </c>
      <c r="D45" s="62" t="s">
        <v>240</v>
      </c>
      <c r="E45" s="62" t="s">
        <v>232</v>
      </c>
      <c r="F45" s="195" t="s">
        <v>425</v>
      </c>
      <c r="G45" s="195" t="s">
        <v>306</v>
      </c>
      <c r="H45" s="195" t="s">
        <v>231</v>
      </c>
      <c r="I45" s="193" t="s">
        <v>426</v>
      </c>
      <c r="J45" s="103"/>
      <c r="K45" s="151">
        <f>K46</f>
        <v>204.5</v>
      </c>
      <c r="L45" s="205">
        <f>L46</f>
        <v>0</v>
      </c>
    </row>
    <row r="46" spans="2:12" ht="15.75" customHeight="1">
      <c r="B46" s="3" t="s">
        <v>9</v>
      </c>
      <c r="C46" s="62" t="s">
        <v>263</v>
      </c>
      <c r="D46" s="62" t="s">
        <v>240</v>
      </c>
      <c r="E46" s="62" t="s">
        <v>232</v>
      </c>
      <c r="F46" s="173" t="s">
        <v>425</v>
      </c>
      <c r="G46" s="173" t="s">
        <v>306</v>
      </c>
      <c r="H46" s="173" t="s">
        <v>231</v>
      </c>
      <c r="I46" s="164" t="s">
        <v>426</v>
      </c>
      <c r="J46" s="103" t="s">
        <v>10</v>
      </c>
      <c r="K46" s="151">
        <v>204.5</v>
      </c>
      <c r="L46" s="205">
        <v>0</v>
      </c>
    </row>
    <row r="47" spans="2:12" s="32" customFormat="1" ht="18" customHeight="1">
      <c r="B47" s="6" t="s">
        <v>193</v>
      </c>
      <c r="C47" s="62" t="s">
        <v>263</v>
      </c>
      <c r="D47" s="62" t="s">
        <v>240</v>
      </c>
      <c r="E47" s="62" t="s">
        <v>240</v>
      </c>
      <c r="F47" s="186"/>
      <c r="G47" s="187"/>
      <c r="H47" s="187"/>
      <c r="I47" s="167"/>
      <c r="J47" s="64"/>
      <c r="K47" s="184">
        <f>K48</f>
        <v>429.4</v>
      </c>
      <c r="L47" s="184">
        <f>L48</f>
        <v>429.4</v>
      </c>
    </row>
    <row r="48" spans="2:12" s="32" customFormat="1" ht="40.5" customHeight="1">
      <c r="B48" s="40" t="s">
        <v>342</v>
      </c>
      <c r="C48" s="62" t="s">
        <v>263</v>
      </c>
      <c r="D48" s="99" t="s">
        <v>240</v>
      </c>
      <c r="E48" s="99" t="s">
        <v>240</v>
      </c>
      <c r="F48" s="186" t="s">
        <v>235</v>
      </c>
      <c r="G48" s="187" t="s">
        <v>306</v>
      </c>
      <c r="H48" s="187" t="s">
        <v>231</v>
      </c>
      <c r="I48" s="187" t="s">
        <v>309</v>
      </c>
      <c r="J48" s="1"/>
      <c r="K48" s="207">
        <f>K49</f>
        <v>429.4</v>
      </c>
      <c r="L48" s="207">
        <f>L49</f>
        <v>429.4</v>
      </c>
    </row>
    <row r="49" spans="2:12" s="32" customFormat="1" ht="16.5" customHeight="1">
      <c r="B49" s="115" t="s">
        <v>349</v>
      </c>
      <c r="C49" s="62" t="s">
        <v>263</v>
      </c>
      <c r="D49" s="99" t="s">
        <v>240</v>
      </c>
      <c r="E49" s="62" t="s">
        <v>240</v>
      </c>
      <c r="F49" s="187" t="s">
        <v>235</v>
      </c>
      <c r="G49" s="187" t="s">
        <v>350</v>
      </c>
      <c r="H49" s="187" t="s">
        <v>231</v>
      </c>
      <c r="I49" s="167" t="s">
        <v>309</v>
      </c>
      <c r="J49" s="114"/>
      <c r="K49" s="207">
        <f>K50+K53+K56+K59+K62</f>
        <v>429.4</v>
      </c>
      <c r="L49" s="207">
        <f>L50+L53+L56+L59+L62</f>
        <v>429.4</v>
      </c>
    </row>
    <row r="50" spans="2:12" s="32" customFormat="1" ht="27.75" customHeight="1">
      <c r="B50" s="115" t="s">
        <v>375</v>
      </c>
      <c r="C50" s="62" t="s">
        <v>263</v>
      </c>
      <c r="D50" s="99" t="s">
        <v>240</v>
      </c>
      <c r="E50" s="62" t="s">
        <v>240</v>
      </c>
      <c r="F50" s="163" t="s">
        <v>235</v>
      </c>
      <c r="G50" s="163" t="s">
        <v>350</v>
      </c>
      <c r="H50" s="163" t="s">
        <v>230</v>
      </c>
      <c r="I50" s="163" t="s">
        <v>309</v>
      </c>
      <c r="J50" s="114"/>
      <c r="K50" s="207">
        <f>K51</f>
        <v>51.4</v>
      </c>
      <c r="L50" s="207">
        <f>L51</f>
        <v>51.4</v>
      </c>
    </row>
    <row r="51" spans="2:12" s="32" customFormat="1" ht="27.75" customHeight="1">
      <c r="B51" s="115" t="s">
        <v>376</v>
      </c>
      <c r="C51" s="62" t="s">
        <v>263</v>
      </c>
      <c r="D51" s="99" t="s">
        <v>240</v>
      </c>
      <c r="E51" s="62" t="s">
        <v>240</v>
      </c>
      <c r="F51" s="187" t="s">
        <v>235</v>
      </c>
      <c r="G51" s="187" t="s">
        <v>350</v>
      </c>
      <c r="H51" s="187" t="s">
        <v>230</v>
      </c>
      <c r="I51" s="167" t="s">
        <v>377</v>
      </c>
      <c r="J51" s="114"/>
      <c r="K51" s="207">
        <f>K52</f>
        <v>51.4</v>
      </c>
      <c r="L51" s="207">
        <f>L52</f>
        <v>51.4</v>
      </c>
    </row>
    <row r="52" spans="2:12" s="32" customFormat="1" ht="33" customHeight="1">
      <c r="B52" s="3" t="s">
        <v>220</v>
      </c>
      <c r="C52" s="62" t="s">
        <v>263</v>
      </c>
      <c r="D52" s="99" t="s">
        <v>240</v>
      </c>
      <c r="E52" s="62" t="s">
        <v>240</v>
      </c>
      <c r="F52" s="163" t="s">
        <v>235</v>
      </c>
      <c r="G52" s="163" t="s">
        <v>350</v>
      </c>
      <c r="H52" s="163" t="s">
        <v>230</v>
      </c>
      <c r="I52" s="163" t="s">
        <v>377</v>
      </c>
      <c r="J52" s="111">
        <v>240</v>
      </c>
      <c r="K52" s="207">
        <v>51.4</v>
      </c>
      <c r="L52" s="207">
        <v>51.4</v>
      </c>
    </row>
    <row r="53" spans="2:12" s="32" customFormat="1" ht="40.5" customHeight="1">
      <c r="B53" s="115" t="s">
        <v>378</v>
      </c>
      <c r="C53" s="62" t="s">
        <v>263</v>
      </c>
      <c r="D53" s="99" t="s">
        <v>240</v>
      </c>
      <c r="E53" s="62" t="s">
        <v>240</v>
      </c>
      <c r="F53" s="187" t="s">
        <v>235</v>
      </c>
      <c r="G53" s="187" t="s">
        <v>350</v>
      </c>
      <c r="H53" s="187" t="s">
        <v>235</v>
      </c>
      <c r="I53" s="167" t="s">
        <v>309</v>
      </c>
      <c r="J53" s="111"/>
      <c r="K53" s="207">
        <f>K54</f>
        <v>180</v>
      </c>
      <c r="L53" s="207">
        <f>L54</f>
        <v>180</v>
      </c>
    </row>
    <row r="54" spans="2:12" s="32" customFormat="1" ht="27" customHeight="1">
      <c r="B54" s="115" t="s">
        <v>376</v>
      </c>
      <c r="C54" s="62" t="s">
        <v>263</v>
      </c>
      <c r="D54" s="99" t="s">
        <v>240</v>
      </c>
      <c r="E54" s="62" t="s">
        <v>240</v>
      </c>
      <c r="F54" s="163" t="s">
        <v>235</v>
      </c>
      <c r="G54" s="163" t="s">
        <v>350</v>
      </c>
      <c r="H54" s="163" t="s">
        <v>235</v>
      </c>
      <c r="I54" s="163" t="s">
        <v>377</v>
      </c>
      <c r="J54" s="111"/>
      <c r="K54" s="207">
        <f>K55</f>
        <v>180</v>
      </c>
      <c r="L54" s="207">
        <f>L55</f>
        <v>180</v>
      </c>
    </row>
    <row r="55" spans="2:12" s="32" customFormat="1" ht="27.75" customHeight="1">
      <c r="B55" s="3" t="s">
        <v>220</v>
      </c>
      <c r="C55" s="62" t="s">
        <v>263</v>
      </c>
      <c r="D55" s="99" t="s">
        <v>240</v>
      </c>
      <c r="E55" s="62" t="s">
        <v>240</v>
      </c>
      <c r="F55" s="187" t="s">
        <v>235</v>
      </c>
      <c r="G55" s="187" t="s">
        <v>350</v>
      </c>
      <c r="H55" s="187" t="s">
        <v>235</v>
      </c>
      <c r="I55" s="167" t="s">
        <v>377</v>
      </c>
      <c r="J55" s="111">
        <v>240</v>
      </c>
      <c r="K55" s="207">
        <v>180</v>
      </c>
      <c r="L55" s="207">
        <v>180</v>
      </c>
    </row>
    <row r="56" spans="2:12" s="32" customFormat="1" ht="46.5" customHeight="1">
      <c r="B56" s="3" t="s">
        <v>379</v>
      </c>
      <c r="C56" s="62" t="s">
        <v>263</v>
      </c>
      <c r="D56" s="99" t="s">
        <v>240</v>
      </c>
      <c r="E56" s="62" t="s">
        <v>240</v>
      </c>
      <c r="F56" s="163" t="s">
        <v>235</v>
      </c>
      <c r="G56" s="163" t="s">
        <v>350</v>
      </c>
      <c r="H56" s="163" t="s">
        <v>232</v>
      </c>
      <c r="I56" s="163" t="s">
        <v>309</v>
      </c>
      <c r="J56" s="111"/>
      <c r="K56" s="207">
        <f>K57</f>
        <v>20</v>
      </c>
      <c r="L56" s="207">
        <f>L57</f>
        <v>20</v>
      </c>
    </row>
    <row r="57" spans="2:12" s="32" customFormat="1" ht="27" customHeight="1">
      <c r="B57" s="115" t="s">
        <v>376</v>
      </c>
      <c r="C57" s="62" t="s">
        <v>263</v>
      </c>
      <c r="D57" s="99" t="s">
        <v>240</v>
      </c>
      <c r="E57" s="62" t="s">
        <v>240</v>
      </c>
      <c r="F57" s="187" t="s">
        <v>235</v>
      </c>
      <c r="G57" s="187" t="s">
        <v>350</v>
      </c>
      <c r="H57" s="187" t="s">
        <v>232</v>
      </c>
      <c r="I57" s="167" t="s">
        <v>377</v>
      </c>
      <c r="J57" s="111"/>
      <c r="K57" s="207">
        <f>K58</f>
        <v>20</v>
      </c>
      <c r="L57" s="207">
        <f>L58</f>
        <v>20</v>
      </c>
    </row>
    <row r="58" spans="2:12" s="32" customFormat="1" ht="33" customHeight="1">
      <c r="B58" s="3" t="s">
        <v>220</v>
      </c>
      <c r="C58" s="62" t="s">
        <v>263</v>
      </c>
      <c r="D58" s="99" t="s">
        <v>240</v>
      </c>
      <c r="E58" s="62" t="s">
        <v>240</v>
      </c>
      <c r="F58" s="163" t="s">
        <v>235</v>
      </c>
      <c r="G58" s="163" t="s">
        <v>350</v>
      </c>
      <c r="H58" s="163" t="s">
        <v>232</v>
      </c>
      <c r="I58" s="163" t="s">
        <v>377</v>
      </c>
      <c r="J58" s="111">
        <v>240</v>
      </c>
      <c r="K58" s="207">
        <v>20</v>
      </c>
      <c r="L58" s="207">
        <v>20</v>
      </c>
    </row>
    <row r="59" spans="2:12" s="32" customFormat="1" ht="63.75" customHeight="1">
      <c r="B59" s="3" t="s">
        <v>380</v>
      </c>
      <c r="C59" s="62" t="s">
        <v>263</v>
      </c>
      <c r="D59" s="99" t="s">
        <v>240</v>
      </c>
      <c r="E59" s="62" t="s">
        <v>240</v>
      </c>
      <c r="F59" s="187" t="s">
        <v>235</v>
      </c>
      <c r="G59" s="187" t="s">
        <v>350</v>
      </c>
      <c r="H59" s="187" t="s">
        <v>241</v>
      </c>
      <c r="I59" s="167" t="s">
        <v>309</v>
      </c>
      <c r="J59" s="111"/>
      <c r="K59" s="207">
        <f>K60</f>
        <v>100</v>
      </c>
      <c r="L59" s="207">
        <f>L60</f>
        <v>100</v>
      </c>
    </row>
    <row r="60" spans="2:12" s="32" customFormat="1" ht="27" customHeight="1">
      <c r="B60" s="115" t="s">
        <v>376</v>
      </c>
      <c r="C60" s="62" t="s">
        <v>263</v>
      </c>
      <c r="D60" s="99" t="s">
        <v>240</v>
      </c>
      <c r="E60" s="62" t="s">
        <v>240</v>
      </c>
      <c r="F60" s="163" t="s">
        <v>235</v>
      </c>
      <c r="G60" s="163" t="s">
        <v>350</v>
      </c>
      <c r="H60" s="163" t="s">
        <v>241</v>
      </c>
      <c r="I60" s="163" t="s">
        <v>377</v>
      </c>
      <c r="J60" s="111"/>
      <c r="K60" s="207">
        <f>K61</f>
        <v>100</v>
      </c>
      <c r="L60" s="207">
        <f>L61</f>
        <v>100</v>
      </c>
    </row>
    <row r="61" spans="2:12" s="32" customFormat="1" ht="27" customHeight="1">
      <c r="B61" s="3" t="s">
        <v>220</v>
      </c>
      <c r="C61" s="62" t="s">
        <v>263</v>
      </c>
      <c r="D61" s="99" t="s">
        <v>240</v>
      </c>
      <c r="E61" s="62" t="s">
        <v>240</v>
      </c>
      <c r="F61" s="187" t="s">
        <v>235</v>
      </c>
      <c r="G61" s="187" t="s">
        <v>350</v>
      </c>
      <c r="H61" s="187" t="s">
        <v>241</v>
      </c>
      <c r="I61" s="167" t="s">
        <v>377</v>
      </c>
      <c r="J61" s="111">
        <v>240</v>
      </c>
      <c r="K61" s="207">
        <v>100</v>
      </c>
      <c r="L61" s="207">
        <v>100</v>
      </c>
    </row>
    <row r="62" spans="2:12" s="32" customFormat="1" ht="27" customHeight="1">
      <c r="B62" s="3" t="s">
        <v>119</v>
      </c>
      <c r="C62" s="62" t="s">
        <v>263</v>
      </c>
      <c r="D62" s="99" t="s">
        <v>240</v>
      </c>
      <c r="E62" s="62" t="s">
        <v>240</v>
      </c>
      <c r="F62" s="163" t="s">
        <v>235</v>
      </c>
      <c r="G62" s="163" t="s">
        <v>350</v>
      </c>
      <c r="H62" s="163" t="s">
        <v>233</v>
      </c>
      <c r="I62" s="163" t="s">
        <v>309</v>
      </c>
      <c r="J62" s="111"/>
      <c r="K62" s="207">
        <f>K63</f>
        <v>78</v>
      </c>
      <c r="L62" s="207">
        <f>L63</f>
        <v>78</v>
      </c>
    </row>
    <row r="63" spans="2:12" s="32" customFormat="1" ht="27.75" customHeight="1">
      <c r="B63" s="115" t="s">
        <v>376</v>
      </c>
      <c r="C63" s="84" t="s">
        <v>263</v>
      </c>
      <c r="D63" s="133" t="s">
        <v>240</v>
      </c>
      <c r="E63" s="103" t="s">
        <v>240</v>
      </c>
      <c r="F63" s="187" t="s">
        <v>235</v>
      </c>
      <c r="G63" s="187" t="s">
        <v>350</v>
      </c>
      <c r="H63" s="187" t="s">
        <v>233</v>
      </c>
      <c r="I63" s="167" t="s">
        <v>377</v>
      </c>
      <c r="J63" s="111"/>
      <c r="K63" s="151">
        <f>K64+K65</f>
        <v>78</v>
      </c>
      <c r="L63" s="151">
        <f>L64+L65</f>
        <v>78</v>
      </c>
    </row>
    <row r="64" spans="2:12" s="32" customFormat="1" ht="36" customHeight="1">
      <c r="B64" s="3" t="s">
        <v>220</v>
      </c>
      <c r="C64" s="84" t="s">
        <v>263</v>
      </c>
      <c r="D64" s="133" t="s">
        <v>240</v>
      </c>
      <c r="E64" s="103" t="s">
        <v>240</v>
      </c>
      <c r="F64" s="163" t="s">
        <v>235</v>
      </c>
      <c r="G64" s="163" t="s">
        <v>350</v>
      </c>
      <c r="H64" s="163" t="s">
        <v>233</v>
      </c>
      <c r="I64" s="163" t="s">
        <v>377</v>
      </c>
      <c r="J64" s="111">
        <v>240</v>
      </c>
      <c r="K64" s="151">
        <v>24</v>
      </c>
      <c r="L64" s="151">
        <v>24</v>
      </c>
    </row>
    <row r="65" spans="2:12" s="32" customFormat="1" ht="27" customHeight="1">
      <c r="B65" s="3" t="s">
        <v>9</v>
      </c>
      <c r="C65" s="84" t="s">
        <v>263</v>
      </c>
      <c r="D65" s="133" t="s">
        <v>240</v>
      </c>
      <c r="E65" s="103" t="s">
        <v>240</v>
      </c>
      <c r="F65" s="187" t="s">
        <v>235</v>
      </c>
      <c r="G65" s="187" t="s">
        <v>350</v>
      </c>
      <c r="H65" s="187" t="s">
        <v>233</v>
      </c>
      <c r="I65" s="167" t="s">
        <v>377</v>
      </c>
      <c r="J65" s="111">
        <v>610</v>
      </c>
      <c r="K65" s="151">
        <v>54</v>
      </c>
      <c r="L65" s="151">
        <v>54</v>
      </c>
    </row>
    <row r="66" spans="2:12" s="32" customFormat="1" ht="15.75" customHeight="1">
      <c r="B66" s="40" t="s">
        <v>290</v>
      </c>
      <c r="C66" s="62" t="s">
        <v>263</v>
      </c>
      <c r="D66" s="62" t="s">
        <v>234</v>
      </c>
      <c r="E66" s="62" t="s">
        <v>231</v>
      </c>
      <c r="F66" s="163"/>
      <c r="G66" s="163"/>
      <c r="H66" s="163"/>
      <c r="I66" s="163"/>
      <c r="J66" s="64"/>
      <c r="K66" s="207">
        <f>K67+K106</f>
        <v>31871.399999999998</v>
      </c>
      <c r="L66" s="207">
        <f>L67+L106</f>
        <v>30357.499999999996</v>
      </c>
    </row>
    <row r="67" spans="2:12" s="32" customFormat="1" ht="16.5" customHeight="1">
      <c r="B67" s="40" t="s">
        <v>256</v>
      </c>
      <c r="C67" s="62" t="s">
        <v>263</v>
      </c>
      <c r="D67" s="62" t="s">
        <v>234</v>
      </c>
      <c r="E67" s="62" t="s">
        <v>230</v>
      </c>
      <c r="F67" s="186"/>
      <c r="G67" s="187"/>
      <c r="H67" s="187"/>
      <c r="I67" s="167"/>
      <c r="J67" s="64"/>
      <c r="K67" s="207">
        <f>K68+K102</f>
        <v>29809.6</v>
      </c>
      <c r="L67" s="207">
        <f>L68+L102</f>
        <v>28295.699999999997</v>
      </c>
    </row>
    <row r="68" spans="2:12" s="32" customFormat="1" ht="41.25" customHeight="1">
      <c r="B68" s="40" t="s">
        <v>342</v>
      </c>
      <c r="C68" s="62" t="s">
        <v>263</v>
      </c>
      <c r="D68" s="62" t="s">
        <v>234</v>
      </c>
      <c r="E68" s="62" t="s">
        <v>230</v>
      </c>
      <c r="F68" s="186" t="s">
        <v>235</v>
      </c>
      <c r="G68" s="187" t="s">
        <v>306</v>
      </c>
      <c r="H68" s="187" t="s">
        <v>231</v>
      </c>
      <c r="I68" s="187" t="s">
        <v>309</v>
      </c>
      <c r="J68" s="64"/>
      <c r="K68" s="184">
        <f>K69+K81+K93</f>
        <v>28612.1</v>
      </c>
      <c r="L68" s="184">
        <f>L69+L81+L93</f>
        <v>28295.699999999997</v>
      </c>
    </row>
    <row r="69" spans="2:13" s="32" customFormat="1" ht="30" customHeight="1">
      <c r="B69" s="40" t="s">
        <v>345</v>
      </c>
      <c r="C69" s="62" t="s">
        <v>263</v>
      </c>
      <c r="D69" s="62" t="s">
        <v>234</v>
      </c>
      <c r="E69" s="62" t="s">
        <v>230</v>
      </c>
      <c r="F69" s="186" t="s">
        <v>235</v>
      </c>
      <c r="G69" s="187" t="s">
        <v>327</v>
      </c>
      <c r="H69" s="187" t="s">
        <v>231</v>
      </c>
      <c r="I69" s="187" t="s">
        <v>309</v>
      </c>
      <c r="J69" s="111"/>
      <c r="K69" s="196">
        <f>K70+K75+K78</f>
        <v>11351.4</v>
      </c>
      <c r="L69" s="196">
        <f>L70+L75+L78</f>
        <v>12716</v>
      </c>
      <c r="M69" s="39"/>
    </row>
    <row r="70" spans="2:13" s="32" customFormat="1" ht="33" customHeight="1">
      <c r="B70" s="246" t="s">
        <v>478</v>
      </c>
      <c r="C70" s="62" t="s">
        <v>263</v>
      </c>
      <c r="D70" s="62" t="s">
        <v>234</v>
      </c>
      <c r="E70" s="62" t="s">
        <v>230</v>
      </c>
      <c r="F70" s="163" t="s">
        <v>235</v>
      </c>
      <c r="G70" s="163" t="s">
        <v>327</v>
      </c>
      <c r="H70" s="163" t="s">
        <v>230</v>
      </c>
      <c r="I70" s="163" t="s">
        <v>309</v>
      </c>
      <c r="J70" s="111"/>
      <c r="K70" s="196">
        <f>K71+K73</f>
        <v>10850.4</v>
      </c>
      <c r="L70" s="196">
        <f>L71+L73</f>
        <v>11215</v>
      </c>
      <c r="M70" s="39"/>
    </row>
    <row r="71" spans="2:12" s="32" customFormat="1" ht="15.75" customHeight="1">
      <c r="B71" s="115" t="s">
        <v>38</v>
      </c>
      <c r="C71" s="62" t="s">
        <v>263</v>
      </c>
      <c r="D71" s="62" t="s">
        <v>234</v>
      </c>
      <c r="E71" s="62" t="s">
        <v>230</v>
      </c>
      <c r="F71" s="186" t="s">
        <v>235</v>
      </c>
      <c r="G71" s="187" t="s">
        <v>327</v>
      </c>
      <c r="H71" s="187" t="s">
        <v>230</v>
      </c>
      <c r="I71" s="167" t="s">
        <v>358</v>
      </c>
      <c r="J71" s="111"/>
      <c r="K71" s="196">
        <f>K72</f>
        <v>9386.9</v>
      </c>
      <c r="L71" s="196">
        <f>L72</f>
        <v>9751.5</v>
      </c>
    </row>
    <row r="72" spans="2:12" s="32" customFormat="1" ht="18" customHeight="1">
      <c r="B72" s="115" t="s">
        <v>9</v>
      </c>
      <c r="C72" s="62" t="s">
        <v>263</v>
      </c>
      <c r="D72" s="62" t="s">
        <v>234</v>
      </c>
      <c r="E72" s="62" t="s">
        <v>230</v>
      </c>
      <c r="F72" s="163" t="s">
        <v>235</v>
      </c>
      <c r="G72" s="163" t="s">
        <v>327</v>
      </c>
      <c r="H72" s="163" t="s">
        <v>230</v>
      </c>
      <c r="I72" s="163" t="s">
        <v>358</v>
      </c>
      <c r="J72" s="111">
        <v>610</v>
      </c>
      <c r="K72" s="196">
        <v>9386.9</v>
      </c>
      <c r="L72" s="196">
        <v>9751.5</v>
      </c>
    </row>
    <row r="73" spans="2:12" s="32" customFormat="1" ht="54" customHeight="1">
      <c r="B73" s="245" t="s">
        <v>477</v>
      </c>
      <c r="C73" s="62" t="s">
        <v>263</v>
      </c>
      <c r="D73" s="62" t="s">
        <v>234</v>
      </c>
      <c r="E73" s="62" t="s">
        <v>230</v>
      </c>
      <c r="F73" s="186" t="s">
        <v>235</v>
      </c>
      <c r="G73" s="187" t="s">
        <v>327</v>
      </c>
      <c r="H73" s="187" t="s">
        <v>230</v>
      </c>
      <c r="I73" s="167" t="s">
        <v>465</v>
      </c>
      <c r="J73" s="1"/>
      <c r="K73" s="196">
        <f>K74</f>
        <v>1463.5</v>
      </c>
      <c r="L73" s="196">
        <f>L74</f>
        <v>1463.5</v>
      </c>
    </row>
    <row r="74" spans="2:12" s="32" customFormat="1" ht="21.75" customHeight="1">
      <c r="B74" s="9" t="s">
        <v>9</v>
      </c>
      <c r="C74" s="62" t="s">
        <v>263</v>
      </c>
      <c r="D74" s="62" t="s">
        <v>234</v>
      </c>
      <c r="E74" s="62" t="s">
        <v>230</v>
      </c>
      <c r="F74" s="163" t="s">
        <v>235</v>
      </c>
      <c r="G74" s="163" t="s">
        <v>327</v>
      </c>
      <c r="H74" s="163" t="s">
        <v>230</v>
      </c>
      <c r="I74" s="163" t="s">
        <v>465</v>
      </c>
      <c r="J74" s="1" t="s">
        <v>10</v>
      </c>
      <c r="K74" s="196">
        <v>1463.5</v>
      </c>
      <c r="L74" s="196">
        <v>1463.5</v>
      </c>
    </row>
    <row r="75" spans="2:12" s="32" customFormat="1" ht="29.25" customHeight="1">
      <c r="B75" s="115" t="s">
        <v>359</v>
      </c>
      <c r="C75" s="62" t="s">
        <v>263</v>
      </c>
      <c r="D75" s="62" t="s">
        <v>234</v>
      </c>
      <c r="E75" s="62" t="s">
        <v>230</v>
      </c>
      <c r="F75" s="186" t="s">
        <v>235</v>
      </c>
      <c r="G75" s="187" t="s">
        <v>327</v>
      </c>
      <c r="H75" s="187" t="s">
        <v>232</v>
      </c>
      <c r="I75" s="167" t="s">
        <v>309</v>
      </c>
      <c r="J75" s="111"/>
      <c r="K75" s="196">
        <f>K76</f>
        <v>1</v>
      </c>
      <c r="L75" s="196">
        <f>L76</f>
        <v>1</v>
      </c>
    </row>
    <row r="76" spans="2:12" s="32" customFormat="1" ht="27.75" customHeight="1">
      <c r="B76" s="115" t="s">
        <v>39</v>
      </c>
      <c r="C76" s="62" t="s">
        <v>263</v>
      </c>
      <c r="D76" s="62" t="s">
        <v>234</v>
      </c>
      <c r="E76" s="62" t="s">
        <v>230</v>
      </c>
      <c r="F76" s="163" t="s">
        <v>235</v>
      </c>
      <c r="G76" s="163" t="s">
        <v>327</v>
      </c>
      <c r="H76" s="163" t="s">
        <v>232</v>
      </c>
      <c r="I76" s="163" t="s">
        <v>360</v>
      </c>
      <c r="J76" s="111"/>
      <c r="K76" s="196">
        <f>K77</f>
        <v>1</v>
      </c>
      <c r="L76" s="196">
        <f>L77</f>
        <v>1</v>
      </c>
    </row>
    <row r="77" spans="2:12" s="32" customFormat="1" ht="15.75" customHeight="1">
      <c r="B77" s="115" t="s">
        <v>9</v>
      </c>
      <c r="C77" s="62" t="s">
        <v>263</v>
      </c>
      <c r="D77" s="62" t="s">
        <v>234</v>
      </c>
      <c r="E77" s="62" t="s">
        <v>230</v>
      </c>
      <c r="F77" s="186" t="s">
        <v>235</v>
      </c>
      <c r="G77" s="187" t="s">
        <v>327</v>
      </c>
      <c r="H77" s="187" t="s">
        <v>232</v>
      </c>
      <c r="I77" s="167" t="s">
        <v>360</v>
      </c>
      <c r="J77" s="111">
        <v>610</v>
      </c>
      <c r="K77" s="196">
        <v>1</v>
      </c>
      <c r="L77" s="196">
        <v>1</v>
      </c>
    </row>
    <row r="78" spans="2:12" s="32" customFormat="1" ht="66.75" customHeight="1">
      <c r="B78" s="115" t="s">
        <v>362</v>
      </c>
      <c r="C78" s="62" t="s">
        <v>263</v>
      </c>
      <c r="D78" s="62" t="s">
        <v>234</v>
      </c>
      <c r="E78" s="62" t="s">
        <v>230</v>
      </c>
      <c r="F78" s="163" t="s">
        <v>235</v>
      </c>
      <c r="G78" s="163" t="s">
        <v>327</v>
      </c>
      <c r="H78" s="163" t="s">
        <v>241</v>
      </c>
      <c r="I78" s="163" t="s">
        <v>309</v>
      </c>
      <c r="J78" s="111"/>
      <c r="K78" s="196">
        <f>K79</f>
        <v>500</v>
      </c>
      <c r="L78" s="196">
        <f>L79</f>
        <v>1500</v>
      </c>
    </row>
    <row r="79" spans="2:12" s="32" customFormat="1" ht="72" customHeight="1">
      <c r="B79" s="13" t="s">
        <v>121</v>
      </c>
      <c r="C79" s="62" t="s">
        <v>263</v>
      </c>
      <c r="D79" s="62" t="s">
        <v>234</v>
      </c>
      <c r="E79" s="62" t="s">
        <v>230</v>
      </c>
      <c r="F79" s="186" t="s">
        <v>235</v>
      </c>
      <c r="G79" s="187" t="s">
        <v>327</v>
      </c>
      <c r="H79" s="187" t="s">
        <v>241</v>
      </c>
      <c r="I79" s="167" t="s">
        <v>361</v>
      </c>
      <c r="J79" s="111"/>
      <c r="K79" s="196">
        <f>K80</f>
        <v>500</v>
      </c>
      <c r="L79" s="196">
        <f>L80</f>
        <v>1500</v>
      </c>
    </row>
    <row r="80" spans="2:12" s="32" customFormat="1" ht="15.75" customHeight="1">
      <c r="B80" s="115" t="s">
        <v>9</v>
      </c>
      <c r="C80" s="62" t="s">
        <v>263</v>
      </c>
      <c r="D80" s="62" t="s">
        <v>234</v>
      </c>
      <c r="E80" s="62" t="s">
        <v>230</v>
      </c>
      <c r="F80" s="163" t="s">
        <v>235</v>
      </c>
      <c r="G80" s="163" t="s">
        <v>327</v>
      </c>
      <c r="H80" s="163" t="s">
        <v>241</v>
      </c>
      <c r="I80" s="163" t="s">
        <v>361</v>
      </c>
      <c r="J80" s="111">
        <v>610</v>
      </c>
      <c r="K80" s="196">
        <v>500</v>
      </c>
      <c r="L80" s="196">
        <v>1500</v>
      </c>
    </row>
    <row r="81" spans="2:13" s="32" customFormat="1" ht="31.5" customHeight="1">
      <c r="B81" s="40" t="s">
        <v>346</v>
      </c>
      <c r="C81" s="62" t="s">
        <v>263</v>
      </c>
      <c r="D81" s="62" t="s">
        <v>234</v>
      </c>
      <c r="E81" s="62" t="s">
        <v>230</v>
      </c>
      <c r="F81" s="186" t="s">
        <v>235</v>
      </c>
      <c r="G81" s="187" t="s">
        <v>226</v>
      </c>
      <c r="H81" s="187" t="s">
        <v>231</v>
      </c>
      <c r="I81" s="187" t="s">
        <v>309</v>
      </c>
      <c r="J81" s="111"/>
      <c r="K81" s="196">
        <f>K82+K87+K90</f>
        <v>8438.6</v>
      </c>
      <c r="L81" s="196">
        <f>L82+L87+L90</f>
        <v>7423.6</v>
      </c>
      <c r="M81" s="39"/>
    </row>
    <row r="82" spans="2:13" s="32" customFormat="1" ht="55.5" customHeight="1">
      <c r="B82" s="115" t="s">
        <v>363</v>
      </c>
      <c r="C82" s="62" t="s">
        <v>263</v>
      </c>
      <c r="D82" s="62" t="s">
        <v>234</v>
      </c>
      <c r="E82" s="62" t="s">
        <v>230</v>
      </c>
      <c r="F82" s="186" t="s">
        <v>235</v>
      </c>
      <c r="G82" s="187" t="s">
        <v>226</v>
      </c>
      <c r="H82" s="187" t="s">
        <v>230</v>
      </c>
      <c r="I82" s="187" t="s">
        <v>309</v>
      </c>
      <c r="J82" s="114"/>
      <c r="K82" s="196">
        <f>K83+K85</f>
        <v>3053.6</v>
      </c>
      <c r="L82" s="196">
        <f>L83+L85</f>
        <v>3153.6</v>
      </c>
      <c r="M82" s="39"/>
    </row>
    <row r="83" spans="2:12" s="32" customFormat="1" ht="22.5" customHeight="1">
      <c r="B83" s="115" t="s">
        <v>35</v>
      </c>
      <c r="C83" s="62" t="s">
        <v>263</v>
      </c>
      <c r="D83" s="62" t="s">
        <v>234</v>
      </c>
      <c r="E83" s="62" t="s">
        <v>230</v>
      </c>
      <c r="F83" s="163" t="s">
        <v>235</v>
      </c>
      <c r="G83" s="163" t="s">
        <v>226</v>
      </c>
      <c r="H83" s="163" t="s">
        <v>230</v>
      </c>
      <c r="I83" s="163" t="s">
        <v>364</v>
      </c>
      <c r="J83" s="114"/>
      <c r="K83" s="196">
        <f>K84</f>
        <v>1500.1</v>
      </c>
      <c r="L83" s="196">
        <f>L84</f>
        <v>1600.1</v>
      </c>
    </row>
    <row r="84" spans="2:12" s="32" customFormat="1" ht="17.25" customHeight="1">
      <c r="B84" s="115" t="s">
        <v>9</v>
      </c>
      <c r="C84" s="62" t="s">
        <v>263</v>
      </c>
      <c r="D84" s="62" t="s">
        <v>234</v>
      </c>
      <c r="E84" s="62" t="s">
        <v>230</v>
      </c>
      <c r="F84" s="186" t="s">
        <v>235</v>
      </c>
      <c r="G84" s="187" t="s">
        <v>226</v>
      </c>
      <c r="H84" s="187" t="s">
        <v>230</v>
      </c>
      <c r="I84" s="167" t="s">
        <v>364</v>
      </c>
      <c r="J84" s="111">
        <v>610</v>
      </c>
      <c r="K84" s="196">
        <v>1500.1</v>
      </c>
      <c r="L84" s="196">
        <v>1600.1</v>
      </c>
    </row>
    <row r="85" spans="2:12" s="32" customFormat="1" ht="51.75" customHeight="1">
      <c r="B85" s="245" t="s">
        <v>477</v>
      </c>
      <c r="C85" s="62" t="s">
        <v>263</v>
      </c>
      <c r="D85" s="62" t="s">
        <v>234</v>
      </c>
      <c r="E85" s="62" t="s">
        <v>230</v>
      </c>
      <c r="F85" s="186" t="s">
        <v>235</v>
      </c>
      <c r="G85" s="187" t="s">
        <v>226</v>
      </c>
      <c r="H85" s="187" t="s">
        <v>230</v>
      </c>
      <c r="I85" s="167" t="s">
        <v>465</v>
      </c>
      <c r="J85" s="111"/>
      <c r="K85" s="196">
        <f>K86</f>
        <v>1553.5</v>
      </c>
      <c r="L85" s="196">
        <f>L86</f>
        <v>1553.5</v>
      </c>
    </row>
    <row r="86" spans="2:12" s="32" customFormat="1" ht="21" customHeight="1">
      <c r="B86" s="9" t="s">
        <v>9</v>
      </c>
      <c r="C86" s="62" t="s">
        <v>263</v>
      </c>
      <c r="D86" s="62" t="s">
        <v>234</v>
      </c>
      <c r="E86" s="62" t="s">
        <v>230</v>
      </c>
      <c r="F86" s="186" t="s">
        <v>235</v>
      </c>
      <c r="G86" s="187" t="s">
        <v>226</v>
      </c>
      <c r="H86" s="187" t="s">
        <v>230</v>
      </c>
      <c r="I86" s="167" t="s">
        <v>465</v>
      </c>
      <c r="J86" s="111">
        <v>610</v>
      </c>
      <c r="K86" s="196">
        <v>1553.5</v>
      </c>
      <c r="L86" s="196">
        <v>1553.5</v>
      </c>
    </row>
    <row r="87" spans="2:12" s="32" customFormat="1" ht="32.25" customHeight="1">
      <c r="B87" s="115" t="s">
        <v>365</v>
      </c>
      <c r="C87" s="62" t="s">
        <v>263</v>
      </c>
      <c r="D87" s="62" t="s">
        <v>234</v>
      </c>
      <c r="E87" s="62" t="s">
        <v>230</v>
      </c>
      <c r="F87" s="163" t="s">
        <v>235</v>
      </c>
      <c r="G87" s="163" t="s">
        <v>226</v>
      </c>
      <c r="H87" s="163" t="s">
        <v>235</v>
      </c>
      <c r="I87" s="163" t="s">
        <v>309</v>
      </c>
      <c r="J87" s="111"/>
      <c r="K87" s="196">
        <f>K88</f>
        <v>265</v>
      </c>
      <c r="L87" s="196">
        <f>L88</f>
        <v>0</v>
      </c>
    </row>
    <row r="88" spans="2:12" s="32" customFormat="1" ht="38.25" customHeight="1">
      <c r="B88" s="115" t="s">
        <v>36</v>
      </c>
      <c r="C88" s="62" t="s">
        <v>263</v>
      </c>
      <c r="D88" s="62" t="s">
        <v>234</v>
      </c>
      <c r="E88" s="62" t="s">
        <v>230</v>
      </c>
      <c r="F88" s="186" t="s">
        <v>235</v>
      </c>
      <c r="G88" s="187" t="s">
        <v>226</v>
      </c>
      <c r="H88" s="187" t="s">
        <v>235</v>
      </c>
      <c r="I88" s="167" t="s">
        <v>364</v>
      </c>
      <c r="J88" s="111"/>
      <c r="K88" s="196">
        <f>K89</f>
        <v>265</v>
      </c>
      <c r="L88" s="196">
        <f>L89</f>
        <v>0</v>
      </c>
    </row>
    <row r="89" spans="2:12" s="32" customFormat="1" ht="15" customHeight="1">
      <c r="B89" s="115" t="s">
        <v>9</v>
      </c>
      <c r="C89" s="62" t="s">
        <v>263</v>
      </c>
      <c r="D89" s="62" t="s">
        <v>234</v>
      </c>
      <c r="E89" s="62" t="s">
        <v>230</v>
      </c>
      <c r="F89" s="163" t="s">
        <v>235</v>
      </c>
      <c r="G89" s="163" t="s">
        <v>226</v>
      </c>
      <c r="H89" s="163" t="s">
        <v>235</v>
      </c>
      <c r="I89" s="163" t="s">
        <v>364</v>
      </c>
      <c r="J89" s="111">
        <v>610</v>
      </c>
      <c r="K89" s="196">
        <v>265</v>
      </c>
      <c r="L89" s="196">
        <v>0</v>
      </c>
    </row>
    <row r="90" spans="2:12" s="32" customFormat="1" ht="57.75" customHeight="1">
      <c r="B90" s="115" t="s">
        <v>366</v>
      </c>
      <c r="C90" s="62" t="s">
        <v>263</v>
      </c>
      <c r="D90" s="62" t="s">
        <v>234</v>
      </c>
      <c r="E90" s="62" t="s">
        <v>230</v>
      </c>
      <c r="F90" s="186" t="s">
        <v>235</v>
      </c>
      <c r="G90" s="187" t="s">
        <v>226</v>
      </c>
      <c r="H90" s="187" t="s">
        <v>232</v>
      </c>
      <c r="I90" s="167" t="s">
        <v>309</v>
      </c>
      <c r="J90" s="111"/>
      <c r="K90" s="197">
        <f>K91</f>
        <v>5120</v>
      </c>
      <c r="L90" s="197">
        <f>L91</f>
        <v>4270</v>
      </c>
    </row>
    <row r="91" spans="2:12" s="32" customFormat="1" ht="54.75" customHeight="1">
      <c r="B91" s="10" t="s">
        <v>120</v>
      </c>
      <c r="C91" s="62" t="s">
        <v>263</v>
      </c>
      <c r="D91" s="62" t="s">
        <v>234</v>
      </c>
      <c r="E91" s="62" t="s">
        <v>230</v>
      </c>
      <c r="F91" s="163" t="s">
        <v>235</v>
      </c>
      <c r="G91" s="163" t="s">
        <v>226</v>
      </c>
      <c r="H91" s="163" t="s">
        <v>232</v>
      </c>
      <c r="I91" s="163" t="s">
        <v>361</v>
      </c>
      <c r="J91" s="114"/>
      <c r="K91" s="197">
        <f>K92</f>
        <v>5120</v>
      </c>
      <c r="L91" s="197">
        <f>L92</f>
        <v>4270</v>
      </c>
    </row>
    <row r="92" spans="2:12" s="32" customFormat="1" ht="15" customHeight="1">
      <c r="B92" s="115" t="s">
        <v>9</v>
      </c>
      <c r="C92" s="62" t="s">
        <v>263</v>
      </c>
      <c r="D92" s="62" t="s">
        <v>234</v>
      </c>
      <c r="E92" s="62" t="s">
        <v>230</v>
      </c>
      <c r="F92" s="186" t="s">
        <v>235</v>
      </c>
      <c r="G92" s="187" t="s">
        <v>226</v>
      </c>
      <c r="H92" s="187" t="s">
        <v>232</v>
      </c>
      <c r="I92" s="167" t="s">
        <v>361</v>
      </c>
      <c r="J92" s="111">
        <v>610</v>
      </c>
      <c r="K92" s="197">
        <f>3220+1900</f>
        <v>5120</v>
      </c>
      <c r="L92" s="196">
        <v>4270</v>
      </c>
    </row>
    <row r="93" spans="2:12" s="32" customFormat="1" ht="15" customHeight="1">
      <c r="B93" s="115" t="s">
        <v>347</v>
      </c>
      <c r="C93" s="62" t="s">
        <v>263</v>
      </c>
      <c r="D93" s="62" t="s">
        <v>234</v>
      </c>
      <c r="E93" s="62" t="s">
        <v>230</v>
      </c>
      <c r="F93" s="190" t="s">
        <v>235</v>
      </c>
      <c r="G93" s="190" t="s">
        <v>98</v>
      </c>
      <c r="H93" s="190" t="s">
        <v>231</v>
      </c>
      <c r="I93" s="190" t="s">
        <v>309</v>
      </c>
      <c r="J93" s="114"/>
      <c r="K93" s="197">
        <f>K94+K99</f>
        <v>8822.1</v>
      </c>
      <c r="L93" s="197">
        <f>L94+L99</f>
        <v>8156.1</v>
      </c>
    </row>
    <row r="94" spans="2:12" s="32" customFormat="1" ht="31.5" customHeight="1">
      <c r="B94" s="115" t="s">
        <v>370</v>
      </c>
      <c r="C94" s="62" t="s">
        <v>263</v>
      </c>
      <c r="D94" s="62" t="s">
        <v>234</v>
      </c>
      <c r="E94" s="62" t="s">
        <v>230</v>
      </c>
      <c r="F94" s="186" t="s">
        <v>235</v>
      </c>
      <c r="G94" s="187" t="s">
        <v>98</v>
      </c>
      <c r="H94" s="187" t="s">
        <v>230</v>
      </c>
      <c r="I94" s="167" t="s">
        <v>309</v>
      </c>
      <c r="J94" s="114"/>
      <c r="K94" s="197">
        <f>K95+K97</f>
        <v>8225.9</v>
      </c>
      <c r="L94" s="197">
        <f>L95+L97</f>
        <v>8156.1</v>
      </c>
    </row>
    <row r="95" spans="2:12" s="32" customFormat="1" ht="15" customHeight="1">
      <c r="B95" s="115" t="s">
        <v>37</v>
      </c>
      <c r="C95" s="62" t="s">
        <v>263</v>
      </c>
      <c r="D95" s="62" t="s">
        <v>234</v>
      </c>
      <c r="E95" s="62" t="s">
        <v>230</v>
      </c>
      <c r="F95" s="163" t="s">
        <v>235</v>
      </c>
      <c r="G95" s="163" t="s">
        <v>98</v>
      </c>
      <c r="H95" s="163" t="s">
        <v>230</v>
      </c>
      <c r="I95" s="163" t="s">
        <v>367</v>
      </c>
      <c r="J95" s="114"/>
      <c r="K95" s="197">
        <f>K96</f>
        <v>7112</v>
      </c>
      <c r="L95" s="197">
        <f>L96</f>
        <v>7042.2</v>
      </c>
    </row>
    <row r="96" spans="2:12" s="32" customFormat="1" ht="15" customHeight="1">
      <c r="B96" s="115" t="s">
        <v>9</v>
      </c>
      <c r="C96" s="62" t="s">
        <v>263</v>
      </c>
      <c r="D96" s="62" t="s">
        <v>234</v>
      </c>
      <c r="E96" s="62" t="s">
        <v>230</v>
      </c>
      <c r="F96" s="186" t="s">
        <v>235</v>
      </c>
      <c r="G96" s="187" t="s">
        <v>98</v>
      </c>
      <c r="H96" s="187" t="s">
        <v>230</v>
      </c>
      <c r="I96" s="167" t="s">
        <v>367</v>
      </c>
      <c r="J96" s="114">
        <v>610</v>
      </c>
      <c r="K96" s="197">
        <v>7112</v>
      </c>
      <c r="L96" s="196">
        <v>7042.2</v>
      </c>
    </row>
    <row r="97" spans="2:12" s="32" customFormat="1" ht="54" customHeight="1">
      <c r="B97" s="245" t="s">
        <v>477</v>
      </c>
      <c r="C97" s="62" t="s">
        <v>263</v>
      </c>
      <c r="D97" s="62" t="s">
        <v>234</v>
      </c>
      <c r="E97" s="62" t="s">
        <v>230</v>
      </c>
      <c r="F97" s="186" t="s">
        <v>235</v>
      </c>
      <c r="G97" s="187" t="s">
        <v>98</v>
      </c>
      <c r="H97" s="187" t="s">
        <v>230</v>
      </c>
      <c r="I97" s="167" t="s">
        <v>465</v>
      </c>
      <c r="J97" s="114"/>
      <c r="K97" s="197">
        <f>K98</f>
        <v>1113.9</v>
      </c>
      <c r="L97" s="197">
        <f>L98</f>
        <v>1113.9</v>
      </c>
    </row>
    <row r="98" spans="2:12" s="32" customFormat="1" ht="19.5" customHeight="1">
      <c r="B98" s="9" t="s">
        <v>9</v>
      </c>
      <c r="C98" s="62" t="s">
        <v>263</v>
      </c>
      <c r="D98" s="62" t="s">
        <v>234</v>
      </c>
      <c r="E98" s="62" t="s">
        <v>230</v>
      </c>
      <c r="F98" s="186" t="s">
        <v>235</v>
      </c>
      <c r="G98" s="187" t="s">
        <v>98</v>
      </c>
      <c r="H98" s="187" t="s">
        <v>230</v>
      </c>
      <c r="I98" s="167" t="s">
        <v>465</v>
      </c>
      <c r="J98" s="111">
        <v>610</v>
      </c>
      <c r="K98" s="197">
        <v>1113.9</v>
      </c>
      <c r="L98" s="197">
        <v>1113.9</v>
      </c>
    </row>
    <row r="99" spans="2:12" s="32" customFormat="1" ht="26.25" customHeight="1">
      <c r="B99" s="115" t="s">
        <v>368</v>
      </c>
      <c r="C99" s="62" t="s">
        <v>263</v>
      </c>
      <c r="D99" s="62" t="s">
        <v>234</v>
      </c>
      <c r="E99" s="62" t="s">
        <v>230</v>
      </c>
      <c r="F99" s="163" t="s">
        <v>235</v>
      </c>
      <c r="G99" s="163" t="s">
        <v>98</v>
      </c>
      <c r="H99" s="163" t="s">
        <v>235</v>
      </c>
      <c r="I99" s="163" t="s">
        <v>309</v>
      </c>
      <c r="J99" s="114"/>
      <c r="K99" s="197">
        <f>K100</f>
        <v>596.2</v>
      </c>
      <c r="L99" s="197">
        <f>L100</f>
        <v>0</v>
      </c>
    </row>
    <row r="100" spans="2:12" s="32" customFormat="1" ht="26.25" customHeight="1">
      <c r="B100" s="115" t="s">
        <v>369</v>
      </c>
      <c r="C100" s="62" t="s">
        <v>263</v>
      </c>
      <c r="D100" s="62" t="s">
        <v>234</v>
      </c>
      <c r="E100" s="62" t="s">
        <v>230</v>
      </c>
      <c r="F100" s="186" t="s">
        <v>235</v>
      </c>
      <c r="G100" s="187" t="s">
        <v>98</v>
      </c>
      <c r="H100" s="187" t="s">
        <v>235</v>
      </c>
      <c r="I100" s="167" t="s">
        <v>367</v>
      </c>
      <c r="J100" s="114"/>
      <c r="K100" s="197">
        <f>K101</f>
        <v>596.2</v>
      </c>
      <c r="L100" s="197">
        <f>L101</f>
        <v>0</v>
      </c>
    </row>
    <row r="101" spans="2:12" s="32" customFormat="1" ht="15" customHeight="1">
      <c r="B101" s="115" t="s">
        <v>9</v>
      </c>
      <c r="C101" s="62" t="s">
        <v>263</v>
      </c>
      <c r="D101" s="62" t="s">
        <v>234</v>
      </c>
      <c r="E101" s="62" t="s">
        <v>230</v>
      </c>
      <c r="F101" s="163" t="s">
        <v>235</v>
      </c>
      <c r="G101" s="163" t="s">
        <v>98</v>
      </c>
      <c r="H101" s="163" t="s">
        <v>235</v>
      </c>
      <c r="I101" s="163" t="s">
        <v>367</v>
      </c>
      <c r="J101" s="114">
        <v>610</v>
      </c>
      <c r="K101" s="197">
        <v>596.2</v>
      </c>
      <c r="L101" s="196">
        <v>0</v>
      </c>
    </row>
    <row r="102" spans="2:12" s="32" customFormat="1" ht="42" customHeight="1">
      <c r="B102" s="227" t="s">
        <v>59</v>
      </c>
      <c r="C102" s="62" t="s">
        <v>263</v>
      </c>
      <c r="D102" s="62" t="s">
        <v>234</v>
      </c>
      <c r="E102" s="62" t="s">
        <v>230</v>
      </c>
      <c r="F102" s="133" t="s">
        <v>239</v>
      </c>
      <c r="G102" s="195" t="s">
        <v>306</v>
      </c>
      <c r="H102" s="195" t="s">
        <v>231</v>
      </c>
      <c r="I102" s="161" t="s">
        <v>309</v>
      </c>
      <c r="J102" s="228"/>
      <c r="K102" s="197">
        <f aca="true" t="shared" si="1" ref="K102:L104">K103</f>
        <v>1197.5</v>
      </c>
      <c r="L102" s="197">
        <f t="shared" si="1"/>
        <v>0</v>
      </c>
    </row>
    <row r="103" spans="2:12" s="32" customFormat="1" ht="43.5" customHeight="1">
      <c r="B103" s="8" t="s">
        <v>455</v>
      </c>
      <c r="C103" s="62" t="s">
        <v>263</v>
      </c>
      <c r="D103" s="62" t="s">
        <v>234</v>
      </c>
      <c r="E103" s="62" t="s">
        <v>230</v>
      </c>
      <c r="F103" s="164" t="s">
        <v>239</v>
      </c>
      <c r="G103" s="164" t="s">
        <v>306</v>
      </c>
      <c r="H103" s="164" t="s">
        <v>241</v>
      </c>
      <c r="I103" s="164" t="s">
        <v>309</v>
      </c>
      <c r="J103" s="228"/>
      <c r="K103" s="197">
        <f t="shared" si="1"/>
        <v>1197.5</v>
      </c>
      <c r="L103" s="197">
        <f t="shared" si="1"/>
        <v>0</v>
      </c>
    </row>
    <row r="104" spans="2:12" s="32" customFormat="1" ht="33.75" customHeight="1">
      <c r="B104" s="8" t="s">
        <v>457</v>
      </c>
      <c r="C104" s="62" t="s">
        <v>263</v>
      </c>
      <c r="D104" s="62" t="s">
        <v>234</v>
      </c>
      <c r="E104" s="62" t="s">
        <v>230</v>
      </c>
      <c r="F104" s="192" t="s">
        <v>239</v>
      </c>
      <c r="G104" s="193" t="s">
        <v>306</v>
      </c>
      <c r="H104" s="193" t="s">
        <v>241</v>
      </c>
      <c r="I104" s="194" t="s">
        <v>456</v>
      </c>
      <c r="J104" s="228"/>
      <c r="K104" s="197">
        <f t="shared" si="1"/>
        <v>1197.5</v>
      </c>
      <c r="L104" s="197">
        <f t="shared" si="1"/>
        <v>0</v>
      </c>
    </row>
    <row r="105" spans="2:12" s="32" customFormat="1" ht="15" customHeight="1">
      <c r="B105" s="115" t="s">
        <v>9</v>
      </c>
      <c r="C105" s="62" t="s">
        <v>263</v>
      </c>
      <c r="D105" s="62" t="s">
        <v>234</v>
      </c>
      <c r="E105" s="62" t="s">
        <v>230</v>
      </c>
      <c r="F105" s="192" t="s">
        <v>239</v>
      </c>
      <c r="G105" s="193" t="s">
        <v>306</v>
      </c>
      <c r="H105" s="193" t="s">
        <v>241</v>
      </c>
      <c r="I105" s="194" t="s">
        <v>456</v>
      </c>
      <c r="J105" s="228">
        <v>610</v>
      </c>
      <c r="K105" s="197">
        <v>1197.5</v>
      </c>
      <c r="L105" s="197"/>
    </row>
    <row r="106" spans="2:12" s="32" customFormat="1" ht="15.75" customHeight="1">
      <c r="B106" s="40" t="s">
        <v>194</v>
      </c>
      <c r="C106" s="62" t="s">
        <v>285</v>
      </c>
      <c r="D106" s="62" t="s">
        <v>234</v>
      </c>
      <c r="E106" s="62" t="s">
        <v>241</v>
      </c>
      <c r="F106" s="186"/>
      <c r="G106" s="187"/>
      <c r="H106" s="187"/>
      <c r="I106" s="167"/>
      <c r="J106" s="1"/>
      <c r="K106" s="207">
        <f aca="true" t="shared" si="2" ref="K106:L109">K107</f>
        <v>2061.8</v>
      </c>
      <c r="L106" s="207">
        <f t="shared" si="2"/>
        <v>2061.8</v>
      </c>
    </row>
    <row r="107" spans="2:12" s="32" customFormat="1" ht="42.75" customHeight="1">
      <c r="B107" s="40" t="s">
        <v>342</v>
      </c>
      <c r="C107" s="62" t="s">
        <v>263</v>
      </c>
      <c r="D107" s="62" t="s">
        <v>234</v>
      </c>
      <c r="E107" s="62" t="s">
        <v>241</v>
      </c>
      <c r="F107" s="186" t="s">
        <v>235</v>
      </c>
      <c r="G107" s="187" t="s">
        <v>306</v>
      </c>
      <c r="H107" s="187" t="s">
        <v>231</v>
      </c>
      <c r="I107" s="187" t="s">
        <v>309</v>
      </c>
      <c r="J107" s="1"/>
      <c r="K107" s="207">
        <f t="shared" si="2"/>
        <v>2061.8</v>
      </c>
      <c r="L107" s="207">
        <f t="shared" si="2"/>
        <v>2061.8</v>
      </c>
    </row>
    <row r="108" spans="2:12" s="32" customFormat="1" ht="29.25" customHeight="1">
      <c r="B108" s="115" t="s">
        <v>352</v>
      </c>
      <c r="C108" s="62" t="s">
        <v>263</v>
      </c>
      <c r="D108" s="62" t="s">
        <v>234</v>
      </c>
      <c r="E108" s="62" t="s">
        <v>241</v>
      </c>
      <c r="F108" s="186" t="s">
        <v>235</v>
      </c>
      <c r="G108" s="187" t="s">
        <v>353</v>
      </c>
      <c r="H108" s="187" t="s">
        <v>231</v>
      </c>
      <c r="I108" s="167" t="s">
        <v>309</v>
      </c>
      <c r="J108" s="1"/>
      <c r="K108" s="207">
        <f t="shared" si="2"/>
        <v>2061.8</v>
      </c>
      <c r="L108" s="207">
        <f t="shared" si="2"/>
        <v>2061.8</v>
      </c>
    </row>
    <row r="109" spans="2:12" s="32" customFormat="1" ht="68.25" customHeight="1">
      <c r="B109" s="115" t="s">
        <v>386</v>
      </c>
      <c r="C109" s="1" t="s">
        <v>263</v>
      </c>
      <c r="D109" s="62" t="s">
        <v>234</v>
      </c>
      <c r="E109" s="62" t="s">
        <v>241</v>
      </c>
      <c r="F109" s="163" t="s">
        <v>235</v>
      </c>
      <c r="G109" s="163" t="s">
        <v>353</v>
      </c>
      <c r="H109" s="163" t="s">
        <v>230</v>
      </c>
      <c r="I109" s="163" t="s">
        <v>309</v>
      </c>
      <c r="J109" s="1"/>
      <c r="K109" s="207">
        <f t="shared" si="2"/>
        <v>2061.8</v>
      </c>
      <c r="L109" s="207">
        <f t="shared" si="2"/>
        <v>2061.8</v>
      </c>
    </row>
    <row r="110" spans="2:12" s="32" customFormat="1" ht="33" customHeight="1">
      <c r="B110" s="3" t="s">
        <v>28</v>
      </c>
      <c r="C110" s="1" t="s">
        <v>263</v>
      </c>
      <c r="D110" s="62" t="s">
        <v>234</v>
      </c>
      <c r="E110" s="62" t="s">
        <v>241</v>
      </c>
      <c r="F110" s="187" t="s">
        <v>235</v>
      </c>
      <c r="G110" s="187" t="s">
        <v>353</v>
      </c>
      <c r="H110" s="187" t="s">
        <v>230</v>
      </c>
      <c r="I110" s="187" t="s">
        <v>387</v>
      </c>
      <c r="J110" s="60"/>
      <c r="K110" s="196">
        <f>K111+K112+K113</f>
        <v>2061.8</v>
      </c>
      <c r="L110" s="196">
        <f>L111+L112+L113</f>
        <v>2061.8</v>
      </c>
    </row>
    <row r="111" spans="2:12" s="32" customFormat="1" ht="31.5" customHeight="1">
      <c r="B111" s="115" t="s">
        <v>223</v>
      </c>
      <c r="C111" s="1" t="s">
        <v>263</v>
      </c>
      <c r="D111" s="62" t="s">
        <v>234</v>
      </c>
      <c r="E111" s="62" t="s">
        <v>241</v>
      </c>
      <c r="F111" s="163" t="s">
        <v>235</v>
      </c>
      <c r="G111" s="163" t="s">
        <v>353</v>
      </c>
      <c r="H111" s="163" t="s">
        <v>230</v>
      </c>
      <c r="I111" s="163" t="s">
        <v>387</v>
      </c>
      <c r="J111" s="111">
        <v>120</v>
      </c>
      <c r="K111" s="196">
        <v>1801.8</v>
      </c>
      <c r="L111" s="196">
        <v>1801.8</v>
      </c>
    </row>
    <row r="112" spans="2:12" s="32" customFormat="1" ht="18" customHeight="1">
      <c r="B112" s="40" t="s">
        <v>22</v>
      </c>
      <c r="C112" s="1" t="s">
        <v>263</v>
      </c>
      <c r="D112" s="62" t="s">
        <v>234</v>
      </c>
      <c r="E112" s="62" t="s">
        <v>241</v>
      </c>
      <c r="F112" s="186" t="s">
        <v>235</v>
      </c>
      <c r="G112" s="187" t="s">
        <v>353</v>
      </c>
      <c r="H112" s="187" t="s">
        <v>230</v>
      </c>
      <c r="I112" s="187" t="s">
        <v>387</v>
      </c>
      <c r="J112" s="111">
        <v>240</v>
      </c>
      <c r="K112" s="197">
        <v>250</v>
      </c>
      <c r="L112" s="196">
        <v>250</v>
      </c>
    </row>
    <row r="113" spans="2:12" s="32" customFormat="1" ht="24.75" customHeight="1">
      <c r="B113" s="3" t="s">
        <v>3</v>
      </c>
      <c r="C113" s="1" t="s">
        <v>263</v>
      </c>
      <c r="D113" s="62" t="s">
        <v>234</v>
      </c>
      <c r="E113" s="62" t="s">
        <v>241</v>
      </c>
      <c r="F113" s="186" t="s">
        <v>235</v>
      </c>
      <c r="G113" s="187" t="s">
        <v>353</v>
      </c>
      <c r="H113" s="187" t="s">
        <v>230</v>
      </c>
      <c r="I113" s="187" t="s">
        <v>387</v>
      </c>
      <c r="J113" s="101">
        <v>850</v>
      </c>
      <c r="K113" s="197">
        <v>10</v>
      </c>
      <c r="L113" s="196">
        <v>10</v>
      </c>
    </row>
    <row r="114" spans="2:12" s="32" customFormat="1" ht="20.25" customHeight="1">
      <c r="B114" s="48" t="s">
        <v>284</v>
      </c>
      <c r="C114" s="62" t="s">
        <v>263</v>
      </c>
      <c r="D114" s="1" t="s">
        <v>248</v>
      </c>
      <c r="E114" s="1" t="s">
        <v>231</v>
      </c>
      <c r="F114" s="186"/>
      <c r="G114" s="187"/>
      <c r="H114" s="187"/>
      <c r="I114" s="187"/>
      <c r="J114" s="1"/>
      <c r="K114" s="207">
        <f aca="true" t="shared" si="3" ref="K114:L119">K115</f>
        <v>1066.5</v>
      </c>
      <c r="L114" s="207">
        <f t="shared" si="3"/>
        <v>61.4</v>
      </c>
    </row>
    <row r="115" spans="2:12" s="32" customFormat="1" ht="20.25" customHeight="1">
      <c r="B115" s="48" t="s">
        <v>281</v>
      </c>
      <c r="C115" s="62" t="s">
        <v>263</v>
      </c>
      <c r="D115" s="1" t="s">
        <v>248</v>
      </c>
      <c r="E115" s="1" t="s">
        <v>232</v>
      </c>
      <c r="F115" s="186"/>
      <c r="G115" s="187"/>
      <c r="H115" s="187"/>
      <c r="I115" s="187"/>
      <c r="J115" s="1"/>
      <c r="K115" s="207">
        <f t="shared" si="3"/>
        <v>1066.5</v>
      </c>
      <c r="L115" s="207">
        <f t="shared" si="3"/>
        <v>61.4</v>
      </c>
    </row>
    <row r="116" spans="2:12" s="32" customFormat="1" ht="44.25" customHeight="1">
      <c r="B116" s="40" t="s">
        <v>342</v>
      </c>
      <c r="C116" s="62" t="s">
        <v>263</v>
      </c>
      <c r="D116" s="1" t="s">
        <v>248</v>
      </c>
      <c r="E116" s="1" t="s">
        <v>232</v>
      </c>
      <c r="F116" s="186" t="s">
        <v>235</v>
      </c>
      <c r="G116" s="187" t="s">
        <v>306</v>
      </c>
      <c r="H116" s="187" t="s">
        <v>231</v>
      </c>
      <c r="I116" s="187" t="s">
        <v>309</v>
      </c>
      <c r="J116" s="1"/>
      <c r="K116" s="207">
        <f t="shared" si="3"/>
        <v>1066.5</v>
      </c>
      <c r="L116" s="207">
        <f t="shared" si="3"/>
        <v>61.4</v>
      </c>
    </row>
    <row r="117" spans="2:12" s="32" customFormat="1" ht="20.25" customHeight="1">
      <c r="B117" s="40" t="s">
        <v>349</v>
      </c>
      <c r="C117" s="62" t="s">
        <v>263</v>
      </c>
      <c r="D117" s="1" t="s">
        <v>248</v>
      </c>
      <c r="E117" s="1" t="s">
        <v>232</v>
      </c>
      <c r="F117" s="187" t="s">
        <v>235</v>
      </c>
      <c r="G117" s="187" t="s">
        <v>350</v>
      </c>
      <c r="H117" s="187" t="s">
        <v>231</v>
      </c>
      <c r="I117" s="167" t="s">
        <v>309</v>
      </c>
      <c r="J117" s="1"/>
      <c r="K117" s="207">
        <f t="shared" si="3"/>
        <v>1066.5</v>
      </c>
      <c r="L117" s="207">
        <f t="shared" si="3"/>
        <v>61.4</v>
      </c>
    </row>
    <row r="118" spans="2:12" s="32" customFormat="1" ht="27" customHeight="1">
      <c r="B118" s="48" t="s">
        <v>206</v>
      </c>
      <c r="C118" s="62" t="s">
        <v>263</v>
      </c>
      <c r="D118" s="1" t="s">
        <v>248</v>
      </c>
      <c r="E118" s="1" t="s">
        <v>232</v>
      </c>
      <c r="F118" s="163" t="s">
        <v>235</v>
      </c>
      <c r="G118" s="163" t="s">
        <v>350</v>
      </c>
      <c r="H118" s="163" t="s">
        <v>239</v>
      </c>
      <c r="I118" s="163" t="s">
        <v>309</v>
      </c>
      <c r="J118" s="1"/>
      <c r="K118" s="207">
        <f t="shared" si="3"/>
        <v>1066.5</v>
      </c>
      <c r="L118" s="207">
        <f t="shared" si="3"/>
        <v>61.4</v>
      </c>
    </row>
    <row r="119" spans="2:12" s="32" customFormat="1" ht="20.25" customHeight="1">
      <c r="B119" s="48" t="s">
        <v>207</v>
      </c>
      <c r="C119" s="62" t="s">
        <v>263</v>
      </c>
      <c r="D119" s="1" t="s">
        <v>248</v>
      </c>
      <c r="E119" s="1" t="s">
        <v>232</v>
      </c>
      <c r="F119" s="186" t="s">
        <v>235</v>
      </c>
      <c r="G119" s="187" t="s">
        <v>350</v>
      </c>
      <c r="H119" s="187" t="s">
        <v>239</v>
      </c>
      <c r="I119" s="167" t="s">
        <v>381</v>
      </c>
      <c r="J119" s="1"/>
      <c r="K119" s="207">
        <f t="shared" si="3"/>
        <v>1066.5</v>
      </c>
      <c r="L119" s="207">
        <f t="shared" si="3"/>
        <v>61.4</v>
      </c>
    </row>
    <row r="120" spans="2:12" s="32" customFormat="1" ht="28.5" customHeight="1">
      <c r="B120" s="40" t="s">
        <v>48</v>
      </c>
      <c r="C120" s="62" t="s">
        <v>263</v>
      </c>
      <c r="D120" s="1" t="s">
        <v>248</v>
      </c>
      <c r="E120" s="1" t="s">
        <v>232</v>
      </c>
      <c r="F120" s="163" t="s">
        <v>235</v>
      </c>
      <c r="G120" s="163" t="s">
        <v>350</v>
      </c>
      <c r="H120" s="163" t="s">
        <v>239</v>
      </c>
      <c r="I120" s="163" t="s">
        <v>381</v>
      </c>
      <c r="J120" s="1" t="s">
        <v>222</v>
      </c>
      <c r="K120" s="207">
        <f>864.9+201.6</f>
        <v>1066.5</v>
      </c>
      <c r="L120" s="184">
        <v>61.4</v>
      </c>
    </row>
    <row r="121" spans="2:12" s="32" customFormat="1" ht="17.25" customHeight="1">
      <c r="B121" s="40" t="s">
        <v>289</v>
      </c>
      <c r="C121" s="62" t="s">
        <v>263</v>
      </c>
      <c r="D121" s="62" t="s">
        <v>260</v>
      </c>
      <c r="E121" s="62" t="s">
        <v>231</v>
      </c>
      <c r="F121" s="186"/>
      <c r="G121" s="187"/>
      <c r="H121" s="187"/>
      <c r="I121" s="187"/>
      <c r="J121" s="64"/>
      <c r="K121" s="184">
        <f>K122+K130+K139</f>
        <v>34778.1</v>
      </c>
      <c r="L121" s="184">
        <f>L122+L130+L139</f>
        <v>4017.1</v>
      </c>
    </row>
    <row r="122" spans="2:12" s="32" customFormat="1" ht="17.25" customHeight="1">
      <c r="B122" s="50" t="s">
        <v>104</v>
      </c>
      <c r="C122" s="62" t="s">
        <v>263</v>
      </c>
      <c r="D122" s="62" t="s">
        <v>260</v>
      </c>
      <c r="E122" s="62" t="s">
        <v>230</v>
      </c>
      <c r="F122" s="186"/>
      <c r="G122" s="187"/>
      <c r="H122" s="187"/>
      <c r="I122" s="187"/>
      <c r="J122" s="2"/>
      <c r="K122" s="207">
        <f>K123</f>
        <v>1080.1</v>
      </c>
      <c r="L122" s="207">
        <f>L123</f>
        <v>1580.1</v>
      </c>
    </row>
    <row r="123" spans="2:12" s="32" customFormat="1" ht="42.75" customHeight="1">
      <c r="B123" s="40" t="s">
        <v>342</v>
      </c>
      <c r="C123" s="62" t="s">
        <v>263</v>
      </c>
      <c r="D123" s="62" t="s">
        <v>260</v>
      </c>
      <c r="E123" s="62" t="s">
        <v>230</v>
      </c>
      <c r="F123" s="186" t="s">
        <v>235</v>
      </c>
      <c r="G123" s="187" t="s">
        <v>306</v>
      </c>
      <c r="H123" s="187" t="s">
        <v>231</v>
      </c>
      <c r="I123" s="187" t="s">
        <v>309</v>
      </c>
      <c r="J123" s="2"/>
      <c r="K123" s="207">
        <f>K124</f>
        <v>1080.1</v>
      </c>
      <c r="L123" s="207">
        <f>L124</f>
        <v>1580.1</v>
      </c>
    </row>
    <row r="124" spans="2:12" s="32" customFormat="1" ht="24" customHeight="1">
      <c r="B124" s="40" t="s">
        <v>382</v>
      </c>
      <c r="C124" s="62" t="s">
        <v>263</v>
      </c>
      <c r="D124" s="62" t="s">
        <v>260</v>
      </c>
      <c r="E124" s="62" t="s">
        <v>230</v>
      </c>
      <c r="F124" s="186" t="s">
        <v>235</v>
      </c>
      <c r="G124" s="187" t="s">
        <v>351</v>
      </c>
      <c r="H124" s="187" t="s">
        <v>231</v>
      </c>
      <c r="I124" s="167" t="s">
        <v>309</v>
      </c>
      <c r="J124" s="2"/>
      <c r="K124" s="207">
        <f>K125+K128</f>
        <v>1080.1</v>
      </c>
      <c r="L124" s="207">
        <f>L125+L128</f>
        <v>1580.1</v>
      </c>
    </row>
    <row r="125" spans="2:12" s="32" customFormat="1" ht="32.25" customHeight="1">
      <c r="B125" s="8" t="s">
        <v>482</v>
      </c>
      <c r="C125" s="62" t="s">
        <v>263</v>
      </c>
      <c r="D125" s="1" t="s">
        <v>260</v>
      </c>
      <c r="E125" s="1" t="s">
        <v>230</v>
      </c>
      <c r="F125" s="163" t="s">
        <v>235</v>
      </c>
      <c r="G125" s="163" t="s">
        <v>351</v>
      </c>
      <c r="H125" s="163" t="s">
        <v>230</v>
      </c>
      <c r="I125" s="163" t="s">
        <v>309</v>
      </c>
      <c r="J125" s="1"/>
      <c r="K125" s="207">
        <f>K126</f>
        <v>437</v>
      </c>
      <c r="L125" s="207">
        <f>L126</f>
        <v>437</v>
      </c>
    </row>
    <row r="126" spans="2:12" s="32" customFormat="1" ht="19.5" customHeight="1">
      <c r="B126" s="6" t="s">
        <v>42</v>
      </c>
      <c r="C126" s="62" t="s">
        <v>263</v>
      </c>
      <c r="D126" s="1" t="s">
        <v>260</v>
      </c>
      <c r="E126" s="1" t="s">
        <v>230</v>
      </c>
      <c r="F126" s="186" t="s">
        <v>235</v>
      </c>
      <c r="G126" s="187" t="s">
        <v>351</v>
      </c>
      <c r="H126" s="187" t="s">
        <v>230</v>
      </c>
      <c r="I126" s="167" t="s">
        <v>384</v>
      </c>
      <c r="J126" s="1"/>
      <c r="K126" s="207">
        <f>K127</f>
        <v>437</v>
      </c>
      <c r="L126" s="207">
        <f>L127</f>
        <v>437</v>
      </c>
    </row>
    <row r="127" spans="2:12" s="32" customFormat="1" ht="20.25" customHeight="1">
      <c r="B127" s="3" t="s">
        <v>9</v>
      </c>
      <c r="C127" s="62" t="s">
        <v>263</v>
      </c>
      <c r="D127" s="1" t="s">
        <v>260</v>
      </c>
      <c r="E127" s="1" t="s">
        <v>230</v>
      </c>
      <c r="F127" s="163" t="s">
        <v>235</v>
      </c>
      <c r="G127" s="163" t="s">
        <v>351</v>
      </c>
      <c r="H127" s="163" t="s">
        <v>230</v>
      </c>
      <c r="I127" s="163" t="s">
        <v>384</v>
      </c>
      <c r="J127" s="1" t="s">
        <v>10</v>
      </c>
      <c r="K127" s="207">
        <v>437</v>
      </c>
      <c r="L127" s="207">
        <v>437</v>
      </c>
    </row>
    <row r="128" spans="2:13" s="32" customFormat="1" ht="90.75" customHeight="1">
      <c r="B128" s="43" t="s">
        <v>122</v>
      </c>
      <c r="C128" s="103" t="s">
        <v>263</v>
      </c>
      <c r="D128" s="84" t="s">
        <v>260</v>
      </c>
      <c r="E128" s="84" t="s">
        <v>230</v>
      </c>
      <c r="F128" s="186" t="s">
        <v>235</v>
      </c>
      <c r="G128" s="187" t="s">
        <v>351</v>
      </c>
      <c r="H128" s="187" t="s">
        <v>241</v>
      </c>
      <c r="I128" s="167" t="s">
        <v>309</v>
      </c>
      <c r="J128" s="84"/>
      <c r="K128" s="151">
        <f>K129</f>
        <v>643.1</v>
      </c>
      <c r="L128" s="151">
        <f>L129</f>
        <v>1143.1</v>
      </c>
      <c r="M128" s="16"/>
    </row>
    <row r="129" spans="2:13" s="32" customFormat="1" ht="19.5" customHeight="1">
      <c r="B129" s="8" t="s">
        <v>9</v>
      </c>
      <c r="C129" s="103" t="s">
        <v>263</v>
      </c>
      <c r="D129" s="84" t="s">
        <v>260</v>
      </c>
      <c r="E129" s="84" t="s">
        <v>230</v>
      </c>
      <c r="F129" s="163" t="s">
        <v>235</v>
      </c>
      <c r="G129" s="163" t="s">
        <v>351</v>
      </c>
      <c r="H129" s="163" t="s">
        <v>241</v>
      </c>
      <c r="I129" s="163" t="s">
        <v>361</v>
      </c>
      <c r="J129" s="84" t="s">
        <v>10</v>
      </c>
      <c r="K129" s="151">
        <v>643.1</v>
      </c>
      <c r="L129" s="151">
        <v>1143.1</v>
      </c>
      <c r="M129" s="16"/>
    </row>
    <row r="130" spans="2:13" s="32" customFormat="1" ht="15.75" customHeight="1">
      <c r="B130" s="7" t="s">
        <v>11</v>
      </c>
      <c r="C130" s="103" t="s">
        <v>263</v>
      </c>
      <c r="D130" s="103" t="s">
        <v>260</v>
      </c>
      <c r="E130" s="103" t="s">
        <v>64</v>
      </c>
      <c r="F130" s="186"/>
      <c r="G130" s="187"/>
      <c r="H130" s="187"/>
      <c r="I130" s="187"/>
      <c r="J130" s="84"/>
      <c r="K130" s="151">
        <f aca="true" t="shared" si="4" ref="K130:L134">K131</f>
        <v>31301</v>
      </c>
      <c r="L130" s="151">
        <f t="shared" si="4"/>
        <v>0</v>
      </c>
      <c r="M130" s="16"/>
    </row>
    <row r="131" spans="2:13" s="32" customFormat="1" ht="40.5" customHeight="1">
      <c r="B131" s="40" t="s">
        <v>342</v>
      </c>
      <c r="C131" s="103" t="s">
        <v>263</v>
      </c>
      <c r="D131" s="84" t="s">
        <v>260</v>
      </c>
      <c r="E131" s="84" t="s">
        <v>235</v>
      </c>
      <c r="F131" s="186" t="s">
        <v>235</v>
      </c>
      <c r="G131" s="187" t="s">
        <v>306</v>
      </c>
      <c r="H131" s="187" t="s">
        <v>231</v>
      </c>
      <c r="I131" s="187" t="s">
        <v>309</v>
      </c>
      <c r="J131" s="84"/>
      <c r="K131" s="151">
        <f t="shared" si="4"/>
        <v>31301</v>
      </c>
      <c r="L131" s="151">
        <f t="shared" si="4"/>
        <v>0</v>
      </c>
      <c r="M131" s="16"/>
    </row>
    <row r="132" spans="2:13" s="32" customFormat="1" ht="21" customHeight="1">
      <c r="B132" s="40" t="s">
        <v>382</v>
      </c>
      <c r="C132" s="62" t="s">
        <v>263</v>
      </c>
      <c r="D132" s="62" t="s">
        <v>260</v>
      </c>
      <c r="E132" s="62" t="s">
        <v>235</v>
      </c>
      <c r="F132" s="186" t="s">
        <v>235</v>
      </c>
      <c r="G132" s="187" t="s">
        <v>351</v>
      </c>
      <c r="H132" s="187" t="s">
        <v>231</v>
      </c>
      <c r="I132" s="167" t="s">
        <v>309</v>
      </c>
      <c r="J132" s="84"/>
      <c r="K132" s="151">
        <f>K133+K136</f>
        <v>31301</v>
      </c>
      <c r="L132" s="151">
        <f t="shared" si="4"/>
        <v>0</v>
      </c>
      <c r="M132" s="16"/>
    </row>
    <row r="133" spans="2:13" s="32" customFormat="1" ht="44.25" customHeight="1">
      <c r="B133" s="8" t="s">
        <v>385</v>
      </c>
      <c r="C133" s="103" t="s">
        <v>263</v>
      </c>
      <c r="D133" s="84" t="s">
        <v>260</v>
      </c>
      <c r="E133" s="84" t="s">
        <v>235</v>
      </c>
      <c r="F133" s="163" t="s">
        <v>235</v>
      </c>
      <c r="G133" s="163" t="s">
        <v>351</v>
      </c>
      <c r="H133" s="163" t="s">
        <v>232</v>
      </c>
      <c r="I133" s="163" t="s">
        <v>309</v>
      </c>
      <c r="J133" s="84"/>
      <c r="K133" s="151">
        <f t="shared" si="4"/>
        <v>31261</v>
      </c>
      <c r="L133" s="151">
        <f t="shared" si="4"/>
        <v>0</v>
      </c>
      <c r="M133" s="16"/>
    </row>
    <row r="134" spans="2:13" s="32" customFormat="1" ht="35.25" customHeight="1">
      <c r="B134" s="7" t="s">
        <v>479</v>
      </c>
      <c r="C134" s="103" t="s">
        <v>263</v>
      </c>
      <c r="D134" s="84" t="s">
        <v>260</v>
      </c>
      <c r="E134" s="84" t="s">
        <v>235</v>
      </c>
      <c r="F134" s="186" t="s">
        <v>235</v>
      </c>
      <c r="G134" s="187" t="s">
        <v>351</v>
      </c>
      <c r="H134" s="187" t="s">
        <v>232</v>
      </c>
      <c r="I134" s="167" t="s">
        <v>448</v>
      </c>
      <c r="J134" s="84"/>
      <c r="K134" s="151">
        <f t="shared" si="4"/>
        <v>31261</v>
      </c>
      <c r="L134" s="151">
        <f t="shared" si="4"/>
        <v>0</v>
      </c>
      <c r="M134" s="16"/>
    </row>
    <row r="135" spans="2:13" s="32" customFormat="1" ht="15.75" customHeight="1">
      <c r="B135" s="8" t="s">
        <v>9</v>
      </c>
      <c r="C135" s="103" t="s">
        <v>263</v>
      </c>
      <c r="D135" s="84" t="s">
        <v>260</v>
      </c>
      <c r="E135" s="84" t="s">
        <v>235</v>
      </c>
      <c r="F135" s="186" t="s">
        <v>235</v>
      </c>
      <c r="G135" s="187" t="s">
        <v>351</v>
      </c>
      <c r="H135" s="187" t="s">
        <v>232</v>
      </c>
      <c r="I135" s="167" t="s">
        <v>448</v>
      </c>
      <c r="J135" s="84" t="s">
        <v>10</v>
      </c>
      <c r="K135" s="151">
        <f>30635.8+625.2</f>
        <v>31261</v>
      </c>
      <c r="L135" s="151">
        <v>0</v>
      </c>
      <c r="M135" s="16"/>
    </row>
    <row r="136" spans="2:13" s="32" customFormat="1" ht="27" customHeight="1">
      <c r="B136" s="8" t="s">
        <v>487</v>
      </c>
      <c r="C136" s="103" t="s">
        <v>263</v>
      </c>
      <c r="D136" s="84" t="s">
        <v>260</v>
      </c>
      <c r="E136" s="84" t="s">
        <v>235</v>
      </c>
      <c r="F136" s="186" t="s">
        <v>235</v>
      </c>
      <c r="G136" s="187" t="s">
        <v>351</v>
      </c>
      <c r="H136" s="187" t="s">
        <v>233</v>
      </c>
      <c r="I136" s="167" t="s">
        <v>384</v>
      </c>
      <c r="J136" s="84"/>
      <c r="K136" s="151">
        <f>K137</f>
        <v>40</v>
      </c>
      <c r="L136" s="151">
        <f>L137</f>
        <v>0</v>
      </c>
      <c r="M136" s="16"/>
    </row>
    <row r="137" spans="2:13" s="32" customFormat="1" ht="25.5" customHeight="1">
      <c r="B137" s="8" t="s">
        <v>488</v>
      </c>
      <c r="C137" s="103" t="s">
        <v>263</v>
      </c>
      <c r="D137" s="84" t="s">
        <v>260</v>
      </c>
      <c r="E137" s="84" t="s">
        <v>235</v>
      </c>
      <c r="F137" s="186" t="s">
        <v>235</v>
      </c>
      <c r="G137" s="187" t="s">
        <v>351</v>
      </c>
      <c r="H137" s="187" t="s">
        <v>233</v>
      </c>
      <c r="I137" s="167" t="s">
        <v>384</v>
      </c>
      <c r="J137" s="84"/>
      <c r="K137" s="151">
        <f>K138</f>
        <v>40</v>
      </c>
      <c r="L137" s="151">
        <f>L138</f>
        <v>0</v>
      </c>
      <c r="M137" s="16"/>
    </row>
    <row r="138" spans="2:13" s="32" customFormat="1" ht="19.5" customHeight="1">
      <c r="B138" s="8" t="s">
        <v>9</v>
      </c>
      <c r="C138" s="103" t="s">
        <v>263</v>
      </c>
      <c r="D138" s="84" t="s">
        <v>260</v>
      </c>
      <c r="E138" s="84" t="s">
        <v>235</v>
      </c>
      <c r="F138" s="186" t="s">
        <v>235</v>
      </c>
      <c r="G138" s="187" t="s">
        <v>351</v>
      </c>
      <c r="H138" s="187" t="s">
        <v>233</v>
      </c>
      <c r="I138" s="167" t="s">
        <v>384</v>
      </c>
      <c r="J138" s="84" t="s">
        <v>10</v>
      </c>
      <c r="K138" s="151">
        <v>40</v>
      </c>
      <c r="L138" s="151">
        <v>0</v>
      </c>
      <c r="M138" s="16"/>
    </row>
    <row r="139" spans="2:13" s="32" customFormat="1" ht="15.75" customHeight="1">
      <c r="B139" s="7" t="s">
        <v>454</v>
      </c>
      <c r="C139" s="103" t="s">
        <v>263</v>
      </c>
      <c r="D139" s="103" t="s">
        <v>260</v>
      </c>
      <c r="E139" s="103" t="s">
        <v>233</v>
      </c>
      <c r="F139" s="188"/>
      <c r="G139" s="189"/>
      <c r="H139" s="189"/>
      <c r="I139" s="212"/>
      <c r="J139" s="84"/>
      <c r="K139" s="151">
        <f aca="true" t="shared" si="5" ref="K139:L143">K140</f>
        <v>2397</v>
      </c>
      <c r="L139" s="151">
        <f t="shared" si="5"/>
        <v>2437</v>
      </c>
      <c r="M139" s="16"/>
    </row>
    <row r="140" spans="2:13" s="32" customFormat="1" ht="39.75" customHeight="1">
      <c r="B140" s="40" t="s">
        <v>342</v>
      </c>
      <c r="C140" s="103" t="s">
        <v>263</v>
      </c>
      <c r="D140" s="84" t="s">
        <v>260</v>
      </c>
      <c r="E140" s="84" t="s">
        <v>233</v>
      </c>
      <c r="F140" s="186" t="s">
        <v>235</v>
      </c>
      <c r="G140" s="187" t="s">
        <v>306</v>
      </c>
      <c r="H140" s="187" t="s">
        <v>231</v>
      </c>
      <c r="I140" s="187" t="s">
        <v>309</v>
      </c>
      <c r="J140" s="84"/>
      <c r="K140" s="151">
        <f t="shared" si="5"/>
        <v>2397</v>
      </c>
      <c r="L140" s="151">
        <f t="shared" si="5"/>
        <v>2437</v>
      </c>
      <c r="M140" s="16"/>
    </row>
    <row r="141" spans="2:13" s="32" customFormat="1" ht="24" customHeight="1">
      <c r="B141" s="40" t="s">
        <v>382</v>
      </c>
      <c r="C141" s="62" t="s">
        <v>263</v>
      </c>
      <c r="D141" s="62" t="s">
        <v>260</v>
      </c>
      <c r="E141" s="62" t="s">
        <v>233</v>
      </c>
      <c r="F141" s="186" t="s">
        <v>235</v>
      </c>
      <c r="G141" s="187" t="s">
        <v>351</v>
      </c>
      <c r="H141" s="187" t="s">
        <v>231</v>
      </c>
      <c r="I141" s="167" t="s">
        <v>309</v>
      </c>
      <c r="J141" s="84"/>
      <c r="K141" s="151">
        <f>K142+K147</f>
        <v>2397</v>
      </c>
      <c r="L141" s="151">
        <f>L142+L147</f>
        <v>2437</v>
      </c>
      <c r="M141" s="16"/>
    </row>
    <row r="142" spans="2:13" s="32" customFormat="1" ht="27.75" customHeight="1">
      <c r="B142" s="8" t="s">
        <v>480</v>
      </c>
      <c r="C142" s="62" t="s">
        <v>263</v>
      </c>
      <c r="D142" s="62" t="s">
        <v>260</v>
      </c>
      <c r="E142" s="62" t="s">
        <v>233</v>
      </c>
      <c r="F142" s="163" t="s">
        <v>235</v>
      </c>
      <c r="G142" s="163" t="s">
        <v>351</v>
      </c>
      <c r="H142" s="163" t="s">
        <v>235</v>
      </c>
      <c r="I142" s="163" t="s">
        <v>309</v>
      </c>
      <c r="J142" s="84"/>
      <c r="K142" s="151">
        <f>K143+K145</f>
        <v>2397</v>
      </c>
      <c r="L142" s="151">
        <f>L143+L145</f>
        <v>2437</v>
      </c>
      <c r="M142" s="16"/>
    </row>
    <row r="143" spans="2:13" s="32" customFormat="1" ht="27.75" customHeight="1">
      <c r="B143" s="8" t="s">
        <v>481</v>
      </c>
      <c r="C143" s="62" t="s">
        <v>263</v>
      </c>
      <c r="D143" s="62" t="s">
        <v>260</v>
      </c>
      <c r="E143" s="62" t="s">
        <v>233</v>
      </c>
      <c r="F143" s="186" t="s">
        <v>235</v>
      </c>
      <c r="G143" s="187" t="s">
        <v>351</v>
      </c>
      <c r="H143" s="187" t="s">
        <v>235</v>
      </c>
      <c r="I143" s="167" t="s">
        <v>384</v>
      </c>
      <c r="J143" s="84"/>
      <c r="K143" s="151">
        <f t="shared" si="5"/>
        <v>2236.1</v>
      </c>
      <c r="L143" s="151">
        <f t="shared" si="5"/>
        <v>2276.1</v>
      </c>
      <c r="M143" s="16"/>
    </row>
    <row r="144" spans="2:13" s="32" customFormat="1" ht="15.75" customHeight="1">
      <c r="B144" s="3" t="s">
        <v>9</v>
      </c>
      <c r="C144" s="62" t="s">
        <v>263</v>
      </c>
      <c r="D144" s="62" t="s">
        <v>260</v>
      </c>
      <c r="E144" s="62" t="s">
        <v>233</v>
      </c>
      <c r="F144" s="186" t="s">
        <v>235</v>
      </c>
      <c r="G144" s="187" t="s">
        <v>351</v>
      </c>
      <c r="H144" s="187" t="s">
        <v>235</v>
      </c>
      <c r="I144" s="167" t="s">
        <v>384</v>
      </c>
      <c r="J144" s="84" t="s">
        <v>10</v>
      </c>
      <c r="K144" s="151">
        <v>2236.1</v>
      </c>
      <c r="L144" s="151">
        <v>2276.1</v>
      </c>
      <c r="M144" s="16"/>
    </row>
    <row r="145" spans="2:13" s="32" customFormat="1" ht="54.75" customHeight="1">
      <c r="B145" s="245" t="s">
        <v>477</v>
      </c>
      <c r="C145" s="62" t="s">
        <v>263</v>
      </c>
      <c r="D145" s="62" t="s">
        <v>260</v>
      </c>
      <c r="E145" s="62" t="s">
        <v>233</v>
      </c>
      <c r="F145" s="186" t="s">
        <v>235</v>
      </c>
      <c r="G145" s="187" t="s">
        <v>351</v>
      </c>
      <c r="H145" s="187" t="s">
        <v>235</v>
      </c>
      <c r="I145" s="167" t="s">
        <v>465</v>
      </c>
      <c r="J145" s="84"/>
      <c r="K145" s="151">
        <f>K146</f>
        <v>160.9</v>
      </c>
      <c r="L145" s="151">
        <f>L146</f>
        <v>160.9</v>
      </c>
      <c r="M145" s="16"/>
    </row>
    <row r="146" spans="2:13" s="32" customFormat="1" ht="20.25" customHeight="1">
      <c r="B146" s="9" t="s">
        <v>9</v>
      </c>
      <c r="C146" s="62" t="s">
        <v>263</v>
      </c>
      <c r="D146" s="62" t="s">
        <v>260</v>
      </c>
      <c r="E146" s="62" t="s">
        <v>233</v>
      </c>
      <c r="F146" s="186" t="s">
        <v>235</v>
      </c>
      <c r="G146" s="187" t="s">
        <v>351</v>
      </c>
      <c r="H146" s="187" t="s">
        <v>235</v>
      </c>
      <c r="I146" s="167" t="s">
        <v>465</v>
      </c>
      <c r="J146" s="84" t="s">
        <v>10</v>
      </c>
      <c r="K146" s="151">
        <v>160.9</v>
      </c>
      <c r="L146" s="151">
        <v>160.9</v>
      </c>
      <c r="M146" s="16"/>
    </row>
    <row r="147" spans="2:13" s="32" customFormat="1" ht="98.25" customHeight="1" hidden="1">
      <c r="B147" s="43" t="s">
        <v>122</v>
      </c>
      <c r="C147" s="103" t="s">
        <v>263</v>
      </c>
      <c r="D147" s="84" t="s">
        <v>260</v>
      </c>
      <c r="E147" s="84" t="s">
        <v>235</v>
      </c>
      <c r="F147" s="186" t="s">
        <v>235</v>
      </c>
      <c r="G147" s="187" t="s">
        <v>351</v>
      </c>
      <c r="H147" s="187" t="s">
        <v>241</v>
      </c>
      <c r="I147" s="167" t="s">
        <v>309</v>
      </c>
      <c r="J147" s="84"/>
      <c r="K147" s="151">
        <f>K148</f>
        <v>0</v>
      </c>
      <c r="L147" s="151">
        <f>L148</f>
        <v>0</v>
      </c>
      <c r="M147" s="16"/>
    </row>
    <row r="148" spans="2:13" s="32" customFormat="1" ht="19.5" customHeight="1" hidden="1">
      <c r="B148" s="8" t="s">
        <v>9</v>
      </c>
      <c r="C148" s="103" t="s">
        <v>263</v>
      </c>
      <c r="D148" s="84" t="s">
        <v>260</v>
      </c>
      <c r="E148" s="84" t="s">
        <v>235</v>
      </c>
      <c r="F148" s="186" t="s">
        <v>235</v>
      </c>
      <c r="G148" s="187" t="s">
        <v>351</v>
      </c>
      <c r="H148" s="187" t="s">
        <v>241</v>
      </c>
      <c r="I148" s="167" t="s">
        <v>361</v>
      </c>
      <c r="J148" s="84" t="s">
        <v>10</v>
      </c>
      <c r="K148" s="151">
        <v>0</v>
      </c>
      <c r="L148" s="151">
        <v>0</v>
      </c>
      <c r="M148" s="16"/>
    </row>
    <row r="149" spans="2:12" s="32" customFormat="1" ht="32.25" customHeight="1">
      <c r="B149" s="44" t="s">
        <v>273</v>
      </c>
      <c r="C149" s="118">
        <v>114</v>
      </c>
      <c r="D149" s="100"/>
      <c r="E149" s="1"/>
      <c r="F149" s="186"/>
      <c r="G149" s="187"/>
      <c r="H149" s="187"/>
      <c r="I149" s="187"/>
      <c r="J149" s="2"/>
      <c r="K149" s="207">
        <f>K150</f>
        <v>2858.4</v>
      </c>
      <c r="L149" s="207">
        <f>L150</f>
        <v>2858.4</v>
      </c>
    </row>
    <row r="150" spans="2:12" s="32" customFormat="1" ht="15.75" customHeight="1">
      <c r="B150" s="6" t="s">
        <v>274</v>
      </c>
      <c r="C150" s="62" t="s">
        <v>261</v>
      </c>
      <c r="D150" s="62" t="s">
        <v>230</v>
      </c>
      <c r="E150" s="62" t="s">
        <v>231</v>
      </c>
      <c r="F150" s="186"/>
      <c r="G150" s="187"/>
      <c r="H150" s="187"/>
      <c r="I150" s="187"/>
      <c r="J150" s="2"/>
      <c r="K150" s="207">
        <f>K151+K156+K165</f>
        <v>2858.4</v>
      </c>
      <c r="L150" s="207">
        <f>L151+L156+L165</f>
        <v>2858.4</v>
      </c>
    </row>
    <row r="151" spans="2:12" s="32" customFormat="1" ht="31.5" customHeight="1">
      <c r="B151" s="6" t="s">
        <v>124</v>
      </c>
      <c r="C151" s="62" t="s">
        <v>261</v>
      </c>
      <c r="D151" s="62" t="s">
        <v>230</v>
      </c>
      <c r="E151" s="62" t="s">
        <v>235</v>
      </c>
      <c r="F151" s="186"/>
      <c r="G151" s="187"/>
      <c r="H151" s="187"/>
      <c r="I151" s="187"/>
      <c r="J151" s="1"/>
      <c r="K151" s="207">
        <f aca="true" t="shared" si="6" ref="K151:L154">K152</f>
        <v>1461.4</v>
      </c>
      <c r="L151" s="207">
        <f t="shared" si="6"/>
        <v>1461.4</v>
      </c>
    </row>
    <row r="152" spans="2:12" s="32" customFormat="1" ht="27" customHeight="1">
      <c r="B152" s="6" t="s">
        <v>125</v>
      </c>
      <c r="C152" s="62" t="s">
        <v>261</v>
      </c>
      <c r="D152" s="62" t="s">
        <v>230</v>
      </c>
      <c r="E152" s="62" t="s">
        <v>235</v>
      </c>
      <c r="F152" s="186" t="s">
        <v>427</v>
      </c>
      <c r="G152" s="187" t="s">
        <v>306</v>
      </c>
      <c r="H152" s="187" t="s">
        <v>231</v>
      </c>
      <c r="I152" s="187" t="s">
        <v>309</v>
      </c>
      <c r="J152" s="1"/>
      <c r="K152" s="207">
        <f t="shared" si="6"/>
        <v>1461.4</v>
      </c>
      <c r="L152" s="207">
        <f t="shared" si="6"/>
        <v>1461.4</v>
      </c>
    </row>
    <row r="153" spans="2:12" s="32" customFormat="1" ht="24" customHeight="1">
      <c r="B153" s="6" t="s">
        <v>2</v>
      </c>
      <c r="C153" s="62" t="s">
        <v>261</v>
      </c>
      <c r="D153" s="62" t="s">
        <v>230</v>
      </c>
      <c r="E153" s="62" t="s">
        <v>235</v>
      </c>
      <c r="F153" s="186" t="s">
        <v>427</v>
      </c>
      <c r="G153" s="187" t="s">
        <v>325</v>
      </c>
      <c r="H153" s="187" t="s">
        <v>231</v>
      </c>
      <c r="I153" s="187" t="s">
        <v>309</v>
      </c>
      <c r="J153" s="1"/>
      <c r="K153" s="207">
        <f t="shared" si="6"/>
        <v>1461.4</v>
      </c>
      <c r="L153" s="207">
        <f t="shared" si="6"/>
        <v>1461.4</v>
      </c>
    </row>
    <row r="154" spans="2:12" s="32" customFormat="1" ht="30" customHeight="1">
      <c r="B154" s="6" t="s">
        <v>41</v>
      </c>
      <c r="C154" s="62" t="s">
        <v>261</v>
      </c>
      <c r="D154" s="62" t="s">
        <v>230</v>
      </c>
      <c r="E154" s="62" t="s">
        <v>235</v>
      </c>
      <c r="F154" s="186" t="s">
        <v>427</v>
      </c>
      <c r="G154" s="187" t="s">
        <v>325</v>
      </c>
      <c r="H154" s="187" t="s">
        <v>231</v>
      </c>
      <c r="I154" s="187" t="s">
        <v>311</v>
      </c>
      <c r="J154" s="1"/>
      <c r="K154" s="207">
        <f t="shared" si="6"/>
        <v>1461.4</v>
      </c>
      <c r="L154" s="207">
        <f t="shared" si="6"/>
        <v>1461.4</v>
      </c>
    </row>
    <row r="155" spans="2:12" s="32" customFormat="1" ht="31.5" customHeight="1">
      <c r="B155" s="3" t="s">
        <v>223</v>
      </c>
      <c r="C155" s="62" t="s">
        <v>261</v>
      </c>
      <c r="D155" s="62" t="s">
        <v>230</v>
      </c>
      <c r="E155" s="62" t="s">
        <v>235</v>
      </c>
      <c r="F155" s="186" t="s">
        <v>427</v>
      </c>
      <c r="G155" s="187" t="s">
        <v>325</v>
      </c>
      <c r="H155" s="187" t="s">
        <v>231</v>
      </c>
      <c r="I155" s="187" t="s">
        <v>311</v>
      </c>
      <c r="J155" s="1" t="s">
        <v>1</v>
      </c>
      <c r="K155" s="207">
        <v>1461.4</v>
      </c>
      <c r="L155" s="207">
        <v>1461.4</v>
      </c>
    </row>
    <row r="156" spans="2:12" s="32" customFormat="1" ht="43.5" customHeight="1">
      <c r="B156" s="61" t="s">
        <v>126</v>
      </c>
      <c r="C156" s="62" t="s">
        <v>261</v>
      </c>
      <c r="D156" s="62" t="s">
        <v>230</v>
      </c>
      <c r="E156" s="62" t="s">
        <v>232</v>
      </c>
      <c r="F156" s="186"/>
      <c r="G156" s="187"/>
      <c r="H156" s="187"/>
      <c r="I156" s="187"/>
      <c r="J156" s="1"/>
      <c r="K156" s="207">
        <f>K157+K162</f>
        <v>1314.6</v>
      </c>
      <c r="L156" s="207">
        <f>L157+L162</f>
        <v>1314.6</v>
      </c>
    </row>
    <row r="157" spans="2:12" s="32" customFormat="1" ht="32.25" customHeight="1">
      <c r="B157" s="6" t="s">
        <v>127</v>
      </c>
      <c r="C157" s="62" t="s">
        <v>261</v>
      </c>
      <c r="D157" s="62" t="s">
        <v>230</v>
      </c>
      <c r="E157" s="62" t="s">
        <v>232</v>
      </c>
      <c r="F157" s="186" t="s">
        <v>428</v>
      </c>
      <c r="G157" s="187" t="s">
        <v>306</v>
      </c>
      <c r="H157" s="187" t="s">
        <v>231</v>
      </c>
      <c r="I157" s="187" t="s">
        <v>309</v>
      </c>
      <c r="J157" s="1"/>
      <c r="K157" s="207">
        <f>K158</f>
        <v>1149</v>
      </c>
      <c r="L157" s="207">
        <f>L158</f>
        <v>1149</v>
      </c>
    </row>
    <row r="158" spans="2:12" s="32" customFormat="1" ht="31.5" customHeight="1">
      <c r="B158" s="6" t="s">
        <v>41</v>
      </c>
      <c r="C158" s="62" t="s">
        <v>261</v>
      </c>
      <c r="D158" s="62" t="s">
        <v>230</v>
      </c>
      <c r="E158" s="62" t="s">
        <v>232</v>
      </c>
      <c r="F158" s="186" t="s">
        <v>428</v>
      </c>
      <c r="G158" s="187" t="s">
        <v>327</v>
      </c>
      <c r="H158" s="187" t="s">
        <v>231</v>
      </c>
      <c r="I158" s="187" t="s">
        <v>311</v>
      </c>
      <c r="J158" s="1"/>
      <c r="K158" s="207">
        <f>K159+K160+K161</f>
        <v>1149</v>
      </c>
      <c r="L158" s="207">
        <f>L159+L160+L161</f>
        <v>1149</v>
      </c>
    </row>
    <row r="159" spans="2:12" s="32" customFormat="1" ht="27" customHeight="1">
      <c r="B159" s="3" t="s">
        <v>223</v>
      </c>
      <c r="C159" s="62" t="s">
        <v>261</v>
      </c>
      <c r="D159" s="62" t="s">
        <v>230</v>
      </c>
      <c r="E159" s="62" t="s">
        <v>232</v>
      </c>
      <c r="F159" s="186" t="s">
        <v>428</v>
      </c>
      <c r="G159" s="187" t="s">
        <v>327</v>
      </c>
      <c r="H159" s="187" t="s">
        <v>231</v>
      </c>
      <c r="I159" s="187" t="s">
        <v>311</v>
      </c>
      <c r="J159" s="1" t="s">
        <v>1</v>
      </c>
      <c r="K159" s="207">
        <v>681</v>
      </c>
      <c r="L159" s="207">
        <v>681</v>
      </c>
    </row>
    <row r="160" spans="2:12" s="32" customFormat="1" ht="30" customHeight="1">
      <c r="B160" s="3" t="s">
        <v>220</v>
      </c>
      <c r="C160" s="62" t="s">
        <v>261</v>
      </c>
      <c r="D160" s="62" t="s">
        <v>230</v>
      </c>
      <c r="E160" s="62" t="s">
        <v>232</v>
      </c>
      <c r="F160" s="186" t="s">
        <v>428</v>
      </c>
      <c r="G160" s="187" t="s">
        <v>327</v>
      </c>
      <c r="H160" s="187" t="s">
        <v>231</v>
      </c>
      <c r="I160" s="187" t="s">
        <v>311</v>
      </c>
      <c r="J160" s="1" t="s">
        <v>4</v>
      </c>
      <c r="K160" s="207">
        <v>460</v>
      </c>
      <c r="L160" s="207">
        <v>460</v>
      </c>
    </row>
    <row r="161" spans="2:12" s="32" customFormat="1" ht="15" customHeight="1">
      <c r="B161" s="3" t="s">
        <v>3</v>
      </c>
      <c r="C161" s="62" t="s">
        <v>261</v>
      </c>
      <c r="D161" s="62" t="s">
        <v>230</v>
      </c>
      <c r="E161" s="62" t="s">
        <v>232</v>
      </c>
      <c r="F161" s="186" t="s">
        <v>428</v>
      </c>
      <c r="G161" s="187" t="s">
        <v>327</v>
      </c>
      <c r="H161" s="187" t="s">
        <v>231</v>
      </c>
      <c r="I161" s="187" t="s">
        <v>311</v>
      </c>
      <c r="J161" s="1" t="s">
        <v>5</v>
      </c>
      <c r="K161" s="207">
        <v>8</v>
      </c>
      <c r="L161" s="207">
        <v>8</v>
      </c>
    </row>
    <row r="162" spans="2:12" s="32" customFormat="1" ht="58.5" customHeight="1">
      <c r="B162" s="40" t="s">
        <v>429</v>
      </c>
      <c r="C162" s="62" t="s">
        <v>261</v>
      </c>
      <c r="D162" s="62" t="s">
        <v>230</v>
      </c>
      <c r="E162" s="62" t="s">
        <v>232</v>
      </c>
      <c r="F162" s="186" t="s">
        <v>428</v>
      </c>
      <c r="G162" s="187" t="s">
        <v>327</v>
      </c>
      <c r="H162" s="187" t="s">
        <v>231</v>
      </c>
      <c r="I162" s="187" t="s">
        <v>361</v>
      </c>
      <c r="J162" s="1"/>
      <c r="K162" s="207">
        <f>K163+K164</f>
        <v>165.6</v>
      </c>
      <c r="L162" s="207">
        <f>L163+L164</f>
        <v>165.6</v>
      </c>
    </row>
    <row r="163" spans="2:12" s="32" customFormat="1" ht="30.75" customHeight="1">
      <c r="B163" s="3" t="s">
        <v>223</v>
      </c>
      <c r="C163" s="62" t="s">
        <v>261</v>
      </c>
      <c r="D163" s="62" t="s">
        <v>230</v>
      </c>
      <c r="E163" s="62" t="s">
        <v>232</v>
      </c>
      <c r="F163" s="186" t="s">
        <v>428</v>
      </c>
      <c r="G163" s="187" t="s">
        <v>327</v>
      </c>
      <c r="H163" s="187" t="s">
        <v>231</v>
      </c>
      <c r="I163" s="187" t="s">
        <v>361</v>
      </c>
      <c r="J163" s="1" t="s">
        <v>1</v>
      </c>
      <c r="K163" s="207">
        <v>165.6</v>
      </c>
      <c r="L163" s="207">
        <v>165.6</v>
      </c>
    </row>
    <row r="164" spans="2:12" s="32" customFormat="1" ht="33" customHeight="1" hidden="1">
      <c r="B164" s="3" t="s">
        <v>220</v>
      </c>
      <c r="C164" s="62" t="s">
        <v>261</v>
      </c>
      <c r="D164" s="62" t="s">
        <v>230</v>
      </c>
      <c r="E164" s="62" t="s">
        <v>232</v>
      </c>
      <c r="F164" s="186" t="s">
        <v>428</v>
      </c>
      <c r="G164" s="187" t="s">
        <v>327</v>
      </c>
      <c r="H164" s="187" t="s">
        <v>231</v>
      </c>
      <c r="I164" s="187" t="s">
        <v>361</v>
      </c>
      <c r="J164" s="1" t="s">
        <v>4</v>
      </c>
      <c r="K164" s="207">
        <v>0</v>
      </c>
      <c r="L164" s="207">
        <v>0</v>
      </c>
    </row>
    <row r="165" spans="2:12" s="32" customFormat="1" ht="15.75" customHeight="1">
      <c r="B165" s="40" t="s">
        <v>258</v>
      </c>
      <c r="C165" s="62" t="s">
        <v>261</v>
      </c>
      <c r="D165" s="62" t="s">
        <v>230</v>
      </c>
      <c r="E165" s="62" t="s">
        <v>286</v>
      </c>
      <c r="F165" s="186"/>
      <c r="G165" s="187"/>
      <c r="H165" s="187"/>
      <c r="I165" s="187"/>
      <c r="J165" s="1"/>
      <c r="K165" s="184">
        <f aca="true" t="shared" si="7" ref="K165:L167">K166</f>
        <v>82.4</v>
      </c>
      <c r="L165" s="184">
        <f t="shared" si="7"/>
        <v>82.4</v>
      </c>
    </row>
    <row r="166" spans="2:12" s="32" customFormat="1" ht="36" customHeight="1">
      <c r="B166" s="6" t="s">
        <v>128</v>
      </c>
      <c r="C166" s="62" t="s">
        <v>261</v>
      </c>
      <c r="D166" s="62" t="s">
        <v>230</v>
      </c>
      <c r="E166" s="62" t="s">
        <v>286</v>
      </c>
      <c r="F166" s="186" t="s">
        <v>430</v>
      </c>
      <c r="G166" s="187" t="s">
        <v>306</v>
      </c>
      <c r="H166" s="187" t="s">
        <v>231</v>
      </c>
      <c r="I166" s="187" t="s">
        <v>431</v>
      </c>
      <c r="J166" s="1"/>
      <c r="K166" s="184">
        <f t="shared" si="7"/>
        <v>82.4</v>
      </c>
      <c r="L166" s="184">
        <f t="shared" si="7"/>
        <v>82.4</v>
      </c>
    </row>
    <row r="167" spans="2:12" s="32" customFormat="1" ht="29.25" customHeight="1">
      <c r="B167" s="6" t="s">
        <v>129</v>
      </c>
      <c r="C167" s="62" t="s">
        <v>261</v>
      </c>
      <c r="D167" s="62" t="s">
        <v>230</v>
      </c>
      <c r="E167" s="62" t="s">
        <v>286</v>
      </c>
      <c r="F167" s="186" t="s">
        <v>430</v>
      </c>
      <c r="G167" s="187" t="s">
        <v>306</v>
      </c>
      <c r="H167" s="187" t="s">
        <v>231</v>
      </c>
      <c r="I167" s="187" t="s">
        <v>431</v>
      </c>
      <c r="J167" s="1"/>
      <c r="K167" s="184">
        <f t="shared" si="7"/>
        <v>82.4</v>
      </c>
      <c r="L167" s="184">
        <f t="shared" si="7"/>
        <v>82.4</v>
      </c>
    </row>
    <row r="168" spans="2:12" s="32" customFormat="1" ht="18" customHeight="1">
      <c r="B168" s="3" t="s">
        <v>3</v>
      </c>
      <c r="C168" s="62" t="s">
        <v>261</v>
      </c>
      <c r="D168" s="62" t="s">
        <v>230</v>
      </c>
      <c r="E168" s="62" t="s">
        <v>286</v>
      </c>
      <c r="F168" s="186" t="s">
        <v>430</v>
      </c>
      <c r="G168" s="187" t="s">
        <v>306</v>
      </c>
      <c r="H168" s="187" t="s">
        <v>231</v>
      </c>
      <c r="I168" s="187" t="s">
        <v>431</v>
      </c>
      <c r="J168" s="1" t="s">
        <v>5</v>
      </c>
      <c r="K168" s="207">
        <v>82.4</v>
      </c>
      <c r="L168" s="207">
        <v>82.4</v>
      </c>
    </row>
    <row r="169" spans="2:12" s="32" customFormat="1" ht="30" customHeight="1">
      <c r="B169" s="5" t="s">
        <v>278</v>
      </c>
      <c r="C169" s="88" t="s">
        <v>262</v>
      </c>
      <c r="D169" s="62"/>
      <c r="E169" s="62"/>
      <c r="F169" s="186"/>
      <c r="G169" s="187"/>
      <c r="H169" s="187"/>
      <c r="I169" s="187"/>
      <c r="J169" s="1"/>
      <c r="K169" s="207">
        <f>K170+K259+K276+K292+K309+K326+K336+K331</f>
        <v>69976.4</v>
      </c>
      <c r="L169" s="207">
        <f>L170+L259+L276+L292+L309+L326+L336+L331</f>
        <v>77730.99999999999</v>
      </c>
    </row>
    <row r="170" spans="2:12" s="32" customFormat="1" ht="15.75" customHeight="1">
      <c r="B170" s="45" t="s">
        <v>274</v>
      </c>
      <c r="C170" s="62" t="s">
        <v>262</v>
      </c>
      <c r="D170" s="62" t="s">
        <v>230</v>
      </c>
      <c r="E170" s="62" t="s">
        <v>231</v>
      </c>
      <c r="F170" s="186"/>
      <c r="G170" s="187"/>
      <c r="H170" s="187"/>
      <c r="I170" s="187"/>
      <c r="J170" s="1"/>
      <c r="K170" s="207">
        <f>K171+K196+K203+K207</f>
        <v>49386</v>
      </c>
      <c r="L170" s="207">
        <f>L171+L196+L203+L207</f>
        <v>49970.4</v>
      </c>
    </row>
    <row r="171" spans="2:12" s="32" customFormat="1" ht="45.75" customHeight="1">
      <c r="B171" s="40" t="s">
        <v>130</v>
      </c>
      <c r="C171" s="62" t="s">
        <v>262</v>
      </c>
      <c r="D171" s="62" t="s">
        <v>230</v>
      </c>
      <c r="E171" s="62" t="s">
        <v>241</v>
      </c>
      <c r="F171" s="186"/>
      <c r="G171" s="187"/>
      <c r="H171" s="187"/>
      <c r="I171" s="187"/>
      <c r="J171" s="1"/>
      <c r="K171" s="207">
        <f>K172+K186+K192</f>
        <v>18157.6</v>
      </c>
      <c r="L171" s="207">
        <f>L172+L186+L192</f>
        <v>18156.6</v>
      </c>
    </row>
    <row r="172" spans="2:12" s="32" customFormat="1" ht="45.75" customHeight="1">
      <c r="B172" s="52" t="s">
        <v>131</v>
      </c>
      <c r="C172" s="62" t="s">
        <v>262</v>
      </c>
      <c r="D172" s="62" t="s">
        <v>230</v>
      </c>
      <c r="E172" s="62" t="s">
        <v>241</v>
      </c>
      <c r="F172" s="186" t="s">
        <v>421</v>
      </c>
      <c r="G172" s="187" t="s">
        <v>306</v>
      </c>
      <c r="H172" s="187" t="s">
        <v>231</v>
      </c>
      <c r="I172" s="187" t="s">
        <v>309</v>
      </c>
      <c r="J172" s="1"/>
      <c r="K172" s="207">
        <f>K173+K178</f>
        <v>17209.6</v>
      </c>
      <c r="L172" s="207">
        <f>L173+L178</f>
        <v>17208.6</v>
      </c>
    </row>
    <row r="173" spans="2:12" s="32" customFormat="1" ht="30" customHeight="1">
      <c r="B173" s="6" t="s">
        <v>132</v>
      </c>
      <c r="C173" s="62" t="s">
        <v>262</v>
      </c>
      <c r="D173" s="62" t="s">
        <v>230</v>
      </c>
      <c r="E173" s="62" t="s">
        <v>241</v>
      </c>
      <c r="F173" s="186" t="s">
        <v>421</v>
      </c>
      <c r="G173" s="187" t="s">
        <v>306</v>
      </c>
      <c r="H173" s="187" t="s">
        <v>230</v>
      </c>
      <c r="I173" s="187" t="s">
        <v>311</v>
      </c>
      <c r="J173" s="1"/>
      <c r="K173" s="207">
        <f>K174+K175+K176</f>
        <v>1492</v>
      </c>
      <c r="L173" s="207">
        <f>L174+L175+L176</f>
        <v>1492</v>
      </c>
    </row>
    <row r="174" spans="2:12" s="32" customFormat="1" ht="30" customHeight="1">
      <c r="B174" s="3" t="s">
        <v>220</v>
      </c>
      <c r="C174" s="62" t="s">
        <v>262</v>
      </c>
      <c r="D174" s="62" t="s">
        <v>230</v>
      </c>
      <c r="E174" s="62" t="s">
        <v>241</v>
      </c>
      <c r="F174" s="186" t="s">
        <v>421</v>
      </c>
      <c r="G174" s="187" t="s">
        <v>306</v>
      </c>
      <c r="H174" s="187" t="s">
        <v>230</v>
      </c>
      <c r="I174" s="187" t="s">
        <v>311</v>
      </c>
      <c r="J174" s="1" t="s">
        <v>4</v>
      </c>
      <c r="K174" s="207">
        <v>1372</v>
      </c>
      <c r="L174" s="184">
        <v>1372</v>
      </c>
    </row>
    <row r="175" spans="2:12" s="32" customFormat="1" ht="20.25" customHeight="1">
      <c r="B175" s="3" t="s">
        <v>3</v>
      </c>
      <c r="C175" s="62" t="s">
        <v>262</v>
      </c>
      <c r="D175" s="62" t="s">
        <v>230</v>
      </c>
      <c r="E175" s="62" t="s">
        <v>241</v>
      </c>
      <c r="F175" s="186" t="s">
        <v>421</v>
      </c>
      <c r="G175" s="187" t="s">
        <v>306</v>
      </c>
      <c r="H175" s="187" t="s">
        <v>230</v>
      </c>
      <c r="I175" s="187" t="s">
        <v>311</v>
      </c>
      <c r="J175" s="1" t="s">
        <v>5</v>
      </c>
      <c r="K175" s="207">
        <v>90</v>
      </c>
      <c r="L175" s="184">
        <v>90</v>
      </c>
    </row>
    <row r="176" spans="2:12" s="32" customFormat="1" ht="85.5" customHeight="1">
      <c r="B176" s="40" t="s">
        <v>44</v>
      </c>
      <c r="C176" s="62" t="s">
        <v>262</v>
      </c>
      <c r="D176" s="62" t="s">
        <v>230</v>
      </c>
      <c r="E176" s="62" t="s">
        <v>241</v>
      </c>
      <c r="F176" s="186" t="s">
        <v>421</v>
      </c>
      <c r="G176" s="187" t="s">
        <v>306</v>
      </c>
      <c r="H176" s="187" t="s">
        <v>230</v>
      </c>
      <c r="I176" s="187" t="s">
        <v>423</v>
      </c>
      <c r="J176" s="1"/>
      <c r="K176" s="207">
        <f>K177</f>
        <v>30</v>
      </c>
      <c r="L176" s="207">
        <f>L177</f>
        <v>30</v>
      </c>
    </row>
    <row r="177" spans="2:12" s="32" customFormat="1" ht="29.25" customHeight="1">
      <c r="B177" s="3" t="s">
        <v>220</v>
      </c>
      <c r="C177" s="62" t="s">
        <v>262</v>
      </c>
      <c r="D177" s="62" t="s">
        <v>230</v>
      </c>
      <c r="E177" s="62" t="s">
        <v>241</v>
      </c>
      <c r="F177" s="186" t="s">
        <v>421</v>
      </c>
      <c r="G177" s="187" t="s">
        <v>306</v>
      </c>
      <c r="H177" s="187" t="s">
        <v>230</v>
      </c>
      <c r="I177" s="187" t="s">
        <v>423</v>
      </c>
      <c r="J177" s="1" t="s">
        <v>4</v>
      </c>
      <c r="K177" s="207">
        <v>30</v>
      </c>
      <c r="L177" s="184">
        <v>30</v>
      </c>
    </row>
    <row r="178" spans="2:12" s="32" customFormat="1" ht="33" customHeight="1">
      <c r="B178" s="6" t="s">
        <v>133</v>
      </c>
      <c r="C178" s="62" t="s">
        <v>262</v>
      </c>
      <c r="D178" s="62" t="s">
        <v>230</v>
      </c>
      <c r="E178" s="62" t="s">
        <v>241</v>
      </c>
      <c r="F178" s="186" t="s">
        <v>421</v>
      </c>
      <c r="G178" s="187" t="s">
        <v>306</v>
      </c>
      <c r="H178" s="187" t="s">
        <v>235</v>
      </c>
      <c r="I178" s="187" t="s">
        <v>309</v>
      </c>
      <c r="J178" s="1"/>
      <c r="K178" s="207">
        <f>K179+K180+K182+K184</f>
        <v>15717.599999999999</v>
      </c>
      <c r="L178" s="207">
        <f>L179+L180+L182+L184</f>
        <v>15716.599999999999</v>
      </c>
    </row>
    <row r="179" spans="2:12" s="32" customFormat="1" ht="27.75" customHeight="1">
      <c r="B179" s="3" t="s">
        <v>223</v>
      </c>
      <c r="C179" s="62" t="s">
        <v>262</v>
      </c>
      <c r="D179" s="62" t="s">
        <v>230</v>
      </c>
      <c r="E179" s="62" t="s">
        <v>241</v>
      </c>
      <c r="F179" s="186" t="s">
        <v>421</v>
      </c>
      <c r="G179" s="187" t="s">
        <v>306</v>
      </c>
      <c r="H179" s="187" t="s">
        <v>235</v>
      </c>
      <c r="I179" s="187" t="s">
        <v>422</v>
      </c>
      <c r="J179" s="1" t="s">
        <v>1</v>
      </c>
      <c r="K179" s="207">
        <v>15251.8</v>
      </c>
      <c r="L179" s="184">
        <v>15251.8</v>
      </c>
    </row>
    <row r="180" spans="2:12" s="32" customFormat="1" ht="83.25" customHeight="1">
      <c r="B180" s="40" t="s">
        <v>44</v>
      </c>
      <c r="C180" s="62" t="s">
        <v>262</v>
      </c>
      <c r="D180" s="62" t="s">
        <v>230</v>
      </c>
      <c r="E180" s="62" t="s">
        <v>241</v>
      </c>
      <c r="F180" s="186" t="s">
        <v>421</v>
      </c>
      <c r="G180" s="187" t="s">
        <v>306</v>
      </c>
      <c r="H180" s="187" t="s">
        <v>235</v>
      </c>
      <c r="I180" s="187" t="s">
        <v>423</v>
      </c>
      <c r="J180" s="1"/>
      <c r="K180" s="207">
        <f>K181</f>
        <v>270.5</v>
      </c>
      <c r="L180" s="184">
        <f>L181</f>
        <v>269.5</v>
      </c>
    </row>
    <row r="181" spans="2:12" s="32" customFormat="1" ht="27.75" customHeight="1">
      <c r="B181" s="3" t="s">
        <v>223</v>
      </c>
      <c r="C181" s="62" t="s">
        <v>262</v>
      </c>
      <c r="D181" s="62" t="s">
        <v>230</v>
      </c>
      <c r="E181" s="62" t="s">
        <v>241</v>
      </c>
      <c r="F181" s="186" t="s">
        <v>421</v>
      </c>
      <c r="G181" s="187" t="s">
        <v>306</v>
      </c>
      <c r="H181" s="187" t="s">
        <v>235</v>
      </c>
      <c r="I181" s="187" t="s">
        <v>423</v>
      </c>
      <c r="J181" s="1" t="s">
        <v>1</v>
      </c>
      <c r="K181" s="207">
        <v>270.5</v>
      </c>
      <c r="L181" s="184">
        <v>269.5</v>
      </c>
    </row>
    <row r="182" spans="2:12" s="32" customFormat="1" ht="78" customHeight="1">
      <c r="B182" s="40" t="s">
        <v>135</v>
      </c>
      <c r="C182" s="62" t="s">
        <v>262</v>
      </c>
      <c r="D182" s="62" t="s">
        <v>230</v>
      </c>
      <c r="E182" s="62" t="s">
        <v>241</v>
      </c>
      <c r="F182" s="186" t="s">
        <v>421</v>
      </c>
      <c r="G182" s="187" t="s">
        <v>306</v>
      </c>
      <c r="H182" s="187" t="s">
        <v>235</v>
      </c>
      <c r="I182" s="187" t="s">
        <v>424</v>
      </c>
      <c r="J182" s="1"/>
      <c r="K182" s="207">
        <f>K183</f>
        <v>34.4</v>
      </c>
      <c r="L182" s="184">
        <f>L183</f>
        <v>34.4</v>
      </c>
    </row>
    <row r="183" spans="2:12" s="32" customFormat="1" ht="30.75" customHeight="1">
      <c r="B183" s="3" t="s">
        <v>223</v>
      </c>
      <c r="C183" s="62" t="s">
        <v>262</v>
      </c>
      <c r="D183" s="62" t="s">
        <v>230</v>
      </c>
      <c r="E183" s="62" t="s">
        <v>241</v>
      </c>
      <c r="F183" s="186" t="s">
        <v>421</v>
      </c>
      <c r="G183" s="187" t="s">
        <v>306</v>
      </c>
      <c r="H183" s="187" t="s">
        <v>235</v>
      </c>
      <c r="I183" s="187" t="s">
        <v>424</v>
      </c>
      <c r="J183" s="1" t="s">
        <v>1</v>
      </c>
      <c r="K183" s="207">
        <v>34.4</v>
      </c>
      <c r="L183" s="184">
        <v>34.4</v>
      </c>
    </row>
    <row r="184" spans="2:12" s="32" customFormat="1" ht="54.75" customHeight="1">
      <c r="B184" s="245" t="s">
        <v>477</v>
      </c>
      <c r="C184" s="62" t="s">
        <v>262</v>
      </c>
      <c r="D184" s="62" t="s">
        <v>230</v>
      </c>
      <c r="E184" s="62" t="s">
        <v>241</v>
      </c>
      <c r="F184" s="186" t="s">
        <v>421</v>
      </c>
      <c r="G184" s="187" t="s">
        <v>306</v>
      </c>
      <c r="H184" s="187" t="s">
        <v>235</v>
      </c>
      <c r="I184" s="167" t="s">
        <v>465</v>
      </c>
      <c r="J184" s="1"/>
      <c r="K184" s="207">
        <f>K185</f>
        <v>160.9</v>
      </c>
      <c r="L184" s="184">
        <f>L185</f>
        <v>160.9</v>
      </c>
    </row>
    <row r="185" spans="2:12" s="32" customFormat="1" ht="24" customHeight="1">
      <c r="B185" s="9" t="s">
        <v>9</v>
      </c>
      <c r="C185" s="62" t="s">
        <v>262</v>
      </c>
      <c r="D185" s="62" t="s">
        <v>230</v>
      </c>
      <c r="E185" s="62" t="s">
        <v>241</v>
      </c>
      <c r="F185" s="186" t="s">
        <v>421</v>
      </c>
      <c r="G185" s="187" t="s">
        <v>306</v>
      </c>
      <c r="H185" s="187" t="s">
        <v>235</v>
      </c>
      <c r="I185" s="167" t="s">
        <v>465</v>
      </c>
      <c r="J185" s="1" t="s">
        <v>1</v>
      </c>
      <c r="K185" s="207">
        <v>160.9</v>
      </c>
      <c r="L185" s="184">
        <v>160.9</v>
      </c>
    </row>
    <row r="186" spans="2:12" s="32" customFormat="1" ht="44.25" customHeight="1">
      <c r="B186" s="40" t="s">
        <v>73</v>
      </c>
      <c r="C186" s="62" t="s">
        <v>262</v>
      </c>
      <c r="D186" s="62" t="s">
        <v>230</v>
      </c>
      <c r="E186" s="62" t="s">
        <v>241</v>
      </c>
      <c r="F186" s="148" t="s">
        <v>232</v>
      </c>
      <c r="G186" s="148" t="s">
        <v>306</v>
      </c>
      <c r="H186" s="148" t="s">
        <v>231</v>
      </c>
      <c r="I186" s="148" t="s">
        <v>309</v>
      </c>
      <c r="J186" s="1"/>
      <c r="K186" s="207">
        <f aca="true" t="shared" si="8" ref="K186:L188">K187</f>
        <v>636.6</v>
      </c>
      <c r="L186" s="184">
        <f t="shared" si="8"/>
        <v>636.6</v>
      </c>
    </row>
    <row r="187" spans="2:12" s="32" customFormat="1" ht="31.5" customHeight="1">
      <c r="B187" s="40" t="s">
        <v>137</v>
      </c>
      <c r="C187" s="62" t="s">
        <v>262</v>
      </c>
      <c r="D187" s="62" t="s">
        <v>230</v>
      </c>
      <c r="E187" s="62" t="s">
        <v>241</v>
      </c>
      <c r="F187" s="99" t="s">
        <v>232</v>
      </c>
      <c r="G187" s="168" t="s">
        <v>325</v>
      </c>
      <c r="H187" s="168" t="s">
        <v>231</v>
      </c>
      <c r="I187" s="131" t="s">
        <v>309</v>
      </c>
      <c r="J187" s="1"/>
      <c r="K187" s="207">
        <f t="shared" si="8"/>
        <v>636.6</v>
      </c>
      <c r="L187" s="184">
        <f t="shared" si="8"/>
        <v>636.6</v>
      </c>
    </row>
    <row r="188" spans="2:12" s="32" customFormat="1" ht="47.25" customHeight="1">
      <c r="B188" s="6" t="s">
        <v>138</v>
      </c>
      <c r="C188" s="62" t="s">
        <v>262</v>
      </c>
      <c r="D188" s="62" t="s">
        <v>230</v>
      </c>
      <c r="E188" s="62" t="s">
        <v>241</v>
      </c>
      <c r="F188" s="148" t="s">
        <v>232</v>
      </c>
      <c r="G188" s="148" t="s">
        <v>325</v>
      </c>
      <c r="H188" s="148" t="s">
        <v>230</v>
      </c>
      <c r="I188" s="148" t="s">
        <v>309</v>
      </c>
      <c r="J188" s="1"/>
      <c r="K188" s="207">
        <f t="shared" si="8"/>
        <v>636.6</v>
      </c>
      <c r="L188" s="184">
        <f t="shared" si="8"/>
        <v>636.6</v>
      </c>
    </row>
    <row r="189" spans="2:12" s="32" customFormat="1" ht="82.5" customHeight="1">
      <c r="B189" s="6" t="s">
        <v>12</v>
      </c>
      <c r="C189" s="62" t="s">
        <v>262</v>
      </c>
      <c r="D189" s="62" t="s">
        <v>230</v>
      </c>
      <c r="E189" s="62" t="s">
        <v>241</v>
      </c>
      <c r="F189" s="99" t="s">
        <v>232</v>
      </c>
      <c r="G189" s="168" t="s">
        <v>325</v>
      </c>
      <c r="H189" s="168" t="s">
        <v>230</v>
      </c>
      <c r="I189" s="131" t="s">
        <v>388</v>
      </c>
      <c r="J189" s="1"/>
      <c r="K189" s="207">
        <f>K190+K191</f>
        <v>636.6</v>
      </c>
      <c r="L189" s="184">
        <f>L190+L191</f>
        <v>636.6</v>
      </c>
    </row>
    <row r="190" spans="2:12" s="32" customFormat="1" ht="27" customHeight="1">
      <c r="B190" s="3" t="s">
        <v>223</v>
      </c>
      <c r="C190" s="62" t="s">
        <v>262</v>
      </c>
      <c r="D190" s="62" t="s">
        <v>230</v>
      </c>
      <c r="E190" s="62" t="s">
        <v>241</v>
      </c>
      <c r="F190" s="148" t="s">
        <v>232</v>
      </c>
      <c r="G190" s="148" t="s">
        <v>325</v>
      </c>
      <c r="H190" s="148" t="s">
        <v>230</v>
      </c>
      <c r="I190" s="131" t="s">
        <v>388</v>
      </c>
      <c r="J190" s="1" t="s">
        <v>1</v>
      </c>
      <c r="K190" s="207">
        <v>591.5</v>
      </c>
      <c r="L190" s="207">
        <v>591.5</v>
      </c>
    </row>
    <row r="191" spans="2:12" s="32" customFormat="1" ht="30.75" customHeight="1">
      <c r="B191" s="3" t="s">
        <v>220</v>
      </c>
      <c r="C191" s="62" t="s">
        <v>262</v>
      </c>
      <c r="D191" s="62" t="s">
        <v>230</v>
      </c>
      <c r="E191" s="62" t="s">
        <v>241</v>
      </c>
      <c r="F191" s="99" t="s">
        <v>232</v>
      </c>
      <c r="G191" s="168" t="s">
        <v>325</v>
      </c>
      <c r="H191" s="168" t="s">
        <v>230</v>
      </c>
      <c r="I191" s="131" t="s">
        <v>388</v>
      </c>
      <c r="J191" s="1" t="s">
        <v>4</v>
      </c>
      <c r="K191" s="207">
        <v>45.1</v>
      </c>
      <c r="L191" s="207">
        <v>45.1</v>
      </c>
    </row>
    <row r="192" spans="2:12" s="32" customFormat="1" ht="30.75" customHeight="1">
      <c r="B192" s="3" t="s">
        <v>188</v>
      </c>
      <c r="C192" s="62" t="s">
        <v>262</v>
      </c>
      <c r="D192" s="62" t="s">
        <v>230</v>
      </c>
      <c r="E192" s="62" t="s">
        <v>241</v>
      </c>
      <c r="F192" s="186" t="s">
        <v>432</v>
      </c>
      <c r="G192" s="187" t="s">
        <v>306</v>
      </c>
      <c r="H192" s="187" t="s">
        <v>231</v>
      </c>
      <c r="I192" s="187" t="s">
        <v>309</v>
      </c>
      <c r="J192" s="1"/>
      <c r="K192" s="207">
        <f>K193</f>
        <v>311.4</v>
      </c>
      <c r="L192" s="207">
        <f>L193</f>
        <v>311.4</v>
      </c>
    </row>
    <row r="193" spans="2:12" s="32" customFormat="1" ht="31.5" customHeight="1">
      <c r="B193" s="40" t="s">
        <v>134</v>
      </c>
      <c r="C193" s="62" t="s">
        <v>262</v>
      </c>
      <c r="D193" s="62" t="s">
        <v>230</v>
      </c>
      <c r="E193" s="62" t="s">
        <v>241</v>
      </c>
      <c r="F193" s="186" t="s">
        <v>432</v>
      </c>
      <c r="G193" s="187" t="s">
        <v>306</v>
      </c>
      <c r="H193" s="187" t="s">
        <v>231</v>
      </c>
      <c r="I193" s="187" t="s">
        <v>361</v>
      </c>
      <c r="J193" s="1"/>
      <c r="K193" s="207">
        <f>K194+K195</f>
        <v>311.4</v>
      </c>
      <c r="L193" s="207">
        <f>L194+L195</f>
        <v>311.4</v>
      </c>
    </row>
    <row r="194" spans="2:12" s="32" customFormat="1" ht="29.25" customHeight="1">
      <c r="B194" s="3" t="s">
        <v>223</v>
      </c>
      <c r="C194" s="62" t="s">
        <v>262</v>
      </c>
      <c r="D194" s="62" t="s">
        <v>230</v>
      </c>
      <c r="E194" s="62" t="s">
        <v>241</v>
      </c>
      <c r="F194" s="186" t="s">
        <v>432</v>
      </c>
      <c r="G194" s="187" t="s">
        <v>306</v>
      </c>
      <c r="H194" s="187" t="s">
        <v>231</v>
      </c>
      <c r="I194" s="187" t="s">
        <v>361</v>
      </c>
      <c r="J194" s="1" t="s">
        <v>1</v>
      </c>
      <c r="K194" s="207">
        <v>203.1</v>
      </c>
      <c r="L194" s="207">
        <v>203.1</v>
      </c>
    </row>
    <row r="195" spans="2:12" s="32" customFormat="1" ht="30" customHeight="1">
      <c r="B195" s="3" t="s">
        <v>220</v>
      </c>
      <c r="C195" s="62" t="s">
        <v>262</v>
      </c>
      <c r="D195" s="62" t="s">
        <v>230</v>
      </c>
      <c r="E195" s="62" t="s">
        <v>241</v>
      </c>
      <c r="F195" s="186" t="s">
        <v>432</v>
      </c>
      <c r="G195" s="187" t="s">
        <v>306</v>
      </c>
      <c r="H195" s="187" t="s">
        <v>231</v>
      </c>
      <c r="I195" s="187" t="s">
        <v>361</v>
      </c>
      <c r="J195" s="1" t="s">
        <v>4</v>
      </c>
      <c r="K195" s="207">
        <v>108.3</v>
      </c>
      <c r="L195" s="207">
        <v>108.3</v>
      </c>
    </row>
    <row r="196" spans="2:12" s="32" customFormat="1" ht="16.5" customHeight="1">
      <c r="B196" s="3" t="s">
        <v>75</v>
      </c>
      <c r="C196" s="62" t="s">
        <v>262</v>
      </c>
      <c r="D196" s="1" t="s">
        <v>230</v>
      </c>
      <c r="E196" s="1" t="s">
        <v>233</v>
      </c>
      <c r="F196" s="186"/>
      <c r="G196" s="187"/>
      <c r="H196" s="187"/>
      <c r="I196" s="187"/>
      <c r="J196" s="2"/>
      <c r="K196" s="207">
        <f aca="true" t="shared" si="9" ref="K196:L198">K197</f>
        <v>4.3</v>
      </c>
      <c r="L196" s="207">
        <f t="shared" si="9"/>
        <v>4.5</v>
      </c>
    </row>
    <row r="197" spans="2:12" s="32" customFormat="1" ht="16.5" customHeight="1">
      <c r="B197" s="3" t="s">
        <v>116</v>
      </c>
      <c r="C197" s="62" t="s">
        <v>262</v>
      </c>
      <c r="D197" s="1" t="s">
        <v>230</v>
      </c>
      <c r="E197" s="1" t="s">
        <v>233</v>
      </c>
      <c r="F197" s="186" t="s">
        <v>433</v>
      </c>
      <c r="G197" s="187" t="s">
        <v>306</v>
      </c>
      <c r="H197" s="187" t="s">
        <v>231</v>
      </c>
      <c r="I197" s="187" t="s">
        <v>309</v>
      </c>
      <c r="J197" s="2"/>
      <c r="K197" s="207">
        <f t="shared" si="9"/>
        <v>4.3</v>
      </c>
      <c r="L197" s="207">
        <f t="shared" si="9"/>
        <v>4.5</v>
      </c>
    </row>
    <row r="198" spans="2:12" s="32" customFormat="1" ht="47.25" customHeight="1">
      <c r="B198" s="9" t="s">
        <v>115</v>
      </c>
      <c r="C198" s="62" t="s">
        <v>262</v>
      </c>
      <c r="D198" s="1" t="s">
        <v>230</v>
      </c>
      <c r="E198" s="1" t="s">
        <v>233</v>
      </c>
      <c r="F198" s="186" t="s">
        <v>433</v>
      </c>
      <c r="G198" s="187" t="s">
        <v>306</v>
      </c>
      <c r="H198" s="187" t="s">
        <v>231</v>
      </c>
      <c r="I198" s="187" t="s">
        <v>434</v>
      </c>
      <c r="J198" s="2"/>
      <c r="K198" s="207">
        <f t="shared" si="9"/>
        <v>4.3</v>
      </c>
      <c r="L198" s="207">
        <f t="shared" si="9"/>
        <v>4.5</v>
      </c>
    </row>
    <row r="199" spans="2:12" s="32" customFormat="1" ht="30" customHeight="1">
      <c r="B199" s="3" t="s">
        <v>220</v>
      </c>
      <c r="C199" s="62" t="s">
        <v>262</v>
      </c>
      <c r="D199" s="1" t="s">
        <v>230</v>
      </c>
      <c r="E199" s="1" t="s">
        <v>233</v>
      </c>
      <c r="F199" s="186" t="s">
        <v>433</v>
      </c>
      <c r="G199" s="187" t="s">
        <v>306</v>
      </c>
      <c r="H199" s="187" t="s">
        <v>231</v>
      </c>
      <c r="I199" s="187" t="s">
        <v>434</v>
      </c>
      <c r="J199" s="2">
        <v>240</v>
      </c>
      <c r="K199" s="207">
        <v>4.3</v>
      </c>
      <c r="L199" s="207">
        <v>4.5</v>
      </c>
    </row>
    <row r="200" spans="2:12" s="32" customFormat="1" ht="23.25" customHeight="1" hidden="1">
      <c r="B200" s="40" t="s">
        <v>84</v>
      </c>
      <c r="C200" s="62" t="s">
        <v>262</v>
      </c>
      <c r="D200" s="1" t="s">
        <v>230</v>
      </c>
      <c r="E200" s="1" t="s">
        <v>240</v>
      </c>
      <c r="F200" s="186"/>
      <c r="G200" s="187"/>
      <c r="H200" s="187"/>
      <c r="I200" s="187"/>
      <c r="J200" s="2"/>
      <c r="K200" s="207">
        <f>K201</f>
        <v>0</v>
      </c>
      <c r="L200" s="207">
        <f>L201</f>
        <v>0</v>
      </c>
    </row>
    <row r="201" spans="2:12" s="32" customFormat="1" ht="21.75" customHeight="1" hidden="1">
      <c r="B201" s="6" t="s">
        <v>85</v>
      </c>
      <c r="C201" s="62" t="s">
        <v>262</v>
      </c>
      <c r="D201" s="1" t="s">
        <v>230</v>
      </c>
      <c r="E201" s="1" t="s">
        <v>240</v>
      </c>
      <c r="F201" s="186"/>
      <c r="G201" s="187"/>
      <c r="H201" s="187"/>
      <c r="I201" s="187"/>
      <c r="J201" s="2"/>
      <c r="K201" s="207">
        <f>K202</f>
        <v>0</v>
      </c>
      <c r="L201" s="207">
        <f>L202</f>
        <v>0</v>
      </c>
    </row>
    <row r="202" spans="2:12" s="32" customFormat="1" ht="30.75" customHeight="1" hidden="1">
      <c r="B202" s="3" t="s">
        <v>8</v>
      </c>
      <c r="C202" s="62" t="s">
        <v>262</v>
      </c>
      <c r="D202" s="1" t="s">
        <v>230</v>
      </c>
      <c r="E202" s="1" t="s">
        <v>240</v>
      </c>
      <c r="F202" s="186"/>
      <c r="G202" s="187"/>
      <c r="H202" s="187"/>
      <c r="I202" s="187"/>
      <c r="J202" s="2">
        <v>240</v>
      </c>
      <c r="K202" s="207">
        <v>0</v>
      </c>
      <c r="L202" s="207">
        <v>0</v>
      </c>
    </row>
    <row r="203" spans="2:12" s="32" customFormat="1" ht="16.5" customHeight="1">
      <c r="B203" s="3" t="s">
        <v>68</v>
      </c>
      <c r="C203" s="62" t="s">
        <v>262</v>
      </c>
      <c r="D203" s="62" t="s">
        <v>230</v>
      </c>
      <c r="E203" s="62" t="s">
        <v>260</v>
      </c>
      <c r="F203" s="186"/>
      <c r="G203" s="187"/>
      <c r="H203" s="187"/>
      <c r="I203" s="187"/>
      <c r="J203" s="1"/>
      <c r="K203" s="207">
        <f aca="true" t="shared" si="10" ref="K203:L205">K204</f>
        <v>100</v>
      </c>
      <c r="L203" s="207">
        <f t="shared" si="10"/>
        <v>100</v>
      </c>
    </row>
    <row r="204" spans="2:12" s="32" customFormat="1" ht="16.5" customHeight="1">
      <c r="B204" s="3" t="s">
        <v>117</v>
      </c>
      <c r="C204" s="62" t="s">
        <v>262</v>
      </c>
      <c r="D204" s="62" t="s">
        <v>230</v>
      </c>
      <c r="E204" s="62" t="s">
        <v>260</v>
      </c>
      <c r="F204" s="186" t="s">
        <v>435</v>
      </c>
      <c r="G204" s="187" t="s">
        <v>306</v>
      </c>
      <c r="H204" s="187" t="s">
        <v>231</v>
      </c>
      <c r="I204" s="187" t="s">
        <v>309</v>
      </c>
      <c r="J204" s="1"/>
      <c r="K204" s="207">
        <f t="shared" si="10"/>
        <v>100</v>
      </c>
      <c r="L204" s="207">
        <f t="shared" si="10"/>
        <v>100</v>
      </c>
    </row>
    <row r="205" spans="2:12" s="32" customFormat="1" ht="29.25" customHeight="1">
      <c r="B205" s="3" t="s">
        <v>118</v>
      </c>
      <c r="C205" s="62" t="s">
        <v>262</v>
      </c>
      <c r="D205" s="62" t="s">
        <v>230</v>
      </c>
      <c r="E205" s="62" t="s">
        <v>260</v>
      </c>
      <c r="F205" s="186" t="s">
        <v>435</v>
      </c>
      <c r="G205" s="187" t="s">
        <v>343</v>
      </c>
      <c r="H205" s="187" t="s">
        <v>231</v>
      </c>
      <c r="I205" s="187" t="s">
        <v>309</v>
      </c>
      <c r="J205" s="1"/>
      <c r="K205" s="207">
        <f t="shared" si="10"/>
        <v>100</v>
      </c>
      <c r="L205" s="207">
        <f t="shared" si="10"/>
        <v>100</v>
      </c>
    </row>
    <row r="206" spans="2:12" s="32" customFormat="1" ht="15.75" customHeight="1">
      <c r="B206" s="3" t="s">
        <v>69</v>
      </c>
      <c r="C206" s="62" t="s">
        <v>262</v>
      </c>
      <c r="D206" s="62" t="s">
        <v>230</v>
      </c>
      <c r="E206" s="62" t="s">
        <v>260</v>
      </c>
      <c r="F206" s="186" t="s">
        <v>435</v>
      </c>
      <c r="G206" s="187" t="s">
        <v>343</v>
      </c>
      <c r="H206" s="187" t="s">
        <v>231</v>
      </c>
      <c r="I206" s="187" t="s">
        <v>309</v>
      </c>
      <c r="J206" s="1" t="s">
        <v>70</v>
      </c>
      <c r="K206" s="207">
        <v>100</v>
      </c>
      <c r="L206" s="207">
        <v>100</v>
      </c>
    </row>
    <row r="207" spans="2:12" s="32" customFormat="1" ht="15.75" customHeight="1">
      <c r="B207" s="40" t="s">
        <v>258</v>
      </c>
      <c r="C207" s="62" t="s">
        <v>262</v>
      </c>
      <c r="D207" s="1" t="s">
        <v>230</v>
      </c>
      <c r="E207" s="1" t="s">
        <v>286</v>
      </c>
      <c r="F207" s="186"/>
      <c r="G207" s="187"/>
      <c r="H207" s="187"/>
      <c r="I207" s="187"/>
      <c r="J207" s="1"/>
      <c r="K207" s="207">
        <f>K208+K213+K215+K222+K226+K228+K231+K238+K245+K252</f>
        <v>31124.1</v>
      </c>
      <c r="L207" s="207">
        <f>L208+L213+L215+L222+L226+L228+L231+L238+L245+L252</f>
        <v>31709.300000000003</v>
      </c>
    </row>
    <row r="208" spans="2:12" s="32" customFormat="1" ht="15.75" customHeight="1">
      <c r="B208" s="3" t="s">
        <v>116</v>
      </c>
      <c r="C208" s="62" t="s">
        <v>262</v>
      </c>
      <c r="D208" s="1" t="s">
        <v>230</v>
      </c>
      <c r="E208" s="1" t="s">
        <v>286</v>
      </c>
      <c r="F208" s="186" t="s">
        <v>433</v>
      </c>
      <c r="G208" s="187" t="s">
        <v>306</v>
      </c>
      <c r="H208" s="187" t="s">
        <v>231</v>
      </c>
      <c r="I208" s="187" t="s">
        <v>309</v>
      </c>
      <c r="J208" s="1"/>
      <c r="K208" s="207">
        <f>K209</f>
        <v>3184.3</v>
      </c>
      <c r="L208" s="207">
        <f>L209</f>
        <v>3184.3</v>
      </c>
    </row>
    <row r="209" spans="2:12" s="32" customFormat="1" ht="92.25" customHeight="1">
      <c r="B209" s="6" t="s">
        <v>139</v>
      </c>
      <c r="C209" s="62" t="s">
        <v>262</v>
      </c>
      <c r="D209" s="1" t="s">
        <v>230</v>
      </c>
      <c r="E209" s="1" t="s">
        <v>286</v>
      </c>
      <c r="F209" s="186" t="s">
        <v>433</v>
      </c>
      <c r="G209" s="187" t="s">
        <v>306</v>
      </c>
      <c r="H209" s="187" t="s">
        <v>231</v>
      </c>
      <c r="I209" s="187" t="s">
        <v>436</v>
      </c>
      <c r="J209" s="1"/>
      <c r="K209" s="207">
        <f>K210</f>
        <v>3184.3</v>
      </c>
      <c r="L209" s="207">
        <f>L210</f>
        <v>3184.3</v>
      </c>
    </row>
    <row r="210" spans="2:12" s="32" customFormat="1" ht="28.5" customHeight="1">
      <c r="B210" s="6" t="s">
        <v>27</v>
      </c>
      <c r="C210" s="62" t="s">
        <v>262</v>
      </c>
      <c r="D210" s="1" t="s">
        <v>230</v>
      </c>
      <c r="E210" s="1" t="s">
        <v>286</v>
      </c>
      <c r="F210" s="186" t="s">
        <v>433</v>
      </c>
      <c r="G210" s="187" t="s">
        <v>306</v>
      </c>
      <c r="H210" s="187" t="s">
        <v>231</v>
      </c>
      <c r="I210" s="187" t="s">
        <v>436</v>
      </c>
      <c r="J210" s="1"/>
      <c r="K210" s="207">
        <f>K211+K212</f>
        <v>3184.3</v>
      </c>
      <c r="L210" s="207">
        <f>L211+L212</f>
        <v>3184.3</v>
      </c>
    </row>
    <row r="211" spans="2:12" s="32" customFormat="1" ht="22.5" customHeight="1">
      <c r="B211" s="40" t="s">
        <v>45</v>
      </c>
      <c r="C211" s="1" t="s">
        <v>262</v>
      </c>
      <c r="D211" s="62" t="s">
        <v>230</v>
      </c>
      <c r="E211" s="99" t="s">
        <v>286</v>
      </c>
      <c r="F211" s="186" t="s">
        <v>433</v>
      </c>
      <c r="G211" s="187" t="s">
        <v>306</v>
      </c>
      <c r="H211" s="187" t="s">
        <v>231</v>
      </c>
      <c r="I211" s="187" t="s">
        <v>436</v>
      </c>
      <c r="J211" s="1" t="s">
        <v>86</v>
      </c>
      <c r="K211" s="207">
        <v>2762</v>
      </c>
      <c r="L211" s="207">
        <v>2762</v>
      </c>
    </row>
    <row r="212" spans="2:12" s="32" customFormat="1" ht="31.5" customHeight="1">
      <c r="B212" s="3" t="s">
        <v>220</v>
      </c>
      <c r="C212" s="1" t="s">
        <v>262</v>
      </c>
      <c r="D212" s="62" t="s">
        <v>230</v>
      </c>
      <c r="E212" s="99" t="s">
        <v>286</v>
      </c>
      <c r="F212" s="186" t="s">
        <v>433</v>
      </c>
      <c r="G212" s="187" t="s">
        <v>306</v>
      </c>
      <c r="H212" s="187" t="s">
        <v>231</v>
      </c>
      <c r="I212" s="187" t="s">
        <v>436</v>
      </c>
      <c r="J212" s="1" t="s">
        <v>4</v>
      </c>
      <c r="K212" s="207">
        <v>422.3</v>
      </c>
      <c r="L212" s="207">
        <v>422.3</v>
      </c>
    </row>
    <row r="213" spans="2:12" s="32" customFormat="1" ht="33.75" customHeight="1" hidden="1">
      <c r="B213" s="6" t="s">
        <v>83</v>
      </c>
      <c r="C213" s="1" t="s">
        <v>262</v>
      </c>
      <c r="D213" s="1" t="s">
        <v>230</v>
      </c>
      <c r="E213" s="98" t="s">
        <v>286</v>
      </c>
      <c r="F213" s="186" t="s">
        <v>425</v>
      </c>
      <c r="G213" s="187" t="s">
        <v>306</v>
      </c>
      <c r="H213" s="187" t="s">
        <v>231</v>
      </c>
      <c r="I213" s="187" t="s">
        <v>437</v>
      </c>
      <c r="J213" s="1"/>
      <c r="K213" s="207">
        <f>K214</f>
        <v>0</v>
      </c>
      <c r="L213" s="207">
        <f>L214</f>
        <v>0</v>
      </c>
    </row>
    <row r="214" spans="2:12" s="32" customFormat="1" ht="31.5" customHeight="1" hidden="1">
      <c r="B214" s="3" t="s">
        <v>220</v>
      </c>
      <c r="C214" s="1" t="s">
        <v>262</v>
      </c>
      <c r="D214" s="62" t="s">
        <v>230</v>
      </c>
      <c r="E214" s="99" t="s">
        <v>286</v>
      </c>
      <c r="F214" s="186" t="s">
        <v>425</v>
      </c>
      <c r="G214" s="187" t="s">
        <v>306</v>
      </c>
      <c r="H214" s="187" t="s">
        <v>231</v>
      </c>
      <c r="I214" s="187" t="s">
        <v>437</v>
      </c>
      <c r="J214" s="1" t="s">
        <v>4</v>
      </c>
      <c r="K214" s="207">
        <v>0</v>
      </c>
      <c r="L214" s="207">
        <f>31-31</f>
        <v>0</v>
      </c>
    </row>
    <row r="215" spans="2:12" s="32" customFormat="1" ht="18.75" customHeight="1">
      <c r="B215" s="40" t="s">
        <v>484</v>
      </c>
      <c r="C215" s="1" t="s">
        <v>262</v>
      </c>
      <c r="D215" s="62" t="s">
        <v>230</v>
      </c>
      <c r="E215" s="99" t="s">
        <v>286</v>
      </c>
      <c r="F215" s="186" t="s">
        <v>425</v>
      </c>
      <c r="G215" s="187" t="s">
        <v>306</v>
      </c>
      <c r="H215" s="187" t="s">
        <v>231</v>
      </c>
      <c r="I215" s="187" t="s">
        <v>309</v>
      </c>
      <c r="J215" s="1"/>
      <c r="K215" s="207">
        <f>K216+K220</f>
        <v>17588</v>
      </c>
      <c r="L215" s="207">
        <f>L216+L220</f>
        <v>18658.2</v>
      </c>
    </row>
    <row r="216" spans="2:12" s="32" customFormat="1" ht="30" customHeight="1">
      <c r="B216" s="40" t="s">
        <v>87</v>
      </c>
      <c r="C216" s="1" t="s">
        <v>262</v>
      </c>
      <c r="D216" s="62" t="s">
        <v>230</v>
      </c>
      <c r="E216" s="99" t="s">
        <v>286</v>
      </c>
      <c r="F216" s="186" t="s">
        <v>425</v>
      </c>
      <c r="G216" s="187" t="s">
        <v>306</v>
      </c>
      <c r="H216" s="187" t="s">
        <v>231</v>
      </c>
      <c r="I216" s="187" t="s">
        <v>438</v>
      </c>
      <c r="J216" s="1"/>
      <c r="K216" s="207">
        <f>K217+K218+K219</f>
        <v>13520</v>
      </c>
      <c r="L216" s="207">
        <f>L217+L218+L219</f>
        <v>14590.2</v>
      </c>
    </row>
    <row r="217" spans="2:12" s="32" customFormat="1" ht="24" customHeight="1">
      <c r="B217" s="40" t="s">
        <v>45</v>
      </c>
      <c r="C217" s="1" t="s">
        <v>262</v>
      </c>
      <c r="D217" s="62" t="s">
        <v>230</v>
      </c>
      <c r="E217" s="99" t="s">
        <v>286</v>
      </c>
      <c r="F217" s="186" t="s">
        <v>425</v>
      </c>
      <c r="G217" s="187" t="s">
        <v>306</v>
      </c>
      <c r="H217" s="187" t="s">
        <v>231</v>
      </c>
      <c r="I217" s="187" t="s">
        <v>438</v>
      </c>
      <c r="J217" s="1" t="s">
        <v>86</v>
      </c>
      <c r="K217" s="207">
        <v>12680</v>
      </c>
      <c r="L217" s="207">
        <v>13750.2</v>
      </c>
    </row>
    <row r="218" spans="2:12" s="32" customFormat="1" ht="33" customHeight="1">
      <c r="B218" s="3" t="s">
        <v>220</v>
      </c>
      <c r="C218" s="1" t="s">
        <v>262</v>
      </c>
      <c r="D218" s="62" t="s">
        <v>230</v>
      </c>
      <c r="E218" s="99" t="s">
        <v>286</v>
      </c>
      <c r="F218" s="186" t="s">
        <v>425</v>
      </c>
      <c r="G218" s="187" t="s">
        <v>306</v>
      </c>
      <c r="H218" s="187" t="s">
        <v>231</v>
      </c>
      <c r="I218" s="187" t="s">
        <v>438</v>
      </c>
      <c r="J218" s="1" t="s">
        <v>4</v>
      </c>
      <c r="K218" s="207">
        <v>820</v>
      </c>
      <c r="L218" s="207">
        <v>820</v>
      </c>
    </row>
    <row r="219" spans="2:12" s="32" customFormat="1" ht="19.5" customHeight="1">
      <c r="B219" s="96" t="s">
        <v>3</v>
      </c>
      <c r="C219" s="1" t="s">
        <v>262</v>
      </c>
      <c r="D219" s="62" t="s">
        <v>230</v>
      </c>
      <c r="E219" s="99" t="s">
        <v>286</v>
      </c>
      <c r="F219" s="186" t="s">
        <v>425</v>
      </c>
      <c r="G219" s="187" t="s">
        <v>306</v>
      </c>
      <c r="H219" s="187" t="s">
        <v>231</v>
      </c>
      <c r="I219" s="187" t="s">
        <v>438</v>
      </c>
      <c r="J219" s="1" t="s">
        <v>5</v>
      </c>
      <c r="K219" s="207">
        <v>20</v>
      </c>
      <c r="L219" s="207">
        <v>20</v>
      </c>
    </row>
    <row r="220" spans="2:12" s="32" customFormat="1" ht="52.5" customHeight="1">
      <c r="B220" s="245" t="s">
        <v>477</v>
      </c>
      <c r="C220" s="1" t="s">
        <v>262</v>
      </c>
      <c r="D220" s="62" t="s">
        <v>230</v>
      </c>
      <c r="E220" s="99" t="s">
        <v>286</v>
      </c>
      <c r="F220" s="186" t="s">
        <v>425</v>
      </c>
      <c r="G220" s="187" t="s">
        <v>306</v>
      </c>
      <c r="H220" s="187" t="s">
        <v>231</v>
      </c>
      <c r="I220" s="167" t="s">
        <v>465</v>
      </c>
      <c r="J220" s="1"/>
      <c r="K220" s="207">
        <f>K221</f>
        <v>4068</v>
      </c>
      <c r="L220" s="207">
        <f>L221</f>
        <v>4068</v>
      </c>
    </row>
    <row r="221" spans="2:12" s="32" customFormat="1" ht="21.75" customHeight="1">
      <c r="B221" s="9" t="s">
        <v>9</v>
      </c>
      <c r="C221" s="1" t="s">
        <v>262</v>
      </c>
      <c r="D221" s="62" t="s">
        <v>230</v>
      </c>
      <c r="E221" s="99" t="s">
        <v>286</v>
      </c>
      <c r="F221" s="186" t="s">
        <v>425</v>
      </c>
      <c r="G221" s="187" t="s">
        <v>306</v>
      </c>
      <c r="H221" s="187" t="s">
        <v>231</v>
      </c>
      <c r="I221" s="163" t="s">
        <v>465</v>
      </c>
      <c r="J221" s="1" t="s">
        <v>86</v>
      </c>
      <c r="K221" s="207">
        <v>4068</v>
      </c>
      <c r="L221" s="207">
        <v>4068</v>
      </c>
    </row>
    <row r="222" spans="2:12" s="32" customFormat="1" ht="27.75" customHeight="1">
      <c r="B222" s="40" t="s">
        <v>301</v>
      </c>
      <c r="C222" s="1" t="s">
        <v>262</v>
      </c>
      <c r="D222" s="62" t="s">
        <v>230</v>
      </c>
      <c r="E222" s="99" t="s">
        <v>286</v>
      </c>
      <c r="F222" s="186" t="s">
        <v>425</v>
      </c>
      <c r="G222" s="187" t="s">
        <v>306</v>
      </c>
      <c r="H222" s="187" t="s">
        <v>231</v>
      </c>
      <c r="I222" s="187" t="s">
        <v>439</v>
      </c>
      <c r="J222" s="1"/>
      <c r="K222" s="207">
        <f>K223+K224+K225</f>
        <v>8574.800000000001</v>
      </c>
      <c r="L222" s="207">
        <f>L223+L224+L225</f>
        <v>8674.800000000001</v>
      </c>
    </row>
    <row r="223" spans="2:12" s="32" customFormat="1" ht="26.25" customHeight="1">
      <c r="B223" s="40" t="s">
        <v>45</v>
      </c>
      <c r="C223" s="1" t="s">
        <v>262</v>
      </c>
      <c r="D223" s="62" t="s">
        <v>230</v>
      </c>
      <c r="E223" s="99" t="s">
        <v>286</v>
      </c>
      <c r="F223" s="186" t="s">
        <v>425</v>
      </c>
      <c r="G223" s="187" t="s">
        <v>306</v>
      </c>
      <c r="H223" s="187" t="s">
        <v>231</v>
      </c>
      <c r="I223" s="187" t="s">
        <v>439</v>
      </c>
      <c r="J223" s="1" t="s">
        <v>86</v>
      </c>
      <c r="K223" s="207">
        <v>7277.6</v>
      </c>
      <c r="L223" s="207">
        <v>7277.6</v>
      </c>
    </row>
    <row r="224" spans="2:12" s="32" customFormat="1" ht="33.75" customHeight="1">
      <c r="B224" s="3" t="s">
        <v>220</v>
      </c>
      <c r="C224" s="1" t="s">
        <v>262</v>
      </c>
      <c r="D224" s="62" t="s">
        <v>230</v>
      </c>
      <c r="E224" s="99" t="s">
        <v>286</v>
      </c>
      <c r="F224" s="186" t="s">
        <v>425</v>
      </c>
      <c r="G224" s="187" t="s">
        <v>306</v>
      </c>
      <c r="H224" s="187" t="s">
        <v>231</v>
      </c>
      <c r="I224" s="187" t="s">
        <v>439</v>
      </c>
      <c r="J224" s="1" t="s">
        <v>4</v>
      </c>
      <c r="K224" s="207">
        <v>1287.2</v>
      </c>
      <c r="L224" s="207">
        <v>1387.2</v>
      </c>
    </row>
    <row r="225" spans="2:12" s="32" customFormat="1" ht="21.75" customHeight="1">
      <c r="B225" s="96" t="s">
        <v>3</v>
      </c>
      <c r="C225" s="1" t="s">
        <v>262</v>
      </c>
      <c r="D225" s="62" t="s">
        <v>230</v>
      </c>
      <c r="E225" s="99" t="s">
        <v>286</v>
      </c>
      <c r="F225" s="186" t="s">
        <v>425</v>
      </c>
      <c r="G225" s="187" t="s">
        <v>306</v>
      </c>
      <c r="H225" s="187" t="s">
        <v>231</v>
      </c>
      <c r="I225" s="187" t="s">
        <v>439</v>
      </c>
      <c r="J225" s="1" t="s">
        <v>5</v>
      </c>
      <c r="K225" s="207">
        <v>10</v>
      </c>
      <c r="L225" s="207">
        <v>10</v>
      </c>
    </row>
    <row r="226" spans="2:12" s="32" customFormat="1" ht="33" customHeight="1">
      <c r="B226" s="6" t="s">
        <v>6</v>
      </c>
      <c r="C226" s="62" t="s">
        <v>262</v>
      </c>
      <c r="D226" s="1" t="s">
        <v>230</v>
      </c>
      <c r="E226" s="1" t="s">
        <v>286</v>
      </c>
      <c r="F226" s="186" t="s">
        <v>425</v>
      </c>
      <c r="G226" s="187" t="s">
        <v>306</v>
      </c>
      <c r="H226" s="187" t="s">
        <v>231</v>
      </c>
      <c r="I226" s="187" t="s">
        <v>440</v>
      </c>
      <c r="J226" s="1"/>
      <c r="K226" s="207">
        <f>K227</f>
        <v>450</v>
      </c>
      <c r="L226" s="207">
        <f>L227</f>
        <v>450</v>
      </c>
    </row>
    <row r="227" spans="2:12" s="32" customFormat="1" ht="35.25" customHeight="1">
      <c r="B227" s="10" t="s">
        <v>34</v>
      </c>
      <c r="C227" s="62" t="s">
        <v>262</v>
      </c>
      <c r="D227" s="1" t="s">
        <v>230</v>
      </c>
      <c r="E227" s="1" t="s">
        <v>286</v>
      </c>
      <c r="F227" s="186" t="s">
        <v>425</v>
      </c>
      <c r="G227" s="187" t="s">
        <v>306</v>
      </c>
      <c r="H227" s="187" t="s">
        <v>231</v>
      </c>
      <c r="I227" s="187" t="s">
        <v>440</v>
      </c>
      <c r="J227" s="1" t="s">
        <v>7</v>
      </c>
      <c r="K227" s="207">
        <v>450</v>
      </c>
      <c r="L227" s="207">
        <v>450</v>
      </c>
    </row>
    <row r="228" spans="2:12" ht="46.5" customHeight="1">
      <c r="B228" s="53" t="s">
        <v>109</v>
      </c>
      <c r="C228" s="84" t="s">
        <v>262</v>
      </c>
      <c r="D228" s="84" t="s">
        <v>230</v>
      </c>
      <c r="E228" s="84" t="s">
        <v>286</v>
      </c>
      <c r="F228" s="186" t="s">
        <v>239</v>
      </c>
      <c r="G228" s="187" t="s">
        <v>306</v>
      </c>
      <c r="H228" s="187" t="s">
        <v>231</v>
      </c>
      <c r="I228" s="187" t="s">
        <v>309</v>
      </c>
      <c r="J228" s="84"/>
      <c r="K228" s="151">
        <f>K229</f>
        <v>100</v>
      </c>
      <c r="L228" s="151">
        <f>L229</f>
        <v>0</v>
      </c>
    </row>
    <row r="229" spans="2:12" ht="35.25" customHeight="1">
      <c r="B229" s="53" t="s">
        <v>60</v>
      </c>
      <c r="C229" s="84" t="s">
        <v>262</v>
      </c>
      <c r="D229" s="84" t="s">
        <v>230</v>
      </c>
      <c r="E229" s="84" t="s">
        <v>286</v>
      </c>
      <c r="F229" s="186" t="s">
        <v>239</v>
      </c>
      <c r="G229" s="187" t="s">
        <v>306</v>
      </c>
      <c r="H229" s="187" t="s">
        <v>230</v>
      </c>
      <c r="I229" s="187" t="s">
        <v>309</v>
      </c>
      <c r="J229" s="84"/>
      <c r="K229" s="151">
        <f>K230</f>
        <v>100</v>
      </c>
      <c r="L229" s="151">
        <f>L230</f>
        <v>0</v>
      </c>
    </row>
    <row r="230" spans="2:12" ht="37.5" customHeight="1">
      <c r="B230" s="8" t="s">
        <v>220</v>
      </c>
      <c r="C230" s="84" t="s">
        <v>262</v>
      </c>
      <c r="D230" s="84" t="s">
        <v>230</v>
      </c>
      <c r="E230" s="84" t="s">
        <v>286</v>
      </c>
      <c r="F230" s="186" t="s">
        <v>239</v>
      </c>
      <c r="G230" s="187" t="s">
        <v>306</v>
      </c>
      <c r="H230" s="187" t="s">
        <v>230</v>
      </c>
      <c r="I230" s="187" t="s">
        <v>392</v>
      </c>
      <c r="J230" s="84" t="s">
        <v>4</v>
      </c>
      <c r="K230" s="151">
        <v>100</v>
      </c>
      <c r="L230" s="151">
        <f>100-100</f>
        <v>0</v>
      </c>
    </row>
    <row r="231" spans="2:12" s="32" customFormat="1" ht="43.5" customHeight="1">
      <c r="B231" s="41" t="s">
        <v>211</v>
      </c>
      <c r="C231" s="1" t="s">
        <v>262</v>
      </c>
      <c r="D231" s="1" t="s">
        <v>230</v>
      </c>
      <c r="E231" s="1" t="s">
        <v>286</v>
      </c>
      <c r="F231" s="186" t="s">
        <v>240</v>
      </c>
      <c r="G231" s="187" t="s">
        <v>306</v>
      </c>
      <c r="H231" s="187" t="s">
        <v>231</v>
      </c>
      <c r="I231" s="187" t="s">
        <v>309</v>
      </c>
      <c r="J231" s="1"/>
      <c r="K231" s="207">
        <f>K232+K235</f>
        <v>420</v>
      </c>
      <c r="L231" s="207">
        <f>L232+L235</f>
        <v>270</v>
      </c>
    </row>
    <row r="232" spans="2:12" s="32" customFormat="1" ht="55.5" customHeight="1">
      <c r="B232" s="3" t="s">
        <v>149</v>
      </c>
      <c r="C232" s="62" t="s">
        <v>262</v>
      </c>
      <c r="D232" s="1" t="s">
        <v>230</v>
      </c>
      <c r="E232" s="1" t="s">
        <v>286</v>
      </c>
      <c r="F232" s="186" t="s">
        <v>240</v>
      </c>
      <c r="G232" s="187" t="s">
        <v>306</v>
      </c>
      <c r="H232" s="187" t="s">
        <v>232</v>
      </c>
      <c r="I232" s="187" t="s">
        <v>309</v>
      </c>
      <c r="J232" s="1"/>
      <c r="K232" s="207">
        <f>K233</f>
        <v>400</v>
      </c>
      <c r="L232" s="207">
        <f>L233</f>
        <v>250</v>
      </c>
    </row>
    <row r="233" spans="1:12" s="32" customFormat="1" ht="44.25" customHeight="1">
      <c r="A233" s="3"/>
      <c r="B233" s="3" t="s">
        <v>212</v>
      </c>
      <c r="C233" s="62" t="s">
        <v>262</v>
      </c>
      <c r="D233" s="1" t="s">
        <v>230</v>
      </c>
      <c r="E233" s="1" t="s">
        <v>286</v>
      </c>
      <c r="F233" s="186" t="s">
        <v>240</v>
      </c>
      <c r="G233" s="187" t="s">
        <v>306</v>
      </c>
      <c r="H233" s="187" t="s">
        <v>232</v>
      </c>
      <c r="I233" s="187" t="s">
        <v>393</v>
      </c>
      <c r="J233" s="1"/>
      <c r="K233" s="184">
        <f>K234</f>
        <v>400</v>
      </c>
      <c r="L233" s="184">
        <f>L234</f>
        <v>250</v>
      </c>
    </row>
    <row r="234" spans="1:12" s="32" customFormat="1" ht="31.5" customHeight="1">
      <c r="A234" s="3"/>
      <c r="B234" s="3" t="s">
        <v>220</v>
      </c>
      <c r="C234" s="62" t="s">
        <v>262</v>
      </c>
      <c r="D234" s="1" t="s">
        <v>230</v>
      </c>
      <c r="E234" s="1" t="s">
        <v>286</v>
      </c>
      <c r="F234" s="186" t="s">
        <v>240</v>
      </c>
      <c r="G234" s="187" t="s">
        <v>306</v>
      </c>
      <c r="H234" s="187" t="s">
        <v>232</v>
      </c>
      <c r="I234" s="187" t="s">
        <v>393</v>
      </c>
      <c r="J234" s="1" t="s">
        <v>4</v>
      </c>
      <c r="K234" s="207">
        <v>400</v>
      </c>
      <c r="L234" s="184">
        <v>250</v>
      </c>
    </row>
    <row r="235" spans="1:12" s="32" customFormat="1" ht="36" customHeight="1">
      <c r="A235" s="12"/>
      <c r="B235" s="3" t="s">
        <v>140</v>
      </c>
      <c r="C235" s="62" t="s">
        <v>262</v>
      </c>
      <c r="D235" s="1" t="s">
        <v>230</v>
      </c>
      <c r="E235" s="1" t="s">
        <v>286</v>
      </c>
      <c r="F235" s="186" t="s">
        <v>240</v>
      </c>
      <c r="G235" s="187" t="s">
        <v>306</v>
      </c>
      <c r="H235" s="187" t="s">
        <v>241</v>
      </c>
      <c r="I235" s="187" t="s">
        <v>309</v>
      </c>
      <c r="J235" s="1"/>
      <c r="K235" s="184">
        <f>K236</f>
        <v>20</v>
      </c>
      <c r="L235" s="184">
        <f>L236</f>
        <v>20</v>
      </c>
    </row>
    <row r="236" spans="1:12" s="32" customFormat="1" ht="43.5" customHeight="1">
      <c r="A236" s="12"/>
      <c r="B236" s="3" t="s">
        <v>213</v>
      </c>
      <c r="C236" s="62" t="s">
        <v>262</v>
      </c>
      <c r="D236" s="1" t="s">
        <v>230</v>
      </c>
      <c r="E236" s="1" t="s">
        <v>286</v>
      </c>
      <c r="F236" s="186" t="s">
        <v>240</v>
      </c>
      <c r="G236" s="187" t="s">
        <v>306</v>
      </c>
      <c r="H236" s="187" t="s">
        <v>241</v>
      </c>
      <c r="I236" s="187" t="s">
        <v>394</v>
      </c>
      <c r="J236" s="1"/>
      <c r="K236" s="184">
        <f>K237</f>
        <v>20</v>
      </c>
      <c r="L236" s="184">
        <f>L237</f>
        <v>20</v>
      </c>
    </row>
    <row r="237" spans="1:12" s="32" customFormat="1" ht="31.5" customHeight="1">
      <c r="A237" s="12"/>
      <c r="B237" s="3" t="s">
        <v>220</v>
      </c>
      <c r="C237" s="62" t="s">
        <v>262</v>
      </c>
      <c r="D237" s="1" t="s">
        <v>230</v>
      </c>
      <c r="E237" s="1" t="s">
        <v>286</v>
      </c>
      <c r="F237" s="186" t="s">
        <v>240</v>
      </c>
      <c r="G237" s="187" t="s">
        <v>306</v>
      </c>
      <c r="H237" s="187" t="s">
        <v>241</v>
      </c>
      <c r="I237" s="187" t="s">
        <v>394</v>
      </c>
      <c r="J237" s="1" t="s">
        <v>4</v>
      </c>
      <c r="K237" s="207">
        <v>20</v>
      </c>
      <c r="L237" s="184">
        <v>20</v>
      </c>
    </row>
    <row r="238" spans="2:12" s="32" customFormat="1" ht="50.25" customHeight="1">
      <c r="B238" s="3" t="s">
        <v>308</v>
      </c>
      <c r="C238" s="62" t="s">
        <v>262</v>
      </c>
      <c r="D238" s="1" t="s">
        <v>230</v>
      </c>
      <c r="E238" s="1" t="s">
        <v>286</v>
      </c>
      <c r="F238" s="99">
        <v>37</v>
      </c>
      <c r="G238" s="168">
        <v>0</v>
      </c>
      <c r="H238" s="168" t="s">
        <v>231</v>
      </c>
      <c r="I238" s="168" t="s">
        <v>309</v>
      </c>
      <c r="J238" s="1"/>
      <c r="K238" s="207">
        <f>K239+K242</f>
        <v>25</v>
      </c>
      <c r="L238" s="207">
        <f>L239+L242</f>
        <v>25</v>
      </c>
    </row>
    <row r="239" spans="2:12" s="32" customFormat="1" ht="57.75" customHeight="1">
      <c r="B239" s="3" t="s">
        <v>141</v>
      </c>
      <c r="C239" s="62" t="s">
        <v>262</v>
      </c>
      <c r="D239" s="1" t="s">
        <v>230</v>
      </c>
      <c r="E239" s="1" t="s">
        <v>286</v>
      </c>
      <c r="F239" s="148" t="s">
        <v>310</v>
      </c>
      <c r="G239" s="148" t="s">
        <v>306</v>
      </c>
      <c r="H239" s="148" t="s">
        <v>230</v>
      </c>
      <c r="I239" s="148" t="s">
        <v>311</v>
      </c>
      <c r="J239" s="1"/>
      <c r="K239" s="207">
        <f>K240</f>
        <v>15</v>
      </c>
      <c r="L239" s="207">
        <f>L240</f>
        <v>15</v>
      </c>
    </row>
    <row r="240" spans="2:12" s="32" customFormat="1" ht="31.5" customHeight="1">
      <c r="B240" s="13" t="s">
        <v>41</v>
      </c>
      <c r="C240" s="62" t="s">
        <v>262</v>
      </c>
      <c r="D240" s="1" t="s">
        <v>230</v>
      </c>
      <c r="E240" s="1" t="s">
        <v>286</v>
      </c>
      <c r="F240" s="99" t="s">
        <v>310</v>
      </c>
      <c r="G240" s="168" t="s">
        <v>306</v>
      </c>
      <c r="H240" s="168" t="s">
        <v>230</v>
      </c>
      <c r="I240" s="131" t="s">
        <v>311</v>
      </c>
      <c r="J240" s="1"/>
      <c r="K240" s="207">
        <f>K241</f>
        <v>15</v>
      </c>
      <c r="L240" s="207">
        <f>L241</f>
        <v>15</v>
      </c>
    </row>
    <row r="241" spans="2:12" s="32" customFormat="1" ht="33" customHeight="1">
      <c r="B241" s="3" t="s">
        <v>220</v>
      </c>
      <c r="C241" s="62" t="s">
        <v>262</v>
      </c>
      <c r="D241" s="1" t="s">
        <v>230</v>
      </c>
      <c r="E241" s="1" t="s">
        <v>286</v>
      </c>
      <c r="F241" s="99" t="s">
        <v>310</v>
      </c>
      <c r="G241" s="168" t="s">
        <v>306</v>
      </c>
      <c r="H241" s="168" t="s">
        <v>230</v>
      </c>
      <c r="I241" s="131" t="s">
        <v>311</v>
      </c>
      <c r="J241" s="1" t="s">
        <v>4</v>
      </c>
      <c r="K241" s="207">
        <v>15</v>
      </c>
      <c r="L241" s="207">
        <v>15</v>
      </c>
    </row>
    <row r="242" spans="2:12" s="32" customFormat="1" ht="33" customHeight="1">
      <c r="B242" s="8" t="s">
        <v>313</v>
      </c>
      <c r="C242" s="62" t="s">
        <v>262</v>
      </c>
      <c r="D242" s="1" t="s">
        <v>230</v>
      </c>
      <c r="E242" s="1" t="s">
        <v>286</v>
      </c>
      <c r="F242" s="148" t="s">
        <v>310</v>
      </c>
      <c r="G242" s="148" t="s">
        <v>306</v>
      </c>
      <c r="H242" s="148" t="s">
        <v>233</v>
      </c>
      <c r="I242" s="148" t="s">
        <v>311</v>
      </c>
      <c r="J242" s="1"/>
      <c r="K242" s="207">
        <f>K243</f>
        <v>10</v>
      </c>
      <c r="L242" s="207">
        <f>L243</f>
        <v>10</v>
      </c>
    </row>
    <row r="243" spans="2:12" s="32" customFormat="1" ht="33" customHeight="1">
      <c r="B243" s="13" t="s">
        <v>41</v>
      </c>
      <c r="C243" s="62" t="s">
        <v>262</v>
      </c>
      <c r="D243" s="1" t="s">
        <v>230</v>
      </c>
      <c r="E243" s="1" t="s">
        <v>286</v>
      </c>
      <c r="F243" s="99" t="s">
        <v>310</v>
      </c>
      <c r="G243" s="168" t="s">
        <v>306</v>
      </c>
      <c r="H243" s="168" t="s">
        <v>233</v>
      </c>
      <c r="I243" s="168" t="s">
        <v>311</v>
      </c>
      <c r="J243" s="1"/>
      <c r="K243" s="207">
        <f>K244</f>
        <v>10</v>
      </c>
      <c r="L243" s="207">
        <f>L244</f>
        <v>10</v>
      </c>
    </row>
    <row r="244" spans="2:12" s="32" customFormat="1" ht="33" customHeight="1">
      <c r="B244" s="3" t="s">
        <v>220</v>
      </c>
      <c r="C244" s="62" t="s">
        <v>262</v>
      </c>
      <c r="D244" s="1" t="s">
        <v>230</v>
      </c>
      <c r="E244" s="1" t="s">
        <v>286</v>
      </c>
      <c r="F244" s="99" t="s">
        <v>310</v>
      </c>
      <c r="G244" s="168" t="s">
        <v>306</v>
      </c>
      <c r="H244" s="168" t="s">
        <v>233</v>
      </c>
      <c r="I244" s="168" t="s">
        <v>311</v>
      </c>
      <c r="J244" s="1" t="s">
        <v>4</v>
      </c>
      <c r="K244" s="207">
        <v>10</v>
      </c>
      <c r="L244" s="207">
        <v>10</v>
      </c>
    </row>
    <row r="245" spans="2:12" s="32" customFormat="1" ht="53.25" customHeight="1">
      <c r="B245" s="3" t="s">
        <v>46</v>
      </c>
      <c r="C245" s="62" t="s">
        <v>262</v>
      </c>
      <c r="D245" s="1" t="s">
        <v>230</v>
      </c>
      <c r="E245" s="1" t="s">
        <v>286</v>
      </c>
      <c r="F245" s="173" t="s">
        <v>416</v>
      </c>
      <c r="G245" s="173" t="s">
        <v>306</v>
      </c>
      <c r="H245" s="173" t="s">
        <v>231</v>
      </c>
      <c r="I245" s="173" t="s">
        <v>309</v>
      </c>
      <c r="J245" s="1"/>
      <c r="K245" s="207">
        <f>K246+K249</f>
        <v>287</v>
      </c>
      <c r="L245" s="207">
        <f>L246+L249</f>
        <v>287</v>
      </c>
    </row>
    <row r="246" spans="2:12" s="32" customFormat="1" ht="55.5" customHeight="1">
      <c r="B246" s="3" t="s">
        <v>142</v>
      </c>
      <c r="C246" s="62" t="s">
        <v>262</v>
      </c>
      <c r="D246" s="1" t="s">
        <v>230</v>
      </c>
      <c r="E246" s="1" t="s">
        <v>286</v>
      </c>
      <c r="F246" s="133" t="s">
        <v>416</v>
      </c>
      <c r="G246" s="195" t="s">
        <v>306</v>
      </c>
      <c r="H246" s="195" t="s">
        <v>235</v>
      </c>
      <c r="I246" s="161" t="s">
        <v>309</v>
      </c>
      <c r="J246" s="1"/>
      <c r="K246" s="207">
        <f aca="true" t="shared" si="11" ref="K245:L247">K247</f>
        <v>286.3</v>
      </c>
      <c r="L246" s="207">
        <f t="shared" si="11"/>
        <v>287</v>
      </c>
    </row>
    <row r="247" spans="2:12" s="32" customFormat="1" ht="42.75" customHeight="1">
      <c r="B247" s="3" t="s">
        <v>143</v>
      </c>
      <c r="C247" s="62" t="s">
        <v>262</v>
      </c>
      <c r="D247" s="62" t="s">
        <v>230</v>
      </c>
      <c r="E247" s="62" t="s">
        <v>286</v>
      </c>
      <c r="F247" s="173" t="s">
        <v>416</v>
      </c>
      <c r="G247" s="173" t="s">
        <v>306</v>
      </c>
      <c r="H247" s="173" t="s">
        <v>235</v>
      </c>
      <c r="I247" s="173" t="s">
        <v>417</v>
      </c>
      <c r="J247" s="62"/>
      <c r="K247" s="207">
        <f t="shared" si="11"/>
        <v>286.3</v>
      </c>
      <c r="L247" s="207">
        <f t="shared" si="11"/>
        <v>287</v>
      </c>
    </row>
    <row r="248" spans="2:12" s="32" customFormat="1" ht="30" customHeight="1">
      <c r="B248" s="3" t="s">
        <v>220</v>
      </c>
      <c r="C248" s="62" t="s">
        <v>262</v>
      </c>
      <c r="D248" s="62" t="s">
        <v>230</v>
      </c>
      <c r="E248" s="62" t="s">
        <v>286</v>
      </c>
      <c r="F248" s="133" t="s">
        <v>416</v>
      </c>
      <c r="G248" s="195" t="s">
        <v>306</v>
      </c>
      <c r="H248" s="195" t="s">
        <v>235</v>
      </c>
      <c r="I248" s="161" t="s">
        <v>417</v>
      </c>
      <c r="J248" s="62" t="s">
        <v>4</v>
      </c>
      <c r="K248" s="207">
        <v>286.3</v>
      </c>
      <c r="L248" s="207">
        <v>287</v>
      </c>
    </row>
    <row r="249" spans="2:12" s="32" customFormat="1" ht="48.75" customHeight="1">
      <c r="B249" s="8" t="s">
        <v>489</v>
      </c>
      <c r="C249" s="62" t="s">
        <v>262</v>
      </c>
      <c r="D249" s="62" t="s">
        <v>230</v>
      </c>
      <c r="E249" s="62" t="s">
        <v>286</v>
      </c>
      <c r="F249" s="133" t="s">
        <v>416</v>
      </c>
      <c r="G249" s="195" t="s">
        <v>306</v>
      </c>
      <c r="H249" s="195" t="s">
        <v>232</v>
      </c>
      <c r="I249" s="161" t="s">
        <v>309</v>
      </c>
      <c r="J249" s="1"/>
      <c r="K249" s="207">
        <f>K250</f>
        <v>0.7</v>
      </c>
      <c r="L249" s="207">
        <f>L250</f>
        <v>0</v>
      </c>
    </row>
    <row r="250" spans="2:12" s="32" customFormat="1" ht="49.5" customHeight="1">
      <c r="B250" s="8" t="s">
        <v>490</v>
      </c>
      <c r="C250" s="62" t="s">
        <v>262</v>
      </c>
      <c r="D250" s="62" t="s">
        <v>230</v>
      </c>
      <c r="E250" s="62" t="s">
        <v>286</v>
      </c>
      <c r="F250" s="133" t="s">
        <v>416</v>
      </c>
      <c r="G250" s="195" t="s">
        <v>306</v>
      </c>
      <c r="H250" s="195" t="s">
        <v>232</v>
      </c>
      <c r="I250" s="161" t="s">
        <v>417</v>
      </c>
      <c r="J250" s="1"/>
      <c r="K250" s="207">
        <f>K251</f>
        <v>0.7</v>
      </c>
      <c r="L250" s="207">
        <f>L251</f>
        <v>0</v>
      </c>
    </row>
    <row r="251" spans="2:12" s="32" customFormat="1" ht="30" customHeight="1">
      <c r="B251" s="8" t="s">
        <v>220</v>
      </c>
      <c r="C251" s="62" t="s">
        <v>262</v>
      </c>
      <c r="D251" s="62" t="s">
        <v>230</v>
      </c>
      <c r="E251" s="62" t="s">
        <v>286</v>
      </c>
      <c r="F251" s="133" t="s">
        <v>416</v>
      </c>
      <c r="G251" s="195" t="s">
        <v>306</v>
      </c>
      <c r="H251" s="195" t="s">
        <v>232</v>
      </c>
      <c r="I251" s="161" t="s">
        <v>417</v>
      </c>
      <c r="J251" s="1" t="s">
        <v>4</v>
      </c>
      <c r="K251" s="207">
        <v>0.7</v>
      </c>
      <c r="L251" s="207">
        <v>0</v>
      </c>
    </row>
    <row r="252" spans="1:234" s="32" customFormat="1" ht="48" customHeight="1">
      <c r="A252" s="57"/>
      <c r="B252" s="3" t="s">
        <v>74</v>
      </c>
      <c r="C252" s="1" t="s">
        <v>262</v>
      </c>
      <c r="D252" s="62" t="s">
        <v>230</v>
      </c>
      <c r="E252" s="62" t="s">
        <v>286</v>
      </c>
      <c r="F252" s="99" t="s">
        <v>297</v>
      </c>
      <c r="G252" s="168" t="s">
        <v>306</v>
      </c>
      <c r="H252" s="168" t="s">
        <v>231</v>
      </c>
      <c r="I252" s="168" t="s">
        <v>309</v>
      </c>
      <c r="J252" s="1"/>
      <c r="K252" s="207">
        <f>K253+K256</f>
        <v>495</v>
      </c>
      <c r="L252" s="207">
        <f>L253+L256</f>
        <v>160</v>
      </c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  <c r="GJ252" s="57"/>
      <c r="GK252" s="57"/>
      <c r="GL252" s="57"/>
      <c r="GM252" s="57"/>
      <c r="GN252" s="57"/>
      <c r="GO252" s="57"/>
      <c r="GP252" s="57"/>
      <c r="GQ252" s="57"/>
      <c r="GR252" s="57"/>
      <c r="GS252" s="57"/>
      <c r="GT252" s="57"/>
      <c r="GU252" s="57"/>
      <c r="GV252" s="57"/>
      <c r="GW252" s="57"/>
      <c r="GX252" s="57"/>
      <c r="GY252" s="57"/>
      <c r="GZ252" s="57"/>
      <c r="HA252" s="57"/>
      <c r="HB252" s="57"/>
      <c r="HC252" s="57"/>
      <c r="HD252" s="57"/>
      <c r="HE252" s="57"/>
      <c r="HF252" s="57"/>
      <c r="HG252" s="57"/>
      <c r="HH252" s="57"/>
      <c r="HI252" s="57"/>
      <c r="HJ252" s="57"/>
      <c r="HK252" s="57"/>
      <c r="HL252" s="57"/>
      <c r="HM252" s="57"/>
      <c r="HN252" s="57"/>
      <c r="HO252" s="57"/>
      <c r="HP252" s="57"/>
      <c r="HQ252" s="57"/>
      <c r="HR252" s="57"/>
      <c r="HS252" s="57"/>
      <c r="HT252" s="57"/>
      <c r="HU252" s="57"/>
      <c r="HV252" s="57"/>
      <c r="HW252" s="57"/>
      <c r="HX252" s="57"/>
      <c r="HY252" s="57"/>
      <c r="HZ252" s="57"/>
    </row>
    <row r="253" spans="1:234" s="32" customFormat="1" ht="59.25" customHeight="1">
      <c r="A253" s="57"/>
      <c r="B253" s="6" t="s">
        <v>47</v>
      </c>
      <c r="C253" s="1" t="s">
        <v>262</v>
      </c>
      <c r="D253" s="62" t="s">
        <v>230</v>
      </c>
      <c r="E253" s="62" t="s">
        <v>286</v>
      </c>
      <c r="F253" s="99" t="s">
        <v>297</v>
      </c>
      <c r="G253" s="168" t="s">
        <v>306</v>
      </c>
      <c r="H253" s="168" t="s">
        <v>241</v>
      </c>
      <c r="I253" s="131" t="s">
        <v>309</v>
      </c>
      <c r="J253" s="1"/>
      <c r="K253" s="207">
        <f>K254</f>
        <v>335</v>
      </c>
      <c r="L253" s="207">
        <f>L254</f>
        <v>0</v>
      </c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  <c r="GJ253" s="57"/>
      <c r="GK253" s="57"/>
      <c r="GL253" s="57"/>
      <c r="GM253" s="57"/>
      <c r="GN253" s="57"/>
      <c r="GO253" s="57"/>
      <c r="GP253" s="57"/>
      <c r="GQ253" s="57"/>
      <c r="GR253" s="57"/>
      <c r="GS253" s="57"/>
      <c r="GT253" s="57"/>
      <c r="GU253" s="57"/>
      <c r="GV253" s="57"/>
      <c r="GW253" s="57"/>
      <c r="GX253" s="57"/>
      <c r="GY253" s="57"/>
      <c r="GZ253" s="57"/>
      <c r="HA253" s="57"/>
      <c r="HB253" s="57"/>
      <c r="HC253" s="57"/>
      <c r="HD253" s="57"/>
      <c r="HE253" s="57"/>
      <c r="HF253" s="57"/>
      <c r="HG253" s="57"/>
      <c r="HH253" s="57"/>
      <c r="HI253" s="57"/>
      <c r="HJ253" s="57"/>
      <c r="HK253" s="57"/>
      <c r="HL253" s="57"/>
      <c r="HM253" s="57"/>
      <c r="HN253" s="57"/>
      <c r="HO253" s="57"/>
      <c r="HP253" s="57"/>
      <c r="HQ253" s="57"/>
      <c r="HR253" s="57"/>
      <c r="HS253" s="57"/>
      <c r="HT253" s="57"/>
      <c r="HU253" s="57"/>
      <c r="HV253" s="57"/>
      <c r="HW253" s="57"/>
      <c r="HX253" s="57"/>
      <c r="HY253" s="57"/>
      <c r="HZ253" s="57"/>
    </row>
    <row r="254" spans="1:234" s="32" customFormat="1" ht="36" customHeight="1">
      <c r="A254" s="57"/>
      <c r="B254" s="13" t="s">
        <v>189</v>
      </c>
      <c r="C254" s="1" t="s">
        <v>262</v>
      </c>
      <c r="D254" s="62" t="s">
        <v>230</v>
      </c>
      <c r="E254" s="62" t="s">
        <v>286</v>
      </c>
      <c r="F254" s="148" t="s">
        <v>297</v>
      </c>
      <c r="G254" s="148" t="s">
        <v>306</v>
      </c>
      <c r="H254" s="148" t="s">
        <v>241</v>
      </c>
      <c r="I254" s="148" t="s">
        <v>409</v>
      </c>
      <c r="J254" s="1"/>
      <c r="K254" s="207">
        <f>K255</f>
        <v>335</v>
      </c>
      <c r="L254" s="207">
        <f>L255</f>
        <v>0</v>
      </c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  <c r="FJ254" s="57"/>
      <c r="FK254" s="57"/>
      <c r="FL254" s="57"/>
      <c r="FM254" s="57"/>
      <c r="FN254" s="57"/>
      <c r="FO254" s="57"/>
      <c r="FP254" s="57"/>
      <c r="FQ254" s="57"/>
      <c r="FR254" s="57"/>
      <c r="FS254" s="57"/>
      <c r="FT254" s="57"/>
      <c r="FU254" s="57"/>
      <c r="FV254" s="57"/>
      <c r="FW254" s="57"/>
      <c r="FX254" s="57"/>
      <c r="FY254" s="57"/>
      <c r="FZ254" s="57"/>
      <c r="GA254" s="57"/>
      <c r="GB254" s="57"/>
      <c r="GC254" s="57"/>
      <c r="GD254" s="57"/>
      <c r="GE254" s="57"/>
      <c r="GF254" s="57"/>
      <c r="GG254" s="57"/>
      <c r="GH254" s="57"/>
      <c r="GI254" s="57"/>
      <c r="GJ254" s="57"/>
      <c r="GK254" s="57"/>
      <c r="GL254" s="57"/>
      <c r="GM254" s="57"/>
      <c r="GN254" s="57"/>
      <c r="GO254" s="57"/>
      <c r="GP254" s="57"/>
      <c r="GQ254" s="57"/>
      <c r="GR254" s="57"/>
      <c r="GS254" s="57"/>
      <c r="GT254" s="57"/>
      <c r="GU254" s="57"/>
      <c r="GV254" s="57"/>
      <c r="GW254" s="57"/>
      <c r="GX254" s="57"/>
      <c r="GY254" s="57"/>
      <c r="GZ254" s="57"/>
      <c r="HA254" s="57"/>
      <c r="HB254" s="57"/>
      <c r="HC254" s="57"/>
      <c r="HD254" s="57"/>
      <c r="HE254" s="57"/>
      <c r="HF254" s="57"/>
      <c r="HG254" s="57"/>
      <c r="HH254" s="57"/>
      <c r="HI254" s="57"/>
      <c r="HJ254" s="57"/>
      <c r="HK254" s="57"/>
      <c r="HL254" s="57"/>
      <c r="HM254" s="57"/>
      <c r="HN254" s="57"/>
      <c r="HO254" s="57"/>
      <c r="HP254" s="57"/>
      <c r="HQ254" s="57"/>
      <c r="HR254" s="57"/>
      <c r="HS254" s="57"/>
      <c r="HT254" s="57"/>
      <c r="HU254" s="57"/>
      <c r="HV254" s="57"/>
      <c r="HW254" s="57"/>
      <c r="HX254" s="57"/>
      <c r="HY254" s="57"/>
      <c r="HZ254" s="57"/>
    </row>
    <row r="255" spans="1:234" s="32" customFormat="1" ht="29.25" customHeight="1">
      <c r="A255" s="57"/>
      <c r="B255" s="3" t="s">
        <v>220</v>
      </c>
      <c r="C255" s="1" t="s">
        <v>262</v>
      </c>
      <c r="D255" s="62" t="s">
        <v>230</v>
      </c>
      <c r="E255" s="62" t="s">
        <v>286</v>
      </c>
      <c r="F255" s="99" t="s">
        <v>297</v>
      </c>
      <c r="G255" s="168" t="s">
        <v>306</v>
      </c>
      <c r="H255" s="168" t="s">
        <v>241</v>
      </c>
      <c r="I255" s="131" t="s">
        <v>409</v>
      </c>
      <c r="J255" s="1" t="s">
        <v>4</v>
      </c>
      <c r="K255" s="207">
        <v>335</v>
      </c>
      <c r="L255" s="207">
        <v>0</v>
      </c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  <c r="GA255" s="57"/>
      <c r="GB255" s="57"/>
      <c r="GC255" s="57"/>
      <c r="GD255" s="57"/>
      <c r="GE255" s="57"/>
      <c r="GF255" s="57"/>
      <c r="GG255" s="57"/>
      <c r="GH255" s="57"/>
      <c r="GI255" s="57"/>
      <c r="GJ255" s="57"/>
      <c r="GK255" s="57"/>
      <c r="GL255" s="57"/>
      <c r="GM255" s="57"/>
      <c r="GN255" s="57"/>
      <c r="GO255" s="57"/>
      <c r="GP255" s="57"/>
      <c r="GQ255" s="57"/>
      <c r="GR255" s="57"/>
      <c r="GS255" s="57"/>
      <c r="GT255" s="57"/>
      <c r="GU255" s="57"/>
      <c r="GV255" s="57"/>
      <c r="GW255" s="57"/>
      <c r="GX255" s="57"/>
      <c r="GY255" s="57"/>
      <c r="GZ255" s="57"/>
      <c r="HA255" s="57"/>
      <c r="HB255" s="57"/>
      <c r="HC255" s="57"/>
      <c r="HD255" s="57"/>
      <c r="HE255" s="57"/>
      <c r="HF255" s="57"/>
      <c r="HG255" s="57"/>
      <c r="HH255" s="57"/>
      <c r="HI255" s="57"/>
      <c r="HJ255" s="57"/>
      <c r="HK255" s="57"/>
      <c r="HL255" s="57"/>
      <c r="HM255" s="57"/>
      <c r="HN255" s="57"/>
      <c r="HO255" s="57"/>
      <c r="HP255" s="57"/>
      <c r="HQ255" s="57"/>
      <c r="HR255" s="57"/>
      <c r="HS255" s="57"/>
      <c r="HT255" s="57"/>
      <c r="HU255" s="57"/>
      <c r="HV255" s="57"/>
      <c r="HW255" s="57"/>
      <c r="HX255" s="57"/>
      <c r="HY255" s="57"/>
      <c r="HZ255" s="57"/>
    </row>
    <row r="256" spans="1:234" ht="32.25" customHeight="1">
      <c r="A256" s="47"/>
      <c r="B256" s="8" t="s">
        <v>105</v>
      </c>
      <c r="C256" s="84" t="s">
        <v>262</v>
      </c>
      <c r="D256" s="84" t="s">
        <v>230</v>
      </c>
      <c r="E256" s="84" t="s">
        <v>286</v>
      </c>
      <c r="F256" s="173" t="s">
        <v>297</v>
      </c>
      <c r="G256" s="173" t="s">
        <v>306</v>
      </c>
      <c r="H256" s="173" t="s">
        <v>260</v>
      </c>
      <c r="I256" s="173" t="s">
        <v>409</v>
      </c>
      <c r="J256" s="84"/>
      <c r="K256" s="151">
        <f>K257</f>
        <v>160</v>
      </c>
      <c r="L256" s="151">
        <f>L257</f>
        <v>160</v>
      </c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</row>
    <row r="257" spans="1:234" ht="16.5" customHeight="1">
      <c r="A257" s="47"/>
      <c r="B257" s="8" t="s">
        <v>190</v>
      </c>
      <c r="C257" s="84" t="s">
        <v>262</v>
      </c>
      <c r="D257" s="84" t="s">
        <v>230</v>
      </c>
      <c r="E257" s="84" t="s">
        <v>286</v>
      </c>
      <c r="F257" s="133" t="s">
        <v>297</v>
      </c>
      <c r="G257" s="195" t="s">
        <v>306</v>
      </c>
      <c r="H257" s="195" t="s">
        <v>260</v>
      </c>
      <c r="I257" s="161" t="s">
        <v>409</v>
      </c>
      <c r="J257" s="84"/>
      <c r="K257" s="151">
        <f>K258</f>
        <v>160</v>
      </c>
      <c r="L257" s="151">
        <f>L258</f>
        <v>160</v>
      </c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</row>
    <row r="258" spans="1:234" ht="37.5" customHeight="1">
      <c r="A258" s="47"/>
      <c r="B258" s="3" t="s">
        <v>220</v>
      </c>
      <c r="C258" s="84" t="s">
        <v>262</v>
      </c>
      <c r="D258" s="103" t="s">
        <v>230</v>
      </c>
      <c r="E258" s="103" t="s">
        <v>286</v>
      </c>
      <c r="F258" s="133" t="s">
        <v>297</v>
      </c>
      <c r="G258" s="195" t="s">
        <v>306</v>
      </c>
      <c r="H258" s="195" t="s">
        <v>260</v>
      </c>
      <c r="I258" s="161" t="s">
        <v>409</v>
      </c>
      <c r="J258" s="84" t="s">
        <v>4</v>
      </c>
      <c r="K258" s="151">
        <v>160</v>
      </c>
      <c r="L258" s="151">
        <v>160</v>
      </c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</row>
    <row r="259" spans="2:12" s="32" customFormat="1" ht="33" customHeight="1">
      <c r="B259" s="40" t="s">
        <v>291</v>
      </c>
      <c r="C259" s="62" t="s">
        <v>262</v>
      </c>
      <c r="D259" s="1" t="s">
        <v>232</v>
      </c>
      <c r="E259" s="1" t="s">
        <v>231</v>
      </c>
      <c r="F259" s="186"/>
      <c r="G259" s="187"/>
      <c r="H259" s="187"/>
      <c r="I259" s="187"/>
      <c r="J259" s="2"/>
      <c r="K259" s="207">
        <f>K260+K267</f>
        <v>1484.8</v>
      </c>
      <c r="L259" s="207">
        <f>L260+L267</f>
        <v>1491.8999999999999</v>
      </c>
    </row>
    <row r="260" spans="2:12" s="32" customFormat="1" ht="45" customHeight="1">
      <c r="B260" s="40" t="s">
        <v>282</v>
      </c>
      <c r="C260" s="62" t="s">
        <v>262</v>
      </c>
      <c r="D260" s="1" t="s">
        <v>232</v>
      </c>
      <c r="E260" s="1" t="s">
        <v>242</v>
      </c>
      <c r="F260" s="186"/>
      <c r="G260" s="187"/>
      <c r="H260" s="187"/>
      <c r="I260" s="187"/>
      <c r="J260" s="1"/>
      <c r="K260" s="207">
        <f>K261</f>
        <v>1383.6</v>
      </c>
      <c r="L260" s="207">
        <f>L261</f>
        <v>1383.6</v>
      </c>
    </row>
    <row r="261" spans="2:12" s="32" customFormat="1" ht="44.25" customHeight="1">
      <c r="B261" s="115" t="s">
        <v>29</v>
      </c>
      <c r="C261" s="62" t="s">
        <v>262</v>
      </c>
      <c r="D261" s="62" t="s">
        <v>232</v>
      </c>
      <c r="E261" s="62" t="s">
        <v>242</v>
      </c>
      <c r="F261" s="148" t="s">
        <v>232</v>
      </c>
      <c r="G261" s="148" t="s">
        <v>306</v>
      </c>
      <c r="H261" s="148" t="s">
        <v>231</v>
      </c>
      <c r="I261" s="148" t="s">
        <v>309</v>
      </c>
      <c r="J261" s="1"/>
      <c r="K261" s="207">
        <f>K262</f>
        <v>1383.6</v>
      </c>
      <c r="L261" s="207">
        <f>L262</f>
        <v>1383.6</v>
      </c>
    </row>
    <row r="262" spans="2:12" s="32" customFormat="1" ht="34.5" customHeight="1">
      <c r="B262" s="40" t="s">
        <v>137</v>
      </c>
      <c r="C262" s="62" t="s">
        <v>262</v>
      </c>
      <c r="D262" s="62" t="s">
        <v>232</v>
      </c>
      <c r="E262" s="62" t="s">
        <v>242</v>
      </c>
      <c r="F262" s="168" t="s">
        <v>232</v>
      </c>
      <c r="G262" s="168" t="s">
        <v>325</v>
      </c>
      <c r="H262" s="168" t="s">
        <v>231</v>
      </c>
      <c r="I262" s="131" t="s">
        <v>309</v>
      </c>
      <c r="J262" s="1"/>
      <c r="K262" s="207">
        <f>K263</f>
        <v>1383.6</v>
      </c>
      <c r="L262" s="207">
        <f>L263</f>
        <v>1383.6</v>
      </c>
    </row>
    <row r="263" spans="2:12" s="32" customFormat="1" ht="30.75" customHeight="1">
      <c r="B263" s="3" t="s">
        <v>491</v>
      </c>
      <c r="C263" s="62" t="s">
        <v>262</v>
      </c>
      <c r="D263" s="62" t="s">
        <v>232</v>
      </c>
      <c r="E263" s="62" t="s">
        <v>242</v>
      </c>
      <c r="F263" s="148" t="s">
        <v>232</v>
      </c>
      <c r="G263" s="148" t="s">
        <v>325</v>
      </c>
      <c r="H263" s="148" t="s">
        <v>242</v>
      </c>
      <c r="I263" s="131" t="s">
        <v>309</v>
      </c>
      <c r="J263" s="1"/>
      <c r="K263" s="207">
        <f>K264</f>
        <v>1383.6</v>
      </c>
      <c r="L263" s="207">
        <f>L264</f>
        <v>1383.6</v>
      </c>
    </row>
    <row r="264" spans="2:12" s="32" customFormat="1" ht="30" customHeight="1">
      <c r="B264" s="3" t="s">
        <v>27</v>
      </c>
      <c r="C264" s="62"/>
      <c r="D264" s="62"/>
      <c r="E264" s="62"/>
      <c r="F264" s="168" t="s">
        <v>232</v>
      </c>
      <c r="G264" s="168" t="s">
        <v>325</v>
      </c>
      <c r="H264" s="168" t="s">
        <v>242</v>
      </c>
      <c r="I264" s="131" t="s">
        <v>492</v>
      </c>
      <c r="J264" s="1"/>
      <c r="K264" s="207">
        <f>K265+K266</f>
        <v>1383.6</v>
      </c>
      <c r="L264" s="207">
        <f>L265+L266</f>
        <v>1383.6</v>
      </c>
    </row>
    <row r="265" spans="2:12" s="32" customFormat="1" ht="22.5" customHeight="1">
      <c r="B265" s="40" t="s">
        <v>45</v>
      </c>
      <c r="C265" s="62" t="s">
        <v>262</v>
      </c>
      <c r="D265" s="62" t="s">
        <v>232</v>
      </c>
      <c r="E265" s="62" t="s">
        <v>242</v>
      </c>
      <c r="F265" s="168" t="s">
        <v>232</v>
      </c>
      <c r="G265" s="168" t="s">
        <v>325</v>
      </c>
      <c r="H265" s="168" t="s">
        <v>242</v>
      </c>
      <c r="I265" s="131" t="s">
        <v>492</v>
      </c>
      <c r="J265" s="1" t="s">
        <v>86</v>
      </c>
      <c r="K265" s="207">
        <v>1263.6</v>
      </c>
      <c r="L265" s="207">
        <v>1263.6</v>
      </c>
    </row>
    <row r="266" spans="2:12" s="32" customFormat="1" ht="33.75" customHeight="1">
      <c r="B266" s="3" t="s">
        <v>220</v>
      </c>
      <c r="C266" s="62" t="s">
        <v>262</v>
      </c>
      <c r="D266" s="62" t="s">
        <v>232</v>
      </c>
      <c r="E266" s="62" t="s">
        <v>242</v>
      </c>
      <c r="F266" s="168" t="s">
        <v>232</v>
      </c>
      <c r="G266" s="168" t="s">
        <v>325</v>
      </c>
      <c r="H266" s="168" t="s">
        <v>242</v>
      </c>
      <c r="I266" s="131" t="s">
        <v>492</v>
      </c>
      <c r="J266" s="1" t="s">
        <v>4</v>
      </c>
      <c r="K266" s="207">
        <v>120</v>
      </c>
      <c r="L266" s="207">
        <v>120</v>
      </c>
    </row>
    <row r="267" spans="2:12" s="32" customFormat="1" ht="38.25" customHeight="1">
      <c r="B267" s="14" t="s">
        <v>296</v>
      </c>
      <c r="C267" s="62" t="s">
        <v>262</v>
      </c>
      <c r="D267" s="62" t="s">
        <v>232</v>
      </c>
      <c r="E267" s="62" t="s">
        <v>297</v>
      </c>
      <c r="F267" s="186"/>
      <c r="G267" s="187"/>
      <c r="H267" s="187"/>
      <c r="I267" s="187"/>
      <c r="J267" s="62"/>
      <c r="K267" s="184">
        <f>K268</f>
        <v>101.2</v>
      </c>
      <c r="L267" s="184">
        <f>L268</f>
        <v>108.3</v>
      </c>
    </row>
    <row r="268" spans="2:12" s="32" customFormat="1" ht="46.5" customHeight="1">
      <c r="B268" s="40" t="s">
        <v>73</v>
      </c>
      <c r="C268" s="62" t="s">
        <v>262</v>
      </c>
      <c r="D268" s="62" t="s">
        <v>232</v>
      </c>
      <c r="E268" s="62" t="s">
        <v>297</v>
      </c>
      <c r="F268" s="148" t="s">
        <v>232</v>
      </c>
      <c r="G268" s="148" t="s">
        <v>306</v>
      </c>
      <c r="H268" s="148" t="s">
        <v>231</v>
      </c>
      <c r="I268" s="148" t="s">
        <v>309</v>
      </c>
      <c r="J268" s="1"/>
      <c r="K268" s="207">
        <f>K269</f>
        <v>101.2</v>
      </c>
      <c r="L268" s="207">
        <f>L269</f>
        <v>108.3</v>
      </c>
    </row>
    <row r="269" spans="2:12" s="32" customFormat="1" ht="28.5" customHeight="1">
      <c r="B269" s="130" t="s">
        <v>123</v>
      </c>
      <c r="C269" s="62" t="s">
        <v>262</v>
      </c>
      <c r="D269" s="62" t="s">
        <v>232</v>
      </c>
      <c r="E269" s="62" t="s">
        <v>297</v>
      </c>
      <c r="F269" s="99" t="s">
        <v>232</v>
      </c>
      <c r="G269" s="168" t="s">
        <v>325</v>
      </c>
      <c r="H269" s="168" t="s">
        <v>231</v>
      </c>
      <c r="I269" s="131" t="s">
        <v>309</v>
      </c>
      <c r="J269" s="1"/>
      <c r="K269" s="207">
        <f>K270+K273</f>
        <v>101.2</v>
      </c>
      <c r="L269" s="207">
        <f>L270+L273</f>
        <v>108.3</v>
      </c>
    </row>
    <row r="270" spans="2:12" s="32" customFormat="1" ht="33" customHeight="1">
      <c r="B270" s="40" t="s">
        <v>144</v>
      </c>
      <c r="C270" s="62" t="s">
        <v>262</v>
      </c>
      <c r="D270" s="62" t="s">
        <v>232</v>
      </c>
      <c r="E270" s="62" t="s">
        <v>297</v>
      </c>
      <c r="F270" s="148" t="s">
        <v>232</v>
      </c>
      <c r="G270" s="148" t="s">
        <v>325</v>
      </c>
      <c r="H270" s="148" t="s">
        <v>232</v>
      </c>
      <c r="I270" s="148" t="s">
        <v>309</v>
      </c>
      <c r="J270" s="1"/>
      <c r="K270" s="184">
        <f>K271</f>
        <v>50</v>
      </c>
      <c r="L270" s="184">
        <f>L271</f>
        <v>50</v>
      </c>
    </row>
    <row r="271" spans="2:12" s="32" customFormat="1" ht="34.5" customHeight="1">
      <c r="B271" s="13" t="s">
        <v>90</v>
      </c>
      <c r="C271" s="62" t="s">
        <v>262</v>
      </c>
      <c r="D271" s="62" t="s">
        <v>232</v>
      </c>
      <c r="E271" s="62" t="s">
        <v>297</v>
      </c>
      <c r="F271" s="99" t="s">
        <v>232</v>
      </c>
      <c r="G271" s="168" t="s">
        <v>325</v>
      </c>
      <c r="H271" s="168" t="s">
        <v>232</v>
      </c>
      <c r="I271" s="168" t="s">
        <v>389</v>
      </c>
      <c r="J271" s="1"/>
      <c r="K271" s="184">
        <f>K272</f>
        <v>50</v>
      </c>
      <c r="L271" s="184">
        <f>L272</f>
        <v>50</v>
      </c>
    </row>
    <row r="272" spans="2:12" s="32" customFormat="1" ht="33" customHeight="1">
      <c r="B272" s="3" t="s">
        <v>220</v>
      </c>
      <c r="C272" s="62" t="s">
        <v>262</v>
      </c>
      <c r="D272" s="62" t="s">
        <v>232</v>
      </c>
      <c r="E272" s="62" t="s">
        <v>297</v>
      </c>
      <c r="F272" s="148" t="s">
        <v>232</v>
      </c>
      <c r="G272" s="148" t="s">
        <v>325</v>
      </c>
      <c r="H272" s="148" t="s">
        <v>232</v>
      </c>
      <c r="I272" s="148" t="s">
        <v>389</v>
      </c>
      <c r="J272" s="1" t="s">
        <v>4</v>
      </c>
      <c r="K272" s="207">
        <v>50</v>
      </c>
      <c r="L272" s="184">
        <v>50</v>
      </c>
    </row>
    <row r="273" spans="2:12" s="32" customFormat="1" ht="58.5" customHeight="1">
      <c r="B273" s="6" t="s">
        <v>145</v>
      </c>
      <c r="C273" s="1" t="s">
        <v>262</v>
      </c>
      <c r="D273" s="1" t="s">
        <v>232</v>
      </c>
      <c r="E273" s="1" t="s">
        <v>297</v>
      </c>
      <c r="F273" s="99" t="s">
        <v>232</v>
      </c>
      <c r="G273" s="168" t="s">
        <v>325</v>
      </c>
      <c r="H273" s="168" t="s">
        <v>241</v>
      </c>
      <c r="I273" s="168" t="s">
        <v>309</v>
      </c>
      <c r="J273" s="1"/>
      <c r="K273" s="207">
        <f>K274</f>
        <v>51.2</v>
      </c>
      <c r="L273" s="207">
        <f>L274</f>
        <v>58.3</v>
      </c>
    </row>
    <row r="274" spans="2:12" s="32" customFormat="1" ht="42" customHeight="1">
      <c r="B274" s="6" t="s">
        <v>43</v>
      </c>
      <c r="C274" s="1" t="s">
        <v>262</v>
      </c>
      <c r="D274" s="1" t="s">
        <v>232</v>
      </c>
      <c r="E274" s="1" t="s">
        <v>297</v>
      </c>
      <c r="F274" s="148" t="s">
        <v>232</v>
      </c>
      <c r="G274" s="148" t="s">
        <v>325</v>
      </c>
      <c r="H274" s="148" t="s">
        <v>241</v>
      </c>
      <c r="I274" s="148" t="s">
        <v>390</v>
      </c>
      <c r="J274" s="1"/>
      <c r="K274" s="207">
        <f>K275</f>
        <v>51.2</v>
      </c>
      <c r="L274" s="207">
        <f>L275</f>
        <v>58.3</v>
      </c>
    </row>
    <row r="275" spans="2:12" s="32" customFormat="1" ht="28.5" customHeight="1">
      <c r="B275" s="3" t="s">
        <v>220</v>
      </c>
      <c r="C275" s="1" t="s">
        <v>262</v>
      </c>
      <c r="D275" s="1" t="s">
        <v>232</v>
      </c>
      <c r="E275" s="1" t="s">
        <v>297</v>
      </c>
      <c r="F275" s="99" t="s">
        <v>232</v>
      </c>
      <c r="G275" s="168" t="s">
        <v>325</v>
      </c>
      <c r="H275" s="168" t="s">
        <v>241</v>
      </c>
      <c r="I275" s="168" t="s">
        <v>390</v>
      </c>
      <c r="J275" s="1" t="s">
        <v>4</v>
      </c>
      <c r="K275" s="207">
        <f>48.6+2.6</f>
        <v>51.2</v>
      </c>
      <c r="L275" s="184">
        <f>55.4+2.9</f>
        <v>58.3</v>
      </c>
    </row>
    <row r="276" spans="2:12" s="32" customFormat="1" ht="18" customHeight="1">
      <c r="B276" s="40" t="s">
        <v>279</v>
      </c>
      <c r="C276" s="62" t="s">
        <v>262</v>
      </c>
      <c r="D276" s="62" t="s">
        <v>241</v>
      </c>
      <c r="E276" s="62" t="s">
        <v>231</v>
      </c>
      <c r="F276" s="186"/>
      <c r="G276" s="187"/>
      <c r="H276" s="187"/>
      <c r="I276" s="187"/>
      <c r="J276" s="1"/>
      <c r="K276" s="207">
        <f>K277+K288</f>
        <v>10312.300000000001</v>
      </c>
      <c r="L276" s="207">
        <f>L277+L288</f>
        <v>11165.300000000001</v>
      </c>
    </row>
    <row r="277" spans="2:12" s="32" customFormat="1" ht="21" customHeight="1">
      <c r="B277" s="40" t="s">
        <v>298</v>
      </c>
      <c r="C277" s="62" t="s">
        <v>262</v>
      </c>
      <c r="D277" s="62" t="s">
        <v>241</v>
      </c>
      <c r="E277" s="62" t="s">
        <v>242</v>
      </c>
      <c r="F277" s="186"/>
      <c r="G277" s="187"/>
      <c r="H277" s="187"/>
      <c r="I277" s="187"/>
      <c r="J277" s="1"/>
      <c r="K277" s="207">
        <f>K278</f>
        <v>9989.1</v>
      </c>
      <c r="L277" s="184">
        <f>L278</f>
        <v>10842.1</v>
      </c>
    </row>
    <row r="278" spans="2:12" s="32" customFormat="1" ht="46.5" customHeight="1">
      <c r="B278" s="3" t="s">
        <v>101</v>
      </c>
      <c r="C278" s="62" t="s">
        <v>262</v>
      </c>
      <c r="D278" s="62" t="s">
        <v>241</v>
      </c>
      <c r="E278" s="62" t="s">
        <v>242</v>
      </c>
      <c r="F278" s="186" t="s">
        <v>234</v>
      </c>
      <c r="G278" s="187" t="s">
        <v>306</v>
      </c>
      <c r="H278" s="187" t="s">
        <v>231</v>
      </c>
      <c r="I278" s="167" t="s">
        <v>309</v>
      </c>
      <c r="J278" s="1"/>
      <c r="K278" s="207">
        <f>K279+K286</f>
        <v>9989.1</v>
      </c>
      <c r="L278" s="207">
        <f>L279+L286</f>
        <v>10842.1</v>
      </c>
    </row>
    <row r="279" spans="2:12" s="32" customFormat="1" ht="46.5" customHeight="1">
      <c r="B279" s="3" t="s">
        <v>174</v>
      </c>
      <c r="C279" s="62" t="s">
        <v>262</v>
      </c>
      <c r="D279" s="62" t="s">
        <v>241</v>
      </c>
      <c r="E279" s="62" t="s">
        <v>242</v>
      </c>
      <c r="F279" s="186" t="s">
        <v>234</v>
      </c>
      <c r="G279" s="187" t="s">
        <v>306</v>
      </c>
      <c r="H279" s="187" t="s">
        <v>230</v>
      </c>
      <c r="I279" s="167" t="s">
        <v>309</v>
      </c>
      <c r="J279" s="1"/>
      <c r="K279" s="207">
        <f>K280+K282+K284</f>
        <v>9540.6</v>
      </c>
      <c r="L279" s="207">
        <f>L280+L282+L284</f>
        <v>10393.6</v>
      </c>
    </row>
    <row r="280" spans="2:12" s="32" customFormat="1" ht="36.75" customHeight="1">
      <c r="B280" s="3" t="s">
        <v>20</v>
      </c>
      <c r="C280" s="62" t="s">
        <v>262</v>
      </c>
      <c r="D280" s="62" t="s">
        <v>241</v>
      </c>
      <c r="E280" s="62" t="s">
        <v>242</v>
      </c>
      <c r="F280" s="186" t="s">
        <v>234</v>
      </c>
      <c r="G280" s="187" t="s">
        <v>306</v>
      </c>
      <c r="H280" s="187" t="s">
        <v>230</v>
      </c>
      <c r="I280" s="167" t="s">
        <v>396</v>
      </c>
      <c r="J280" s="1"/>
      <c r="K280" s="207">
        <f>K281</f>
        <v>6045.5</v>
      </c>
      <c r="L280" s="207">
        <f>L281</f>
        <v>6898.5</v>
      </c>
    </row>
    <row r="281" spans="2:12" s="32" customFormat="1" ht="36.75" customHeight="1">
      <c r="B281" s="3" t="s">
        <v>8</v>
      </c>
      <c r="C281" s="62" t="s">
        <v>262</v>
      </c>
      <c r="D281" s="62" t="s">
        <v>241</v>
      </c>
      <c r="E281" s="62" t="s">
        <v>242</v>
      </c>
      <c r="F281" s="186" t="s">
        <v>234</v>
      </c>
      <c r="G281" s="187" t="s">
        <v>306</v>
      </c>
      <c r="H281" s="187" t="s">
        <v>230</v>
      </c>
      <c r="I281" s="167" t="s">
        <v>396</v>
      </c>
      <c r="J281" s="1" t="s">
        <v>4</v>
      </c>
      <c r="K281" s="207">
        <v>6045.5</v>
      </c>
      <c r="L281" s="207">
        <v>6898.5</v>
      </c>
    </row>
    <row r="282" spans="2:12" s="32" customFormat="1" ht="46.5" customHeight="1">
      <c r="B282" s="165" t="s">
        <v>89</v>
      </c>
      <c r="C282" s="62" t="s">
        <v>262</v>
      </c>
      <c r="D282" s="62" t="s">
        <v>241</v>
      </c>
      <c r="E282" s="62" t="s">
        <v>242</v>
      </c>
      <c r="F282" s="186" t="s">
        <v>234</v>
      </c>
      <c r="G282" s="187" t="s">
        <v>306</v>
      </c>
      <c r="H282" s="187" t="s">
        <v>230</v>
      </c>
      <c r="I282" s="167" t="s">
        <v>397</v>
      </c>
      <c r="J282" s="1"/>
      <c r="K282" s="207">
        <f>K283</f>
        <v>2318.5</v>
      </c>
      <c r="L282" s="207">
        <f>L283</f>
        <v>2318.5</v>
      </c>
    </row>
    <row r="283" spans="2:12" s="32" customFormat="1" ht="36" customHeight="1">
      <c r="B283" s="3" t="s">
        <v>8</v>
      </c>
      <c r="C283" s="62" t="s">
        <v>262</v>
      </c>
      <c r="D283" s="62" t="s">
        <v>241</v>
      </c>
      <c r="E283" s="62" t="s">
        <v>242</v>
      </c>
      <c r="F283" s="163" t="s">
        <v>234</v>
      </c>
      <c r="G283" s="163" t="s">
        <v>306</v>
      </c>
      <c r="H283" s="163" t="s">
        <v>230</v>
      </c>
      <c r="I283" s="163" t="s">
        <v>397</v>
      </c>
      <c r="J283" s="1" t="s">
        <v>4</v>
      </c>
      <c r="K283" s="207">
        <f>2295.3+23.2</f>
        <v>2318.5</v>
      </c>
      <c r="L283" s="184">
        <f>2295.3+23.2</f>
        <v>2318.5</v>
      </c>
    </row>
    <row r="284" spans="2:12" s="32" customFormat="1" ht="45" customHeight="1">
      <c r="B284" s="3" t="s">
        <v>210</v>
      </c>
      <c r="C284" s="62" t="s">
        <v>262</v>
      </c>
      <c r="D284" s="62" t="s">
        <v>241</v>
      </c>
      <c r="E284" s="62" t="s">
        <v>242</v>
      </c>
      <c r="F284" s="186" t="s">
        <v>234</v>
      </c>
      <c r="G284" s="187" t="s">
        <v>306</v>
      </c>
      <c r="H284" s="187" t="s">
        <v>230</v>
      </c>
      <c r="I284" s="167" t="s">
        <v>398</v>
      </c>
      <c r="J284" s="1"/>
      <c r="K284" s="207">
        <f>K285</f>
        <v>1176.6</v>
      </c>
      <c r="L284" s="207">
        <f>L285</f>
        <v>1176.6</v>
      </c>
    </row>
    <row r="285" spans="2:12" s="32" customFormat="1" ht="27.75" customHeight="1">
      <c r="B285" s="3" t="s">
        <v>8</v>
      </c>
      <c r="C285" s="62" t="s">
        <v>262</v>
      </c>
      <c r="D285" s="62" t="s">
        <v>241</v>
      </c>
      <c r="E285" s="62" t="s">
        <v>242</v>
      </c>
      <c r="F285" s="186" t="s">
        <v>234</v>
      </c>
      <c r="G285" s="187" t="s">
        <v>306</v>
      </c>
      <c r="H285" s="187" t="s">
        <v>230</v>
      </c>
      <c r="I285" s="167" t="s">
        <v>398</v>
      </c>
      <c r="J285" s="1" t="s">
        <v>4</v>
      </c>
      <c r="K285" s="207">
        <f>1164.8+11.8</f>
        <v>1176.6</v>
      </c>
      <c r="L285" s="184">
        <f>1164.8+11.8</f>
        <v>1176.6</v>
      </c>
    </row>
    <row r="286" spans="2:12" s="32" customFormat="1" ht="44.25" customHeight="1">
      <c r="B286" s="9" t="s">
        <v>146</v>
      </c>
      <c r="C286" s="103" t="s">
        <v>262</v>
      </c>
      <c r="D286" s="103" t="s">
        <v>241</v>
      </c>
      <c r="E286" s="103" t="s">
        <v>242</v>
      </c>
      <c r="F286" s="186" t="s">
        <v>234</v>
      </c>
      <c r="G286" s="187" t="s">
        <v>306</v>
      </c>
      <c r="H286" s="187" t="s">
        <v>235</v>
      </c>
      <c r="I286" s="167" t="s">
        <v>309</v>
      </c>
      <c r="J286" s="1"/>
      <c r="K286" s="207">
        <f>K287</f>
        <v>448.5</v>
      </c>
      <c r="L286" s="207">
        <f>L287</f>
        <v>448.5</v>
      </c>
    </row>
    <row r="287" spans="2:12" s="32" customFormat="1" ht="33" customHeight="1">
      <c r="B287" s="3" t="s">
        <v>220</v>
      </c>
      <c r="C287" s="62" t="s">
        <v>262</v>
      </c>
      <c r="D287" s="62" t="s">
        <v>241</v>
      </c>
      <c r="E287" s="62" t="s">
        <v>242</v>
      </c>
      <c r="F287" s="163" t="s">
        <v>234</v>
      </c>
      <c r="G287" s="163" t="s">
        <v>306</v>
      </c>
      <c r="H287" s="163" t="s">
        <v>235</v>
      </c>
      <c r="I287" s="163" t="s">
        <v>399</v>
      </c>
      <c r="J287" s="1" t="s">
        <v>4</v>
      </c>
      <c r="K287" s="207">
        <v>448.5</v>
      </c>
      <c r="L287" s="184">
        <v>448.5</v>
      </c>
    </row>
    <row r="288" spans="2:12" s="32" customFormat="1" ht="23.25" customHeight="1">
      <c r="B288" s="40" t="s">
        <v>259</v>
      </c>
      <c r="C288" s="62" t="s">
        <v>262</v>
      </c>
      <c r="D288" s="62" t="s">
        <v>241</v>
      </c>
      <c r="E288" s="62" t="s">
        <v>236</v>
      </c>
      <c r="F288" s="186"/>
      <c r="G288" s="187"/>
      <c r="H288" s="187"/>
      <c r="I288" s="187"/>
      <c r="J288" s="1"/>
      <c r="K288" s="207">
        <f aca="true" t="shared" si="12" ref="K288:L290">K289</f>
        <v>323.2</v>
      </c>
      <c r="L288" s="207">
        <f t="shared" si="12"/>
        <v>323.2</v>
      </c>
    </row>
    <row r="289" spans="2:12" s="32" customFormat="1" ht="54.75" customHeight="1">
      <c r="B289" s="3" t="s">
        <v>308</v>
      </c>
      <c r="C289" s="62" t="s">
        <v>262</v>
      </c>
      <c r="D289" s="62" t="s">
        <v>241</v>
      </c>
      <c r="E289" s="62" t="s">
        <v>236</v>
      </c>
      <c r="F289" s="99">
        <v>37</v>
      </c>
      <c r="G289" s="168">
        <v>0</v>
      </c>
      <c r="H289" s="168" t="s">
        <v>231</v>
      </c>
      <c r="I289" s="168" t="s">
        <v>309</v>
      </c>
      <c r="J289" s="1"/>
      <c r="K289" s="207">
        <f t="shared" si="12"/>
        <v>323.2</v>
      </c>
      <c r="L289" s="207">
        <f t="shared" si="12"/>
        <v>323.2</v>
      </c>
    </row>
    <row r="290" spans="2:12" s="32" customFormat="1" ht="39.75" customHeight="1">
      <c r="B290" s="8" t="s">
        <v>198</v>
      </c>
      <c r="C290" s="103" t="s">
        <v>262</v>
      </c>
      <c r="D290" s="103" t="s">
        <v>241</v>
      </c>
      <c r="E290" s="103" t="s">
        <v>236</v>
      </c>
      <c r="F290" s="178" t="s">
        <v>310</v>
      </c>
      <c r="G290" s="178" t="s">
        <v>306</v>
      </c>
      <c r="H290" s="178" t="s">
        <v>239</v>
      </c>
      <c r="I290" s="178" t="s">
        <v>315</v>
      </c>
      <c r="J290" s="1"/>
      <c r="K290" s="207">
        <f t="shared" si="12"/>
        <v>323.2</v>
      </c>
      <c r="L290" s="207">
        <f t="shared" si="12"/>
        <v>323.2</v>
      </c>
    </row>
    <row r="291" spans="2:12" s="32" customFormat="1" ht="51" customHeight="1">
      <c r="B291" s="8" t="s">
        <v>56</v>
      </c>
      <c r="C291" s="103" t="s">
        <v>262</v>
      </c>
      <c r="D291" s="103" t="s">
        <v>241</v>
      </c>
      <c r="E291" s="103" t="s">
        <v>236</v>
      </c>
      <c r="F291" s="179" t="s">
        <v>310</v>
      </c>
      <c r="G291" s="180" t="s">
        <v>306</v>
      </c>
      <c r="H291" s="180" t="s">
        <v>239</v>
      </c>
      <c r="I291" s="180" t="s">
        <v>315</v>
      </c>
      <c r="J291" s="1" t="s">
        <v>57</v>
      </c>
      <c r="K291" s="207">
        <f>307+16.2</f>
        <v>323.2</v>
      </c>
      <c r="L291" s="184">
        <f>307+16.2</f>
        <v>323.2</v>
      </c>
    </row>
    <row r="292" spans="2:12" s="32" customFormat="1" ht="21.75" customHeight="1">
      <c r="B292" s="6" t="s">
        <v>166</v>
      </c>
      <c r="C292" s="62" t="s">
        <v>262</v>
      </c>
      <c r="D292" s="62" t="s">
        <v>233</v>
      </c>
      <c r="E292" s="62" t="s">
        <v>231</v>
      </c>
      <c r="F292" s="186"/>
      <c r="G292" s="187"/>
      <c r="H292" s="187"/>
      <c r="I292" s="187"/>
      <c r="J292" s="1"/>
      <c r="K292" s="207">
        <f>K293+K301</f>
        <v>3847.9000000000005</v>
      </c>
      <c r="L292" s="184">
        <f>L293+L301</f>
        <v>2910.2</v>
      </c>
    </row>
    <row r="293" spans="2:12" s="32" customFormat="1" ht="17.25" customHeight="1">
      <c r="B293" s="6" t="s">
        <v>97</v>
      </c>
      <c r="C293" s="62" t="s">
        <v>262</v>
      </c>
      <c r="D293" s="62" t="s">
        <v>233</v>
      </c>
      <c r="E293" s="62" t="s">
        <v>235</v>
      </c>
      <c r="F293" s="186"/>
      <c r="G293" s="187"/>
      <c r="H293" s="187"/>
      <c r="I293" s="187"/>
      <c r="J293" s="1"/>
      <c r="K293" s="207">
        <f>K294</f>
        <v>3717.9000000000005</v>
      </c>
      <c r="L293" s="184">
        <f>L294</f>
        <v>2910.2</v>
      </c>
    </row>
    <row r="294" spans="2:12" s="32" customFormat="1" ht="49.5" customHeight="1">
      <c r="B294" s="54" t="s">
        <v>209</v>
      </c>
      <c r="C294" s="62" t="s">
        <v>262</v>
      </c>
      <c r="D294" s="62" t="s">
        <v>233</v>
      </c>
      <c r="E294" s="62" t="s">
        <v>235</v>
      </c>
      <c r="F294" s="99" t="s">
        <v>242</v>
      </c>
      <c r="G294" s="168" t="s">
        <v>306</v>
      </c>
      <c r="H294" s="168" t="s">
        <v>231</v>
      </c>
      <c r="I294" s="131" t="s">
        <v>309</v>
      </c>
      <c r="J294" s="1"/>
      <c r="K294" s="207">
        <f>K295+K298</f>
        <v>3717.9000000000005</v>
      </c>
      <c r="L294" s="184">
        <f>L295+L298</f>
        <v>2910.2</v>
      </c>
    </row>
    <row r="295" spans="2:12" s="32" customFormat="1" ht="47.25" customHeight="1">
      <c r="B295" s="40" t="s">
        <v>51</v>
      </c>
      <c r="C295" s="62" t="s">
        <v>262</v>
      </c>
      <c r="D295" s="62" t="s">
        <v>233</v>
      </c>
      <c r="E295" s="62" t="s">
        <v>235</v>
      </c>
      <c r="F295" s="148" t="s">
        <v>242</v>
      </c>
      <c r="G295" s="148" t="s">
        <v>306</v>
      </c>
      <c r="H295" s="148" t="s">
        <v>230</v>
      </c>
      <c r="I295" s="148" t="s">
        <v>309</v>
      </c>
      <c r="J295" s="1"/>
      <c r="K295" s="207">
        <f>K296</f>
        <v>2457.7000000000003</v>
      </c>
      <c r="L295" s="184">
        <f>L296</f>
        <v>2000</v>
      </c>
    </row>
    <row r="296" spans="2:12" s="32" customFormat="1" ht="35.25" customHeight="1">
      <c r="B296" s="40" t="s">
        <v>50</v>
      </c>
      <c r="C296" s="62" t="s">
        <v>262</v>
      </c>
      <c r="D296" s="62" t="s">
        <v>233</v>
      </c>
      <c r="E296" s="62" t="s">
        <v>235</v>
      </c>
      <c r="F296" s="99" t="s">
        <v>242</v>
      </c>
      <c r="G296" s="168" t="s">
        <v>306</v>
      </c>
      <c r="H296" s="168" t="s">
        <v>230</v>
      </c>
      <c r="I296" s="131" t="s">
        <v>401</v>
      </c>
      <c r="J296" s="1"/>
      <c r="K296" s="207">
        <f>K297</f>
        <v>2457.7000000000003</v>
      </c>
      <c r="L296" s="184">
        <f>L297</f>
        <v>2000</v>
      </c>
    </row>
    <row r="297" spans="2:12" s="32" customFormat="1" ht="31.5" customHeight="1">
      <c r="B297" s="3" t="s">
        <v>220</v>
      </c>
      <c r="C297" s="62" t="s">
        <v>262</v>
      </c>
      <c r="D297" s="62" t="s">
        <v>233</v>
      </c>
      <c r="E297" s="62" t="s">
        <v>235</v>
      </c>
      <c r="F297" s="99" t="s">
        <v>242</v>
      </c>
      <c r="G297" s="168" t="s">
        <v>306</v>
      </c>
      <c r="H297" s="168" t="s">
        <v>230</v>
      </c>
      <c r="I297" s="131" t="s">
        <v>401</v>
      </c>
      <c r="J297" s="1" t="s">
        <v>4</v>
      </c>
      <c r="K297" s="207">
        <f>1720+621.9+115.8</f>
        <v>2457.7000000000003</v>
      </c>
      <c r="L297" s="184">
        <v>2000</v>
      </c>
    </row>
    <row r="298" spans="2:12" s="32" customFormat="1" ht="39" customHeight="1">
      <c r="B298" s="6" t="s">
        <v>147</v>
      </c>
      <c r="C298" s="62" t="s">
        <v>262</v>
      </c>
      <c r="D298" s="62" t="s">
        <v>233</v>
      </c>
      <c r="E298" s="62" t="s">
        <v>235</v>
      </c>
      <c r="F298" s="148" t="s">
        <v>242</v>
      </c>
      <c r="G298" s="148" t="s">
        <v>306</v>
      </c>
      <c r="H298" s="148" t="s">
        <v>235</v>
      </c>
      <c r="I298" s="148" t="s">
        <v>309</v>
      </c>
      <c r="J298" s="1"/>
      <c r="K298" s="207">
        <f>K299</f>
        <v>1260.2</v>
      </c>
      <c r="L298" s="184">
        <f>L299</f>
        <v>910.2</v>
      </c>
    </row>
    <row r="299" spans="2:12" s="32" customFormat="1" ht="31.5" customHeight="1">
      <c r="B299" s="40" t="s">
        <v>52</v>
      </c>
      <c r="C299" s="62" t="s">
        <v>262</v>
      </c>
      <c r="D299" s="62" t="s">
        <v>233</v>
      </c>
      <c r="E299" s="62" t="s">
        <v>235</v>
      </c>
      <c r="F299" s="99" t="s">
        <v>242</v>
      </c>
      <c r="G299" s="168" t="s">
        <v>306</v>
      </c>
      <c r="H299" s="168" t="s">
        <v>235</v>
      </c>
      <c r="I299" s="131" t="s">
        <v>403</v>
      </c>
      <c r="J299" s="1"/>
      <c r="K299" s="207">
        <f>K300</f>
        <v>1260.2</v>
      </c>
      <c r="L299" s="184">
        <f>L300</f>
        <v>910.2</v>
      </c>
    </row>
    <row r="300" spans="2:12" s="32" customFormat="1" ht="33" customHeight="1">
      <c r="B300" s="3" t="s">
        <v>220</v>
      </c>
      <c r="C300" s="62" t="s">
        <v>262</v>
      </c>
      <c r="D300" s="62" t="s">
        <v>233</v>
      </c>
      <c r="E300" s="62" t="s">
        <v>235</v>
      </c>
      <c r="F300" s="148" t="s">
        <v>242</v>
      </c>
      <c r="G300" s="148" t="s">
        <v>306</v>
      </c>
      <c r="H300" s="148" t="s">
        <v>235</v>
      </c>
      <c r="I300" s="148" t="s">
        <v>403</v>
      </c>
      <c r="J300" s="1" t="s">
        <v>4</v>
      </c>
      <c r="K300" s="207">
        <f>900+192.5+44.4+123.3</f>
        <v>1260.2</v>
      </c>
      <c r="L300" s="184">
        <v>910.2</v>
      </c>
    </row>
    <row r="301" spans="2:12" s="32" customFormat="1" ht="15.75" customHeight="1">
      <c r="B301" s="3" t="s">
        <v>200</v>
      </c>
      <c r="C301" s="62" t="s">
        <v>262</v>
      </c>
      <c r="D301" s="62" t="s">
        <v>233</v>
      </c>
      <c r="E301" s="62" t="s">
        <v>232</v>
      </c>
      <c r="F301" s="186"/>
      <c r="G301" s="187"/>
      <c r="H301" s="187"/>
      <c r="I301" s="187"/>
      <c r="J301" s="1"/>
      <c r="K301" s="207">
        <f>K302</f>
        <v>130</v>
      </c>
      <c r="L301" s="207">
        <f>L302</f>
        <v>0</v>
      </c>
    </row>
    <row r="302" spans="2:12" s="32" customFormat="1" ht="48" customHeight="1">
      <c r="B302" s="3" t="s">
        <v>203</v>
      </c>
      <c r="C302" s="62" t="s">
        <v>262</v>
      </c>
      <c r="D302" s="62" t="s">
        <v>233</v>
      </c>
      <c r="E302" s="62" t="s">
        <v>232</v>
      </c>
      <c r="F302" s="55" t="s">
        <v>418</v>
      </c>
      <c r="G302" s="55" t="s">
        <v>306</v>
      </c>
      <c r="H302" s="55" t="s">
        <v>231</v>
      </c>
      <c r="I302" s="55" t="s">
        <v>309</v>
      </c>
      <c r="J302" s="1"/>
      <c r="K302" s="207">
        <f>K303+K306</f>
        <v>130</v>
      </c>
      <c r="L302" s="207">
        <f>L303+L306</f>
        <v>0</v>
      </c>
    </row>
    <row r="303" spans="2:12" s="32" customFormat="1" ht="36.75" customHeight="1">
      <c r="B303" s="3" t="s">
        <v>204</v>
      </c>
      <c r="C303" s="62" t="s">
        <v>262</v>
      </c>
      <c r="D303" s="62" t="s">
        <v>233</v>
      </c>
      <c r="E303" s="62" t="s">
        <v>232</v>
      </c>
      <c r="F303" s="37" t="s">
        <v>418</v>
      </c>
      <c r="G303" s="169" t="s">
        <v>306</v>
      </c>
      <c r="H303" s="169" t="s">
        <v>230</v>
      </c>
      <c r="I303" s="158" t="s">
        <v>309</v>
      </c>
      <c r="J303" s="1"/>
      <c r="K303" s="207">
        <f>K304</f>
        <v>65</v>
      </c>
      <c r="L303" s="207">
        <f>L304</f>
        <v>0</v>
      </c>
    </row>
    <row r="304" spans="2:12" s="32" customFormat="1" ht="74.25" customHeight="1">
      <c r="B304" s="3" t="s">
        <v>202</v>
      </c>
      <c r="C304" s="62" t="s">
        <v>262</v>
      </c>
      <c r="D304" s="62" t="s">
        <v>233</v>
      </c>
      <c r="E304" s="62" t="s">
        <v>232</v>
      </c>
      <c r="F304" s="55" t="s">
        <v>418</v>
      </c>
      <c r="G304" s="55" t="s">
        <v>306</v>
      </c>
      <c r="H304" s="55" t="s">
        <v>230</v>
      </c>
      <c r="I304" s="55" t="s">
        <v>419</v>
      </c>
      <c r="J304" s="1"/>
      <c r="K304" s="207">
        <f>K305</f>
        <v>65</v>
      </c>
      <c r="L304" s="207">
        <f>L305</f>
        <v>0</v>
      </c>
    </row>
    <row r="305" spans="2:12" s="32" customFormat="1" ht="30.75" customHeight="1">
      <c r="B305" s="3" t="s">
        <v>220</v>
      </c>
      <c r="C305" s="62" t="s">
        <v>262</v>
      </c>
      <c r="D305" s="62" t="s">
        <v>233</v>
      </c>
      <c r="E305" s="62" t="s">
        <v>232</v>
      </c>
      <c r="F305" s="37" t="s">
        <v>418</v>
      </c>
      <c r="G305" s="169" t="s">
        <v>306</v>
      </c>
      <c r="H305" s="169" t="s">
        <v>230</v>
      </c>
      <c r="I305" s="158" t="s">
        <v>419</v>
      </c>
      <c r="J305" s="1" t="s">
        <v>4</v>
      </c>
      <c r="K305" s="207">
        <v>65</v>
      </c>
      <c r="L305" s="207">
        <v>0</v>
      </c>
    </row>
    <row r="306" spans="2:12" s="32" customFormat="1" ht="31.5" customHeight="1">
      <c r="B306" s="3" t="s">
        <v>205</v>
      </c>
      <c r="C306" s="62" t="s">
        <v>262</v>
      </c>
      <c r="D306" s="62" t="s">
        <v>233</v>
      </c>
      <c r="E306" s="62" t="s">
        <v>232</v>
      </c>
      <c r="F306" s="55" t="s">
        <v>418</v>
      </c>
      <c r="G306" s="55" t="s">
        <v>306</v>
      </c>
      <c r="H306" s="55" t="s">
        <v>235</v>
      </c>
      <c r="I306" s="55" t="s">
        <v>309</v>
      </c>
      <c r="J306" s="1"/>
      <c r="K306" s="207">
        <f>K307</f>
        <v>65</v>
      </c>
      <c r="L306" s="207">
        <f>L307</f>
        <v>0</v>
      </c>
    </row>
    <row r="307" spans="2:12" s="32" customFormat="1" ht="73.5" customHeight="1">
      <c r="B307" s="3" t="s">
        <v>202</v>
      </c>
      <c r="C307" s="62" t="s">
        <v>262</v>
      </c>
      <c r="D307" s="62" t="s">
        <v>233</v>
      </c>
      <c r="E307" s="62" t="s">
        <v>232</v>
      </c>
      <c r="F307" s="37" t="s">
        <v>418</v>
      </c>
      <c r="G307" s="169" t="s">
        <v>306</v>
      </c>
      <c r="H307" s="169" t="s">
        <v>235</v>
      </c>
      <c r="I307" s="158" t="s">
        <v>420</v>
      </c>
      <c r="J307" s="1"/>
      <c r="K307" s="207">
        <f>K308</f>
        <v>65</v>
      </c>
      <c r="L307" s="207">
        <f>L308</f>
        <v>0</v>
      </c>
    </row>
    <row r="308" spans="2:12" s="32" customFormat="1" ht="32.25" customHeight="1">
      <c r="B308" s="3" t="s">
        <v>220</v>
      </c>
      <c r="C308" s="62" t="s">
        <v>262</v>
      </c>
      <c r="D308" s="62" t="s">
        <v>233</v>
      </c>
      <c r="E308" s="62" t="s">
        <v>232</v>
      </c>
      <c r="F308" s="37" t="s">
        <v>418</v>
      </c>
      <c r="G308" s="169" t="s">
        <v>306</v>
      </c>
      <c r="H308" s="169" t="s">
        <v>235</v>
      </c>
      <c r="I308" s="158" t="s">
        <v>420</v>
      </c>
      <c r="J308" s="1" t="s">
        <v>4</v>
      </c>
      <c r="K308" s="207">
        <v>65</v>
      </c>
      <c r="L308" s="207"/>
    </row>
    <row r="309" spans="2:12" s="32" customFormat="1" ht="19.5" customHeight="1">
      <c r="B309" s="40" t="s">
        <v>280</v>
      </c>
      <c r="C309" s="62" t="s">
        <v>262</v>
      </c>
      <c r="D309" s="62" t="s">
        <v>239</v>
      </c>
      <c r="E309" s="62" t="s">
        <v>231</v>
      </c>
      <c r="F309" s="186"/>
      <c r="G309" s="187"/>
      <c r="H309" s="187"/>
      <c r="I309" s="187"/>
      <c r="J309" s="64"/>
      <c r="K309" s="184">
        <f>K310</f>
        <v>1206.5</v>
      </c>
      <c r="L309" s="184">
        <f>L310</f>
        <v>8739.4</v>
      </c>
    </row>
    <row r="310" spans="2:12" s="32" customFormat="1" ht="24.75" customHeight="1">
      <c r="B310" s="40" t="s">
        <v>106</v>
      </c>
      <c r="C310" s="62" t="s">
        <v>262</v>
      </c>
      <c r="D310" s="62" t="s">
        <v>239</v>
      </c>
      <c r="E310" s="62" t="s">
        <v>233</v>
      </c>
      <c r="F310" s="186"/>
      <c r="G310" s="187"/>
      <c r="H310" s="187"/>
      <c r="I310" s="187"/>
      <c r="J310" s="64"/>
      <c r="K310" s="184">
        <f>K311+K325</f>
        <v>1206.5</v>
      </c>
      <c r="L310" s="184">
        <f>L311+L325</f>
        <v>8739.4</v>
      </c>
    </row>
    <row r="311" spans="2:12" ht="62.25" customHeight="1">
      <c r="B311" s="43" t="s">
        <v>107</v>
      </c>
      <c r="C311" s="103" t="s">
        <v>262</v>
      </c>
      <c r="D311" s="103" t="s">
        <v>239</v>
      </c>
      <c r="E311" s="103" t="s">
        <v>233</v>
      </c>
      <c r="F311" s="99">
        <v>13</v>
      </c>
      <c r="G311" s="168" t="s">
        <v>306</v>
      </c>
      <c r="H311" s="168" t="s">
        <v>231</v>
      </c>
      <c r="I311" s="168" t="s">
        <v>307</v>
      </c>
      <c r="J311" s="85"/>
      <c r="K311" s="151">
        <f>K312+K315+K318+K321</f>
        <v>1206.5</v>
      </c>
      <c r="L311" s="151">
        <f>L312+L315+L318+L321</f>
        <v>839.4</v>
      </c>
    </row>
    <row r="312" spans="2:12" ht="40.5" customHeight="1">
      <c r="B312" s="13" t="s">
        <v>136</v>
      </c>
      <c r="C312" s="62" t="s">
        <v>262</v>
      </c>
      <c r="D312" s="103" t="s">
        <v>239</v>
      </c>
      <c r="E312" s="103" t="s">
        <v>233</v>
      </c>
      <c r="F312" s="99" t="s">
        <v>286</v>
      </c>
      <c r="G312" s="168" t="s">
        <v>306</v>
      </c>
      <c r="H312" s="168" t="s">
        <v>239</v>
      </c>
      <c r="I312" s="168" t="s">
        <v>309</v>
      </c>
      <c r="J312" s="1"/>
      <c r="K312" s="184">
        <f>K313</f>
        <v>69.4</v>
      </c>
      <c r="L312" s="184">
        <f>L313</f>
        <v>69.4</v>
      </c>
    </row>
    <row r="313" spans="2:12" ht="65.25" customHeight="1">
      <c r="B313" s="40" t="s">
        <v>150</v>
      </c>
      <c r="C313" s="62" t="s">
        <v>262</v>
      </c>
      <c r="D313" s="103" t="s">
        <v>239</v>
      </c>
      <c r="E313" s="103" t="s">
        <v>233</v>
      </c>
      <c r="F313" s="99" t="s">
        <v>286</v>
      </c>
      <c r="G313" s="168" t="s">
        <v>306</v>
      </c>
      <c r="H313" s="168" t="s">
        <v>239</v>
      </c>
      <c r="I313" s="168" t="s">
        <v>317</v>
      </c>
      <c r="J313" s="1"/>
      <c r="K313" s="184">
        <f>K314</f>
        <v>69.4</v>
      </c>
      <c r="L313" s="184">
        <f>L314</f>
        <v>69.4</v>
      </c>
    </row>
    <row r="314" spans="2:12" ht="27.75" customHeight="1">
      <c r="B314" s="3" t="s">
        <v>223</v>
      </c>
      <c r="C314" s="62" t="s">
        <v>262</v>
      </c>
      <c r="D314" s="103" t="s">
        <v>239</v>
      </c>
      <c r="E314" s="103" t="s">
        <v>233</v>
      </c>
      <c r="F314" s="99" t="s">
        <v>286</v>
      </c>
      <c r="G314" s="168" t="s">
        <v>306</v>
      </c>
      <c r="H314" s="168" t="s">
        <v>239</v>
      </c>
      <c r="I314" s="168" t="s">
        <v>317</v>
      </c>
      <c r="J314" s="1" t="s">
        <v>1</v>
      </c>
      <c r="K314" s="184">
        <v>69.4</v>
      </c>
      <c r="L314" s="184">
        <v>69.4</v>
      </c>
    </row>
    <row r="315" spans="2:12" ht="54.75" customHeight="1">
      <c r="B315" s="9" t="s">
        <v>318</v>
      </c>
      <c r="C315" s="103" t="s">
        <v>262</v>
      </c>
      <c r="D315" s="103" t="s">
        <v>239</v>
      </c>
      <c r="E315" s="103" t="s">
        <v>233</v>
      </c>
      <c r="F315" s="173" t="s">
        <v>286</v>
      </c>
      <c r="G315" s="173" t="s">
        <v>306</v>
      </c>
      <c r="H315" s="173" t="s">
        <v>240</v>
      </c>
      <c r="I315" s="173" t="s">
        <v>319</v>
      </c>
      <c r="J315" s="85"/>
      <c r="K315" s="151">
        <f>K316</f>
        <v>737.1</v>
      </c>
      <c r="L315" s="151">
        <f>L316</f>
        <v>270</v>
      </c>
    </row>
    <row r="316" spans="2:12" ht="21" customHeight="1">
      <c r="B316" s="9" t="s">
        <v>108</v>
      </c>
      <c r="C316" s="108" t="s">
        <v>262</v>
      </c>
      <c r="D316" s="103" t="s">
        <v>239</v>
      </c>
      <c r="E316" s="103" t="s">
        <v>233</v>
      </c>
      <c r="F316" s="133" t="s">
        <v>286</v>
      </c>
      <c r="G316" s="195" t="s">
        <v>306</v>
      </c>
      <c r="H316" s="195" t="s">
        <v>240</v>
      </c>
      <c r="I316" s="195" t="s">
        <v>319</v>
      </c>
      <c r="J316" s="85"/>
      <c r="K316" s="151">
        <f>K317</f>
        <v>737.1</v>
      </c>
      <c r="L316" s="151">
        <f>L317</f>
        <v>270</v>
      </c>
    </row>
    <row r="317" spans="2:12" ht="36" customHeight="1">
      <c r="B317" s="3" t="s">
        <v>220</v>
      </c>
      <c r="C317" s="108" t="s">
        <v>262</v>
      </c>
      <c r="D317" s="103" t="s">
        <v>239</v>
      </c>
      <c r="E317" s="103" t="s">
        <v>233</v>
      </c>
      <c r="F317" s="133" t="s">
        <v>286</v>
      </c>
      <c r="G317" s="195" t="s">
        <v>306</v>
      </c>
      <c r="H317" s="195" t="s">
        <v>240</v>
      </c>
      <c r="I317" s="161" t="s">
        <v>319</v>
      </c>
      <c r="J317" s="109">
        <v>240</v>
      </c>
      <c r="K317" s="208">
        <v>737.1</v>
      </c>
      <c r="L317" s="208">
        <v>270</v>
      </c>
    </row>
    <row r="318" spans="2:12" ht="47.25" customHeight="1">
      <c r="B318" s="3" t="s">
        <v>321</v>
      </c>
      <c r="C318" s="108" t="s">
        <v>262</v>
      </c>
      <c r="D318" s="103" t="s">
        <v>239</v>
      </c>
      <c r="E318" s="103" t="s">
        <v>233</v>
      </c>
      <c r="F318" s="37" t="s">
        <v>286</v>
      </c>
      <c r="G318" s="169" t="s">
        <v>306</v>
      </c>
      <c r="H318" s="169" t="s">
        <v>242</v>
      </c>
      <c r="I318" s="169" t="s">
        <v>319</v>
      </c>
      <c r="J318" s="85"/>
      <c r="K318" s="151">
        <f>K319</f>
        <v>100</v>
      </c>
      <c r="L318" s="151">
        <f>L319</f>
        <v>100</v>
      </c>
    </row>
    <row r="319" spans="2:12" ht="23.25" customHeight="1">
      <c r="B319" s="9" t="s">
        <v>108</v>
      </c>
      <c r="C319" s="108" t="s">
        <v>262</v>
      </c>
      <c r="D319" s="103" t="s">
        <v>239</v>
      </c>
      <c r="E319" s="103" t="s">
        <v>233</v>
      </c>
      <c r="F319" s="37" t="s">
        <v>286</v>
      </c>
      <c r="G319" s="169" t="s">
        <v>306</v>
      </c>
      <c r="H319" s="169" t="s">
        <v>242</v>
      </c>
      <c r="I319" s="169" t="s">
        <v>319</v>
      </c>
      <c r="J319" s="85"/>
      <c r="K319" s="151">
        <f>K320</f>
        <v>100</v>
      </c>
      <c r="L319" s="151">
        <f>L320</f>
        <v>100</v>
      </c>
    </row>
    <row r="320" spans="2:12" ht="36" customHeight="1">
      <c r="B320" s="3" t="s">
        <v>220</v>
      </c>
      <c r="C320" s="108" t="s">
        <v>262</v>
      </c>
      <c r="D320" s="103" t="s">
        <v>239</v>
      </c>
      <c r="E320" s="103" t="s">
        <v>233</v>
      </c>
      <c r="F320" s="37" t="s">
        <v>286</v>
      </c>
      <c r="G320" s="169" t="s">
        <v>306</v>
      </c>
      <c r="H320" s="169" t="s">
        <v>242</v>
      </c>
      <c r="I320" s="169" t="s">
        <v>319</v>
      </c>
      <c r="J320" s="85">
        <v>240</v>
      </c>
      <c r="K320" s="151">
        <v>100</v>
      </c>
      <c r="L320" s="151">
        <v>100</v>
      </c>
    </row>
    <row r="321" spans="2:12" ht="36" customHeight="1">
      <c r="B321" s="3" t="s">
        <v>322</v>
      </c>
      <c r="C321" s="108" t="s">
        <v>262</v>
      </c>
      <c r="D321" s="103" t="s">
        <v>239</v>
      </c>
      <c r="E321" s="103" t="s">
        <v>233</v>
      </c>
      <c r="F321" s="55" t="s">
        <v>286</v>
      </c>
      <c r="G321" s="55" t="s">
        <v>306</v>
      </c>
      <c r="H321" s="55" t="s">
        <v>248</v>
      </c>
      <c r="I321" s="55" t="s">
        <v>319</v>
      </c>
      <c r="J321" s="85"/>
      <c r="K321" s="151">
        <f>K322</f>
        <v>300</v>
      </c>
      <c r="L321" s="151">
        <f>L322</f>
        <v>400</v>
      </c>
    </row>
    <row r="322" spans="2:12" ht="19.5" customHeight="1">
      <c r="B322" s="9" t="s">
        <v>108</v>
      </c>
      <c r="C322" s="108" t="s">
        <v>262</v>
      </c>
      <c r="D322" s="103" t="s">
        <v>239</v>
      </c>
      <c r="E322" s="103" t="s">
        <v>233</v>
      </c>
      <c r="F322" s="37" t="s">
        <v>286</v>
      </c>
      <c r="G322" s="169" t="s">
        <v>306</v>
      </c>
      <c r="H322" s="169" t="s">
        <v>248</v>
      </c>
      <c r="I322" s="169" t="s">
        <v>319</v>
      </c>
      <c r="J322" s="85"/>
      <c r="K322" s="151">
        <f>K323</f>
        <v>300</v>
      </c>
      <c r="L322" s="151">
        <f>L323</f>
        <v>400</v>
      </c>
    </row>
    <row r="323" spans="2:12" ht="36" customHeight="1">
      <c r="B323" s="3" t="s">
        <v>220</v>
      </c>
      <c r="C323" s="108" t="s">
        <v>262</v>
      </c>
      <c r="D323" s="103" t="s">
        <v>239</v>
      </c>
      <c r="E323" s="103" t="s">
        <v>233</v>
      </c>
      <c r="F323" s="133" t="s">
        <v>286</v>
      </c>
      <c r="G323" s="195" t="s">
        <v>306</v>
      </c>
      <c r="H323" s="195" t="s">
        <v>248</v>
      </c>
      <c r="I323" s="161" t="s">
        <v>319</v>
      </c>
      <c r="J323" s="85">
        <v>240</v>
      </c>
      <c r="K323" s="151">
        <v>300</v>
      </c>
      <c r="L323" s="151">
        <v>400</v>
      </c>
    </row>
    <row r="324" spans="2:12" ht="36" customHeight="1">
      <c r="B324" s="3" t="s">
        <v>453</v>
      </c>
      <c r="C324" s="108" t="s">
        <v>262</v>
      </c>
      <c r="D324" s="84" t="s">
        <v>239</v>
      </c>
      <c r="E324" s="84" t="s">
        <v>233</v>
      </c>
      <c r="F324" s="133" t="s">
        <v>425</v>
      </c>
      <c r="G324" s="195" t="s">
        <v>306</v>
      </c>
      <c r="H324" s="195" t="s">
        <v>231</v>
      </c>
      <c r="I324" s="195" t="s">
        <v>309</v>
      </c>
      <c r="J324" s="85"/>
      <c r="K324" s="151">
        <f>K325</f>
        <v>0</v>
      </c>
      <c r="L324" s="151">
        <f>L325</f>
        <v>7900</v>
      </c>
    </row>
    <row r="325" spans="2:12" ht="24" customHeight="1">
      <c r="B325" s="3" t="s">
        <v>246</v>
      </c>
      <c r="C325" s="108" t="s">
        <v>262</v>
      </c>
      <c r="D325" s="84" t="s">
        <v>239</v>
      </c>
      <c r="E325" s="84" t="s">
        <v>233</v>
      </c>
      <c r="F325" s="133" t="s">
        <v>425</v>
      </c>
      <c r="G325" s="195" t="s">
        <v>306</v>
      </c>
      <c r="H325" s="195" t="s">
        <v>231</v>
      </c>
      <c r="I325" s="167" t="s">
        <v>452</v>
      </c>
      <c r="J325" s="85">
        <v>410</v>
      </c>
      <c r="K325" s="151">
        <v>0</v>
      </c>
      <c r="L325" s="151">
        <f>7742+158</f>
        <v>7900</v>
      </c>
    </row>
    <row r="326" spans="2:12" s="32" customFormat="1" ht="21" customHeight="1">
      <c r="B326" s="3" t="s">
        <v>283</v>
      </c>
      <c r="C326" s="62" t="s">
        <v>262</v>
      </c>
      <c r="D326" s="1" t="s">
        <v>240</v>
      </c>
      <c r="E326" s="1" t="s">
        <v>231</v>
      </c>
      <c r="F326" s="186"/>
      <c r="G326" s="187"/>
      <c r="H326" s="187"/>
      <c r="I326" s="187"/>
      <c r="J326" s="1"/>
      <c r="K326" s="207">
        <f aca="true" t="shared" si="13" ref="K326:L329">K327</f>
        <v>1600</v>
      </c>
      <c r="L326" s="207">
        <f t="shared" si="13"/>
        <v>1600</v>
      </c>
    </row>
    <row r="327" spans="2:12" s="32" customFormat="1" ht="21" customHeight="1">
      <c r="B327" s="40" t="s">
        <v>245</v>
      </c>
      <c r="C327" s="62" t="s">
        <v>262</v>
      </c>
      <c r="D327" s="62" t="s">
        <v>240</v>
      </c>
      <c r="E327" s="1" t="s">
        <v>230</v>
      </c>
      <c r="F327" s="186"/>
      <c r="G327" s="187"/>
      <c r="H327" s="187"/>
      <c r="I327" s="187"/>
      <c r="J327" s="1"/>
      <c r="K327" s="207">
        <f t="shared" si="13"/>
        <v>1600</v>
      </c>
      <c r="L327" s="207">
        <f t="shared" si="13"/>
        <v>1600</v>
      </c>
    </row>
    <row r="328" spans="2:12" s="32" customFormat="1" ht="21" customHeight="1">
      <c r="B328" s="3" t="s">
        <v>116</v>
      </c>
      <c r="C328" s="62" t="s">
        <v>262</v>
      </c>
      <c r="D328" s="1" t="s">
        <v>240</v>
      </c>
      <c r="E328" s="1" t="s">
        <v>230</v>
      </c>
      <c r="F328" s="186" t="s">
        <v>433</v>
      </c>
      <c r="G328" s="187" t="s">
        <v>306</v>
      </c>
      <c r="H328" s="187" t="s">
        <v>231</v>
      </c>
      <c r="I328" s="187" t="s">
        <v>309</v>
      </c>
      <c r="J328" s="1"/>
      <c r="K328" s="207">
        <f t="shared" si="13"/>
        <v>1600</v>
      </c>
      <c r="L328" s="207">
        <f t="shared" si="13"/>
        <v>1600</v>
      </c>
    </row>
    <row r="329" spans="2:12" s="32" customFormat="1" ht="36" customHeight="1">
      <c r="B329" s="40" t="s">
        <v>24</v>
      </c>
      <c r="C329" s="62" t="s">
        <v>262</v>
      </c>
      <c r="D329" s="1" t="s">
        <v>240</v>
      </c>
      <c r="E329" s="62" t="s">
        <v>230</v>
      </c>
      <c r="F329" s="186" t="s">
        <v>433</v>
      </c>
      <c r="G329" s="187" t="s">
        <v>306</v>
      </c>
      <c r="H329" s="187" t="s">
        <v>231</v>
      </c>
      <c r="I329" s="187" t="s">
        <v>330</v>
      </c>
      <c r="J329" s="1"/>
      <c r="K329" s="207">
        <f t="shared" si="13"/>
        <v>1600</v>
      </c>
      <c r="L329" s="207">
        <f t="shared" si="13"/>
        <v>1600</v>
      </c>
    </row>
    <row r="330" spans="2:12" s="32" customFormat="1" ht="20.25" customHeight="1">
      <c r="B330" s="40" t="s">
        <v>45</v>
      </c>
      <c r="C330" s="1" t="s">
        <v>262</v>
      </c>
      <c r="D330" s="1" t="s">
        <v>240</v>
      </c>
      <c r="E330" s="62" t="s">
        <v>230</v>
      </c>
      <c r="F330" s="186" t="s">
        <v>433</v>
      </c>
      <c r="G330" s="187" t="s">
        <v>306</v>
      </c>
      <c r="H330" s="187" t="s">
        <v>231</v>
      </c>
      <c r="I330" s="187" t="s">
        <v>330</v>
      </c>
      <c r="J330" s="1" t="s">
        <v>86</v>
      </c>
      <c r="K330" s="207">
        <v>1600</v>
      </c>
      <c r="L330" s="207">
        <v>1600</v>
      </c>
    </row>
    <row r="331" spans="1:234" s="32" customFormat="1" ht="16.5" customHeight="1">
      <c r="A331" s="57"/>
      <c r="B331" s="45" t="s">
        <v>167</v>
      </c>
      <c r="C331" s="62" t="s">
        <v>262</v>
      </c>
      <c r="D331" s="62" t="s">
        <v>242</v>
      </c>
      <c r="E331" s="62" t="s">
        <v>231</v>
      </c>
      <c r="F331" s="186"/>
      <c r="G331" s="187"/>
      <c r="H331" s="187"/>
      <c r="I331" s="187"/>
      <c r="J331" s="2"/>
      <c r="K331" s="207">
        <f aca="true" t="shared" si="14" ref="K331:L334">K332</f>
        <v>171.9</v>
      </c>
      <c r="L331" s="207">
        <f t="shared" si="14"/>
        <v>129.9</v>
      </c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7"/>
      <c r="EO331" s="57"/>
      <c r="EP331" s="57"/>
      <c r="EQ331" s="57"/>
      <c r="ER331" s="57"/>
      <c r="ES331" s="57"/>
      <c r="ET331" s="57"/>
      <c r="EU331" s="57"/>
      <c r="EV331" s="57"/>
      <c r="EW331" s="57"/>
      <c r="EX331" s="57"/>
      <c r="EY331" s="57"/>
      <c r="EZ331" s="57"/>
      <c r="FA331" s="57"/>
      <c r="FB331" s="57"/>
      <c r="FC331" s="57"/>
      <c r="FD331" s="57"/>
      <c r="FE331" s="57"/>
      <c r="FF331" s="57"/>
      <c r="FG331" s="57"/>
      <c r="FH331" s="57"/>
      <c r="FI331" s="57"/>
      <c r="FJ331" s="57"/>
      <c r="FK331" s="57"/>
      <c r="FL331" s="57"/>
      <c r="FM331" s="57"/>
      <c r="FN331" s="57"/>
      <c r="FO331" s="57"/>
      <c r="FP331" s="57"/>
      <c r="FQ331" s="57"/>
      <c r="FR331" s="57"/>
      <c r="FS331" s="57"/>
      <c r="FT331" s="57"/>
      <c r="FU331" s="57"/>
      <c r="FV331" s="57"/>
      <c r="FW331" s="57"/>
      <c r="FX331" s="57"/>
      <c r="FY331" s="57"/>
      <c r="FZ331" s="57"/>
      <c r="GA331" s="57"/>
      <c r="GB331" s="57"/>
      <c r="GC331" s="57"/>
      <c r="GD331" s="57"/>
      <c r="GE331" s="57"/>
      <c r="GF331" s="57"/>
      <c r="GG331" s="57"/>
      <c r="GH331" s="57"/>
      <c r="GI331" s="57"/>
      <c r="GJ331" s="57"/>
      <c r="GK331" s="57"/>
      <c r="GL331" s="57"/>
      <c r="GM331" s="57"/>
      <c r="GN331" s="57"/>
      <c r="GO331" s="57"/>
      <c r="GP331" s="57"/>
      <c r="GQ331" s="57"/>
      <c r="GR331" s="57"/>
      <c r="GS331" s="57"/>
      <c r="GT331" s="57"/>
      <c r="GU331" s="57"/>
      <c r="GV331" s="57"/>
      <c r="GW331" s="57"/>
      <c r="GX331" s="57"/>
      <c r="GY331" s="57"/>
      <c r="GZ331" s="57"/>
      <c r="HA331" s="57"/>
      <c r="HB331" s="57"/>
      <c r="HC331" s="57"/>
      <c r="HD331" s="57"/>
      <c r="HE331" s="57"/>
      <c r="HF331" s="57"/>
      <c r="HG331" s="57"/>
      <c r="HH331" s="57"/>
      <c r="HI331" s="57"/>
      <c r="HJ331" s="57"/>
      <c r="HK331" s="57"/>
      <c r="HL331" s="57"/>
      <c r="HM331" s="57"/>
      <c r="HN331" s="57"/>
      <c r="HO331" s="57"/>
      <c r="HP331" s="57"/>
      <c r="HQ331" s="57"/>
      <c r="HR331" s="57"/>
      <c r="HS331" s="57"/>
      <c r="HT331" s="57"/>
      <c r="HU331" s="57"/>
      <c r="HV331" s="57"/>
      <c r="HW331" s="57"/>
      <c r="HX331" s="57"/>
      <c r="HY331" s="57"/>
      <c r="HZ331" s="57"/>
    </row>
    <row r="332" spans="2:12" s="32" customFormat="1" ht="18" customHeight="1">
      <c r="B332" s="48" t="s">
        <v>0</v>
      </c>
      <c r="C332" s="62" t="s">
        <v>262</v>
      </c>
      <c r="D332" s="1" t="s">
        <v>242</v>
      </c>
      <c r="E332" s="1" t="s">
        <v>240</v>
      </c>
      <c r="F332" s="186"/>
      <c r="G332" s="187"/>
      <c r="H332" s="187"/>
      <c r="I332" s="187"/>
      <c r="J332" s="2"/>
      <c r="K332" s="207">
        <f t="shared" si="14"/>
        <v>171.9</v>
      </c>
      <c r="L332" s="207">
        <f t="shared" si="14"/>
        <v>129.9</v>
      </c>
    </row>
    <row r="333" spans="2:12" s="32" customFormat="1" ht="18" customHeight="1">
      <c r="B333" s="3" t="s">
        <v>116</v>
      </c>
      <c r="C333" s="62" t="s">
        <v>262</v>
      </c>
      <c r="D333" s="1" t="s">
        <v>242</v>
      </c>
      <c r="E333" s="1" t="s">
        <v>240</v>
      </c>
      <c r="F333" s="186" t="s">
        <v>433</v>
      </c>
      <c r="G333" s="187" t="s">
        <v>306</v>
      </c>
      <c r="H333" s="187" t="s">
        <v>231</v>
      </c>
      <c r="I333" s="187" t="s">
        <v>309</v>
      </c>
      <c r="J333" s="2"/>
      <c r="K333" s="207">
        <f t="shared" si="14"/>
        <v>171.9</v>
      </c>
      <c r="L333" s="207">
        <f t="shared" si="14"/>
        <v>129.9</v>
      </c>
    </row>
    <row r="334" spans="2:12" s="32" customFormat="1" ht="66.75" customHeight="1">
      <c r="B334" s="6" t="s">
        <v>148</v>
      </c>
      <c r="C334" s="62" t="s">
        <v>262</v>
      </c>
      <c r="D334" s="1" t="s">
        <v>242</v>
      </c>
      <c r="E334" s="1" t="s">
        <v>240</v>
      </c>
      <c r="F334" s="186" t="s">
        <v>433</v>
      </c>
      <c r="G334" s="187" t="s">
        <v>306</v>
      </c>
      <c r="H334" s="187" t="s">
        <v>231</v>
      </c>
      <c r="I334" s="187" t="s">
        <v>441</v>
      </c>
      <c r="J334" s="2"/>
      <c r="K334" s="207">
        <f t="shared" si="14"/>
        <v>171.9</v>
      </c>
      <c r="L334" s="207">
        <f t="shared" si="14"/>
        <v>129.9</v>
      </c>
    </row>
    <row r="335" spans="2:12" s="32" customFormat="1" ht="33" customHeight="1">
      <c r="B335" s="3" t="s">
        <v>220</v>
      </c>
      <c r="C335" s="62" t="s">
        <v>262</v>
      </c>
      <c r="D335" s="1" t="s">
        <v>242</v>
      </c>
      <c r="E335" s="1" t="s">
        <v>240</v>
      </c>
      <c r="F335" s="186" t="s">
        <v>433</v>
      </c>
      <c r="G335" s="187" t="s">
        <v>306</v>
      </c>
      <c r="H335" s="187" t="s">
        <v>231</v>
      </c>
      <c r="I335" s="187" t="s">
        <v>441</v>
      </c>
      <c r="J335" s="2">
        <v>240</v>
      </c>
      <c r="K335" s="207">
        <v>171.9</v>
      </c>
      <c r="L335" s="207">
        <v>129.9</v>
      </c>
    </row>
    <row r="336" spans="2:12" s="32" customFormat="1" ht="17.25" customHeight="1">
      <c r="B336" s="48" t="s">
        <v>284</v>
      </c>
      <c r="C336" s="62" t="s">
        <v>262</v>
      </c>
      <c r="D336" s="1" t="s">
        <v>248</v>
      </c>
      <c r="E336" s="1" t="s">
        <v>231</v>
      </c>
      <c r="F336" s="186"/>
      <c r="G336" s="187"/>
      <c r="H336" s="187"/>
      <c r="I336" s="187"/>
      <c r="J336" s="1"/>
      <c r="K336" s="207">
        <f>K337+K345</f>
        <v>1967</v>
      </c>
      <c r="L336" s="207">
        <f>L337+L345</f>
        <v>1723.8999999999999</v>
      </c>
    </row>
    <row r="337" spans="2:12" s="32" customFormat="1" ht="17.25" customHeight="1">
      <c r="B337" s="48" t="s">
        <v>281</v>
      </c>
      <c r="C337" s="62" t="s">
        <v>262</v>
      </c>
      <c r="D337" s="1" t="s">
        <v>248</v>
      </c>
      <c r="E337" s="1" t="s">
        <v>232</v>
      </c>
      <c r="F337" s="186"/>
      <c r="G337" s="187"/>
      <c r="H337" s="187"/>
      <c r="I337" s="187"/>
      <c r="J337" s="1"/>
      <c r="K337" s="207">
        <f>K338+K341</f>
        <v>879.9</v>
      </c>
      <c r="L337" s="207">
        <f>L338+L341</f>
        <v>636.8</v>
      </c>
    </row>
    <row r="338" spans="2:12" s="32" customFormat="1" ht="17.25" customHeight="1">
      <c r="B338" s="3" t="s">
        <v>116</v>
      </c>
      <c r="C338" s="62" t="s">
        <v>262</v>
      </c>
      <c r="D338" s="1" t="s">
        <v>248</v>
      </c>
      <c r="E338" s="1" t="s">
        <v>232</v>
      </c>
      <c r="F338" s="186" t="s">
        <v>433</v>
      </c>
      <c r="G338" s="187" t="s">
        <v>306</v>
      </c>
      <c r="H338" s="187" t="s">
        <v>231</v>
      </c>
      <c r="I338" s="187" t="s">
        <v>309</v>
      </c>
      <c r="J338" s="1"/>
      <c r="K338" s="207">
        <f>K339</f>
        <v>636.8</v>
      </c>
      <c r="L338" s="207">
        <f>L339</f>
        <v>636.8</v>
      </c>
    </row>
    <row r="339" spans="2:12" s="32" customFormat="1" ht="61.5" customHeight="1">
      <c r="B339" s="6" t="s">
        <v>447</v>
      </c>
      <c r="C339" s="98" t="s">
        <v>262</v>
      </c>
      <c r="D339" s="98" t="s">
        <v>248</v>
      </c>
      <c r="E339" s="98" t="s">
        <v>232</v>
      </c>
      <c r="F339" s="186" t="s">
        <v>433</v>
      </c>
      <c r="G339" s="187" t="s">
        <v>306</v>
      </c>
      <c r="H339" s="187" t="s">
        <v>231</v>
      </c>
      <c r="I339" s="187" t="s">
        <v>442</v>
      </c>
      <c r="J339" s="1"/>
      <c r="K339" s="207">
        <f>K340</f>
        <v>636.8</v>
      </c>
      <c r="L339" s="207">
        <f>L340</f>
        <v>636.8</v>
      </c>
    </row>
    <row r="340" spans="2:12" s="32" customFormat="1" ht="33.75" customHeight="1">
      <c r="B340" s="3" t="s">
        <v>221</v>
      </c>
      <c r="C340" s="1" t="s">
        <v>262</v>
      </c>
      <c r="D340" s="99" t="s">
        <v>248</v>
      </c>
      <c r="E340" s="99" t="s">
        <v>232</v>
      </c>
      <c r="F340" s="186" t="s">
        <v>433</v>
      </c>
      <c r="G340" s="187" t="s">
        <v>306</v>
      </c>
      <c r="H340" s="187" t="s">
        <v>231</v>
      </c>
      <c r="I340" s="187" t="s">
        <v>442</v>
      </c>
      <c r="J340" s="1" t="s">
        <v>222</v>
      </c>
      <c r="K340" s="207">
        <v>636.8</v>
      </c>
      <c r="L340" s="184">
        <v>636.8</v>
      </c>
    </row>
    <row r="341" spans="2:12" s="32" customFormat="1" ht="45" customHeight="1">
      <c r="B341" s="3" t="s">
        <v>74</v>
      </c>
      <c r="C341" s="62" t="s">
        <v>262</v>
      </c>
      <c r="D341" s="99" t="s">
        <v>248</v>
      </c>
      <c r="E341" s="99" t="s">
        <v>232</v>
      </c>
      <c r="F341" s="99" t="s">
        <v>297</v>
      </c>
      <c r="G341" s="168" t="s">
        <v>306</v>
      </c>
      <c r="H341" s="168" t="s">
        <v>231</v>
      </c>
      <c r="I341" s="168" t="s">
        <v>309</v>
      </c>
      <c r="J341" s="1"/>
      <c r="K341" s="207">
        <f aca="true" t="shared" si="15" ref="K341:L343">K342</f>
        <v>243.1</v>
      </c>
      <c r="L341" s="207">
        <f t="shared" si="15"/>
        <v>0</v>
      </c>
    </row>
    <row r="342" spans="2:12" s="32" customFormat="1" ht="51.75" customHeight="1">
      <c r="B342" s="6" t="s">
        <v>208</v>
      </c>
      <c r="C342" s="1" t="s">
        <v>262</v>
      </c>
      <c r="D342" s="99" t="s">
        <v>248</v>
      </c>
      <c r="E342" s="62" t="s">
        <v>232</v>
      </c>
      <c r="F342" s="148" t="s">
        <v>297</v>
      </c>
      <c r="G342" s="148" t="s">
        <v>306</v>
      </c>
      <c r="H342" s="148" t="s">
        <v>235</v>
      </c>
      <c r="I342" s="148" t="s">
        <v>309</v>
      </c>
      <c r="J342" s="1"/>
      <c r="K342" s="207">
        <f t="shared" si="15"/>
        <v>243.1</v>
      </c>
      <c r="L342" s="207">
        <f t="shared" si="15"/>
        <v>0</v>
      </c>
    </row>
    <row r="343" spans="2:12" s="32" customFormat="1" ht="47.25" customHeight="1">
      <c r="B343" s="40" t="s">
        <v>49</v>
      </c>
      <c r="C343" s="1" t="s">
        <v>262</v>
      </c>
      <c r="D343" s="99" t="s">
        <v>248</v>
      </c>
      <c r="E343" s="62" t="s">
        <v>232</v>
      </c>
      <c r="F343" s="177" t="s">
        <v>297</v>
      </c>
      <c r="G343" s="177" t="s">
        <v>306</v>
      </c>
      <c r="H343" s="177" t="s">
        <v>235</v>
      </c>
      <c r="I343" s="160" t="s">
        <v>408</v>
      </c>
      <c r="J343" s="1"/>
      <c r="K343" s="207">
        <f t="shared" si="15"/>
        <v>243.1</v>
      </c>
      <c r="L343" s="207">
        <f t="shared" si="15"/>
        <v>0</v>
      </c>
    </row>
    <row r="344" spans="2:12" s="155" customFormat="1" ht="30" customHeight="1">
      <c r="B344" s="154" t="s">
        <v>48</v>
      </c>
      <c r="C344" s="214" t="s">
        <v>262</v>
      </c>
      <c r="D344" s="216" t="s">
        <v>248</v>
      </c>
      <c r="E344" s="213" t="s">
        <v>232</v>
      </c>
      <c r="F344" s="36" t="s">
        <v>297</v>
      </c>
      <c r="G344" s="177" t="s">
        <v>306</v>
      </c>
      <c r="H344" s="177" t="s">
        <v>235</v>
      </c>
      <c r="I344" s="160" t="s">
        <v>408</v>
      </c>
      <c r="J344" s="214" t="s">
        <v>222</v>
      </c>
      <c r="K344" s="211">
        <v>243.1</v>
      </c>
      <c r="L344" s="211">
        <v>0</v>
      </c>
    </row>
    <row r="345" spans="2:12" s="32" customFormat="1" ht="24" customHeight="1">
      <c r="B345" s="40" t="s">
        <v>249</v>
      </c>
      <c r="C345" s="1" t="s">
        <v>262</v>
      </c>
      <c r="D345" s="62" t="s">
        <v>248</v>
      </c>
      <c r="E345" s="99" t="s">
        <v>239</v>
      </c>
      <c r="F345" s="186"/>
      <c r="G345" s="187"/>
      <c r="H345" s="187"/>
      <c r="I345" s="187"/>
      <c r="J345" s="1"/>
      <c r="K345" s="207">
        <f>K346</f>
        <v>1087.1</v>
      </c>
      <c r="L345" s="207">
        <f>L346</f>
        <v>1087.1</v>
      </c>
    </row>
    <row r="346" spans="2:12" s="32" customFormat="1" ht="43.5" customHeight="1">
      <c r="B346" s="52" t="s">
        <v>131</v>
      </c>
      <c r="C346" s="62" t="s">
        <v>262</v>
      </c>
      <c r="D346" s="62" t="s">
        <v>248</v>
      </c>
      <c r="E346" s="62" t="s">
        <v>239</v>
      </c>
      <c r="F346" s="99" t="s">
        <v>421</v>
      </c>
      <c r="G346" s="168" t="s">
        <v>306</v>
      </c>
      <c r="H346" s="168" t="s">
        <v>231</v>
      </c>
      <c r="I346" s="131" t="s">
        <v>309</v>
      </c>
      <c r="J346" s="1"/>
      <c r="K346" s="207">
        <f>K347+K350</f>
        <v>1087.1</v>
      </c>
      <c r="L346" s="207">
        <f>L347+L350</f>
        <v>1087.1</v>
      </c>
    </row>
    <row r="347" spans="2:12" s="32" customFormat="1" ht="32.25" customHeight="1">
      <c r="B347" s="3" t="s">
        <v>132</v>
      </c>
      <c r="C347" s="62" t="s">
        <v>262</v>
      </c>
      <c r="D347" s="62" t="s">
        <v>248</v>
      </c>
      <c r="E347" s="62" t="s">
        <v>239</v>
      </c>
      <c r="F347" s="148" t="s">
        <v>421</v>
      </c>
      <c r="G347" s="148" t="s">
        <v>306</v>
      </c>
      <c r="H347" s="148" t="s">
        <v>230</v>
      </c>
      <c r="I347" s="148" t="s">
        <v>309</v>
      </c>
      <c r="J347" s="1"/>
      <c r="K347" s="207">
        <f>K348</f>
        <v>210.6</v>
      </c>
      <c r="L347" s="207">
        <f>L348</f>
        <v>210.6</v>
      </c>
    </row>
    <row r="348" spans="2:12" s="32" customFormat="1" ht="129" customHeight="1">
      <c r="B348" s="40" t="s">
        <v>151</v>
      </c>
      <c r="C348" s="62" t="s">
        <v>262</v>
      </c>
      <c r="D348" s="62" t="s">
        <v>248</v>
      </c>
      <c r="E348" s="62" t="s">
        <v>239</v>
      </c>
      <c r="F348" s="36" t="s">
        <v>421</v>
      </c>
      <c r="G348" s="177" t="s">
        <v>306</v>
      </c>
      <c r="H348" s="177" t="s">
        <v>230</v>
      </c>
      <c r="I348" s="160" t="s">
        <v>443</v>
      </c>
      <c r="J348" s="1"/>
      <c r="K348" s="207">
        <f>K349</f>
        <v>210.6</v>
      </c>
      <c r="L348" s="207">
        <f>L349</f>
        <v>210.6</v>
      </c>
    </row>
    <row r="349" spans="2:12" s="32" customFormat="1" ht="29.25" customHeight="1">
      <c r="B349" s="3" t="s">
        <v>220</v>
      </c>
      <c r="C349" s="62" t="s">
        <v>262</v>
      </c>
      <c r="D349" s="62" t="s">
        <v>248</v>
      </c>
      <c r="E349" s="62" t="s">
        <v>239</v>
      </c>
      <c r="F349" s="36" t="s">
        <v>421</v>
      </c>
      <c r="G349" s="177" t="s">
        <v>306</v>
      </c>
      <c r="H349" s="177" t="s">
        <v>230</v>
      </c>
      <c r="I349" s="160" t="s">
        <v>443</v>
      </c>
      <c r="J349" s="1" t="s">
        <v>4</v>
      </c>
      <c r="K349" s="207">
        <v>210.6</v>
      </c>
      <c r="L349" s="207">
        <v>210.6</v>
      </c>
    </row>
    <row r="350" spans="2:12" s="32" customFormat="1" ht="29.25" customHeight="1">
      <c r="B350" s="3" t="s">
        <v>133</v>
      </c>
      <c r="C350" s="62" t="s">
        <v>262</v>
      </c>
      <c r="D350" s="62" t="s">
        <v>248</v>
      </c>
      <c r="E350" s="62" t="s">
        <v>239</v>
      </c>
      <c r="F350" s="99" t="s">
        <v>421</v>
      </c>
      <c r="G350" s="168" t="s">
        <v>306</v>
      </c>
      <c r="H350" s="168" t="s">
        <v>235</v>
      </c>
      <c r="I350" s="131" t="s">
        <v>309</v>
      </c>
      <c r="J350" s="1"/>
      <c r="K350" s="207">
        <f>K351</f>
        <v>876.5</v>
      </c>
      <c r="L350" s="207">
        <f>L351</f>
        <v>876.5</v>
      </c>
    </row>
    <row r="351" spans="2:12" s="32" customFormat="1" ht="134.25" customHeight="1">
      <c r="B351" s="40" t="s">
        <v>151</v>
      </c>
      <c r="C351" s="62" t="s">
        <v>262</v>
      </c>
      <c r="D351" s="62" t="s">
        <v>248</v>
      </c>
      <c r="E351" s="62" t="s">
        <v>239</v>
      </c>
      <c r="F351" s="99" t="s">
        <v>421</v>
      </c>
      <c r="G351" s="168" t="s">
        <v>306</v>
      </c>
      <c r="H351" s="168" t="s">
        <v>235</v>
      </c>
      <c r="I351" s="131" t="s">
        <v>443</v>
      </c>
      <c r="J351" s="1"/>
      <c r="K351" s="207">
        <f>K352</f>
        <v>876.5</v>
      </c>
      <c r="L351" s="207">
        <f>L352</f>
        <v>876.5</v>
      </c>
    </row>
    <row r="352" spans="2:12" s="32" customFormat="1" ht="29.25" customHeight="1">
      <c r="B352" s="3" t="s">
        <v>223</v>
      </c>
      <c r="C352" s="62" t="s">
        <v>262</v>
      </c>
      <c r="D352" s="62" t="s">
        <v>248</v>
      </c>
      <c r="E352" s="62" t="s">
        <v>239</v>
      </c>
      <c r="F352" s="99" t="s">
        <v>421</v>
      </c>
      <c r="G352" s="168" t="s">
        <v>306</v>
      </c>
      <c r="H352" s="168" t="s">
        <v>235</v>
      </c>
      <c r="I352" s="131" t="s">
        <v>443</v>
      </c>
      <c r="J352" s="1" t="s">
        <v>1</v>
      </c>
      <c r="K352" s="207">
        <v>876.5</v>
      </c>
      <c r="L352" s="207">
        <v>876.5</v>
      </c>
    </row>
    <row r="353" spans="2:12" s="32" customFormat="1" ht="33.75" customHeight="1">
      <c r="B353" s="5" t="s">
        <v>77</v>
      </c>
      <c r="C353" s="88" t="s">
        <v>293</v>
      </c>
      <c r="D353" s="62"/>
      <c r="E353" s="62"/>
      <c r="F353" s="186"/>
      <c r="G353" s="187"/>
      <c r="H353" s="187"/>
      <c r="I353" s="187"/>
      <c r="J353" s="1"/>
      <c r="K353" s="207">
        <f>K354+K375+K384+K396</f>
        <v>12206.8</v>
      </c>
      <c r="L353" s="207">
        <f>L354+L375+L384+L396</f>
        <v>10546.8</v>
      </c>
    </row>
    <row r="354" spans="2:12" s="32" customFormat="1" ht="21" customHeight="1">
      <c r="B354" s="40" t="s">
        <v>274</v>
      </c>
      <c r="C354" s="62" t="s">
        <v>293</v>
      </c>
      <c r="D354" s="1" t="s">
        <v>230</v>
      </c>
      <c r="E354" s="1" t="s">
        <v>231</v>
      </c>
      <c r="F354" s="186"/>
      <c r="G354" s="187"/>
      <c r="H354" s="187"/>
      <c r="I354" s="187"/>
      <c r="J354" s="1"/>
      <c r="K354" s="207">
        <f>K355</f>
        <v>2200</v>
      </c>
      <c r="L354" s="207">
        <f>L355</f>
        <v>720</v>
      </c>
    </row>
    <row r="355" spans="2:12" s="32" customFormat="1" ht="20.25" customHeight="1">
      <c r="B355" s="40" t="s">
        <v>258</v>
      </c>
      <c r="C355" s="62" t="s">
        <v>293</v>
      </c>
      <c r="D355" s="1" t="s">
        <v>230</v>
      </c>
      <c r="E355" s="1" t="s">
        <v>286</v>
      </c>
      <c r="F355" s="186"/>
      <c r="G355" s="187"/>
      <c r="H355" s="187"/>
      <c r="I355" s="187"/>
      <c r="J355" s="64"/>
      <c r="K355" s="184">
        <f>K356+K363+K372</f>
        <v>2200</v>
      </c>
      <c r="L355" s="184">
        <f>L356+L363+L372</f>
        <v>720</v>
      </c>
    </row>
    <row r="356" spans="2:12" s="32" customFormat="1" ht="56.25" customHeight="1">
      <c r="B356" s="43" t="s">
        <v>107</v>
      </c>
      <c r="C356" s="62" t="s">
        <v>293</v>
      </c>
      <c r="D356" s="103" t="s">
        <v>230</v>
      </c>
      <c r="E356" s="103" t="s">
        <v>286</v>
      </c>
      <c r="F356" s="99">
        <v>13</v>
      </c>
      <c r="G356" s="168" t="s">
        <v>306</v>
      </c>
      <c r="H356" s="168" t="s">
        <v>231</v>
      </c>
      <c r="I356" s="168" t="s">
        <v>307</v>
      </c>
      <c r="J356" s="2"/>
      <c r="K356" s="207">
        <f>K357+K360</f>
        <v>1650</v>
      </c>
      <c r="L356" s="207">
        <f>L357+L360</f>
        <v>170</v>
      </c>
    </row>
    <row r="357" spans="2:12" s="32" customFormat="1" ht="28.5" customHeight="1">
      <c r="B357" s="93" t="s">
        <v>316</v>
      </c>
      <c r="C357" s="62" t="s">
        <v>293</v>
      </c>
      <c r="D357" s="103" t="s">
        <v>230</v>
      </c>
      <c r="E357" s="103" t="s">
        <v>286</v>
      </c>
      <c r="F357" s="148">
        <v>13</v>
      </c>
      <c r="G357" s="148">
        <v>0</v>
      </c>
      <c r="H357" s="148" t="s">
        <v>233</v>
      </c>
      <c r="I357" s="148" t="s">
        <v>309</v>
      </c>
      <c r="J357" s="2"/>
      <c r="K357" s="207">
        <f>K358</f>
        <v>0</v>
      </c>
      <c r="L357" s="207">
        <f>L358</f>
        <v>170</v>
      </c>
    </row>
    <row r="358" spans="2:12" s="32" customFormat="1" ht="21" customHeight="1">
      <c r="B358" s="9" t="s">
        <v>108</v>
      </c>
      <c r="C358" s="62" t="s">
        <v>293</v>
      </c>
      <c r="D358" s="103" t="s">
        <v>230</v>
      </c>
      <c r="E358" s="103" t="s">
        <v>286</v>
      </c>
      <c r="F358" s="99">
        <v>13</v>
      </c>
      <c r="G358" s="168">
        <v>0</v>
      </c>
      <c r="H358" s="168" t="s">
        <v>233</v>
      </c>
      <c r="I358" s="168" t="s">
        <v>309</v>
      </c>
      <c r="J358" s="2"/>
      <c r="K358" s="207">
        <f>K359</f>
        <v>0</v>
      </c>
      <c r="L358" s="207">
        <f>L359</f>
        <v>170</v>
      </c>
    </row>
    <row r="359" spans="2:12" s="32" customFormat="1" ht="34.5" customHeight="1">
      <c r="B359" s="3" t="s">
        <v>220</v>
      </c>
      <c r="C359" s="62" t="s">
        <v>293</v>
      </c>
      <c r="D359" s="103" t="s">
        <v>230</v>
      </c>
      <c r="E359" s="103" t="s">
        <v>286</v>
      </c>
      <c r="F359" s="148" t="s">
        <v>286</v>
      </c>
      <c r="G359" s="148" t="s">
        <v>306</v>
      </c>
      <c r="H359" s="148" t="s">
        <v>233</v>
      </c>
      <c r="I359" s="148" t="s">
        <v>309</v>
      </c>
      <c r="J359" s="2">
        <v>240</v>
      </c>
      <c r="K359" s="207">
        <v>0</v>
      </c>
      <c r="L359" s="184">
        <v>170</v>
      </c>
    </row>
    <row r="360" spans="2:12" s="32" customFormat="1" ht="43.5" customHeight="1">
      <c r="B360" s="3" t="s">
        <v>459</v>
      </c>
      <c r="C360" s="62" t="s">
        <v>293</v>
      </c>
      <c r="D360" s="103" t="s">
        <v>230</v>
      </c>
      <c r="E360" s="103" t="s">
        <v>286</v>
      </c>
      <c r="F360" s="133" t="s">
        <v>286</v>
      </c>
      <c r="G360" s="195" t="s">
        <v>306</v>
      </c>
      <c r="H360" s="195" t="s">
        <v>234</v>
      </c>
      <c r="I360" s="161" t="s">
        <v>319</v>
      </c>
      <c r="J360" s="2"/>
      <c r="K360" s="207">
        <f>K361</f>
        <v>1650</v>
      </c>
      <c r="L360" s="207">
        <f>L361</f>
        <v>0</v>
      </c>
    </row>
    <row r="361" spans="2:12" s="32" customFormat="1" ht="40.5" customHeight="1">
      <c r="B361" s="8" t="s">
        <v>458</v>
      </c>
      <c r="C361" s="62" t="s">
        <v>293</v>
      </c>
      <c r="D361" s="103" t="s">
        <v>230</v>
      </c>
      <c r="E361" s="103" t="s">
        <v>286</v>
      </c>
      <c r="F361" s="133" t="s">
        <v>286</v>
      </c>
      <c r="G361" s="195" t="s">
        <v>306</v>
      </c>
      <c r="H361" s="195" t="s">
        <v>234</v>
      </c>
      <c r="I361" s="195" t="s">
        <v>319</v>
      </c>
      <c r="J361" s="2"/>
      <c r="K361" s="207">
        <f>K362</f>
        <v>1650</v>
      </c>
      <c r="L361" s="207">
        <f>L362</f>
        <v>0</v>
      </c>
    </row>
    <row r="362" spans="2:12" s="32" customFormat="1" ht="22.5" customHeight="1">
      <c r="B362" s="8" t="s">
        <v>246</v>
      </c>
      <c r="C362" s="62" t="s">
        <v>293</v>
      </c>
      <c r="D362" s="103" t="s">
        <v>230</v>
      </c>
      <c r="E362" s="103" t="s">
        <v>286</v>
      </c>
      <c r="F362" s="173" t="s">
        <v>286</v>
      </c>
      <c r="G362" s="173" t="s">
        <v>306</v>
      </c>
      <c r="H362" s="173" t="s">
        <v>234</v>
      </c>
      <c r="I362" s="173" t="s">
        <v>319</v>
      </c>
      <c r="J362" s="109">
        <v>410</v>
      </c>
      <c r="K362" s="208">
        <v>1650</v>
      </c>
      <c r="L362" s="184">
        <f>80-80</f>
        <v>0</v>
      </c>
    </row>
    <row r="363" spans="2:12" s="32" customFormat="1" ht="56.25" customHeight="1">
      <c r="B363" s="13" t="s">
        <v>103</v>
      </c>
      <c r="C363" s="62" t="s">
        <v>293</v>
      </c>
      <c r="D363" s="62" t="s">
        <v>230</v>
      </c>
      <c r="E363" s="62" t="s">
        <v>286</v>
      </c>
      <c r="F363" s="99" t="s">
        <v>410</v>
      </c>
      <c r="G363" s="168" t="s">
        <v>306</v>
      </c>
      <c r="H363" s="168" t="s">
        <v>231</v>
      </c>
      <c r="I363" s="131" t="s">
        <v>309</v>
      </c>
      <c r="J363" s="2"/>
      <c r="K363" s="207">
        <f>K364</f>
        <v>535</v>
      </c>
      <c r="L363" s="207">
        <f>L364</f>
        <v>535</v>
      </c>
    </row>
    <row r="364" spans="2:12" s="32" customFormat="1" ht="44.25" customHeight="1">
      <c r="B364" s="40" t="s">
        <v>152</v>
      </c>
      <c r="C364" s="62" t="s">
        <v>293</v>
      </c>
      <c r="D364" s="62" t="s">
        <v>230</v>
      </c>
      <c r="E364" s="62" t="s">
        <v>286</v>
      </c>
      <c r="F364" s="99" t="s">
        <v>410</v>
      </c>
      <c r="G364" s="168" t="s">
        <v>325</v>
      </c>
      <c r="H364" s="168" t="s">
        <v>231</v>
      </c>
      <c r="I364" s="131" t="s">
        <v>309</v>
      </c>
      <c r="J364" s="2"/>
      <c r="K364" s="207">
        <f>K365+K368+K370</f>
        <v>535</v>
      </c>
      <c r="L364" s="207">
        <f>L365+L368+L370</f>
        <v>535</v>
      </c>
    </row>
    <row r="365" spans="2:12" s="32" customFormat="1" ht="28.5" customHeight="1">
      <c r="B365" s="13" t="s">
        <v>153</v>
      </c>
      <c r="C365" s="62" t="s">
        <v>293</v>
      </c>
      <c r="D365" s="62" t="s">
        <v>230</v>
      </c>
      <c r="E365" s="62" t="s">
        <v>286</v>
      </c>
      <c r="F365" s="148" t="s">
        <v>410</v>
      </c>
      <c r="G365" s="148" t="s">
        <v>325</v>
      </c>
      <c r="H365" s="148" t="s">
        <v>230</v>
      </c>
      <c r="I365" s="148" t="s">
        <v>309</v>
      </c>
      <c r="J365" s="2"/>
      <c r="K365" s="207">
        <f>K366</f>
        <v>25</v>
      </c>
      <c r="L365" s="207">
        <f>L366</f>
        <v>25</v>
      </c>
    </row>
    <row r="366" spans="2:12" s="32" customFormat="1" ht="75" customHeight="1">
      <c r="B366" s="13" t="s">
        <v>96</v>
      </c>
      <c r="C366" s="62" t="s">
        <v>293</v>
      </c>
      <c r="D366" s="62" t="s">
        <v>230</v>
      </c>
      <c r="E366" s="62" t="s">
        <v>286</v>
      </c>
      <c r="F366" s="99" t="s">
        <v>410</v>
      </c>
      <c r="G366" s="168" t="s">
        <v>325</v>
      </c>
      <c r="H366" s="168" t="s">
        <v>230</v>
      </c>
      <c r="I366" s="131" t="s">
        <v>411</v>
      </c>
      <c r="J366" s="2"/>
      <c r="K366" s="207">
        <f>K367</f>
        <v>25</v>
      </c>
      <c r="L366" s="207">
        <f>L367</f>
        <v>25</v>
      </c>
    </row>
    <row r="367" spans="2:12" s="32" customFormat="1" ht="28.5" customHeight="1">
      <c r="B367" s="3" t="s">
        <v>220</v>
      </c>
      <c r="C367" s="62" t="s">
        <v>293</v>
      </c>
      <c r="D367" s="62" t="s">
        <v>230</v>
      </c>
      <c r="E367" s="62" t="s">
        <v>286</v>
      </c>
      <c r="F367" s="148" t="s">
        <v>410</v>
      </c>
      <c r="G367" s="148" t="s">
        <v>325</v>
      </c>
      <c r="H367" s="148" t="s">
        <v>230</v>
      </c>
      <c r="I367" s="148" t="s">
        <v>411</v>
      </c>
      <c r="J367" s="1" t="s">
        <v>4</v>
      </c>
      <c r="K367" s="207">
        <v>25</v>
      </c>
      <c r="L367" s="207">
        <v>25</v>
      </c>
    </row>
    <row r="368" spans="2:12" s="32" customFormat="1" ht="48" customHeight="1">
      <c r="B368" s="41" t="s">
        <v>154</v>
      </c>
      <c r="C368" s="62" t="s">
        <v>293</v>
      </c>
      <c r="D368" s="62" t="s">
        <v>230</v>
      </c>
      <c r="E368" s="62" t="s">
        <v>286</v>
      </c>
      <c r="F368" s="99" t="s">
        <v>410</v>
      </c>
      <c r="G368" s="168" t="s">
        <v>325</v>
      </c>
      <c r="H368" s="168" t="s">
        <v>235</v>
      </c>
      <c r="I368" s="131" t="s">
        <v>309</v>
      </c>
      <c r="J368" s="1"/>
      <c r="K368" s="207">
        <f>K369</f>
        <v>340</v>
      </c>
      <c r="L368" s="207">
        <f>L369</f>
        <v>340</v>
      </c>
    </row>
    <row r="369" spans="2:12" s="32" customFormat="1" ht="30" customHeight="1">
      <c r="B369" s="3" t="s">
        <v>220</v>
      </c>
      <c r="C369" s="62" t="s">
        <v>293</v>
      </c>
      <c r="D369" s="62" t="s">
        <v>230</v>
      </c>
      <c r="E369" s="62" t="s">
        <v>286</v>
      </c>
      <c r="F369" s="148" t="s">
        <v>410</v>
      </c>
      <c r="G369" s="148" t="s">
        <v>325</v>
      </c>
      <c r="H369" s="148" t="s">
        <v>235</v>
      </c>
      <c r="I369" s="148" t="s">
        <v>412</v>
      </c>
      <c r="J369" s="1" t="s">
        <v>4</v>
      </c>
      <c r="K369" s="207">
        <v>340</v>
      </c>
      <c r="L369" s="207">
        <v>340</v>
      </c>
    </row>
    <row r="370" spans="2:12" s="32" customFormat="1" ht="54.75" customHeight="1">
      <c r="B370" s="41" t="s">
        <v>155</v>
      </c>
      <c r="C370" s="62" t="s">
        <v>293</v>
      </c>
      <c r="D370" s="62" t="s">
        <v>230</v>
      </c>
      <c r="E370" s="62" t="s">
        <v>286</v>
      </c>
      <c r="F370" s="99" t="s">
        <v>410</v>
      </c>
      <c r="G370" s="168" t="s">
        <v>325</v>
      </c>
      <c r="H370" s="168" t="s">
        <v>241</v>
      </c>
      <c r="I370" s="131" t="s">
        <v>309</v>
      </c>
      <c r="J370" s="1"/>
      <c r="K370" s="207">
        <f>K371</f>
        <v>170</v>
      </c>
      <c r="L370" s="207">
        <f>L371</f>
        <v>170</v>
      </c>
    </row>
    <row r="371" spans="2:12" s="32" customFormat="1" ht="30.75" customHeight="1">
      <c r="B371" s="3" t="s">
        <v>220</v>
      </c>
      <c r="C371" s="62" t="s">
        <v>293</v>
      </c>
      <c r="D371" s="62" t="s">
        <v>230</v>
      </c>
      <c r="E371" s="62" t="s">
        <v>286</v>
      </c>
      <c r="F371" s="148" t="s">
        <v>410</v>
      </c>
      <c r="G371" s="148" t="s">
        <v>325</v>
      </c>
      <c r="H371" s="148" t="s">
        <v>241</v>
      </c>
      <c r="I371" s="148" t="s">
        <v>413</v>
      </c>
      <c r="J371" s="2">
        <v>240</v>
      </c>
      <c r="K371" s="207">
        <v>170</v>
      </c>
      <c r="L371" s="207">
        <v>170</v>
      </c>
    </row>
    <row r="372" spans="2:12" s="32" customFormat="1" ht="51.75" customHeight="1">
      <c r="B372" s="3" t="s">
        <v>308</v>
      </c>
      <c r="C372" s="62" t="s">
        <v>293</v>
      </c>
      <c r="D372" s="62" t="s">
        <v>230</v>
      </c>
      <c r="E372" s="62" t="s">
        <v>286</v>
      </c>
      <c r="F372" s="99">
        <v>37</v>
      </c>
      <c r="G372" s="168">
        <v>0</v>
      </c>
      <c r="H372" s="168" t="s">
        <v>231</v>
      </c>
      <c r="I372" s="168" t="s">
        <v>309</v>
      </c>
      <c r="J372" s="2"/>
      <c r="K372" s="207">
        <f>K373</f>
        <v>15</v>
      </c>
      <c r="L372" s="207">
        <f>L373</f>
        <v>15</v>
      </c>
    </row>
    <row r="373" spans="2:12" s="32" customFormat="1" ht="101.25" customHeight="1">
      <c r="B373" s="9" t="s">
        <v>312</v>
      </c>
      <c r="C373" s="62" t="s">
        <v>293</v>
      </c>
      <c r="D373" s="62" t="s">
        <v>230</v>
      </c>
      <c r="E373" s="62" t="s">
        <v>286</v>
      </c>
      <c r="F373" s="42">
        <v>37</v>
      </c>
      <c r="G373" s="176">
        <v>0</v>
      </c>
      <c r="H373" s="177" t="s">
        <v>235</v>
      </c>
      <c r="I373" s="177" t="s">
        <v>311</v>
      </c>
      <c r="J373" s="2"/>
      <c r="K373" s="207">
        <f>K374</f>
        <v>15</v>
      </c>
      <c r="L373" s="207">
        <f>L374</f>
        <v>15</v>
      </c>
    </row>
    <row r="374" spans="2:12" s="32" customFormat="1" ht="30.75" customHeight="1">
      <c r="B374" s="3" t="s">
        <v>220</v>
      </c>
      <c r="C374" s="62" t="s">
        <v>293</v>
      </c>
      <c r="D374" s="62" t="s">
        <v>230</v>
      </c>
      <c r="E374" s="62" t="s">
        <v>286</v>
      </c>
      <c r="F374" s="36" t="s">
        <v>310</v>
      </c>
      <c r="G374" s="177" t="s">
        <v>306</v>
      </c>
      <c r="H374" s="177" t="s">
        <v>235</v>
      </c>
      <c r="I374" s="177" t="s">
        <v>311</v>
      </c>
      <c r="J374" s="2">
        <v>240</v>
      </c>
      <c r="K374" s="207">
        <v>15</v>
      </c>
      <c r="L374" s="207">
        <v>15</v>
      </c>
    </row>
    <row r="375" spans="2:12" s="32" customFormat="1" ht="18.75" customHeight="1">
      <c r="B375" s="3" t="s">
        <v>279</v>
      </c>
      <c r="C375" s="62" t="s">
        <v>293</v>
      </c>
      <c r="D375" s="62" t="s">
        <v>241</v>
      </c>
      <c r="E375" s="62" t="s">
        <v>231</v>
      </c>
      <c r="F375" s="186"/>
      <c r="G375" s="187"/>
      <c r="H375" s="187"/>
      <c r="I375" s="187"/>
      <c r="J375" s="2"/>
      <c r="K375" s="207">
        <f aca="true" t="shared" si="16" ref="K375:L379">K376</f>
        <v>3571.3</v>
      </c>
      <c r="L375" s="207">
        <f t="shared" si="16"/>
        <v>3571.3</v>
      </c>
    </row>
    <row r="376" spans="2:12" s="32" customFormat="1" ht="20.25" customHeight="1">
      <c r="B376" s="40" t="s">
        <v>259</v>
      </c>
      <c r="C376" s="62" t="s">
        <v>293</v>
      </c>
      <c r="D376" s="62" t="s">
        <v>241</v>
      </c>
      <c r="E376" s="62" t="s">
        <v>236</v>
      </c>
      <c r="F376" s="186"/>
      <c r="G376" s="187"/>
      <c r="H376" s="187"/>
      <c r="I376" s="187"/>
      <c r="J376" s="2"/>
      <c r="K376" s="207">
        <f t="shared" si="16"/>
        <v>3571.3</v>
      </c>
      <c r="L376" s="207">
        <f t="shared" si="16"/>
        <v>3571.3</v>
      </c>
    </row>
    <row r="377" spans="2:12" s="32" customFormat="1" ht="55.5" customHeight="1">
      <c r="B377" s="13" t="s">
        <v>103</v>
      </c>
      <c r="C377" s="62" t="s">
        <v>293</v>
      </c>
      <c r="D377" s="62" t="s">
        <v>241</v>
      </c>
      <c r="E377" s="62" t="s">
        <v>236</v>
      </c>
      <c r="F377" s="99" t="s">
        <v>410</v>
      </c>
      <c r="G377" s="168" t="s">
        <v>306</v>
      </c>
      <c r="H377" s="168" t="s">
        <v>231</v>
      </c>
      <c r="I377" s="131" t="s">
        <v>309</v>
      </c>
      <c r="J377" s="2"/>
      <c r="K377" s="207">
        <f t="shared" si="16"/>
        <v>3571.3</v>
      </c>
      <c r="L377" s="207">
        <f t="shared" si="16"/>
        <v>3571.3</v>
      </c>
    </row>
    <row r="378" spans="2:12" s="32" customFormat="1" ht="50.25" customHeight="1">
      <c r="B378" s="49" t="s">
        <v>156</v>
      </c>
      <c r="C378" s="62" t="s">
        <v>293</v>
      </c>
      <c r="D378" s="62" t="s">
        <v>241</v>
      </c>
      <c r="E378" s="62" t="s">
        <v>236</v>
      </c>
      <c r="F378" s="148" t="s">
        <v>410</v>
      </c>
      <c r="G378" s="148" t="s">
        <v>327</v>
      </c>
      <c r="H378" s="148" t="s">
        <v>231</v>
      </c>
      <c r="I378" s="148" t="s">
        <v>309</v>
      </c>
      <c r="J378" s="2"/>
      <c r="K378" s="207">
        <f t="shared" si="16"/>
        <v>3571.3</v>
      </c>
      <c r="L378" s="207">
        <f t="shared" si="16"/>
        <v>3571.3</v>
      </c>
    </row>
    <row r="379" spans="2:12" s="32" customFormat="1" ht="56.25" customHeight="1">
      <c r="B379" s="13" t="s">
        <v>157</v>
      </c>
      <c r="C379" s="62" t="s">
        <v>293</v>
      </c>
      <c r="D379" s="62" t="s">
        <v>241</v>
      </c>
      <c r="E379" s="62" t="s">
        <v>236</v>
      </c>
      <c r="F379" s="99" t="s">
        <v>410</v>
      </c>
      <c r="G379" s="168" t="s">
        <v>327</v>
      </c>
      <c r="H379" s="168" t="s">
        <v>230</v>
      </c>
      <c r="I379" s="131" t="s">
        <v>309</v>
      </c>
      <c r="J379" s="2"/>
      <c r="K379" s="207">
        <f t="shared" si="16"/>
        <v>3571.3</v>
      </c>
      <c r="L379" s="207">
        <f t="shared" si="16"/>
        <v>3571.3</v>
      </c>
    </row>
    <row r="380" spans="2:12" s="32" customFormat="1" ht="29.25" customHeight="1">
      <c r="B380" s="41" t="s">
        <v>158</v>
      </c>
      <c r="C380" s="62" t="s">
        <v>293</v>
      </c>
      <c r="D380" s="62" t="s">
        <v>241</v>
      </c>
      <c r="E380" s="62" t="s">
        <v>236</v>
      </c>
      <c r="F380" s="148" t="s">
        <v>410</v>
      </c>
      <c r="G380" s="148" t="s">
        <v>327</v>
      </c>
      <c r="H380" s="148" t="s">
        <v>230</v>
      </c>
      <c r="I380" s="148" t="s">
        <v>415</v>
      </c>
      <c r="J380" s="2"/>
      <c r="K380" s="207">
        <f>K381+K382+K383</f>
        <v>3571.3</v>
      </c>
      <c r="L380" s="207">
        <f>L381+L382+L383</f>
        <v>3571.3</v>
      </c>
    </row>
    <row r="381" spans="2:12" s="32" customFormat="1" ht="27" customHeight="1">
      <c r="B381" s="3" t="s">
        <v>223</v>
      </c>
      <c r="C381" s="62" t="s">
        <v>293</v>
      </c>
      <c r="D381" s="62" t="s">
        <v>241</v>
      </c>
      <c r="E381" s="62" t="s">
        <v>236</v>
      </c>
      <c r="F381" s="99" t="s">
        <v>410</v>
      </c>
      <c r="G381" s="168" t="s">
        <v>327</v>
      </c>
      <c r="H381" s="168" t="s">
        <v>230</v>
      </c>
      <c r="I381" s="131" t="s">
        <v>415</v>
      </c>
      <c r="J381" s="62" t="s">
        <v>1</v>
      </c>
      <c r="K381" s="184">
        <v>2290.3</v>
      </c>
      <c r="L381" s="184">
        <v>2290.3</v>
      </c>
    </row>
    <row r="382" spans="2:12" s="32" customFormat="1" ht="32.25" customHeight="1">
      <c r="B382" s="3" t="s">
        <v>220</v>
      </c>
      <c r="C382" s="62" t="s">
        <v>293</v>
      </c>
      <c r="D382" s="62" t="s">
        <v>241</v>
      </c>
      <c r="E382" s="62" t="s">
        <v>236</v>
      </c>
      <c r="F382" s="148" t="s">
        <v>410</v>
      </c>
      <c r="G382" s="148" t="s">
        <v>327</v>
      </c>
      <c r="H382" s="148" t="s">
        <v>230</v>
      </c>
      <c r="I382" s="148" t="s">
        <v>415</v>
      </c>
      <c r="J382" s="62" t="s">
        <v>4</v>
      </c>
      <c r="K382" s="184">
        <v>1245</v>
      </c>
      <c r="L382" s="184">
        <v>1245</v>
      </c>
    </row>
    <row r="383" spans="2:12" s="32" customFormat="1" ht="22.5" customHeight="1">
      <c r="B383" s="3" t="s">
        <v>3</v>
      </c>
      <c r="C383" s="62" t="s">
        <v>293</v>
      </c>
      <c r="D383" s="62" t="s">
        <v>241</v>
      </c>
      <c r="E383" s="62" t="s">
        <v>236</v>
      </c>
      <c r="F383" s="99" t="s">
        <v>410</v>
      </c>
      <c r="G383" s="168" t="s">
        <v>327</v>
      </c>
      <c r="H383" s="168" t="s">
        <v>230</v>
      </c>
      <c r="I383" s="131" t="s">
        <v>415</v>
      </c>
      <c r="J383" s="62" t="s">
        <v>5</v>
      </c>
      <c r="K383" s="184">
        <v>36</v>
      </c>
      <c r="L383" s="184">
        <v>36</v>
      </c>
    </row>
    <row r="384" spans="2:12" s="32" customFormat="1" ht="22.5" customHeight="1">
      <c r="B384" s="3" t="s">
        <v>166</v>
      </c>
      <c r="C384" s="62" t="s">
        <v>293</v>
      </c>
      <c r="D384" s="62" t="s">
        <v>233</v>
      </c>
      <c r="E384" s="62" t="s">
        <v>231</v>
      </c>
      <c r="F384" s="99"/>
      <c r="G384" s="168"/>
      <c r="H384" s="168"/>
      <c r="I384" s="168"/>
      <c r="J384" s="1"/>
      <c r="K384" s="207">
        <f>K385+K391</f>
        <v>540</v>
      </c>
      <c r="L384" s="207">
        <f>L385+L391</f>
        <v>360</v>
      </c>
    </row>
    <row r="385" spans="2:12" s="32" customFormat="1" ht="15.75" customHeight="1">
      <c r="B385" s="3" t="s">
        <v>66</v>
      </c>
      <c r="C385" s="62" t="s">
        <v>293</v>
      </c>
      <c r="D385" s="62" t="s">
        <v>233</v>
      </c>
      <c r="E385" s="62" t="s">
        <v>230</v>
      </c>
      <c r="F385" s="186"/>
      <c r="G385" s="187"/>
      <c r="H385" s="187"/>
      <c r="I385" s="187"/>
      <c r="J385" s="1"/>
      <c r="K385" s="207">
        <f aca="true" t="shared" si="17" ref="K385:L389">K386</f>
        <v>360</v>
      </c>
      <c r="L385" s="207">
        <f t="shared" si="17"/>
        <v>360</v>
      </c>
    </row>
    <row r="386" spans="2:12" s="32" customFormat="1" ht="64.5" customHeight="1">
      <c r="B386" s="13" t="s">
        <v>103</v>
      </c>
      <c r="C386" s="62" t="s">
        <v>293</v>
      </c>
      <c r="D386" s="62" t="s">
        <v>233</v>
      </c>
      <c r="E386" s="62" t="s">
        <v>230</v>
      </c>
      <c r="F386" s="99" t="s">
        <v>410</v>
      </c>
      <c r="G386" s="168" t="s">
        <v>306</v>
      </c>
      <c r="H386" s="168" t="s">
        <v>231</v>
      </c>
      <c r="I386" s="131" t="s">
        <v>309</v>
      </c>
      <c r="J386" s="1"/>
      <c r="K386" s="207">
        <f t="shared" si="17"/>
        <v>360</v>
      </c>
      <c r="L386" s="207">
        <f t="shared" si="17"/>
        <v>360</v>
      </c>
    </row>
    <row r="387" spans="2:12" s="32" customFormat="1" ht="45.75" customHeight="1">
      <c r="B387" s="40" t="s">
        <v>159</v>
      </c>
      <c r="C387" s="62" t="s">
        <v>293</v>
      </c>
      <c r="D387" s="62" t="s">
        <v>233</v>
      </c>
      <c r="E387" s="62" t="s">
        <v>230</v>
      </c>
      <c r="F387" s="99" t="s">
        <v>410</v>
      </c>
      <c r="G387" s="168" t="s">
        <v>325</v>
      </c>
      <c r="H387" s="168" t="s">
        <v>231</v>
      </c>
      <c r="I387" s="131" t="s">
        <v>309</v>
      </c>
      <c r="J387" s="1"/>
      <c r="K387" s="207">
        <f t="shared" si="17"/>
        <v>360</v>
      </c>
      <c r="L387" s="207">
        <f t="shared" si="17"/>
        <v>360</v>
      </c>
    </row>
    <row r="388" spans="2:12" s="32" customFormat="1" ht="45" customHeight="1">
      <c r="B388" s="41" t="s">
        <v>160</v>
      </c>
      <c r="C388" s="62" t="s">
        <v>293</v>
      </c>
      <c r="D388" s="62" t="s">
        <v>233</v>
      </c>
      <c r="E388" s="62" t="s">
        <v>230</v>
      </c>
      <c r="F388" s="99" t="s">
        <v>410</v>
      </c>
      <c r="G388" s="168" t="s">
        <v>325</v>
      </c>
      <c r="H388" s="168" t="s">
        <v>233</v>
      </c>
      <c r="I388" s="131" t="s">
        <v>309</v>
      </c>
      <c r="J388" s="1"/>
      <c r="K388" s="207">
        <f t="shared" si="17"/>
        <v>360</v>
      </c>
      <c r="L388" s="207">
        <f t="shared" si="17"/>
        <v>360</v>
      </c>
    </row>
    <row r="389" spans="2:12" s="32" customFormat="1" ht="15" customHeight="1">
      <c r="B389" s="13" t="s">
        <v>67</v>
      </c>
      <c r="C389" s="62" t="s">
        <v>293</v>
      </c>
      <c r="D389" s="62" t="s">
        <v>233</v>
      </c>
      <c r="E389" s="62" t="s">
        <v>230</v>
      </c>
      <c r="F389" s="148" t="s">
        <v>410</v>
      </c>
      <c r="G389" s="148" t="s">
        <v>325</v>
      </c>
      <c r="H389" s="148" t="s">
        <v>233</v>
      </c>
      <c r="I389" s="148" t="s">
        <v>414</v>
      </c>
      <c r="J389" s="1"/>
      <c r="K389" s="207">
        <f t="shared" si="17"/>
        <v>360</v>
      </c>
      <c r="L389" s="207">
        <f t="shared" si="17"/>
        <v>360</v>
      </c>
    </row>
    <row r="390" spans="2:12" s="32" customFormat="1" ht="31.5" customHeight="1">
      <c r="B390" s="3" t="s">
        <v>220</v>
      </c>
      <c r="C390" s="62" t="s">
        <v>293</v>
      </c>
      <c r="D390" s="62" t="s">
        <v>233</v>
      </c>
      <c r="E390" s="62" t="s">
        <v>230</v>
      </c>
      <c r="F390" s="99" t="s">
        <v>410</v>
      </c>
      <c r="G390" s="168" t="s">
        <v>325</v>
      </c>
      <c r="H390" s="168" t="s">
        <v>233</v>
      </c>
      <c r="I390" s="131" t="s">
        <v>414</v>
      </c>
      <c r="J390" s="1" t="s">
        <v>4</v>
      </c>
      <c r="K390" s="207">
        <v>360</v>
      </c>
      <c r="L390" s="184">
        <v>360</v>
      </c>
    </row>
    <row r="391" spans="2:12" s="32" customFormat="1" ht="23.25" customHeight="1">
      <c r="B391" s="3" t="s">
        <v>97</v>
      </c>
      <c r="C391" s="62" t="s">
        <v>293</v>
      </c>
      <c r="D391" s="62" t="s">
        <v>233</v>
      </c>
      <c r="E391" s="62" t="s">
        <v>235</v>
      </c>
      <c r="F391" s="99"/>
      <c r="G391" s="168"/>
      <c r="H391" s="168"/>
      <c r="I391" s="168"/>
      <c r="J391" s="1"/>
      <c r="K391" s="207">
        <f aca="true" t="shared" si="18" ref="K391:L394">K392</f>
        <v>180</v>
      </c>
      <c r="L391" s="207">
        <f t="shared" si="18"/>
        <v>0</v>
      </c>
    </row>
    <row r="392" spans="2:12" s="32" customFormat="1" ht="42" customHeight="1">
      <c r="B392" s="227" t="s">
        <v>59</v>
      </c>
      <c r="C392" s="62" t="s">
        <v>293</v>
      </c>
      <c r="D392" s="62" t="s">
        <v>233</v>
      </c>
      <c r="E392" s="62" t="s">
        <v>235</v>
      </c>
      <c r="F392" s="133" t="s">
        <v>239</v>
      </c>
      <c r="G392" s="195" t="s">
        <v>306</v>
      </c>
      <c r="H392" s="195" t="s">
        <v>231</v>
      </c>
      <c r="I392" s="161" t="s">
        <v>309</v>
      </c>
      <c r="J392" s="228"/>
      <c r="K392" s="207">
        <f t="shared" si="18"/>
        <v>180</v>
      </c>
      <c r="L392" s="207">
        <f t="shared" si="18"/>
        <v>0</v>
      </c>
    </row>
    <row r="393" spans="2:12" s="32" customFormat="1" ht="42.75" customHeight="1">
      <c r="B393" s="8" t="s">
        <v>455</v>
      </c>
      <c r="C393" s="62" t="s">
        <v>293</v>
      </c>
      <c r="D393" s="62" t="s">
        <v>233</v>
      </c>
      <c r="E393" s="62" t="s">
        <v>235</v>
      </c>
      <c r="F393" s="164" t="s">
        <v>239</v>
      </c>
      <c r="G393" s="164" t="s">
        <v>306</v>
      </c>
      <c r="H393" s="164" t="s">
        <v>241</v>
      </c>
      <c r="I393" s="164" t="s">
        <v>309</v>
      </c>
      <c r="J393" s="228"/>
      <c r="K393" s="207">
        <f t="shared" si="18"/>
        <v>180</v>
      </c>
      <c r="L393" s="207">
        <f t="shared" si="18"/>
        <v>0</v>
      </c>
    </row>
    <row r="394" spans="2:12" s="32" customFormat="1" ht="31.5" customHeight="1">
      <c r="B394" s="8" t="s">
        <v>457</v>
      </c>
      <c r="C394" s="62" t="s">
        <v>293</v>
      </c>
      <c r="D394" s="62" t="s">
        <v>233</v>
      </c>
      <c r="E394" s="62" t="s">
        <v>235</v>
      </c>
      <c r="F394" s="192" t="s">
        <v>239</v>
      </c>
      <c r="G394" s="193" t="s">
        <v>306</v>
      </c>
      <c r="H394" s="193" t="s">
        <v>241</v>
      </c>
      <c r="I394" s="194" t="s">
        <v>456</v>
      </c>
      <c r="J394" s="228"/>
      <c r="K394" s="207">
        <f t="shared" si="18"/>
        <v>180</v>
      </c>
      <c r="L394" s="207">
        <f t="shared" si="18"/>
        <v>0</v>
      </c>
    </row>
    <row r="395" spans="2:12" s="32" customFormat="1" ht="31.5" customHeight="1">
      <c r="B395" s="3" t="s">
        <v>220</v>
      </c>
      <c r="C395" s="62" t="s">
        <v>293</v>
      </c>
      <c r="D395" s="62" t="s">
        <v>233</v>
      </c>
      <c r="E395" s="62" t="s">
        <v>235</v>
      </c>
      <c r="F395" s="192" t="s">
        <v>239</v>
      </c>
      <c r="G395" s="193" t="s">
        <v>306</v>
      </c>
      <c r="H395" s="193" t="s">
        <v>241</v>
      </c>
      <c r="I395" s="194" t="s">
        <v>456</v>
      </c>
      <c r="J395" s="101">
        <v>240</v>
      </c>
      <c r="K395" s="207">
        <v>180</v>
      </c>
      <c r="L395" s="207">
        <v>0</v>
      </c>
    </row>
    <row r="396" spans="2:12" s="32" customFormat="1" ht="20.25" customHeight="1">
      <c r="B396" s="48" t="s">
        <v>284</v>
      </c>
      <c r="C396" s="62" t="s">
        <v>293</v>
      </c>
      <c r="D396" s="62" t="s">
        <v>248</v>
      </c>
      <c r="E396" s="62" t="s">
        <v>231</v>
      </c>
      <c r="F396" s="99"/>
      <c r="G396" s="168"/>
      <c r="H396" s="168"/>
      <c r="I396" s="168"/>
      <c r="J396" s="1"/>
      <c r="K396" s="207">
        <f aca="true" t="shared" si="19" ref="K396:L398">K397</f>
        <v>5895.5</v>
      </c>
      <c r="L396" s="207">
        <f t="shared" si="19"/>
        <v>5895.5</v>
      </c>
    </row>
    <row r="397" spans="2:12" s="32" customFormat="1" ht="20.25" customHeight="1">
      <c r="B397" s="137" t="s">
        <v>249</v>
      </c>
      <c r="C397" s="62" t="s">
        <v>293</v>
      </c>
      <c r="D397" s="62" t="s">
        <v>248</v>
      </c>
      <c r="E397" s="62" t="s">
        <v>239</v>
      </c>
      <c r="F397" s="99"/>
      <c r="G397" s="168"/>
      <c r="H397" s="168"/>
      <c r="I397" s="168"/>
      <c r="J397" s="1"/>
      <c r="K397" s="207">
        <f t="shared" si="19"/>
        <v>5895.5</v>
      </c>
      <c r="L397" s="207">
        <f t="shared" si="19"/>
        <v>5895.5</v>
      </c>
    </row>
    <row r="398" spans="2:12" s="32" customFormat="1" ht="54.75" customHeight="1">
      <c r="B398" s="13" t="s">
        <v>103</v>
      </c>
      <c r="C398" s="62" t="s">
        <v>293</v>
      </c>
      <c r="D398" s="62" t="s">
        <v>248</v>
      </c>
      <c r="E398" s="62" t="s">
        <v>239</v>
      </c>
      <c r="F398" s="99" t="s">
        <v>410</v>
      </c>
      <c r="G398" s="168" t="s">
        <v>306</v>
      </c>
      <c r="H398" s="168" t="s">
        <v>231</v>
      </c>
      <c r="I398" s="131" t="s">
        <v>309</v>
      </c>
      <c r="J398" s="1"/>
      <c r="K398" s="207">
        <f t="shared" si="19"/>
        <v>5895.5</v>
      </c>
      <c r="L398" s="207">
        <f t="shared" si="19"/>
        <v>5895.5</v>
      </c>
    </row>
    <row r="399" spans="2:12" s="32" customFormat="1" ht="54.75" customHeight="1">
      <c r="B399" s="3" t="s">
        <v>446</v>
      </c>
      <c r="C399" s="62" t="s">
        <v>293</v>
      </c>
      <c r="D399" s="62" t="s">
        <v>248</v>
      </c>
      <c r="E399" s="62" t="s">
        <v>239</v>
      </c>
      <c r="F399" s="99" t="s">
        <v>410</v>
      </c>
      <c r="G399" s="168" t="s">
        <v>306</v>
      </c>
      <c r="H399" s="168" t="s">
        <v>231</v>
      </c>
      <c r="I399" s="168" t="s">
        <v>483</v>
      </c>
      <c r="J399" s="1"/>
      <c r="K399" s="207">
        <f>K400+K401</f>
        <v>5895.5</v>
      </c>
      <c r="L399" s="207">
        <f>L400+L401</f>
        <v>5895.5</v>
      </c>
    </row>
    <row r="400" spans="2:12" s="32" customFormat="1" ht="39" customHeight="1">
      <c r="B400" s="8" t="s">
        <v>221</v>
      </c>
      <c r="C400" s="62" t="s">
        <v>293</v>
      </c>
      <c r="D400" s="62" t="s">
        <v>248</v>
      </c>
      <c r="E400" s="62" t="s">
        <v>239</v>
      </c>
      <c r="F400" s="99" t="s">
        <v>410</v>
      </c>
      <c r="G400" s="168" t="s">
        <v>306</v>
      </c>
      <c r="H400" s="168" t="s">
        <v>231</v>
      </c>
      <c r="I400" s="168" t="s">
        <v>483</v>
      </c>
      <c r="J400" s="1" t="s">
        <v>222</v>
      </c>
      <c r="K400" s="207">
        <v>5895.5</v>
      </c>
      <c r="L400" s="184">
        <v>5895.5</v>
      </c>
    </row>
    <row r="401" spans="2:12" s="32" customFormat="1" ht="31.5" customHeight="1" hidden="1">
      <c r="B401" s="8" t="s">
        <v>220</v>
      </c>
      <c r="C401" s="62" t="s">
        <v>293</v>
      </c>
      <c r="D401" s="62" t="s">
        <v>248</v>
      </c>
      <c r="E401" s="62" t="s">
        <v>239</v>
      </c>
      <c r="F401" s="102">
        <v>75</v>
      </c>
      <c r="G401" s="168" t="s">
        <v>306</v>
      </c>
      <c r="H401" s="168" t="s">
        <v>231</v>
      </c>
      <c r="I401" s="168" t="s">
        <v>483</v>
      </c>
      <c r="J401" s="1" t="s">
        <v>4</v>
      </c>
      <c r="K401" s="207">
        <v>0</v>
      </c>
      <c r="L401" s="184">
        <v>0</v>
      </c>
    </row>
    <row r="402" spans="2:12" s="32" customFormat="1" ht="31.5" customHeight="1">
      <c r="B402" s="5" t="s">
        <v>79</v>
      </c>
      <c r="C402" s="88" t="s">
        <v>294</v>
      </c>
      <c r="D402" s="62"/>
      <c r="E402" s="62"/>
      <c r="F402" s="186"/>
      <c r="G402" s="187"/>
      <c r="H402" s="187"/>
      <c r="I402" s="187"/>
      <c r="J402" s="64"/>
      <c r="K402" s="184">
        <f>K403+K482</f>
        <v>246623.3</v>
      </c>
      <c r="L402" s="184">
        <f>L403+L482</f>
        <v>249827.1</v>
      </c>
    </row>
    <row r="403" spans="2:12" s="32" customFormat="1" ht="15.75" customHeight="1">
      <c r="B403" s="40" t="s">
        <v>283</v>
      </c>
      <c r="C403" s="62" t="s">
        <v>294</v>
      </c>
      <c r="D403" s="62" t="s">
        <v>240</v>
      </c>
      <c r="E403" s="62"/>
      <c r="F403" s="186"/>
      <c r="G403" s="187"/>
      <c r="H403" s="187"/>
      <c r="I403" s="187"/>
      <c r="J403" s="1"/>
      <c r="K403" s="207">
        <f>K404+K420+K443+K461+K467</f>
        <v>243565.3</v>
      </c>
      <c r="L403" s="207">
        <f>L404+L420+L443+L461+L467</f>
        <v>246769.1</v>
      </c>
    </row>
    <row r="404" spans="2:12" s="32" customFormat="1" ht="16.5" customHeight="1">
      <c r="B404" s="40" t="s">
        <v>245</v>
      </c>
      <c r="C404" s="62" t="s">
        <v>294</v>
      </c>
      <c r="D404" s="62" t="s">
        <v>240</v>
      </c>
      <c r="E404" s="62" t="s">
        <v>230</v>
      </c>
      <c r="F404" s="186"/>
      <c r="G404" s="187"/>
      <c r="H404" s="187"/>
      <c r="I404" s="187"/>
      <c r="J404" s="1"/>
      <c r="K404" s="207">
        <f>K405+K418</f>
        <v>79437.4</v>
      </c>
      <c r="L404" s="207">
        <f>L405+L418</f>
        <v>79625.4</v>
      </c>
    </row>
    <row r="405" spans="2:12" s="32" customFormat="1" ht="45" customHeight="1">
      <c r="B405" s="115" t="s">
        <v>323</v>
      </c>
      <c r="C405" s="62" t="s">
        <v>294</v>
      </c>
      <c r="D405" s="62" t="s">
        <v>240</v>
      </c>
      <c r="E405" s="62" t="s">
        <v>230</v>
      </c>
      <c r="F405" s="186" t="s">
        <v>230</v>
      </c>
      <c r="G405" s="187" t="s">
        <v>306</v>
      </c>
      <c r="H405" s="187" t="s">
        <v>231</v>
      </c>
      <c r="I405" s="187" t="s">
        <v>309</v>
      </c>
      <c r="J405" s="64"/>
      <c r="K405" s="184">
        <f>K406</f>
        <v>79437.4</v>
      </c>
      <c r="L405" s="184">
        <f>L406</f>
        <v>79625.4</v>
      </c>
    </row>
    <row r="406" spans="2:12" s="32" customFormat="1" ht="33" customHeight="1">
      <c r="B406" s="115" t="s">
        <v>324</v>
      </c>
      <c r="C406" s="62"/>
      <c r="D406" s="62"/>
      <c r="E406" s="62"/>
      <c r="F406" s="217" t="s">
        <v>230</v>
      </c>
      <c r="G406" s="218" t="s">
        <v>325</v>
      </c>
      <c r="H406" s="218" t="s">
        <v>231</v>
      </c>
      <c r="I406" s="218" t="s">
        <v>309</v>
      </c>
      <c r="J406" s="2"/>
      <c r="K406" s="207">
        <f>K407+K410+K413</f>
        <v>79437.4</v>
      </c>
      <c r="L406" s="207">
        <f>L407+L410+L413</f>
        <v>79625.4</v>
      </c>
    </row>
    <row r="407" spans="2:12" s="32" customFormat="1" ht="72.75" customHeight="1">
      <c r="B407" s="40" t="s">
        <v>161</v>
      </c>
      <c r="C407" s="62" t="s">
        <v>294</v>
      </c>
      <c r="D407" s="62" t="s">
        <v>240</v>
      </c>
      <c r="E407" s="62" t="s">
        <v>230</v>
      </c>
      <c r="F407" s="217" t="s">
        <v>230</v>
      </c>
      <c r="G407" s="218" t="s">
        <v>325</v>
      </c>
      <c r="H407" s="218" t="s">
        <v>230</v>
      </c>
      <c r="I407" s="218" t="s">
        <v>309</v>
      </c>
      <c r="J407" s="1"/>
      <c r="K407" s="207">
        <f>K408</f>
        <v>56010</v>
      </c>
      <c r="L407" s="184">
        <f>L408</f>
        <v>56010</v>
      </c>
    </row>
    <row r="408" spans="2:12" s="32" customFormat="1" ht="45" customHeight="1">
      <c r="B408" s="6" t="s">
        <v>25</v>
      </c>
      <c r="C408" s="62" t="s">
        <v>294</v>
      </c>
      <c r="D408" s="62" t="s">
        <v>240</v>
      </c>
      <c r="E408" s="62" t="s">
        <v>230</v>
      </c>
      <c r="F408" s="186" t="s">
        <v>230</v>
      </c>
      <c r="G408" s="187" t="s">
        <v>325</v>
      </c>
      <c r="H408" s="187" t="s">
        <v>230</v>
      </c>
      <c r="I408" s="187" t="s">
        <v>330</v>
      </c>
      <c r="J408" s="64"/>
      <c r="K408" s="207">
        <f>K409</f>
        <v>56010</v>
      </c>
      <c r="L408" s="207">
        <f>L409</f>
        <v>56010</v>
      </c>
    </row>
    <row r="409" spans="2:12" s="32" customFormat="1" ht="22.5" customHeight="1">
      <c r="B409" s="3" t="s">
        <v>9</v>
      </c>
      <c r="C409" s="62" t="s">
        <v>294</v>
      </c>
      <c r="D409" s="62" t="s">
        <v>240</v>
      </c>
      <c r="E409" s="62" t="s">
        <v>230</v>
      </c>
      <c r="F409" s="188" t="s">
        <v>230</v>
      </c>
      <c r="G409" s="189" t="s">
        <v>325</v>
      </c>
      <c r="H409" s="189" t="s">
        <v>230</v>
      </c>
      <c r="I409" s="189" t="s">
        <v>330</v>
      </c>
      <c r="J409" s="1" t="s">
        <v>10</v>
      </c>
      <c r="K409" s="207">
        <v>56010</v>
      </c>
      <c r="L409" s="196">
        <v>56010</v>
      </c>
    </row>
    <row r="410" spans="2:12" s="32" customFormat="1" ht="85.5" customHeight="1">
      <c r="B410" s="9" t="s">
        <v>171</v>
      </c>
      <c r="C410" s="62" t="s">
        <v>294</v>
      </c>
      <c r="D410" s="62" t="s">
        <v>240</v>
      </c>
      <c r="E410" s="62" t="s">
        <v>230</v>
      </c>
      <c r="F410" s="192" t="s">
        <v>230</v>
      </c>
      <c r="G410" s="193" t="s">
        <v>325</v>
      </c>
      <c r="H410" s="193" t="s">
        <v>235</v>
      </c>
      <c r="I410" s="194" t="s">
        <v>309</v>
      </c>
      <c r="J410" s="1"/>
      <c r="K410" s="207">
        <f>K411</f>
        <v>200</v>
      </c>
      <c r="L410" s="196">
        <f>L411</f>
        <v>200</v>
      </c>
    </row>
    <row r="411" spans="2:12" s="32" customFormat="1" ht="73.5" customHeight="1">
      <c r="B411" s="134" t="s">
        <v>26</v>
      </c>
      <c r="C411" s="62" t="s">
        <v>294</v>
      </c>
      <c r="D411" s="62" t="s">
        <v>240</v>
      </c>
      <c r="E411" s="62" t="s">
        <v>230</v>
      </c>
      <c r="F411" s="133" t="s">
        <v>230</v>
      </c>
      <c r="G411" s="195" t="s">
        <v>325</v>
      </c>
      <c r="H411" s="195" t="s">
        <v>235</v>
      </c>
      <c r="I411" s="195" t="s">
        <v>333</v>
      </c>
      <c r="J411" s="1"/>
      <c r="K411" s="207">
        <f>K412</f>
        <v>200</v>
      </c>
      <c r="L411" s="196">
        <f>L412</f>
        <v>200</v>
      </c>
    </row>
    <row r="412" spans="2:12" s="32" customFormat="1" ht="29.25" customHeight="1">
      <c r="B412" s="8" t="s">
        <v>221</v>
      </c>
      <c r="C412" s="62" t="s">
        <v>294</v>
      </c>
      <c r="D412" s="62" t="s">
        <v>240</v>
      </c>
      <c r="E412" s="62" t="s">
        <v>230</v>
      </c>
      <c r="F412" s="133" t="s">
        <v>230</v>
      </c>
      <c r="G412" s="195" t="s">
        <v>325</v>
      </c>
      <c r="H412" s="195" t="s">
        <v>235</v>
      </c>
      <c r="I412" s="195" t="s">
        <v>333</v>
      </c>
      <c r="J412" s="1" t="s">
        <v>10</v>
      </c>
      <c r="K412" s="207">
        <v>200</v>
      </c>
      <c r="L412" s="196">
        <v>200</v>
      </c>
    </row>
    <row r="413" spans="2:12" s="32" customFormat="1" ht="44.25" customHeight="1">
      <c r="B413" s="13" t="s">
        <v>162</v>
      </c>
      <c r="C413" s="62" t="s">
        <v>294</v>
      </c>
      <c r="D413" s="62" t="s">
        <v>240</v>
      </c>
      <c r="E413" s="62" t="s">
        <v>230</v>
      </c>
      <c r="F413" s="186" t="s">
        <v>230</v>
      </c>
      <c r="G413" s="187" t="s">
        <v>325</v>
      </c>
      <c r="H413" s="187" t="s">
        <v>232</v>
      </c>
      <c r="I413" s="167" t="s">
        <v>309</v>
      </c>
      <c r="J413" s="2"/>
      <c r="K413" s="207">
        <f>K414+K416</f>
        <v>23227.4</v>
      </c>
      <c r="L413" s="207">
        <f>L414+L416</f>
        <v>23415.4</v>
      </c>
    </row>
    <row r="414" spans="2:12" s="32" customFormat="1" ht="34.5" customHeight="1">
      <c r="B414" s="3" t="s">
        <v>94</v>
      </c>
      <c r="C414" s="62" t="s">
        <v>294</v>
      </c>
      <c r="D414" s="62" t="s">
        <v>240</v>
      </c>
      <c r="E414" s="62" t="s">
        <v>230</v>
      </c>
      <c r="F414" s="186" t="s">
        <v>230</v>
      </c>
      <c r="G414" s="187" t="s">
        <v>325</v>
      </c>
      <c r="H414" s="187" t="s">
        <v>232</v>
      </c>
      <c r="I414" s="167" t="s">
        <v>331</v>
      </c>
      <c r="J414" s="2"/>
      <c r="K414" s="207">
        <f>K415</f>
        <v>18285</v>
      </c>
      <c r="L414" s="207">
        <f>L415</f>
        <v>18473</v>
      </c>
    </row>
    <row r="415" spans="2:12" s="32" customFormat="1" ht="19.5" customHeight="1">
      <c r="B415" s="3" t="s">
        <v>9</v>
      </c>
      <c r="C415" s="215" t="s">
        <v>294</v>
      </c>
      <c r="D415" s="62" t="s">
        <v>240</v>
      </c>
      <c r="E415" s="62" t="s">
        <v>230</v>
      </c>
      <c r="F415" s="163" t="s">
        <v>230</v>
      </c>
      <c r="G415" s="163" t="s">
        <v>325</v>
      </c>
      <c r="H415" s="163" t="s">
        <v>232</v>
      </c>
      <c r="I415" s="163" t="s">
        <v>331</v>
      </c>
      <c r="J415" s="2">
        <v>610</v>
      </c>
      <c r="K415" s="207">
        <v>18285</v>
      </c>
      <c r="L415" s="207">
        <v>18473</v>
      </c>
    </row>
    <row r="416" spans="2:12" s="32" customFormat="1" ht="60.75" customHeight="1">
      <c r="B416" s="9" t="s">
        <v>477</v>
      </c>
      <c r="C416" s="215" t="s">
        <v>294</v>
      </c>
      <c r="D416" s="62" t="s">
        <v>240</v>
      </c>
      <c r="E416" s="62" t="s">
        <v>230</v>
      </c>
      <c r="F416" s="186" t="s">
        <v>230</v>
      </c>
      <c r="G416" s="187" t="s">
        <v>325</v>
      </c>
      <c r="H416" s="187" t="s">
        <v>232</v>
      </c>
      <c r="I416" s="167" t="s">
        <v>465</v>
      </c>
      <c r="J416" s="2"/>
      <c r="K416" s="207">
        <f>K417</f>
        <v>4942.4</v>
      </c>
      <c r="L416" s="207">
        <f>L417</f>
        <v>4942.4</v>
      </c>
    </row>
    <row r="417" spans="2:12" s="32" customFormat="1" ht="23.25" customHeight="1">
      <c r="B417" s="9" t="s">
        <v>9</v>
      </c>
      <c r="C417" s="215" t="s">
        <v>294</v>
      </c>
      <c r="D417" s="62" t="s">
        <v>240</v>
      </c>
      <c r="E417" s="62" t="s">
        <v>230</v>
      </c>
      <c r="F417" s="163" t="s">
        <v>230</v>
      </c>
      <c r="G417" s="163" t="s">
        <v>325</v>
      </c>
      <c r="H417" s="163" t="s">
        <v>232</v>
      </c>
      <c r="I417" s="212" t="s">
        <v>465</v>
      </c>
      <c r="J417" s="2">
        <v>610</v>
      </c>
      <c r="K417" s="207">
        <v>4942.4</v>
      </c>
      <c r="L417" s="207">
        <v>4942.4</v>
      </c>
    </row>
    <row r="418" spans="2:12" ht="34.5" customHeight="1" hidden="1">
      <c r="B418" s="7" t="s">
        <v>63</v>
      </c>
      <c r="C418" s="108" t="s">
        <v>294</v>
      </c>
      <c r="D418" s="103" t="s">
        <v>240</v>
      </c>
      <c r="E418" s="103" t="s">
        <v>230</v>
      </c>
      <c r="F418" s="186" t="s">
        <v>425</v>
      </c>
      <c r="G418" s="187" t="s">
        <v>306</v>
      </c>
      <c r="H418" s="187" t="s">
        <v>231</v>
      </c>
      <c r="I418" s="167" t="s">
        <v>444</v>
      </c>
      <c r="J418" s="85"/>
      <c r="K418" s="151">
        <f>K419</f>
        <v>0</v>
      </c>
      <c r="L418" s="205">
        <f>L419</f>
        <v>0</v>
      </c>
    </row>
    <row r="419" spans="2:12" ht="17.25" customHeight="1" hidden="1">
      <c r="B419" s="8" t="s">
        <v>9</v>
      </c>
      <c r="C419" s="108" t="s">
        <v>294</v>
      </c>
      <c r="D419" s="103" t="s">
        <v>240</v>
      </c>
      <c r="E419" s="103" t="s">
        <v>230</v>
      </c>
      <c r="F419" s="163" t="s">
        <v>425</v>
      </c>
      <c r="G419" s="163" t="s">
        <v>306</v>
      </c>
      <c r="H419" s="163" t="s">
        <v>231</v>
      </c>
      <c r="I419" s="163" t="s">
        <v>444</v>
      </c>
      <c r="J419" s="85">
        <v>610</v>
      </c>
      <c r="K419" s="151">
        <v>0</v>
      </c>
      <c r="L419" s="205">
        <v>0</v>
      </c>
    </row>
    <row r="420" spans="2:12" s="32" customFormat="1" ht="18" customHeight="1">
      <c r="B420" s="6" t="s">
        <v>21</v>
      </c>
      <c r="C420" s="62" t="s">
        <v>294</v>
      </c>
      <c r="D420" s="62" t="s">
        <v>240</v>
      </c>
      <c r="E420" s="62" t="s">
        <v>235</v>
      </c>
      <c r="F420" s="186"/>
      <c r="G420" s="187"/>
      <c r="H420" s="187"/>
      <c r="I420" s="187"/>
      <c r="J420" s="1"/>
      <c r="K420" s="207">
        <f>K421+K437+K441</f>
        <v>145306</v>
      </c>
      <c r="L420" s="207">
        <f>L421+L437+L441</f>
        <v>146532.7</v>
      </c>
    </row>
    <row r="421" spans="2:12" s="32" customFormat="1" ht="42" customHeight="1">
      <c r="B421" s="115" t="s">
        <v>323</v>
      </c>
      <c r="C421" s="62" t="s">
        <v>294</v>
      </c>
      <c r="D421" s="62" t="s">
        <v>240</v>
      </c>
      <c r="E421" s="62" t="s">
        <v>235</v>
      </c>
      <c r="F421" s="186" t="s">
        <v>230</v>
      </c>
      <c r="G421" s="187" t="s">
        <v>306</v>
      </c>
      <c r="H421" s="187" t="s">
        <v>231</v>
      </c>
      <c r="I421" s="187" t="s">
        <v>309</v>
      </c>
      <c r="J421" s="1"/>
      <c r="K421" s="207">
        <f>K422</f>
        <v>144556</v>
      </c>
      <c r="L421" s="207">
        <f>L422</f>
        <v>146532.7</v>
      </c>
    </row>
    <row r="422" spans="2:12" s="32" customFormat="1" ht="42" customHeight="1">
      <c r="B422" s="3" t="s">
        <v>326</v>
      </c>
      <c r="C422" s="62"/>
      <c r="D422" s="62"/>
      <c r="E422" s="62"/>
      <c r="F422" s="186" t="s">
        <v>230</v>
      </c>
      <c r="G422" s="187" t="s">
        <v>327</v>
      </c>
      <c r="H422" s="187" t="s">
        <v>231</v>
      </c>
      <c r="I422" s="167" t="s">
        <v>309</v>
      </c>
      <c r="J422" s="1"/>
      <c r="K422" s="207">
        <f>K423+K426+K431+K434</f>
        <v>144556</v>
      </c>
      <c r="L422" s="207">
        <f>L423+L426+L431+L434</f>
        <v>146532.7</v>
      </c>
    </row>
    <row r="423" spans="2:12" s="32" customFormat="1" ht="97.5" customHeight="1">
      <c r="B423" s="59" t="s">
        <v>163</v>
      </c>
      <c r="C423" s="62" t="s">
        <v>294</v>
      </c>
      <c r="D423" s="62" t="s">
        <v>240</v>
      </c>
      <c r="E423" s="62" t="s">
        <v>235</v>
      </c>
      <c r="F423" s="163" t="s">
        <v>230</v>
      </c>
      <c r="G423" s="163" t="s">
        <v>327</v>
      </c>
      <c r="H423" s="163" t="s">
        <v>230</v>
      </c>
      <c r="I423" s="163" t="s">
        <v>309</v>
      </c>
      <c r="J423" s="1"/>
      <c r="K423" s="207">
        <f>K424</f>
        <v>92496.5</v>
      </c>
      <c r="L423" s="196">
        <f>L424</f>
        <v>92496.5</v>
      </c>
    </row>
    <row r="424" spans="2:13" s="32" customFormat="1" ht="47.25" customHeight="1">
      <c r="B424" s="3" t="s">
        <v>25</v>
      </c>
      <c r="C424" s="62" t="s">
        <v>294</v>
      </c>
      <c r="D424" s="62" t="s">
        <v>240</v>
      </c>
      <c r="E424" s="62" t="s">
        <v>235</v>
      </c>
      <c r="F424" s="99" t="s">
        <v>230</v>
      </c>
      <c r="G424" s="168" t="s">
        <v>327</v>
      </c>
      <c r="H424" s="168" t="s">
        <v>230</v>
      </c>
      <c r="I424" s="131" t="s">
        <v>330</v>
      </c>
      <c r="J424" s="64" t="s">
        <v>255</v>
      </c>
      <c r="K424" s="184">
        <f>K425</f>
        <v>92496.5</v>
      </c>
      <c r="L424" s="196">
        <f>L425</f>
        <v>92496.5</v>
      </c>
      <c r="M424" s="39"/>
    </row>
    <row r="425" spans="1:13" s="32" customFormat="1" ht="15" customHeight="1">
      <c r="A425" s="58"/>
      <c r="B425" s="3" t="s">
        <v>9</v>
      </c>
      <c r="C425" s="62" t="s">
        <v>294</v>
      </c>
      <c r="D425" s="62" t="s">
        <v>240</v>
      </c>
      <c r="E425" s="62" t="s">
        <v>235</v>
      </c>
      <c r="F425" s="148" t="s">
        <v>230</v>
      </c>
      <c r="G425" s="148" t="s">
        <v>327</v>
      </c>
      <c r="H425" s="148" t="s">
        <v>230</v>
      </c>
      <c r="I425" s="148" t="s">
        <v>330</v>
      </c>
      <c r="J425" s="64">
        <v>610</v>
      </c>
      <c r="K425" s="184">
        <v>92496.5</v>
      </c>
      <c r="L425" s="196">
        <v>92496.5</v>
      </c>
      <c r="M425" s="39"/>
    </row>
    <row r="426" spans="1:12" s="32" customFormat="1" ht="51" customHeight="1">
      <c r="A426" s="6"/>
      <c r="B426" s="59" t="s">
        <v>164</v>
      </c>
      <c r="C426" s="62" t="s">
        <v>294</v>
      </c>
      <c r="D426" s="62" t="s">
        <v>240</v>
      </c>
      <c r="E426" s="62" t="s">
        <v>235</v>
      </c>
      <c r="F426" s="99" t="s">
        <v>230</v>
      </c>
      <c r="G426" s="168" t="s">
        <v>327</v>
      </c>
      <c r="H426" s="168" t="s">
        <v>235</v>
      </c>
      <c r="I426" s="131" t="s">
        <v>309</v>
      </c>
      <c r="J426" s="2"/>
      <c r="K426" s="207">
        <f>K427+K429</f>
        <v>43809.2</v>
      </c>
      <c r="L426" s="207">
        <f>L427+L429</f>
        <v>46270.2</v>
      </c>
    </row>
    <row r="427" spans="1:12" s="32" customFormat="1" ht="26.25" customHeight="1">
      <c r="A427" s="3"/>
      <c r="B427" s="3" t="s">
        <v>27</v>
      </c>
      <c r="C427" s="62" t="s">
        <v>294</v>
      </c>
      <c r="D427" s="62" t="s">
        <v>240</v>
      </c>
      <c r="E427" s="62" t="s">
        <v>235</v>
      </c>
      <c r="F427" s="186" t="s">
        <v>230</v>
      </c>
      <c r="G427" s="187" t="s">
        <v>327</v>
      </c>
      <c r="H427" s="187" t="s">
        <v>235</v>
      </c>
      <c r="I427" s="167" t="s">
        <v>332</v>
      </c>
      <c r="J427" s="2"/>
      <c r="K427" s="207">
        <f>K428</f>
        <v>39460.1</v>
      </c>
      <c r="L427" s="196">
        <f>L428</f>
        <v>41921.1</v>
      </c>
    </row>
    <row r="428" spans="1:12" s="32" customFormat="1" ht="18.75" customHeight="1">
      <c r="A428" s="12"/>
      <c r="B428" s="3" t="s">
        <v>9</v>
      </c>
      <c r="C428" s="62" t="s">
        <v>294</v>
      </c>
      <c r="D428" s="62" t="s">
        <v>240</v>
      </c>
      <c r="E428" s="62" t="s">
        <v>235</v>
      </c>
      <c r="F428" s="163" t="s">
        <v>230</v>
      </c>
      <c r="G428" s="163" t="s">
        <v>327</v>
      </c>
      <c r="H428" s="163" t="s">
        <v>235</v>
      </c>
      <c r="I428" s="163" t="s">
        <v>332</v>
      </c>
      <c r="J428" s="2">
        <v>610</v>
      </c>
      <c r="K428" s="207">
        <v>39460.1</v>
      </c>
      <c r="L428" s="207">
        <v>41921.1</v>
      </c>
    </row>
    <row r="429" spans="1:12" s="32" customFormat="1" ht="57" customHeight="1">
      <c r="A429" s="12"/>
      <c r="B429" s="9" t="s">
        <v>477</v>
      </c>
      <c r="C429" s="62" t="s">
        <v>294</v>
      </c>
      <c r="D429" s="62" t="s">
        <v>240</v>
      </c>
      <c r="E429" s="62" t="s">
        <v>235</v>
      </c>
      <c r="F429" s="186" t="s">
        <v>230</v>
      </c>
      <c r="G429" s="187" t="s">
        <v>327</v>
      </c>
      <c r="H429" s="187" t="s">
        <v>235</v>
      </c>
      <c r="I429" s="167" t="s">
        <v>465</v>
      </c>
      <c r="J429" s="2"/>
      <c r="K429" s="207">
        <f>K430</f>
        <v>4349.1</v>
      </c>
      <c r="L429" s="207">
        <f>L430</f>
        <v>4349.1</v>
      </c>
    </row>
    <row r="430" spans="1:12" s="32" customFormat="1" ht="22.5" customHeight="1">
      <c r="A430" s="12"/>
      <c r="B430" s="9" t="s">
        <v>9</v>
      </c>
      <c r="C430" s="62" t="s">
        <v>294</v>
      </c>
      <c r="D430" s="62" t="s">
        <v>240</v>
      </c>
      <c r="E430" s="62" t="s">
        <v>235</v>
      </c>
      <c r="F430" s="163" t="s">
        <v>230</v>
      </c>
      <c r="G430" s="163" t="s">
        <v>327</v>
      </c>
      <c r="H430" s="163" t="s">
        <v>235</v>
      </c>
      <c r="I430" s="212" t="s">
        <v>465</v>
      </c>
      <c r="J430" s="2">
        <v>610</v>
      </c>
      <c r="K430" s="207">
        <v>4349.1</v>
      </c>
      <c r="L430" s="207">
        <v>4349.1</v>
      </c>
    </row>
    <row r="431" spans="2:12" s="32" customFormat="1" ht="57.75" customHeight="1">
      <c r="B431" s="13" t="s">
        <v>165</v>
      </c>
      <c r="C431" s="62" t="s">
        <v>294</v>
      </c>
      <c r="D431" s="62" t="s">
        <v>240</v>
      </c>
      <c r="E431" s="62" t="s">
        <v>235</v>
      </c>
      <c r="F431" s="186" t="s">
        <v>230</v>
      </c>
      <c r="G431" s="187" t="s">
        <v>327</v>
      </c>
      <c r="H431" s="187" t="s">
        <v>232</v>
      </c>
      <c r="I431" s="167" t="s">
        <v>309</v>
      </c>
      <c r="J431" s="2"/>
      <c r="K431" s="207">
        <f>K432</f>
        <v>7766</v>
      </c>
      <c r="L431" s="196">
        <f>L432</f>
        <v>7766</v>
      </c>
    </row>
    <row r="432" spans="2:12" s="32" customFormat="1" ht="66.75" customHeight="1">
      <c r="B432" s="15" t="s">
        <v>26</v>
      </c>
      <c r="C432" s="62" t="s">
        <v>294</v>
      </c>
      <c r="D432" s="62" t="s">
        <v>240</v>
      </c>
      <c r="E432" s="62" t="s">
        <v>235</v>
      </c>
      <c r="F432" s="148" t="s">
        <v>230</v>
      </c>
      <c r="G432" s="148" t="s">
        <v>327</v>
      </c>
      <c r="H432" s="148" t="s">
        <v>232</v>
      </c>
      <c r="I432" s="148" t="s">
        <v>333</v>
      </c>
      <c r="J432" s="2"/>
      <c r="K432" s="207">
        <f>K433</f>
        <v>7766</v>
      </c>
      <c r="L432" s="196">
        <f>L433</f>
        <v>7766</v>
      </c>
    </row>
    <row r="433" spans="2:12" s="32" customFormat="1" ht="18" customHeight="1">
      <c r="B433" s="3" t="s">
        <v>9</v>
      </c>
      <c r="C433" s="62" t="s">
        <v>294</v>
      </c>
      <c r="D433" s="62" t="s">
        <v>240</v>
      </c>
      <c r="E433" s="62" t="s">
        <v>235</v>
      </c>
      <c r="F433" s="99" t="s">
        <v>230</v>
      </c>
      <c r="G433" s="168" t="s">
        <v>327</v>
      </c>
      <c r="H433" s="168" t="s">
        <v>232</v>
      </c>
      <c r="I433" s="131" t="s">
        <v>333</v>
      </c>
      <c r="J433" s="2">
        <v>610</v>
      </c>
      <c r="K433" s="207">
        <v>7766</v>
      </c>
      <c r="L433" s="196">
        <v>7766</v>
      </c>
    </row>
    <row r="434" spans="2:12" s="32" customFormat="1" ht="54.75" customHeight="1">
      <c r="B434" s="3" t="s">
        <v>334</v>
      </c>
      <c r="C434" s="62" t="s">
        <v>294</v>
      </c>
      <c r="D434" s="62" t="s">
        <v>240</v>
      </c>
      <c r="E434" s="62" t="s">
        <v>235</v>
      </c>
      <c r="F434" s="148" t="s">
        <v>230</v>
      </c>
      <c r="G434" s="148" t="s">
        <v>327</v>
      </c>
      <c r="H434" s="148" t="s">
        <v>233</v>
      </c>
      <c r="I434" s="148" t="s">
        <v>309</v>
      </c>
      <c r="J434" s="2"/>
      <c r="K434" s="207">
        <f>K435</f>
        <v>484.3</v>
      </c>
      <c r="L434" s="196">
        <f>L435</f>
        <v>0</v>
      </c>
    </row>
    <row r="435" spans="2:12" s="32" customFormat="1" ht="48" customHeight="1">
      <c r="B435" s="3" t="s">
        <v>340</v>
      </c>
      <c r="C435" s="62" t="s">
        <v>294</v>
      </c>
      <c r="D435" s="62" t="s">
        <v>240</v>
      </c>
      <c r="E435" s="62" t="s">
        <v>235</v>
      </c>
      <c r="F435" s="99" t="s">
        <v>230</v>
      </c>
      <c r="G435" s="168" t="s">
        <v>327</v>
      </c>
      <c r="H435" s="168" t="s">
        <v>233</v>
      </c>
      <c r="I435" s="131" t="s">
        <v>449</v>
      </c>
      <c r="J435" s="85"/>
      <c r="K435" s="151">
        <f>K436</f>
        <v>484.3</v>
      </c>
      <c r="L435" s="196">
        <f>L436</f>
        <v>0</v>
      </c>
    </row>
    <row r="436" spans="2:12" s="32" customFormat="1" ht="23.25" customHeight="1">
      <c r="B436" s="3" t="s">
        <v>9</v>
      </c>
      <c r="C436" s="62" t="s">
        <v>294</v>
      </c>
      <c r="D436" s="62" t="s">
        <v>240</v>
      </c>
      <c r="E436" s="62" t="s">
        <v>235</v>
      </c>
      <c r="F436" s="99" t="s">
        <v>230</v>
      </c>
      <c r="G436" s="168" t="s">
        <v>327</v>
      </c>
      <c r="H436" s="168" t="s">
        <v>233</v>
      </c>
      <c r="I436" s="131" t="s">
        <v>449</v>
      </c>
      <c r="J436" s="85">
        <v>610</v>
      </c>
      <c r="K436" s="151">
        <f>479.5+4.8</f>
        <v>484.3</v>
      </c>
      <c r="L436" s="196">
        <v>0</v>
      </c>
    </row>
    <row r="437" spans="2:12" ht="39.75" customHeight="1">
      <c r="B437" s="53" t="s">
        <v>109</v>
      </c>
      <c r="C437" s="103" t="s">
        <v>294</v>
      </c>
      <c r="D437" s="103" t="s">
        <v>240</v>
      </c>
      <c r="E437" s="103" t="s">
        <v>235</v>
      </c>
      <c r="F437" s="192" t="s">
        <v>239</v>
      </c>
      <c r="G437" s="193" t="s">
        <v>306</v>
      </c>
      <c r="H437" s="193" t="s">
        <v>231</v>
      </c>
      <c r="I437" s="194" t="s">
        <v>309</v>
      </c>
      <c r="J437" s="85"/>
      <c r="K437" s="151">
        <f aca="true" t="shared" si="20" ref="K437:L439">K438</f>
        <v>750</v>
      </c>
      <c r="L437" s="151">
        <f t="shared" si="20"/>
        <v>0</v>
      </c>
    </row>
    <row r="438" spans="2:12" ht="60.75" customHeight="1">
      <c r="B438" s="8" t="s">
        <v>110</v>
      </c>
      <c r="C438" s="103" t="s">
        <v>294</v>
      </c>
      <c r="D438" s="103" t="s">
        <v>240</v>
      </c>
      <c r="E438" s="103" t="s">
        <v>235</v>
      </c>
      <c r="F438" s="192" t="s">
        <v>239</v>
      </c>
      <c r="G438" s="193" t="s">
        <v>306</v>
      </c>
      <c r="H438" s="193" t="s">
        <v>232</v>
      </c>
      <c r="I438" s="194" t="s">
        <v>309</v>
      </c>
      <c r="J438" s="85"/>
      <c r="K438" s="151">
        <f t="shared" si="20"/>
        <v>750</v>
      </c>
      <c r="L438" s="151">
        <f t="shared" si="20"/>
        <v>0</v>
      </c>
    </row>
    <row r="439" spans="2:12" ht="30" customHeight="1">
      <c r="B439" s="8" t="s">
        <v>111</v>
      </c>
      <c r="C439" s="103" t="s">
        <v>294</v>
      </c>
      <c r="D439" s="103" t="s">
        <v>240</v>
      </c>
      <c r="E439" s="103" t="s">
        <v>235</v>
      </c>
      <c r="F439" s="164" t="s">
        <v>239</v>
      </c>
      <c r="G439" s="164" t="s">
        <v>306</v>
      </c>
      <c r="H439" s="164" t="s">
        <v>232</v>
      </c>
      <c r="I439" s="164" t="s">
        <v>332</v>
      </c>
      <c r="J439" s="85"/>
      <c r="K439" s="151">
        <f t="shared" si="20"/>
        <v>750</v>
      </c>
      <c r="L439" s="151">
        <f t="shared" si="20"/>
        <v>0</v>
      </c>
    </row>
    <row r="440" spans="2:12" ht="19.5" customHeight="1">
      <c r="B440" s="8" t="s">
        <v>9</v>
      </c>
      <c r="C440" s="103" t="s">
        <v>294</v>
      </c>
      <c r="D440" s="103" t="s">
        <v>240</v>
      </c>
      <c r="E440" s="103" t="s">
        <v>235</v>
      </c>
      <c r="F440" s="192" t="s">
        <v>239</v>
      </c>
      <c r="G440" s="193" t="s">
        <v>306</v>
      </c>
      <c r="H440" s="193" t="s">
        <v>232</v>
      </c>
      <c r="I440" s="194" t="s">
        <v>332</v>
      </c>
      <c r="J440" s="85">
        <v>610</v>
      </c>
      <c r="K440" s="151">
        <v>750</v>
      </c>
      <c r="L440" s="205">
        <v>0</v>
      </c>
    </row>
    <row r="441" spans="2:12" ht="34.5" customHeight="1" hidden="1">
      <c r="B441" s="7" t="s">
        <v>62</v>
      </c>
      <c r="C441" s="103" t="s">
        <v>294</v>
      </c>
      <c r="D441" s="103" t="s">
        <v>240</v>
      </c>
      <c r="E441" s="103" t="s">
        <v>235</v>
      </c>
      <c r="F441" s="186" t="s">
        <v>425</v>
      </c>
      <c r="G441" s="187" t="s">
        <v>306</v>
      </c>
      <c r="H441" s="187" t="s">
        <v>231</v>
      </c>
      <c r="I441" s="167" t="s">
        <v>444</v>
      </c>
      <c r="J441" s="85"/>
      <c r="K441" s="151"/>
      <c r="L441" s="205">
        <f>L442</f>
        <v>0</v>
      </c>
    </row>
    <row r="442" spans="2:12" ht="15.75" customHeight="1" hidden="1">
      <c r="B442" s="8" t="s">
        <v>9</v>
      </c>
      <c r="C442" s="103" t="s">
        <v>294</v>
      </c>
      <c r="D442" s="103" t="s">
        <v>240</v>
      </c>
      <c r="E442" s="103" t="s">
        <v>235</v>
      </c>
      <c r="F442" s="163" t="s">
        <v>425</v>
      </c>
      <c r="G442" s="163" t="s">
        <v>306</v>
      </c>
      <c r="H442" s="163" t="s">
        <v>231</v>
      </c>
      <c r="I442" s="163" t="s">
        <v>444</v>
      </c>
      <c r="J442" s="85">
        <v>610</v>
      </c>
      <c r="K442" s="151"/>
      <c r="L442" s="205">
        <v>0</v>
      </c>
    </row>
    <row r="443" spans="2:12" s="32" customFormat="1" ht="24" customHeight="1">
      <c r="B443" s="3" t="s">
        <v>100</v>
      </c>
      <c r="C443" s="62" t="s">
        <v>294</v>
      </c>
      <c r="D443" s="62" t="s">
        <v>240</v>
      </c>
      <c r="E443" s="62" t="s">
        <v>232</v>
      </c>
      <c r="F443" s="186"/>
      <c r="G443" s="187"/>
      <c r="H443" s="187"/>
      <c r="I443" s="187"/>
      <c r="J443" s="1"/>
      <c r="K443" s="207">
        <f>K444+K454+K459</f>
        <v>10654</v>
      </c>
      <c r="L443" s="207">
        <f>L444+L454+L459</f>
        <v>10654</v>
      </c>
    </row>
    <row r="444" spans="2:12" s="32" customFormat="1" ht="48.75" customHeight="1">
      <c r="B444" s="115" t="s">
        <v>323</v>
      </c>
      <c r="C444" s="62" t="s">
        <v>294</v>
      </c>
      <c r="D444" s="62" t="s">
        <v>240</v>
      </c>
      <c r="E444" s="62" t="s">
        <v>232</v>
      </c>
      <c r="F444" s="186" t="s">
        <v>230</v>
      </c>
      <c r="G444" s="187" t="s">
        <v>306</v>
      </c>
      <c r="H444" s="187" t="s">
        <v>231</v>
      </c>
      <c r="I444" s="187" t="s">
        <v>309</v>
      </c>
      <c r="J444" s="1"/>
      <c r="K444" s="207">
        <f>K445</f>
        <v>10648</v>
      </c>
      <c r="L444" s="207">
        <f>L445</f>
        <v>10648</v>
      </c>
    </row>
    <row r="445" spans="2:12" s="32" customFormat="1" ht="48.75" customHeight="1">
      <c r="B445" s="3" t="s">
        <v>328</v>
      </c>
      <c r="C445" s="62" t="s">
        <v>294</v>
      </c>
      <c r="D445" s="62" t="s">
        <v>240</v>
      </c>
      <c r="E445" s="62" t="s">
        <v>232</v>
      </c>
      <c r="F445" s="99" t="s">
        <v>230</v>
      </c>
      <c r="G445" s="168" t="s">
        <v>226</v>
      </c>
      <c r="H445" s="168" t="s">
        <v>231</v>
      </c>
      <c r="I445" s="131" t="s">
        <v>309</v>
      </c>
      <c r="J445" s="1"/>
      <c r="K445" s="207">
        <f>K446+K451</f>
        <v>10648</v>
      </c>
      <c r="L445" s="207">
        <f>L446+L451</f>
        <v>10648</v>
      </c>
    </row>
    <row r="446" spans="2:12" s="32" customFormat="1" ht="56.25" customHeight="1">
      <c r="B446" s="13" t="s">
        <v>335</v>
      </c>
      <c r="C446" s="62" t="s">
        <v>294</v>
      </c>
      <c r="D446" s="62" t="s">
        <v>240</v>
      </c>
      <c r="E446" s="62" t="s">
        <v>232</v>
      </c>
      <c r="F446" s="148" t="s">
        <v>230</v>
      </c>
      <c r="G446" s="148" t="s">
        <v>226</v>
      </c>
      <c r="H446" s="148" t="s">
        <v>230</v>
      </c>
      <c r="I446" s="148" t="s">
        <v>309</v>
      </c>
      <c r="J446" s="1"/>
      <c r="K446" s="207">
        <f>K447+K450</f>
        <v>6984.5</v>
      </c>
      <c r="L446" s="207">
        <f>L447+L450</f>
        <v>6984.5</v>
      </c>
    </row>
    <row r="447" spans="2:12" s="32" customFormat="1" ht="36" customHeight="1">
      <c r="B447" s="6" t="s">
        <v>27</v>
      </c>
      <c r="C447" s="62" t="s">
        <v>294</v>
      </c>
      <c r="D447" s="62" t="s">
        <v>240</v>
      </c>
      <c r="E447" s="62" t="s">
        <v>232</v>
      </c>
      <c r="F447" s="186" t="s">
        <v>230</v>
      </c>
      <c r="G447" s="187" t="s">
        <v>226</v>
      </c>
      <c r="H447" s="187" t="s">
        <v>230</v>
      </c>
      <c r="I447" s="167" t="s">
        <v>339</v>
      </c>
      <c r="J447" s="2"/>
      <c r="K447" s="207">
        <f>K448</f>
        <v>4738.9</v>
      </c>
      <c r="L447" s="207">
        <f>L448</f>
        <v>4738.9</v>
      </c>
    </row>
    <row r="448" spans="2:12" s="32" customFormat="1" ht="18" customHeight="1">
      <c r="B448" s="3" t="s">
        <v>9</v>
      </c>
      <c r="C448" s="62" t="s">
        <v>294</v>
      </c>
      <c r="D448" s="62" t="s">
        <v>240</v>
      </c>
      <c r="E448" s="62" t="s">
        <v>232</v>
      </c>
      <c r="F448" s="163" t="s">
        <v>230</v>
      </c>
      <c r="G448" s="163" t="s">
        <v>226</v>
      </c>
      <c r="H448" s="163" t="s">
        <v>230</v>
      </c>
      <c r="I448" s="163" t="s">
        <v>339</v>
      </c>
      <c r="J448" s="1" t="s">
        <v>10</v>
      </c>
      <c r="K448" s="207">
        <v>4738.9</v>
      </c>
      <c r="L448" s="207">
        <v>4738.9</v>
      </c>
    </row>
    <row r="449" spans="2:12" s="32" customFormat="1" ht="55.5" customHeight="1">
      <c r="B449" s="245" t="s">
        <v>477</v>
      </c>
      <c r="C449" s="62" t="s">
        <v>294</v>
      </c>
      <c r="D449" s="62" t="s">
        <v>240</v>
      </c>
      <c r="E449" s="62" t="s">
        <v>232</v>
      </c>
      <c r="F449" s="186" t="s">
        <v>230</v>
      </c>
      <c r="G449" s="187" t="s">
        <v>226</v>
      </c>
      <c r="H449" s="187" t="s">
        <v>230</v>
      </c>
      <c r="I449" s="167" t="s">
        <v>465</v>
      </c>
      <c r="J449" s="1"/>
      <c r="K449" s="207">
        <f>K450</f>
        <v>2245.6</v>
      </c>
      <c r="L449" s="207">
        <f>L450</f>
        <v>2245.6</v>
      </c>
    </row>
    <row r="450" spans="2:12" s="32" customFormat="1" ht="21" customHeight="1">
      <c r="B450" s="9" t="s">
        <v>9</v>
      </c>
      <c r="C450" s="62" t="s">
        <v>294</v>
      </c>
      <c r="D450" s="62" t="s">
        <v>240</v>
      </c>
      <c r="E450" s="62" t="s">
        <v>232</v>
      </c>
      <c r="F450" s="186" t="s">
        <v>230</v>
      </c>
      <c r="G450" s="187" t="s">
        <v>226</v>
      </c>
      <c r="H450" s="187" t="s">
        <v>230</v>
      </c>
      <c r="I450" s="163" t="s">
        <v>465</v>
      </c>
      <c r="J450" s="1" t="s">
        <v>10</v>
      </c>
      <c r="K450" s="207">
        <v>2245.6</v>
      </c>
      <c r="L450" s="207">
        <v>2245.6</v>
      </c>
    </row>
    <row r="451" spans="2:12" s="32" customFormat="1" ht="55.5" customHeight="1">
      <c r="B451" s="3" t="s">
        <v>336</v>
      </c>
      <c r="C451" s="62" t="s">
        <v>294</v>
      </c>
      <c r="D451" s="62" t="s">
        <v>240</v>
      </c>
      <c r="E451" s="62" t="s">
        <v>232</v>
      </c>
      <c r="F451" s="186" t="s">
        <v>230</v>
      </c>
      <c r="G451" s="187" t="s">
        <v>226</v>
      </c>
      <c r="H451" s="187" t="s">
        <v>235</v>
      </c>
      <c r="I451" s="167" t="s">
        <v>309</v>
      </c>
      <c r="J451" s="1"/>
      <c r="K451" s="207">
        <f>K452</f>
        <v>3663.5</v>
      </c>
      <c r="L451" s="207">
        <f>L452</f>
        <v>3663.5</v>
      </c>
    </row>
    <row r="452" spans="2:12" s="32" customFormat="1" ht="36.75" customHeight="1">
      <c r="B452" s="10" t="s">
        <v>33</v>
      </c>
      <c r="C452" s="62" t="s">
        <v>294</v>
      </c>
      <c r="D452" s="62" t="s">
        <v>240</v>
      </c>
      <c r="E452" s="62" t="s">
        <v>232</v>
      </c>
      <c r="F452" s="163" t="s">
        <v>230</v>
      </c>
      <c r="G452" s="163" t="s">
        <v>226</v>
      </c>
      <c r="H452" s="163" t="s">
        <v>235</v>
      </c>
      <c r="I452" s="163" t="s">
        <v>337</v>
      </c>
      <c r="J452" s="1"/>
      <c r="K452" s="207">
        <f>K453</f>
        <v>3663.5</v>
      </c>
      <c r="L452" s="207">
        <f>L453</f>
        <v>3663.5</v>
      </c>
    </row>
    <row r="453" spans="2:12" s="32" customFormat="1" ht="37.5" customHeight="1">
      <c r="B453" s="10" t="s">
        <v>34</v>
      </c>
      <c r="C453" s="62" t="s">
        <v>294</v>
      </c>
      <c r="D453" s="62" t="s">
        <v>240</v>
      </c>
      <c r="E453" s="62" t="s">
        <v>232</v>
      </c>
      <c r="F453" s="186" t="s">
        <v>230</v>
      </c>
      <c r="G453" s="187" t="s">
        <v>226</v>
      </c>
      <c r="H453" s="187" t="s">
        <v>235</v>
      </c>
      <c r="I453" s="167" t="s">
        <v>337</v>
      </c>
      <c r="J453" s="1" t="s">
        <v>7</v>
      </c>
      <c r="K453" s="207">
        <v>3663.5</v>
      </c>
      <c r="L453" s="196">
        <v>3663.5</v>
      </c>
    </row>
    <row r="454" spans="2:12" s="32" customFormat="1" ht="51" customHeight="1">
      <c r="B454" s="93" t="s">
        <v>73</v>
      </c>
      <c r="C454" s="62" t="s">
        <v>294</v>
      </c>
      <c r="D454" s="62" t="s">
        <v>240</v>
      </c>
      <c r="E454" s="62" t="s">
        <v>232</v>
      </c>
      <c r="F454" s="99" t="s">
        <v>232</v>
      </c>
      <c r="G454" s="168" t="s">
        <v>306</v>
      </c>
      <c r="H454" s="168" t="s">
        <v>231</v>
      </c>
      <c r="I454" s="131" t="s">
        <v>309</v>
      </c>
      <c r="J454" s="2"/>
      <c r="K454" s="207">
        <f aca="true" t="shared" si="21" ref="K454:L457">K455</f>
        <v>6</v>
      </c>
      <c r="L454" s="184">
        <f t="shared" si="21"/>
        <v>6</v>
      </c>
    </row>
    <row r="455" spans="2:12" s="32" customFormat="1" ht="42.75" customHeight="1">
      <c r="B455" s="40" t="s">
        <v>170</v>
      </c>
      <c r="C455" s="62" t="s">
        <v>294</v>
      </c>
      <c r="D455" s="62" t="s">
        <v>240</v>
      </c>
      <c r="E455" s="62" t="s">
        <v>232</v>
      </c>
      <c r="F455" s="148" t="s">
        <v>232</v>
      </c>
      <c r="G455" s="148" t="s">
        <v>327</v>
      </c>
      <c r="H455" s="148" t="s">
        <v>231</v>
      </c>
      <c r="I455" s="148" t="s">
        <v>309</v>
      </c>
      <c r="J455" s="2"/>
      <c r="K455" s="207">
        <f t="shared" si="21"/>
        <v>6</v>
      </c>
      <c r="L455" s="184">
        <f t="shared" si="21"/>
        <v>6</v>
      </c>
    </row>
    <row r="456" spans="2:12" s="32" customFormat="1" ht="38.25" customHeight="1">
      <c r="B456" s="12" t="s">
        <v>299</v>
      </c>
      <c r="C456" s="62" t="s">
        <v>294</v>
      </c>
      <c r="D456" s="62" t="s">
        <v>240</v>
      </c>
      <c r="E456" s="62" t="s">
        <v>232</v>
      </c>
      <c r="F456" s="99" t="s">
        <v>232</v>
      </c>
      <c r="G456" s="168" t="s">
        <v>327</v>
      </c>
      <c r="H456" s="168" t="s">
        <v>232</v>
      </c>
      <c r="I456" s="168" t="s">
        <v>309</v>
      </c>
      <c r="J456" s="2"/>
      <c r="K456" s="207">
        <f t="shared" si="21"/>
        <v>6</v>
      </c>
      <c r="L456" s="184">
        <f t="shared" si="21"/>
        <v>6</v>
      </c>
    </row>
    <row r="457" spans="2:12" s="32" customFormat="1" ht="27.75" customHeight="1">
      <c r="B457" s="3" t="s">
        <v>300</v>
      </c>
      <c r="C457" s="62" t="s">
        <v>294</v>
      </c>
      <c r="D457" s="62" t="s">
        <v>240</v>
      </c>
      <c r="E457" s="62" t="s">
        <v>232</v>
      </c>
      <c r="F457" s="148" t="s">
        <v>232</v>
      </c>
      <c r="G457" s="148" t="s">
        <v>327</v>
      </c>
      <c r="H457" s="148" t="s">
        <v>232</v>
      </c>
      <c r="I457" s="148" t="s">
        <v>391</v>
      </c>
      <c r="J457" s="2"/>
      <c r="K457" s="207">
        <f t="shared" si="21"/>
        <v>6</v>
      </c>
      <c r="L457" s="184">
        <f t="shared" si="21"/>
        <v>6</v>
      </c>
    </row>
    <row r="458" spans="2:12" s="32" customFormat="1" ht="24.75" customHeight="1">
      <c r="B458" s="3" t="s">
        <v>9</v>
      </c>
      <c r="C458" s="62" t="s">
        <v>294</v>
      </c>
      <c r="D458" s="62" t="s">
        <v>240</v>
      </c>
      <c r="E458" s="62" t="s">
        <v>232</v>
      </c>
      <c r="F458" s="99" t="s">
        <v>232</v>
      </c>
      <c r="G458" s="168" t="s">
        <v>327</v>
      </c>
      <c r="H458" s="168" t="s">
        <v>232</v>
      </c>
      <c r="I458" s="168" t="s">
        <v>391</v>
      </c>
      <c r="J458" s="2">
        <v>610</v>
      </c>
      <c r="K458" s="207">
        <v>6</v>
      </c>
      <c r="L458" s="184">
        <v>6</v>
      </c>
    </row>
    <row r="459" spans="2:12" s="32" customFormat="1" ht="32.25" customHeight="1" hidden="1">
      <c r="B459" s="7" t="s">
        <v>62</v>
      </c>
      <c r="C459" s="103" t="s">
        <v>294</v>
      </c>
      <c r="D459" s="103" t="s">
        <v>240</v>
      </c>
      <c r="E459" s="103" t="s">
        <v>232</v>
      </c>
      <c r="F459" s="186" t="s">
        <v>425</v>
      </c>
      <c r="G459" s="187" t="s">
        <v>306</v>
      </c>
      <c r="H459" s="187" t="s">
        <v>231</v>
      </c>
      <c r="I459" s="167" t="s">
        <v>444</v>
      </c>
      <c r="J459" s="85"/>
      <c r="K459" s="151">
        <f>K460</f>
        <v>0</v>
      </c>
      <c r="L459" s="184">
        <f>L460</f>
        <v>0</v>
      </c>
    </row>
    <row r="460" spans="2:12" s="32" customFormat="1" ht="22.5" customHeight="1" hidden="1">
      <c r="B460" s="8" t="s">
        <v>9</v>
      </c>
      <c r="C460" s="103" t="s">
        <v>294</v>
      </c>
      <c r="D460" s="103" t="s">
        <v>240</v>
      </c>
      <c r="E460" s="103" t="s">
        <v>232</v>
      </c>
      <c r="F460" s="163" t="s">
        <v>425</v>
      </c>
      <c r="G460" s="163" t="s">
        <v>306</v>
      </c>
      <c r="H460" s="163" t="s">
        <v>231</v>
      </c>
      <c r="I460" s="163" t="s">
        <v>444</v>
      </c>
      <c r="J460" s="85">
        <v>610</v>
      </c>
      <c r="K460" s="151">
        <v>0</v>
      </c>
      <c r="L460" s="184">
        <v>0</v>
      </c>
    </row>
    <row r="461" spans="2:12" s="32" customFormat="1" ht="18.75" customHeight="1">
      <c r="B461" s="40" t="s">
        <v>193</v>
      </c>
      <c r="C461" s="62" t="s">
        <v>294</v>
      </c>
      <c r="D461" s="62" t="s">
        <v>240</v>
      </c>
      <c r="E461" s="62" t="s">
        <v>240</v>
      </c>
      <c r="F461" s="186"/>
      <c r="G461" s="187"/>
      <c r="H461" s="187"/>
      <c r="I461" s="187"/>
      <c r="J461" s="1"/>
      <c r="K461" s="207">
        <f aca="true" t="shared" si="22" ref="K461:L465">K462</f>
        <v>570</v>
      </c>
      <c r="L461" s="207">
        <f t="shared" si="22"/>
        <v>600</v>
      </c>
    </row>
    <row r="462" spans="2:12" s="32" customFormat="1" ht="48" customHeight="1">
      <c r="B462" s="115" t="s">
        <v>323</v>
      </c>
      <c r="C462" s="62" t="s">
        <v>294</v>
      </c>
      <c r="D462" s="62" t="s">
        <v>240</v>
      </c>
      <c r="E462" s="62" t="s">
        <v>240</v>
      </c>
      <c r="F462" s="186" t="s">
        <v>230</v>
      </c>
      <c r="G462" s="187" t="s">
        <v>306</v>
      </c>
      <c r="H462" s="187" t="s">
        <v>231</v>
      </c>
      <c r="I462" s="187" t="s">
        <v>309</v>
      </c>
      <c r="J462" s="64"/>
      <c r="K462" s="184">
        <f t="shared" si="22"/>
        <v>570</v>
      </c>
      <c r="L462" s="184">
        <f t="shared" si="22"/>
        <v>600</v>
      </c>
    </row>
    <row r="463" spans="2:12" s="32" customFormat="1" ht="48" customHeight="1">
      <c r="B463" s="3" t="s">
        <v>328</v>
      </c>
      <c r="C463" s="62" t="s">
        <v>294</v>
      </c>
      <c r="D463" s="62" t="s">
        <v>240</v>
      </c>
      <c r="E463" s="62" t="s">
        <v>240</v>
      </c>
      <c r="F463" s="99" t="s">
        <v>230</v>
      </c>
      <c r="G463" s="168" t="s">
        <v>226</v>
      </c>
      <c r="H463" s="168" t="s">
        <v>231</v>
      </c>
      <c r="I463" s="131" t="s">
        <v>309</v>
      </c>
      <c r="J463" s="2"/>
      <c r="K463" s="207">
        <f t="shared" si="22"/>
        <v>570</v>
      </c>
      <c r="L463" s="207">
        <f t="shared" si="22"/>
        <v>600</v>
      </c>
    </row>
    <row r="464" spans="2:12" s="32" customFormat="1" ht="37.5" customHeight="1">
      <c r="B464" s="59" t="s">
        <v>168</v>
      </c>
      <c r="C464" s="62" t="s">
        <v>294</v>
      </c>
      <c r="D464" s="62" t="s">
        <v>240</v>
      </c>
      <c r="E464" s="62" t="s">
        <v>240</v>
      </c>
      <c r="F464" s="163" t="s">
        <v>230</v>
      </c>
      <c r="G464" s="163" t="s">
        <v>226</v>
      </c>
      <c r="H464" s="163" t="s">
        <v>232</v>
      </c>
      <c r="I464" s="163" t="s">
        <v>309</v>
      </c>
      <c r="J464" s="2"/>
      <c r="K464" s="207">
        <f t="shared" si="22"/>
        <v>570</v>
      </c>
      <c r="L464" s="207">
        <f t="shared" si="22"/>
        <v>600</v>
      </c>
    </row>
    <row r="465" spans="2:12" s="32" customFormat="1" ht="16.5" customHeight="1">
      <c r="B465" s="40" t="s">
        <v>23</v>
      </c>
      <c r="C465" s="62" t="s">
        <v>294</v>
      </c>
      <c r="D465" s="62" t="s">
        <v>240</v>
      </c>
      <c r="E465" s="62" t="s">
        <v>240</v>
      </c>
      <c r="F465" s="186" t="s">
        <v>230</v>
      </c>
      <c r="G465" s="187" t="s">
        <v>226</v>
      </c>
      <c r="H465" s="187" t="s">
        <v>232</v>
      </c>
      <c r="I465" s="167" t="s">
        <v>338</v>
      </c>
      <c r="J465" s="1"/>
      <c r="K465" s="207">
        <f t="shared" si="22"/>
        <v>570</v>
      </c>
      <c r="L465" s="207">
        <f t="shared" si="22"/>
        <v>600</v>
      </c>
    </row>
    <row r="466" spans="2:12" s="32" customFormat="1" ht="23.25" customHeight="1">
      <c r="B466" s="3" t="s">
        <v>9</v>
      </c>
      <c r="C466" s="62" t="s">
        <v>294</v>
      </c>
      <c r="D466" s="62" t="s">
        <v>240</v>
      </c>
      <c r="E466" s="62" t="s">
        <v>240</v>
      </c>
      <c r="F466" s="163" t="s">
        <v>230</v>
      </c>
      <c r="G466" s="163" t="s">
        <v>226</v>
      </c>
      <c r="H466" s="163" t="s">
        <v>232</v>
      </c>
      <c r="I466" s="163" t="s">
        <v>338</v>
      </c>
      <c r="J466" s="1" t="s">
        <v>10</v>
      </c>
      <c r="K466" s="207">
        <v>570</v>
      </c>
      <c r="L466" s="184">
        <v>600</v>
      </c>
    </row>
    <row r="467" spans="2:12" s="32" customFormat="1" ht="18" customHeight="1">
      <c r="B467" s="40" t="s">
        <v>254</v>
      </c>
      <c r="C467" s="62" t="s">
        <v>294</v>
      </c>
      <c r="D467" s="62" t="s">
        <v>240</v>
      </c>
      <c r="E467" s="62" t="s">
        <v>242</v>
      </c>
      <c r="F467" s="186"/>
      <c r="G467" s="187"/>
      <c r="H467" s="187"/>
      <c r="I467" s="187"/>
      <c r="J467" s="64"/>
      <c r="K467" s="184">
        <f>K468</f>
        <v>7597.9</v>
      </c>
      <c r="L467" s="184">
        <f>L468</f>
        <v>9357</v>
      </c>
    </row>
    <row r="468" spans="2:12" s="32" customFormat="1" ht="44.25" customHeight="1">
      <c r="B468" s="115" t="s">
        <v>323</v>
      </c>
      <c r="C468" s="62" t="s">
        <v>294</v>
      </c>
      <c r="D468" s="62" t="s">
        <v>240</v>
      </c>
      <c r="E468" s="62" t="s">
        <v>242</v>
      </c>
      <c r="F468" s="186" t="s">
        <v>230</v>
      </c>
      <c r="G468" s="187" t="s">
        <v>306</v>
      </c>
      <c r="H468" s="187" t="s">
        <v>231</v>
      </c>
      <c r="I468" s="187" t="s">
        <v>309</v>
      </c>
      <c r="J468" s="64"/>
      <c r="K468" s="184">
        <f>K469+K476</f>
        <v>7597.9</v>
      </c>
      <c r="L468" s="184">
        <f>L469+L476</f>
        <v>9357</v>
      </c>
    </row>
    <row r="469" spans="2:12" s="32" customFormat="1" ht="46.5" customHeight="1">
      <c r="B469" s="3" t="s">
        <v>326</v>
      </c>
      <c r="C469" s="62" t="s">
        <v>294</v>
      </c>
      <c r="D469" s="62" t="s">
        <v>240</v>
      </c>
      <c r="E469" s="62" t="s">
        <v>242</v>
      </c>
      <c r="F469" s="186" t="s">
        <v>230</v>
      </c>
      <c r="G469" s="187" t="s">
        <v>327</v>
      </c>
      <c r="H469" s="187" t="s">
        <v>231</v>
      </c>
      <c r="I469" s="167" t="s">
        <v>309</v>
      </c>
      <c r="J469" s="2"/>
      <c r="K469" s="207">
        <f>K470+K473</f>
        <v>3740.9</v>
      </c>
      <c r="L469" s="207">
        <f>L470+L473</f>
        <v>5500</v>
      </c>
    </row>
    <row r="470" spans="2:12" s="32" customFormat="1" ht="97.5" customHeight="1">
      <c r="B470" s="59" t="s">
        <v>163</v>
      </c>
      <c r="C470" s="62" t="s">
        <v>294</v>
      </c>
      <c r="D470" s="62" t="s">
        <v>240</v>
      </c>
      <c r="E470" s="62" t="s">
        <v>242</v>
      </c>
      <c r="F470" s="163" t="s">
        <v>230</v>
      </c>
      <c r="G470" s="163" t="s">
        <v>327</v>
      </c>
      <c r="H470" s="163" t="s">
        <v>230</v>
      </c>
      <c r="I470" s="163" t="s">
        <v>309</v>
      </c>
      <c r="J470" s="2"/>
      <c r="K470" s="207">
        <f>K471</f>
        <v>1541</v>
      </c>
      <c r="L470" s="207">
        <f>L471</f>
        <v>0</v>
      </c>
    </row>
    <row r="471" spans="2:12" s="32" customFormat="1" ht="46.5" customHeight="1">
      <c r="B471" s="3" t="s">
        <v>25</v>
      </c>
      <c r="C471" s="62" t="s">
        <v>294</v>
      </c>
      <c r="D471" s="62" t="s">
        <v>240</v>
      </c>
      <c r="E471" s="62" t="s">
        <v>242</v>
      </c>
      <c r="F471" s="99" t="s">
        <v>230</v>
      </c>
      <c r="G471" s="168" t="s">
        <v>327</v>
      </c>
      <c r="H471" s="168" t="s">
        <v>230</v>
      </c>
      <c r="I471" s="131" t="s">
        <v>330</v>
      </c>
      <c r="J471" s="2"/>
      <c r="K471" s="207">
        <f>K472</f>
        <v>1541</v>
      </c>
      <c r="L471" s="207">
        <f>L472</f>
        <v>0</v>
      </c>
    </row>
    <row r="472" spans="2:12" s="32" customFormat="1" ht="30.75" customHeight="1">
      <c r="B472" s="3" t="s">
        <v>220</v>
      </c>
      <c r="C472" s="62" t="s">
        <v>294</v>
      </c>
      <c r="D472" s="62" t="s">
        <v>240</v>
      </c>
      <c r="E472" s="62" t="s">
        <v>242</v>
      </c>
      <c r="F472" s="99" t="s">
        <v>230</v>
      </c>
      <c r="G472" s="168" t="s">
        <v>327</v>
      </c>
      <c r="H472" s="168" t="s">
        <v>230</v>
      </c>
      <c r="I472" s="131" t="s">
        <v>330</v>
      </c>
      <c r="J472" s="2">
        <v>240</v>
      </c>
      <c r="K472" s="207">
        <v>1541</v>
      </c>
      <c r="L472" s="207">
        <v>0</v>
      </c>
    </row>
    <row r="473" spans="2:12" s="32" customFormat="1" ht="46.5" customHeight="1">
      <c r="B473" s="3" t="s">
        <v>341</v>
      </c>
      <c r="C473" s="62" t="s">
        <v>294</v>
      </c>
      <c r="D473" s="62" t="s">
        <v>240</v>
      </c>
      <c r="E473" s="62" t="s">
        <v>242</v>
      </c>
      <c r="F473" s="148" t="s">
        <v>230</v>
      </c>
      <c r="G473" s="148" t="s">
        <v>327</v>
      </c>
      <c r="H473" s="148" t="s">
        <v>239</v>
      </c>
      <c r="I473" s="148" t="s">
        <v>309</v>
      </c>
      <c r="J473" s="2"/>
      <c r="K473" s="207">
        <f>K474</f>
        <v>2199.9</v>
      </c>
      <c r="L473" s="207">
        <f>L474</f>
        <v>5500</v>
      </c>
    </row>
    <row r="474" spans="2:12" s="32" customFormat="1" ht="18" customHeight="1">
      <c r="B474" s="3" t="s">
        <v>450</v>
      </c>
      <c r="C474" s="62" t="s">
        <v>294</v>
      </c>
      <c r="D474" s="62" t="s">
        <v>240</v>
      </c>
      <c r="E474" s="62" t="s">
        <v>242</v>
      </c>
      <c r="F474" s="99" t="s">
        <v>230</v>
      </c>
      <c r="G474" s="168" t="s">
        <v>327</v>
      </c>
      <c r="H474" s="168" t="s">
        <v>239</v>
      </c>
      <c r="I474" s="131" t="s">
        <v>451</v>
      </c>
      <c r="J474" s="2"/>
      <c r="K474" s="207">
        <f>K475</f>
        <v>2199.9</v>
      </c>
      <c r="L474" s="207">
        <f>L475</f>
        <v>5500</v>
      </c>
    </row>
    <row r="475" spans="2:12" s="32" customFormat="1" ht="31.5" customHeight="1">
      <c r="B475" s="3" t="s">
        <v>220</v>
      </c>
      <c r="C475" s="62" t="s">
        <v>294</v>
      </c>
      <c r="D475" s="62" t="s">
        <v>240</v>
      </c>
      <c r="E475" s="62" t="s">
        <v>242</v>
      </c>
      <c r="F475" s="148" t="s">
        <v>230</v>
      </c>
      <c r="G475" s="148" t="s">
        <v>327</v>
      </c>
      <c r="H475" s="148" t="s">
        <v>239</v>
      </c>
      <c r="I475" s="131" t="s">
        <v>451</v>
      </c>
      <c r="J475" s="2">
        <v>240</v>
      </c>
      <c r="K475" s="207">
        <f>2195.1+4.8</f>
        <v>2199.9</v>
      </c>
      <c r="L475" s="207">
        <f>5487.9+12.1</f>
        <v>5500</v>
      </c>
    </row>
    <row r="476" spans="2:12" s="32" customFormat="1" ht="63" customHeight="1">
      <c r="B476" s="3" t="s">
        <v>329</v>
      </c>
      <c r="C476" s="62" t="s">
        <v>294</v>
      </c>
      <c r="D476" s="62" t="s">
        <v>240</v>
      </c>
      <c r="E476" s="62" t="s">
        <v>242</v>
      </c>
      <c r="F476" s="186" t="s">
        <v>230</v>
      </c>
      <c r="G476" s="187" t="s">
        <v>98</v>
      </c>
      <c r="H476" s="187" t="s">
        <v>231</v>
      </c>
      <c r="I476" s="167" t="s">
        <v>309</v>
      </c>
      <c r="J476" s="2"/>
      <c r="K476" s="207">
        <f>K477</f>
        <v>3857</v>
      </c>
      <c r="L476" s="207">
        <f>L477</f>
        <v>3857</v>
      </c>
    </row>
    <row r="477" spans="2:12" s="32" customFormat="1" ht="36" customHeight="1">
      <c r="B477" s="59" t="s">
        <v>169</v>
      </c>
      <c r="C477" s="62" t="s">
        <v>294</v>
      </c>
      <c r="D477" s="62" t="s">
        <v>240</v>
      </c>
      <c r="E477" s="62" t="s">
        <v>242</v>
      </c>
      <c r="F477" s="163" t="s">
        <v>230</v>
      </c>
      <c r="G477" s="163" t="s">
        <v>98</v>
      </c>
      <c r="H477" s="163" t="s">
        <v>230</v>
      </c>
      <c r="I477" s="163" t="s">
        <v>309</v>
      </c>
      <c r="J477" s="1"/>
      <c r="K477" s="207">
        <f>K478</f>
        <v>3857</v>
      </c>
      <c r="L477" s="207">
        <f>L478</f>
        <v>3857</v>
      </c>
    </row>
    <row r="478" spans="2:12" s="32" customFormat="1" ht="30" customHeight="1">
      <c r="B478" s="3" t="s">
        <v>28</v>
      </c>
      <c r="C478" s="62" t="s">
        <v>294</v>
      </c>
      <c r="D478" s="62" t="s">
        <v>240</v>
      </c>
      <c r="E478" s="62" t="s">
        <v>242</v>
      </c>
      <c r="F478" s="186" t="s">
        <v>230</v>
      </c>
      <c r="G478" s="187" t="s">
        <v>98</v>
      </c>
      <c r="H478" s="187" t="s">
        <v>230</v>
      </c>
      <c r="I478" s="167" t="s">
        <v>311</v>
      </c>
      <c r="J478" s="1"/>
      <c r="K478" s="207">
        <f>K479+K480+K481</f>
        <v>3857</v>
      </c>
      <c r="L478" s="207">
        <f>L479+L480+L481</f>
        <v>3857</v>
      </c>
    </row>
    <row r="479" spans="2:12" s="32" customFormat="1" ht="31.5" customHeight="1">
      <c r="B479" s="3" t="s">
        <v>223</v>
      </c>
      <c r="C479" s="62" t="s">
        <v>294</v>
      </c>
      <c r="D479" s="62" t="s">
        <v>240</v>
      </c>
      <c r="E479" s="62" t="s">
        <v>242</v>
      </c>
      <c r="F479" s="163" t="s">
        <v>230</v>
      </c>
      <c r="G479" s="163" t="s">
        <v>98</v>
      </c>
      <c r="H479" s="163" t="s">
        <v>230</v>
      </c>
      <c r="I479" s="163" t="s">
        <v>311</v>
      </c>
      <c r="J479" s="1" t="s">
        <v>1</v>
      </c>
      <c r="K479" s="207">
        <v>3434</v>
      </c>
      <c r="L479" s="207">
        <v>3434</v>
      </c>
    </row>
    <row r="480" spans="2:12" s="32" customFormat="1" ht="32.25" customHeight="1">
      <c r="B480" s="3" t="s">
        <v>220</v>
      </c>
      <c r="C480" s="62" t="s">
        <v>294</v>
      </c>
      <c r="D480" s="62" t="s">
        <v>240</v>
      </c>
      <c r="E480" s="62" t="s">
        <v>242</v>
      </c>
      <c r="F480" s="186" t="s">
        <v>230</v>
      </c>
      <c r="G480" s="187" t="s">
        <v>98</v>
      </c>
      <c r="H480" s="187" t="s">
        <v>230</v>
      </c>
      <c r="I480" s="167" t="s">
        <v>311</v>
      </c>
      <c r="J480" s="1" t="s">
        <v>4</v>
      </c>
      <c r="K480" s="207">
        <v>413</v>
      </c>
      <c r="L480" s="207">
        <v>413</v>
      </c>
    </row>
    <row r="481" spans="2:12" s="32" customFormat="1" ht="20.25" customHeight="1">
      <c r="B481" s="3" t="s">
        <v>3</v>
      </c>
      <c r="C481" s="62" t="s">
        <v>294</v>
      </c>
      <c r="D481" s="62" t="s">
        <v>240</v>
      </c>
      <c r="E481" s="62" t="s">
        <v>242</v>
      </c>
      <c r="F481" s="186" t="s">
        <v>230</v>
      </c>
      <c r="G481" s="187" t="s">
        <v>98</v>
      </c>
      <c r="H481" s="187" t="s">
        <v>230</v>
      </c>
      <c r="I481" s="167" t="s">
        <v>311</v>
      </c>
      <c r="J481" s="1" t="s">
        <v>5</v>
      </c>
      <c r="K481" s="207">
        <v>10</v>
      </c>
      <c r="L481" s="207">
        <v>10</v>
      </c>
    </row>
    <row r="482" spans="2:12" s="32" customFormat="1" ht="15.75" customHeight="1">
      <c r="B482" s="48" t="s">
        <v>284</v>
      </c>
      <c r="C482" s="62" t="s">
        <v>294</v>
      </c>
      <c r="D482" s="62" t="s">
        <v>248</v>
      </c>
      <c r="E482" s="62" t="s">
        <v>231</v>
      </c>
      <c r="F482" s="186"/>
      <c r="G482" s="187"/>
      <c r="H482" s="187"/>
      <c r="I482" s="187"/>
      <c r="J482" s="1"/>
      <c r="K482" s="207">
        <f aca="true" t="shared" si="23" ref="K482:L486">K483</f>
        <v>3058</v>
      </c>
      <c r="L482" s="207">
        <f t="shared" si="23"/>
        <v>3058</v>
      </c>
    </row>
    <row r="483" spans="2:12" s="32" customFormat="1" ht="16.5" customHeight="1">
      <c r="B483" s="40" t="s">
        <v>268</v>
      </c>
      <c r="C483" s="62" t="s">
        <v>294</v>
      </c>
      <c r="D483" s="62" t="s">
        <v>248</v>
      </c>
      <c r="E483" s="62" t="s">
        <v>241</v>
      </c>
      <c r="F483" s="186"/>
      <c r="G483" s="187"/>
      <c r="H483" s="187"/>
      <c r="I483" s="187"/>
      <c r="J483" s="1"/>
      <c r="K483" s="207">
        <f t="shared" si="23"/>
        <v>3058</v>
      </c>
      <c r="L483" s="207">
        <f t="shared" si="23"/>
        <v>3058</v>
      </c>
    </row>
    <row r="484" spans="2:12" s="32" customFormat="1" ht="46.5" customHeight="1">
      <c r="B484" s="115" t="s">
        <v>323</v>
      </c>
      <c r="C484" s="62" t="s">
        <v>294</v>
      </c>
      <c r="D484" s="62" t="s">
        <v>248</v>
      </c>
      <c r="E484" s="62" t="s">
        <v>241</v>
      </c>
      <c r="F484" s="186" t="s">
        <v>230</v>
      </c>
      <c r="G484" s="187" t="s">
        <v>306</v>
      </c>
      <c r="H484" s="187" t="s">
        <v>231</v>
      </c>
      <c r="I484" s="187" t="s">
        <v>309</v>
      </c>
      <c r="J484" s="1"/>
      <c r="K484" s="207">
        <f t="shared" si="23"/>
        <v>3058</v>
      </c>
      <c r="L484" s="207">
        <f t="shared" si="23"/>
        <v>3058</v>
      </c>
    </row>
    <row r="485" spans="2:12" s="32" customFormat="1" ht="33.75" customHeight="1">
      <c r="B485" s="115" t="s">
        <v>324</v>
      </c>
      <c r="C485" s="62" t="s">
        <v>294</v>
      </c>
      <c r="D485" s="62" t="s">
        <v>248</v>
      </c>
      <c r="E485" s="62" t="s">
        <v>241</v>
      </c>
      <c r="F485" s="217" t="s">
        <v>230</v>
      </c>
      <c r="G485" s="218" t="s">
        <v>325</v>
      </c>
      <c r="H485" s="218" t="s">
        <v>231</v>
      </c>
      <c r="I485" s="218" t="s">
        <v>309</v>
      </c>
      <c r="J485" s="1"/>
      <c r="K485" s="207">
        <f t="shared" si="23"/>
        <v>3058</v>
      </c>
      <c r="L485" s="207">
        <f t="shared" si="23"/>
        <v>3058</v>
      </c>
    </row>
    <row r="486" spans="2:12" s="32" customFormat="1" ht="81.75" customHeight="1">
      <c r="B486" s="41" t="s">
        <v>171</v>
      </c>
      <c r="C486" s="62" t="s">
        <v>294</v>
      </c>
      <c r="D486" s="62" t="s">
        <v>248</v>
      </c>
      <c r="E486" s="99" t="s">
        <v>241</v>
      </c>
      <c r="F486" s="192" t="s">
        <v>230</v>
      </c>
      <c r="G486" s="193" t="s">
        <v>325</v>
      </c>
      <c r="H486" s="193" t="s">
        <v>235</v>
      </c>
      <c r="I486" s="194" t="s">
        <v>309</v>
      </c>
      <c r="J486" s="1"/>
      <c r="K486" s="207">
        <f t="shared" si="23"/>
        <v>3058</v>
      </c>
      <c r="L486" s="207">
        <f t="shared" si="23"/>
        <v>3058</v>
      </c>
    </row>
    <row r="487" spans="2:12" s="32" customFormat="1" ht="75" customHeight="1">
      <c r="B487" s="15" t="s">
        <v>26</v>
      </c>
      <c r="C487" s="62" t="s">
        <v>294</v>
      </c>
      <c r="D487" s="62" t="s">
        <v>248</v>
      </c>
      <c r="E487" s="99" t="s">
        <v>241</v>
      </c>
      <c r="F487" s="133" t="s">
        <v>230</v>
      </c>
      <c r="G487" s="195" t="s">
        <v>325</v>
      </c>
      <c r="H487" s="195" t="s">
        <v>235</v>
      </c>
      <c r="I487" s="195" t="s">
        <v>333</v>
      </c>
      <c r="J487" s="1"/>
      <c r="K487" s="207">
        <f>K488+K489</f>
        <v>3058</v>
      </c>
      <c r="L487" s="207">
        <f>L488+L489</f>
        <v>3058</v>
      </c>
    </row>
    <row r="488" spans="2:12" s="32" customFormat="1" ht="31.5" customHeight="1">
      <c r="B488" s="3" t="s">
        <v>221</v>
      </c>
      <c r="C488" s="62" t="s">
        <v>294</v>
      </c>
      <c r="D488" s="62" t="s">
        <v>248</v>
      </c>
      <c r="E488" s="99" t="s">
        <v>241</v>
      </c>
      <c r="F488" s="133" t="s">
        <v>230</v>
      </c>
      <c r="G488" s="195" t="s">
        <v>325</v>
      </c>
      <c r="H488" s="195" t="s">
        <v>235</v>
      </c>
      <c r="I488" s="195" t="s">
        <v>333</v>
      </c>
      <c r="J488" s="1" t="s">
        <v>222</v>
      </c>
      <c r="K488" s="207">
        <v>3048</v>
      </c>
      <c r="L488" s="207">
        <v>3048</v>
      </c>
    </row>
    <row r="489" spans="2:12" s="32" customFormat="1" ht="31.5" customHeight="1">
      <c r="B489" s="3" t="s">
        <v>220</v>
      </c>
      <c r="C489" s="62" t="s">
        <v>294</v>
      </c>
      <c r="D489" s="62" t="s">
        <v>248</v>
      </c>
      <c r="E489" s="62" t="s">
        <v>241</v>
      </c>
      <c r="F489" s="195" t="s">
        <v>230</v>
      </c>
      <c r="G489" s="195" t="s">
        <v>325</v>
      </c>
      <c r="H489" s="195" t="s">
        <v>235</v>
      </c>
      <c r="I489" s="161" t="s">
        <v>333</v>
      </c>
      <c r="J489" s="1" t="s">
        <v>4</v>
      </c>
      <c r="K489" s="207">
        <v>10</v>
      </c>
      <c r="L489" s="207">
        <v>10</v>
      </c>
    </row>
    <row r="490" spans="2:12" s="32" customFormat="1" ht="30.75" customHeight="1">
      <c r="B490" s="5" t="s">
        <v>78</v>
      </c>
      <c r="C490" s="88" t="s">
        <v>292</v>
      </c>
      <c r="D490" s="62"/>
      <c r="E490" s="62"/>
      <c r="F490" s="186"/>
      <c r="G490" s="187"/>
      <c r="H490" s="187"/>
      <c r="I490" s="187"/>
      <c r="J490" s="1"/>
      <c r="K490" s="184">
        <f>K491+K553+K559+K546+K525+K540+K509</f>
        <v>42006.5</v>
      </c>
      <c r="L490" s="184">
        <f>L491+L553+L559+L546+L525+L540+L509</f>
        <v>43924.59999999999</v>
      </c>
    </row>
    <row r="491" spans="2:13" s="32" customFormat="1" ht="16.5" customHeight="1">
      <c r="B491" s="40" t="s">
        <v>274</v>
      </c>
      <c r="C491" s="62" t="s">
        <v>292</v>
      </c>
      <c r="D491" s="62" t="s">
        <v>230</v>
      </c>
      <c r="E491" s="62" t="s">
        <v>231</v>
      </c>
      <c r="F491" s="186"/>
      <c r="G491" s="187"/>
      <c r="H491" s="187"/>
      <c r="I491" s="187"/>
      <c r="J491" s="1"/>
      <c r="K491" s="207">
        <f>K492+K505</f>
        <v>5630</v>
      </c>
      <c r="L491" s="207">
        <f>L492+L505</f>
        <v>5607.5</v>
      </c>
      <c r="M491" s="39"/>
    </row>
    <row r="492" spans="2:13" s="32" customFormat="1" ht="45" customHeight="1">
      <c r="B492" s="6" t="s">
        <v>172</v>
      </c>
      <c r="C492" s="62" t="s">
        <v>292</v>
      </c>
      <c r="D492" s="62" t="s">
        <v>230</v>
      </c>
      <c r="E492" s="62" t="s">
        <v>239</v>
      </c>
      <c r="F492" s="186"/>
      <c r="G492" s="187"/>
      <c r="H492" s="187"/>
      <c r="I492" s="187"/>
      <c r="J492" s="1"/>
      <c r="K492" s="207">
        <f>K493</f>
        <v>5553</v>
      </c>
      <c r="L492" s="207">
        <f>L493</f>
        <v>5530.5</v>
      </c>
      <c r="M492" s="39"/>
    </row>
    <row r="493" spans="2:12" s="32" customFormat="1" ht="46.5" customHeight="1">
      <c r="B493" s="3" t="s">
        <v>99</v>
      </c>
      <c r="C493" s="62" t="s">
        <v>292</v>
      </c>
      <c r="D493" s="62" t="s">
        <v>230</v>
      </c>
      <c r="E493" s="62" t="s">
        <v>239</v>
      </c>
      <c r="F493" s="148" t="s">
        <v>248</v>
      </c>
      <c r="G493" s="148" t="s">
        <v>306</v>
      </c>
      <c r="H493" s="148" t="s">
        <v>231</v>
      </c>
      <c r="I493" s="148" t="s">
        <v>309</v>
      </c>
      <c r="J493" s="1"/>
      <c r="K493" s="207">
        <f>K497+K494</f>
        <v>5553</v>
      </c>
      <c r="L493" s="207">
        <f>L497+L494</f>
        <v>5530.5</v>
      </c>
    </row>
    <row r="494" spans="2:12" s="32" customFormat="1" ht="71.25" customHeight="1" hidden="1">
      <c r="B494" s="3" t="s">
        <v>178</v>
      </c>
      <c r="C494" s="62" t="s">
        <v>292</v>
      </c>
      <c r="D494" s="99" t="s">
        <v>230</v>
      </c>
      <c r="E494" s="99" t="s">
        <v>239</v>
      </c>
      <c r="F494" s="99" t="s">
        <v>248</v>
      </c>
      <c r="G494" s="168" t="s">
        <v>325</v>
      </c>
      <c r="H494" s="168" t="s">
        <v>231</v>
      </c>
      <c r="I494" s="131" t="s">
        <v>309</v>
      </c>
      <c r="J494" s="1"/>
      <c r="K494" s="207">
        <f>K495</f>
        <v>0</v>
      </c>
      <c r="L494" s="207">
        <f>L495</f>
        <v>0</v>
      </c>
    </row>
    <row r="495" spans="2:12" s="32" customFormat="1" ht="59.25" customHeight="1" hidden="1">
      <c r="B495" s="9" t="s">
        <v>477</v>
      </c>
      <c r="C495" s="62" t="s">
        <v>292</v>
      </c>
      <c r="D495" s="99" t="s">
        <v>230</v>
      </c>
      <c r="E495" s="99" t="s">
        <v>239</v>
      </c>
      <c r="F495" s="99" t="s">
        <v>248</v>
      </c>
      <c r="G495" s="168" t="s">
        <v>325</v>
      </c>
      <c r="H495" s="168" t="s">
        <v>231</v>
      </c>
      <c r="I495" s="131" t="s">
        <v>465</v>
      </c>
      <c r="J495" s="1"/>
      <c r="K495" s="207">
        <f>K496</f>
        <v>0</v>
      </c>
      <c r="L495" s="207">
        <f>L496</f>
        <v>0</v>
      </c>
    </row>
    <row r="496" spans="2:12" s="32" customFormat="1" ht="33" customHeight="1" hidden="1">
      <c r="B496" s="3" t="s">
        <v>223</v>
      </c>
      <c r="C496" s="62" t="s">
        <v>292</v>
      </c>
      <c r="D496" s="99" t="s">
        <v>230</v>
      </c>
      <c r="E496" s="99" t="s">
        <v>239</v>
      </c>
      <c r="F496" s="99" t="s">
        <v>248</v>
      </c>
      <c r="G496" s="168" t="s">
        <v>325</v>
      </c>
      <c r="H496" s="168" t="s">
        <v>231</v>
      </c>
      <c r="I496" s="131" t="s">
        <v>465</v>
      </c>
      <c r="J496" s="1" t="s">
        <v>1</v>
      </c>
      <c r="K496" s="207">
        <v>0</v>
      </c>
      <c r="L496" s="207">
        <v>0</v>
      </c>
    </row>
    <row r="497" spans="2:12" s="32" customFormat="1" ht="49.5" customHeight="1">
      <c r="B497" s="13" t="s">
        <v>173</v>
      </c>
      <c r="C497" s="62" t="s">
        <v>292</v>
      </c>
      <c r="D497" s="62" t="s">
        <v>230</v>
      </c>
      <c r="E497" s="62" t="s">
        <v>239</v>
      </c>
      <c r="F497" s="99" t="s">
        <v>248</v>
      </c>
      <c r="G497" s="168" t="s">
        <v>226</v>
      </c>
      <c r="H497" s="168" t="s">
        <v>231</v>
      </c>
      <c r="I497" s="131" t="s">
        <v>309</v>
      </c>
      <c r="J497" s="1"/>
      <c r="K497" s="207">
        <f>K498+K502</f>
        <v>5553</v>
      </c>
      <c r="L497" s="207">
        <f>L498+L502</f>
        <v>5530.5</v>
      </c>
    </row>
    <row r="498" spans="2:12" s="32" customFormat="1" ht="30" customHeight="1">
      <c r="B498" s="3" t="s">
        <v>41</v>
      </c>
      <c r="C498" s="62" t="s">
        <v>292</v>
      </c>
      <c r="D498" s="62" t="s">
        <v>230</v>
      </c>
      <c r="E498" s="62" t="s">
        <v>239</v>
      </c>
      <c r="F498" s="99" t="s">
        <v>248</v>
      </c>
      <c r="G498" s="168" t="s">
        <v>226</v>
      </c>
      <c r="H498" s="168" t="s">
        <v>231</v>
      </c>
      <c r="I498" s="131" t="s">
        <v>311</v>
      </c>
      <c r="J498" s="1"/>
      <c r="K498" s="207">
        <f>K499+K500+K501</f>
        <v>5341.7</v>
      </c>
      <c r="L498" s="207">
        <f>L499+L500+L501</f>
        <v>5341.7</v>
      </c>
    </row>
    <row r="499" spans="2:12" s="32" customFormat="1" ht="30" customHeight="1">
      <c r="B499" s="3" t="s">
        <v>223</v>
      </c>
      <c r="C499" s="62" t="s">
        <v>292</v>
      </c>
      <c r="D499" s="62" t="s">
        <v>230</v>
      </c>
      <c r="E499" s="62" t="s">
        <v>239</v>
      </c>
      <c r="F499" s="148" t="s">
        <v>248</v>
      </c>
      <c r="G499" s="148" t="s">
        <v>226</v>
      </c>
      <c r="H499" s="148" t="s">
        <v>231</v>
      </c>
      <c r="I499" s="148" t="s">
        <v>311</v>
      </c>
      <c r="J499" s="1" t="s">
        <v>1</v>
      </c>
      <c r="K499" s="207">
        <v>4814</v>
      </c>
      <c r="L499" s="207">
        <v>4814</v>
      </c>
    </row>
    <row r="500" spans="2:12" s="32" customFormat="1" ht="30" customHeight="1">
      <c r="B500" s="3" t="s">
        <v>220</v>
      </c>
      <c r="C500" s="62" t="s">
        <v>292</v>
      </c>
      <c r="D500" s="62" t="s">
        <v>230</v>
      </c>
      <c r="E500" s="62" t="s">
        <v>239</v>
      </c>
      <c r="F500" s="99" t="s">
        <v>248</v>
      </c>
      <c r="G500" s="168" t="s">
        <v>226</v>
      </c>
      <c r="H500" s="168" t="s">
        <v>231</v>
      </c>
      <c r="I500" s="131" t="s">
        <v>311</v>
      </c>
      <c r="J500" s="1" t="s">
        <v>4</v>
      </c>
      <c r="K500" s="207">
        <v>517.7</v>
      </c>
      <c r="L500" s="207">
        <v>517.7</v>
      </c>
    </row>
    <row r="501" spans="2:12" s="32" customFormat="1" ht="21" customHeight="1">
      <c r="B501" s="3" t="s">
        <v>3</v>
      </c>
      <c r="C501" s="62" t="s">
        <v>292</v>
      </c>
      <c r="D501" s="62" t="s">
        <v>230</v>
      </c>
      <c r="E501" s="62" t="s">
        <v>239</v>
      </c>
      <c r="F501" s="148" t="s">
        <v>248</v>
      </c>
      <c r="G501" s="148" t="s">
        <v>226</v>
      </c>
      <c r="H501" s="148" t="s">
        <v>231</v>
      </c>
      <c r="I501" s="148" t="s">
        <v>311</v>
      </c>
      <c r="J501" s="1" t="s">
        <v>5</v>
      </c>
      <c r="K501" s="207">
        <v>10</v>
      </c>
      <c r="L501" s="207">
        <v>10</v>
      </c>
    </row>
    <row r="502" spans="2:12" s="32" customFormat="1" ht="35.25" customHeight="1">
      <c r="B502" s="40" t="s">
        <v>134</v>
      </c>
      <c r="C502" s="62" t="s">
        <v>292</v>
      </c>
      <c r="D502" s="62" t="s">
        <v>230</v>
      </c>
      <c r="E502" s="62" t="s">
        <v>239</v>
      </c>
      <c r="F502" s="99" t="s">
        <v>248</v>
      </c>
      <c r="G502" s="168" t="s">
        <v>226</v>
      </c>
      <c r="H502" s="168" t="s">
        <v>231</v>
      </c>
      <c r="I502" s="131" t="s">
        <v>361</v>
      </c>
      <c r="J502" s="1"/>
      <c r="K502" s="207">
        <f>K503+K504</f>
        <v>211.3</v>
      </c>
      <c r="L502" s="207">
        <f>L503+L504</f>
        <v>188.8</v>
      </c>
    </row>
    <row r="503" spans="2:12" s="32" customFormat="1" ht="27.75" customHeight="1">
      <c r="B503" s="6" t="s">
        <v>223</v>
      </c>
      <c r="C503" s="62" t="s">
        <v>292</v>
      </c>
      <c r="D503" s="62" t="s">
        <v>230</v>
      </c>
      <c r="E503" s="62" t="s">
        <v>239</v>
      </c>
      <c r="F503" s="148" t="s">
        <v>248</v>
      </c>
      <c r="G503" s="148" t="s">
        <v>226</v>
      </c>
      <c r="H503" s="148" t="s">
        <v>231</v>
      </c>
      <c r="I503" s="148" t="s">
        <v>361</v>
      </c>
      <c r="J503" s="1" t="s">
        <v>1</v>
      </c>
      <c r="K503" s="207">
        <v>125</v>
      </c>
      <c r="L503" s="207">
        <v>125</v>
      </c>
    </row>
    <row r="504" spans="2:12" s="32" customFormat="1" ht="29.25" customHeight="1">
      <c r="B504" s="6" t="s">
        <v>220</v>
      </c>
      <c r="C504" s="62" t="s">
        <v>292</v>
      </c>
      <c r="D504" s="62" t="s">
        <v>230</v>
      </c>
      <c r="E504" s="62" t="s">
        <v>239</v>
      </c>
      <c r="F504" s="99" t="s">
        <v>248</v>
      </c>
      <c r="G504" s="168" t="s">
        <v>226</v>
      </c>
      <c r="H504" s="168" t="s">
        <v>231</v>
      </c>
      <c r="I504" s="131" t="s">
        <v>361</v>
      </c>
      <c r="J504" s="1" t="s">
        <v>4</v>
      </c>
      <c r="K504" s="207">
        <v>86.3</v>
      </c>
      <c r="L504" s="207">
        <v>63.8</v>
      </c>
    </row>
    <row r="505" spans="2:12" s="32" customFormat="1" ht="16.5" customHeight="1">
      <c r="B505" s="6" t="s">
        <v>461</v>
      </c>
      <c r="C505" s="62" t="s">
        <v>292</v>
      </c>
      <c r="D505" s="62" t="s">
        <v>230</v>
      </c>
      <c r="E505" s="62" t="s">
        <v>286</v>
      </c>
      <c r="F505" s="99"/>
      <c r="G505" s="168"/>
      <c r="H505" s="168"/>
      <c r="I505" s="131"/>
      <c r="J505" s="1"/>
      <c r="K505" s="207">
        <f aca="true" t="shared" si="24" ref="K505:L507">K506</f>
        <v>77</v>
      </c>
      <c r="L505" s="207">
        <f t="shared" si="24"/>
        <v>77</v>
      </c>
    </row>
    <row r="506" spans="2:12" s="32" customFormat="1" ht="29.25" customHeight="1">
      <c r="B506" s="6" t="s">
        <v>128</v>
      </c>
      <c r="C506" s="62" t="s">
        <v>292</v>
      </c>
      <c r="D506" s="62" t="s">
        <v>230</v>
      </c>
      <c r="E506" s="62" t="s">
        <v>286</v>
      </c>
      <c r="F506" s="99" t="s">
        <v>430</v>
      </c>
      <c r="G506" s="168" t="s">
        <v>306</v>
      </c>
      <c r="H506" s="168" t="s">
        <v>231</v>
      </c>
      <c r="I506" s="131" t="s">
        <v>309</v>
      </c>
      <c r="J506" s="1"/>
      <c r="K506" s="207">
        <f t="shared" si="24"/>
        <v>77</v>
      </c>
      <c r="L506" s="207">
        <f t="shared" si="24"/>
        <v>77</v>
      </c>
    </row>
    <row r="507" spans="2:12" s="32" customFormat="1" ht="29.25" customHeight="1">
      <c r="B507" s="6" t="s">
        <v>462</v>
      </c>
      <c r="C507" s="62" t="s">
        <v>292</v>
      </c>
      <c r="D507" s="62" t="s">
        <v>230</v>
      </c>
      <c r="E507" s="62" t="s">
        <v>286</v>
      </c>
      <c r="F507" s="99" t="s">
        <v>430</v>
      </c>
      <c r="G507" s="168" t="s">
        <v>306</v>
      </c>
      <c r="H507" s="168" t="s">
        <v>231</v>
      </c>
      <c r="I507" s="131" t="s">
        <v>463</v>
      </c>
      <c r="J507" s="1"/>
      <c r="K507" s="207">
        <f t="shared" si="24"/>
        <v>77</v>
      </c>
      <c r="L507" s="207">
        <f t="shared" si="24"/>
        <v>77</v>
      </c>
    </row>
    <row r="508" spans="2:12" s="32" customFormat="1" ht="24" customHeight="1">
      <c r="B508" s="6" t="s">
        <v>215</v>
      </c>
      <c r="C508" s="62" t="s">
        <v>292</v>
      </c>
      <c r="D508" s="62" t="s">
        <v>230</v>
      </c>
      <c r="E508" s="62" t="s">
        <v>286</v>
      </c>
      <c r="F508" s="99" t="s">
        <v>430</v>
      </c>
      <c r="G508" s="168" t="s">
        <v>306</v>
      </c>
      <c r="H508" s="168" t="s">
        <v>231</v>
      </c>
      <c r="I508" s="131" t="s">
        <v>463</v>
      </c>
      <c r="J508" s="1" t="s">
        <v>216</v>
      </c>
      <c r="K508" s="207">
        <v>77</v>
      </c>
      <c r="L508" s="207">
        <v>77</v>
      </c>
    </row>
    <row r="509" spans="2:12" s="32" customFormat="1" ht="24" customHeight="1">
      <c r="B509" s="6" t="s">
        <v>279</v>
      </c>
      <c r="C509" s="62"/>
      <c r="D509" s="62" t="s">
        <v>241</v>
      </c>
      <c r="E509" s="62" t="s">
        <v>231</v>
      </c>
      <c r="F509" s="99"/>
      <c r="G509" s="168"/>
      <c r="H509" s="168"/>
      <c r="I509" s="131"/>
      <c r="J509" s="1"/>
      <c r="K509" s="207">
        <f>K510</f>
        <v>7576</v>
      </c>
      <c r="L509" s="207">
        <f>L510</f>
        <v>7576</v>
      </c>
    </row>
    <row r="510" spans="2:12" s="32" customFormat="1" ht="20.25" customHeight="1">
      <c r="B510" s="40" t="s">
        <v>298</v>
      </c>
      <c r="C510" s="62" t="s">
        <v>292</v>
      </c>
      <c r="D510" s="62" t="s">
        <v>241</v>
      </c>
      <c r="E510" s="62" t="s">
        <v>242</v>
      </c>
      <c r="F510" s="186"/>
      <c r="G510" s="187"/>
      <c r="H510" s="187"/>
      <c r="I510" s="167"/>
      <c r="J510" s="1"/>
      <c r="K510" s="207">
        <f>K511</f>
        <v>7576</v>
      </c>
      <c r="L510" s="207">
        <f>L511</f>
        <v>7576</v>
      </c>
    </row>
    <row r="511" spans="2:12" s="32" customFormat="1" ht="48" customHeight="1">
      <c r="B511" s="3" t="s">
        <v>101</v>
      </c>
      <c r="C511" s="62" t="s">
        <v>292</v>
      </c>
      <c r="D511" s="62" t="s">
        <v>241</v>
      </c>
      <c r="E511" s="62" t="s">
        <v>242</v>
      </c>
      <c r="F511" s="186" t="s">
        <v>234</v>
      </c>
      <c r="G511" s="187" t="s">
        <v>306</v>
      </c>
      <c r="H511" s="187" t="s">
        <v>231</v>
      </c>
      <c r="I511" s="167" t="s">
        <v>309</v>
      </c>
      <c r="J511" s="1"/>
      <c r="K511" s="207">
        <f>K512+K521+K523</f>
        <v>7576</v>
      </c>
      <c r="L511" s="207">
        <f>L512+L521+L523</f>
        <v>7576</v>
      </c>
    </row>
    <row r="512" spans="2:12" s="32" customFormat="1" ht="50.25" customHeight="1" hidden="1">
      <c r="B512" s="3" t="s">
        <v>174</v>
      </c>
      <c r="C512" s="62" t="s">
        <v>292</v>
      </c>
      <c r="D512" s="62" t="s">
        <v>241</v>
      </c>
      <c r="E512" s="62" t="s">
        <v>242</v>
      </c>
      <c r="F512" s="186" t="s">
        <v>234</v>
      </c>
      <c r="G512" s="187" t="s">
        <v>306</v>
      </c>
      <c r="H512" s="187" t="s">
        <v>230</v>
      </c>
      <c r="I512" s="167" t="s">
        <v>309</v>
      </c>
      <c r="J512" s="1"/>
      <c r="K512" s="207">
        <f>K513+K516+K519</f>
        <v>0</v>
      </c>
      <c r="L512" s="207">
        <f>L513+L516+L519</f>
        <v>0</v>
      </c>
    </row>
    <row r="513" spans="2:12" s="32" customFormat="1" ht="30.75" customHeight="1" hidden="1">
      <c r="B513" s="6" t="s">
        <v>20</v>
      </c>
      <c r="C513" s="62" t="s">
        <v>292</v>
      </c>
      <c r="D513" s="62" t="s">
        <v>241</v>
      </c>
      <c r="E513" s="62" t="s">
        <v>242</v>
      </c>
      <c r="F513" s="163" t="s">
        <v>234</v>
      </c>
      <c r="G513" s="163" t="s">
        <v>306</v>
      </c>
      <c r="H513" s="163" t="s">
        <v>230</v>
      </c>
      <c r="I513" s="163" t="s">
        <v>396</v>
      </c>
      <c r="J513" s="1"/>
      <c r="K513" s="207">
        <f>K514+K515</f>
        <v>0</v>
      </c>
      <c r="L513" s="207">
        <f>L514+L515</f>
        <v>0</v>
      </c>
    </row>
    <row r="514" spans="2:12" ht="32.25" customHeight="1" hidden="1">
      <c r="B514" s="3" t="s">
        <v>220</v>
      </c>
      <c r="C514" s="103" t="s">
        <v>292</v>
      </c>
      <c r="D514" s="103" t="s">
        <v>241</v>
      </c>
      <c r="E514" s="103" t="s">
        <v>242</v>
      </c>
      <c r="F514" s="186" t="s">
        <v>234</v>
      </c>
      <c r="G514" s="187" t="s">
        <v>306</v>
      </c>
      <c r="H514" s="187" t="s">
        <v>230</v>
      </c>
      <c r="I514" s="167" t="s">
        <v>396</v>
      </c>
      <c r="J514" s="84" t="s">
        <v>4</v>
      </c>
      <c r="K514" s="151"/>
      <c r="L514" s="151"/>
    </row>
    <row r="515" spans="2:12" s="32" customFormat="1" ht="21" customHeight="1" hidden="1">
      <c r="B515" s="3" t="s">
        <v>81</v>
      </c>
      <c r="C515" s="62" t="s">
        <v>292</v>
      </c>
      <c r="D515" s="62" t="s">
        <v>241</v>
      </c>
      <c r="E515" s="62" t="s">
        <v>242</v>
      </c>
      <c r="F515" s="186" t="s">
        <v>234</v>
      </c>
      <c r="G515" s="187" t="s">
        <v>306</v>
      </c>
      <c r="H515" s="187" t="s">
        <v>230</v>
      </c>
      <c r="I515" s="167" t="s">
        <v>396</v>
      </c>
      <c r="J515" s="1" t="s">
        <v>80</v>
      </c>
      <c r="K515" s="207"/>
      <c r="L515" s="207"/>
    </row>
    <row r="516" spans="2:12" s="32" customFormat="1" ht="44.25" customHeight="1" hidden="1">
      <c r="B516" s="6" t="s">
        <v>89</v>
      </c>
      <c r="C516" s="62" t="s">
        <v>292</v>
      </c>
      <c r="D516" s="62" t="s">
        <v>241</v>
      </c>
      <c r="E516" s="62" t="s">
        <v>242</v>
      </c>
      <c r="F516" s="186" t="s">
        <v>234</v>
      </c>
      <c r="G516" s="187" t="s">
        <v>306</v>
      </c>
      <c r="H516" s="187" t="s">
        <v>230</v>
      </c>
      <c r="I516" s="167" t="s">
        <v>397</v>
      </c>
      <c r="J516" s="1"/>
      <c r="K516" s="207">
        <f>K517+K518</f>
        <v>0</v>
      </c>
      <c r="L516" s="207">
        <f>L517+L518</f>
        <v>0</v>
      </c>
    </row>
    <row r="517" spans="2:12" s="32" customFormat="1" ht="26.25" customHeight="1" hidden="1">
      <c r="B517" s="3" t="s">
        <v>8</v>
      </c>
      <c r="C517" s="62" t="s">
        <v>292</v>
      </c>
      <c r="D517" s="62" t="s">
        <v>241</v>
      </c>
      <c r="E517" s="62" t="s">
        <v>242</v>
      </c>
      <c r="F517" s="163" t="s">
        <v>234</v>
      </c>
      <c r="G517" s="163" t="s">
        <v>306</v>
      </c>
      <c r="H517" s="163" t="s">
        <v>230</v>
      </c>
      <c r="I517" s="163" t="s">
        <v>397</v>
      </c>
      <c r="J517" s="1" t="s">
        <v>4</v>
      </c>
      <c r="K517" s="207"/>
      <c r="L517" s="207"/>
    </row>
    <row r="518" spans="2:12" s="32" customFormat="1" ht="27.75" customHeight="1" hidden="1">
      <c r="B518" s="3" t="s">
        <v>81</v>
      </c>
      <c r="C518" s="62" t="s">
        <v>292</v>
      </c>
      <c r="D518" s="62" t="s">
        <v>241</v>
      </c>
      <c r="E518" s="62" t="s">
        <v>242</v>
      </c>
      <c r="F518" s="186" t="s">
        <v>234</v>
      </c>
      <c r="G518" s="187" t="s">
        <v>306</v>
      </c>
      <c r="H518" s="187" t="s">
        <v>230</v>
      </c>
      <c r="I518" s="167" t="s">
        <v>397</v>
      </c>
      <c r="J518" s="1" t="s">
        <v>80</v>
      </c>
      <c r="K518" s="207"/>
      <c r="L518" s="207"/>
    </row>
    <row r="519" spans="2:12" s="32" customFormat="1" ht="39" customHeight="1" hidden="1">
      <c r="B519" s="6" t="s">
        <v>89</v>
      </c>
      <c r="C519" s="62" t="s">
        <v>292</v>
      </c>
      <c r="D519" s="62" t="s">
        <v>241</v>
      </c>
      <c r="E519" s="62" t="s">
        <v>242</v>
      </c>
      <c r="F519" s="163" t="s">
        <v>234</v>
      </c>
      <c r="G519" s="163" t="s">
        <v>306</v>
      </c>
      <c r="H519" s="163" t="s">
        <v>230</v>
      </c>
      <c r="I519" s="163" t="s">
        <v>398</v>
      </c>
      <c r="J519" s="1"/>
      <c r="K519" s="207">
        <f>K520</f>
        <v>0</v>
      </c>
      <c r="L519" s="207">
        <f>L520</f>
        <v>0</v>
      </c>
    </row>
    <row r="520" spans="2:12" s="32" customFormat="1" ht="28.5" customHeight="1" hidden="1">
      <c r="B520" s="3" t="s">
        <v>81</v>
      </c>
      <c r="C520" s="62" t="s">
        <v>292</v>
      </c>
      <c r="D520" s="62" t="s">
        <v>241</v>
      </c>
      <c r="E520" s="62" t="s">
        <v>242</v>
      </c>
      <c r="F520" s="186" t="s">
        <v>234</v>
      </c>
      <c r="G520" s="187" t="s">
        <v>306</v>
      </c>
      <c r="H520" s="187" t="s">
        <v>230</v>
      </c>
      <c r="I520" s="167" t="s">
        <v>398</v>
      </c>
      <c r="J520" s="1" t="s">
        <v>80</v>
      </c>
      <c r="K520" s="207"/>
      <c r="L520" s="207"/>
    </row>
    <row r="521" spans="2:12" ht="40.5" customHeight="1">
      <c r="B521" s="9" t="s">
        <v>175</v>
      </c>
      <c r="C521" s="103" t="s">
        <v>292</v>
      </c>
      <c r="D521" s="103" t="s">
        <v>241</v>
      </c>
      <c r="E521" s="103" t="s">
        <v>242</v>
      </c>
      <c r="F521" s="186" t="s">
        <v>234</v>
      </c>
      <c r="G521" s="187" t="s">
        <v>306</v>
      </c>
      <c r="H521" s="187" t="s">
        <v>235</v>
      </c>
      <c r="I521" s="167" t="s">
        <v>309</v>
      </c>
      <c r="J521" s="84"/>
      <c r="K521" s="151">
        <f>K522</f>
        <v>3477</v>
      </c>
      <c r="L521" s="151">
        <f>L522</f>
        <v>3477</v>
      </c>
    </row>
    <row r="522" spans="2:12" ht="17.25" customHeight="1">
      <c r="B522" s="8" t="s">
        <v>81</v>
      </c>
      <c r="C522" s="103" t="s">
        <v>292</v>
      </c>
      <c r="D522" s="103" t="s">
        <v>241</v>
      </c>
      <c r="E522" s="103" t="s">
        <v>242</v>
      </c>
      <c r="F522" s="163" t="s">
        <v>234</v>
      </c>
      <c r="G522" s="163" t="s">
        <v>306</v>
      </c>
      <c r="H522" s="163" t="s">
        <v>235</v>
      </c>
      <c r="I522" s="163" t="s">
        <v>399</v>
      </c>
      <c r="J522" s="84" t="s">
        <v>80</v>
      </c>
      <c r="K522" s="151">
        <v>3477</v>
      </c>
      <c r="L522" s="151">
        <v>3477</v>
      </c>
    </row>
    <row r="523" spans="2:12" ht="46.5" customHeight="1">
      <c r="B523" s="9" t="s">
        <v>176</v>
      </c>
      <c r="C523" s="103" t="s">
        <v>292</v>
      </c>
      <c r="D523" s="103" t="s">
        <v>241</v>
      </c>
      <c r="E523" s="103" t="s">
        <v>242</v>
      </c>
      <c r="F523" s="186" t="s">
        <v>234</v>
      </c>
      <c r="G523" s="187" t="s">
        <v>306</v>
      </c>
      <c r="H523" s="187" t="s">
        <v>232</v>
      </c>
      <c r="I523" s="167" t="s">
        <v>309</v>
      </c>
      <c r="J523" s="84"/>
      <c r="K523" s="151">
        <f>K524</f>
        <v>4099</v>
      </c>
      <c r="L523" s="151">
        <f>L524</f>
        <v>4099</v>
      </c>
    </row>
    <row r="524" spans="2:12" ht="14.25" customHeight="1">
      <c r="B524" s="8" t="s">
        <v>81</v>
      </c>
      <c r="C524" s="103" t="s">
        <v>292</v>
      </c>
      <c r="D524" s="103" t="s">
        <v>241</v>
      </c>
      <c r="E524" s="103" t="s">
        <v>242</v>
      </c>
      <c r="F524" s="186" t="s">
        <v>234</v>
      </c>
      <c r="G524" s="187" t="s">
        <v>306</v>
      </c>
      <c r="H524" s="187" t="s">
        <v>232</v>
      </c>
      <c r="I524" s="167" t="s">
        <v>400</v>
      </c>
      <c r="J524" s="84" t="s">
        <v>80</v>
      </c>
      <c r="K524" s="151">
        <v>4099</v>
      </c>
      <c r="L524" s="151">
        <v>4099</v>
      </c>
    </row>
    <row r="525" spans="2:12" s="32" customFormat="1" ht="19.5" customHeight="1">
      <c r="B525" s="6" t="s">
        <v>166</v>
      </c>
      <c r="C525" s="62" t="s">
        <v>292</v>
      </c>
      <c r="D525" s="62" t="s">
        <v>233</v>
      </c>
      <c r="E525" s="62"/>
      <c r="F525" s="186"/>
      <c r="G525" s="187"/>
      <c r="H525" s="187"/>
      <c r="I525" s="167"/>
      <c r="J525" s="1"/>
      <c r="K525" s="207">
        <f>K526</f>
        <v>62.2</v>
      </c>
      <c r="L525" s="207">
        <f>L526</f>
        <v>62.2</v>
      </c>
    </row>
    <row r="526" spans="2:12" s="32" customFormat="1" ht="19.5" customHeight="1">
      <c r="B526" s="6" t="s">
        <v>97</v>
      </c>
      <c r="C526" s="62" t="s">
        <v>292</v>
      </c>
      <c r="D526" s="62" t="s">
        <v>233</v>
      </c>
      <c r="E526" s="62" t="s">
        <v>235</v>
      </c>
      <c r="F526" s="186"/>
      <c r="G526" s="187"/>
      <c r="H526" s="187"/>
      <c r="I526" s="167"/>
      <c r="J526" s="1"/>
      <c r="K526" s="207">
        <f>K527+K538</f>
        <v>62.2</v>
      </c>
      <c r="L526" s="207">
        <f>L527+L538</f>
        <v>62.2</v>
      </c>
    </row>
    <row r="527" spans="2:12" s="32" customFormat="1" ht="43.5" customHeight="1" hidden="1">
      <c r="B527" s="54" t="s">
        <v>209</v>
      </c>
      <c r="C527" s="62" t="s">
        <v>292</v>
      </c>
      <c r="D527" s="62" t="s">
        <v>233</v>
      </c>
      <c r="E527" s="62" t="s">
        <v>235</v>
      </c>
      <c r="F527" s="99" t="s">
        <v>242</v>
      </c>
      <c r="G527" s="168" t="s">
        <v>306</v>
      </c>
      <c r="H527" s="168" t="s">
        <v>231</v>
      </c>
      <c r="I527" s="131" t="s">
        <v>309</v>
      </c>
      <c r="J527" s="1"/>
      <c r="K527" s="207">
        <f>K528+K533</f>
        <v>0</v>
      </c>
      <c r="L527" s="207">
        <f>L528+L533</f>
        <v>0</v>
      </c>
    </row>
    <row r="528" spans="2:12" s="32" customFormat="1" ht="48.75" customHeight="1" hidden="1">
      <c r="B528" s="40" t="s">
        <v>51</v>
      </c>
      <c r="C528" s="62" t="s">
        <v>292</v>
      </c>
      <c r="D528" s="62" t="s">
        <v>233</v>
      </c>
      <c r="E528" s="62" t="s">
        <v>235</v>
      </c>
      <c r="F528" s="148" t="s">
        <v>242</v>
      </c>
      <c r="G528" s="148" t="s">
        <v>306</v>
      </c>
      <c r="H528" s="148" t="s">
        <v>230</v>
      </c>
      <c r="I528" s="148" t="s">
        <v>309</v>
      </c>
      <c r="J528" s="1"/>
      <c r="K528" s="207">
        <f>K529+K531</f>
        <v>0</v>
      </c>
      <c r="L528" s="207">
        <f>L529+L531</f>
        <v>0</v>
      </c>
    </row>
    <row r="529" spans="2:12" s="32" customFormat="1" ht="29.25" customHeight="1" hidden="1">
      <c r="B529" s="40" t="s">
        <v>50</v>
      </c>
      <c r="C529" s="62" t="s">
        <v>292</v>
      </c>
      <c r="D529" s="62" t="s">
        <v>233</v>
      </c>
      <c r="E529" s="62" t="s">
        <v>235</v>
      </c>
      <c r="F529" s="99" t="s">
        <v>242</v>
      </c>
      <c r="G529" s="168" t="s">
        <v>306</v>
      </c>
      <c r="H529" s="168" t="s">
        <v>230</v>
      </c>
      <c r="I529" s="131" t="s">
        <v>401</v>
      </c>
      <c r="J529" s="1"/>
      <c r="K529" s="207">
        <f>K530</f>
        <v>0</v>
      </c>
      <c r="L529" s="207">
        <f>L530</f>
        <v>0</v>
      </c>
    </row>
    <row r="530" spans="2:12" s="155" customFormat="1" ht="26.25" customHeight="1" hidden="1">
      <c r="B530" s="156" t="s">
        <v>81</v>
      </c>
      <c r="C530" s="213" t="s">
        <v>292</v>
      </c>
      <c r="D530" s="213" t="s">
        <v>233</v>
      </c>
      <c r="E530" s="213" t="s">
        <v>235</v>
      </c>
      <c r="F530" s="99" t="s">
        <v>242</v>
      </c>
      <c r="G530" s="168" t="s">
        <v>306</v>
      </c>
      <c r="H530" s="168" t="s">
        <v>230</v>
      </c>
      <c r="I530" s="131" t="s">
        <v>401</v>
      </c>
      <c r="J530" s="214" t="s">
        <v>80</v>
      </c>
      <c r="K530" s="211"/>
      <c r="L530" s="211"/>
    </row>
    <row r="531" spans="2:12" s="32" customFormat="1" ht="18" customHeight="1" hidden="1">
      <c r="B531" s="6" t="s">
        <v>53</v>
      </c>
      <c r="C531" s="62" t="s">
        <v>292</v>
      </c>
      <c r="D531" s="62" t="s">
        <v>233</v>
      </c>
      <c r="E531" s="62" t="s">
        <v>235</v>
      </c>
      <c r="F531" s="148" t="s">
        <v>242</v>
      </c>
      <c r="G531" s="148" t="s">
        <v>306</v>
      </c>
      <c r="H531" s="148" t="s">
        <v>230</v>
      </c>
      <c r="I531" s="148" t="s">
        <v>402</v>
      </c>
      <c r="J531" s="1"/>
      <c r="K531" s="207">
        <f>K532</f>
        <v>0</v>
      </c>
      <c r="L531" s="207">
        <f>L532</f>
        <v>0</v>
      </c>
    </row>
    <row r="532" spans="2:12" s="32" customFormat="1" ht="19.5" customHeight="1" hidden="1">
      <c r="B532" s="3" t="s">
        <v>81</v>
      </c>
      <c r="C532" s="62" t="s">
        <v>292</v>
      </c>
      <c r="D532" s="62" t="s">
        <v>233</v>
      </c>
      <c r="E532" s="62" t="s">
        <v>235</v>
      </c>
      <c r="F532" s="99" t="s">
        <v>242</v>
      </c>
      <c r="G532" s="168" t="s">
        <v>306</v>
      </c>
      <c r="H532" s="168" t="s">
        <v>230</v>
      </c>
      <c r="I532" s="131" t="s">
        <v>402</v>
      </c>
      <c r="J532" s="1" t="s">
        <v>80</v>
      </c>
      <c r="K532" s="207"/>
      <c r="L532" s="207"/>
    </row>
    <row r="533" spans="2:12" s="32" customFormat="1" ht="41.25" customHeight="1" hidden="1">
      <c r="B533" s="6" t="s">
        <v>199</v>
      </c>
      <c r="C533" s="62" t="s">
        <v>292</v>
      </c>
      <c r="D533" s="62" t="s">
        <v>233</v>
      </c>
      <c r="E533" s="62" t="s">
        <v>235</v>
      </c>
      <c r="F533" s="148" t="s">
        <v>242</v>
      </c>
      <c r="G533" s="148" t="s">
        <v>306</v>
      </c>
      <c r="H533" s="148" t="s">
        <v>235</v>
      </c>
      <c r="I533" s="148" t="s">
        <v>309</v>
      </c>
      <c r="J533" s="1"/>
      <c r="K533" s="207">
        <f>K534+K536</f>
        <v>0</v>
      </c>
      <c r="L533" s="207">
        <f>L534+L536</f>
        <v>0</v>
      </c>
    </row>
    <row r="534" spans="2:12" s="32" customFormat="1" ht="31.5" customHeight="1" hidden="1">
      <c r="B534" s="40" t="s">
        <v>52</v>
      </c>
      <c r="C534" s="62" t="s">
        <v>292</v>
      </c>
      <c r="D534" s="62" t="s">
        <v>233</v>
      </c>
      <c r="E534" s="62" t="s">
        <v>235</v>
      </c>
      <c r="F534" s="99" t="s">
        <v>242</v>
      </c>
      <c r="G534" s="168" t="s">
        <v>306</v>
      </c>
      <c r="H534" s="168" t="s">
        <v>235</v>
      </c>
      <c r="I534" s="131" t="s">
        <v>403</v>
      </c>
      <c r="J534" s="1"/>
      <c r="K534" s="207">
        <f>K535</f>
        <v>0</v>
      </c>
      <c r="L534" s="207">
        <f>L535</f>
        <v>0</v>
      </c>
    </row>
    <row r="535" spans="2:12" s="32" customFormat="1" ht="21" customHeight="1" hidden="1">
      <c r="B535" s="3" t="s">
        <v>81</v>
      </c>
      <c r="C535" s="62" t="s">
        <v>292</v>
      </c>
      <c r="D535" s="62" t="s">
        <v>233</v>
      </c>
      <c r="E535" s="62" t="s">
        <v>235</v>
      </c>
      <c r="F535" s="99" t="s">
        <v>242</v>
      </c>
      <c r="G535" s="168" t="s">
        <v>306</v>
      </c>
      <c r="H535" s="168" t="s">
        <v>235</v>
      </c>
      <c r="I535" s="131" t="s">
        <v>403</v>
      </c>
      <c r="J535" s="1" t="s">
        <v>80</v>
      </c>
      <c r="K535" s="207"/>
      <c r="L535" s="207"/>
    </row>
    <row r="536" spans="2:12" s="32" customFormat="1" ht="21.75" customHeight="1" hidden="1">
      <c r="B536" s="6" t="s">
        <v>53</v>
      </c>
      <c r="C536" s="62" t="s">
        <v>292</v>
      </c>
      <c r="D536" s="62" t="s">
        <v>233</v>
      </c>
      <c r="E536" s="62" t="s">
        <v>235</v>
      </c>
      <c r="F536" s="148" t="s">
        <v>242</v>
      </c>
      <c r="G536" s="148" t="s">
        <v>306</v>
      </c>
      <c r="H536" s="148" t="s">
        <v>235</v>
      </c>
      <c r="I536" s="210" t="s">
        <v>402</v>
      </c>
      <c r="J536" s="1"/>
      <c r="K536" s="207">
        <f>K537</f>
        <v>0</v>
      </c>
      <c r="L536" s="207">
        <f>L537</f>
        <v>0</v>
      </c>
    </row>
    <row r="537" spans="2:12" s="32" customFormat="1" ht="20.25" customHeight="1" hidden="1">
      <c r="B537" s="3" t="s">
        <v>81</v>
      </c>
      <c r="C537" s="62" t="s">
        <v>292</v>
      </c>
      <c r="D537" s="62" t="s">
        <v>233</v>
      </c>
      <c r="E537" s="62" t="s">
        <v>235</v>
      </c>
      <c r="F537" s="99" t="s">
        <v>242</v>
      </c>
      <c r="G537" s="168" t="s">
        <v>306</v>
      </c>
      <c r="H537" s="168" t="s">
        <v>235</v>
      </c>
      <c r="I537" s="131" t="s">
        <v>402</v>
      </c>
      <c r="J537" s="1" t="s">
        <v>80</v>
      </c>
      <c r="K537" s="207"/>
      <c r="L537" s="207"/>
    </row>
    <row r="538" spans="2:12" s="32" customFormat="1" ht="57.75" customHeight="1">
      <c r="B538" s="6" t="s">
        <v>191</v>
      </c>
      <c r="C538" s="62" t="s">
        <v>292</v>
      </c>
      <c r="D538" s="1" t="s">
        <v>233</v>
      </c>
      <c r="E538" s="1" t="s">
        <v>235</v>
      </c>
      <c r="F538" s="186" t="s">
        <v>425</v>
      </c>
      <c r="G538" s="187" t="s">
        <v>306</v>
      </c>
      <c r="H538" s="187" t="s">
        <v>231</v>
      </c>
      <c r="I538" s="167" t="s">
        <v>445</v>
      </c>
      <c r="J538" s="1"/>
      <c r="K538" s="207">
        <f>K539</f>
        <v>62.2</v>
      </c>
      <c r="L538" s="207">
        <f>L539</f>
        <v>62.2</v>
      </c>
    </row>
    <row r="539" spans="2:12" s="32" customFormat="1" ht="23.25" customHeight="1">
      <c r="B539" s="3" t="s">
        <v>81</v>
      </c>
      <c r="C539" s="62" t="s">
        <v>292</v>
      </c>
      <c r="D539" s="1" t="s">
        <v>233</v>
      </c>
      <c r="E539" s="1" t="s">
        <v>235</v>
      </c>
      <c r="F539" s="186" t="s">
        <v>425</v>
      </c>
      <c r="G539" s="187" t="s">
        <v>306</v>
      </c>
      <c r="H539" s="187" t="s">
        <v>231</v>
      </c>
      <c r="I539" s="167" t="s">
        <v>445</v>
      </c>
      <c r="J539" s="1" t="s">
        <v>80</v>
      </c>
      <c r="K539" s="207">
        <v>62.2</v>
      </c>
      <c r="L539" s="207">
        <v>62.2</v>
      </c>
    </row>
    <row r="540" spans="2:12" s="32" customFormat="1" ht="23.25" customHeight="1" hidden="1">
      <c r="B540" s="40" t="s">
        <v>280</v>
      </c>
      <c r="C540" s="62" t="s">
        <v>292</v>
      </c>
      <c r="D540" s="62" t="s">
        <v>239</v>
      </c>
      <c r="E540" s="62"/>
      <c r="F540" s="186"/>
      <c r="G540" s="187"/>
      <c r="H540" s="187"/>
      <c r="I540" s="167"/>
      <c r="J540" s="1"/>
      <c r="K540" s="207">
        <f aca="true" t="shared" si="25" ref="K540:L544">K541</f>
        <v>0</v>
      </c>
      <c r="L540" s="207">
        <f t="shared" si="25"/>
        <v>0</v>
      </c>
    </row>
    <row r="541" spans="2:12" s="32" customFormat="1" ht="23.25" customHeight="1" hidden="1">
      <c r="B541" s="40" t="s">
        <v>106</v>
      </c>
      <c r="C541" s="62" t="s">
        <v>292</v>
      </c>
      <c r="D541" s="62" t="s">
        <v>239</v>
      </c>
      <c r="E541" s="62" t="s">
        <v>233</v>
      </c>
      <c r="F541" s="186"/>
      <c r="G541" s="187"/>
      <c r="H541" s="187"/>
      <c r="I541" s="167"/>
      <c r="J541" s="1"/>
      <c r="K541" s="207">
        <f t="shared" si="25"/>
        <v>0</v>
      </c>
      <c r="L541" s="207">
        <f t="shared" si="25"/>
        <v>0</v>
      </c>
    </row>
    <row r="542" spans="2:12" s="32" customFormat="1" ht="54" customHeight="1" hidden="1">
      <c r="B542" s="43" t="s">
        <v>107</v>
      </c>
      <c r="C542" s="62" t="s">
        <v>292</v>
      </c>
      <c r="D542" s="103" t="s">
        <v>239</v>
      </c>
      <c r="E542" s="103" t="s">
        <v>233</v>
      </c>
      <c r="F542" s="99">
        <v>13</v>
      </c>
      <c r="G542" s="168" t="s">
        <v>306</v>
      </c>
      <c r="H542" s="168" t="s">
        <v>231</v>
      </c>
      <c r="I542" s="168" t="s">
        <v>307</v>
      </c>
      <c r="J542" s="1"/>
      <c r="K542" s="207">
        <f t="shared" si="25"/>
        <v>0</v>
      </c>
      <c r="L542" s="207">
        <f t="shared" si="25"/>
        <v>0</v>
      </c>
    </row>
    <row r="543" spans="2:12" s="32" customFormat="1" ht="57" customHeight="1" hidden="1">
      <c r="B543" s="9" t="s">
        <v>318</v>
      </c>
      <c r="C543" s="62" t="s">
        <v>292</v>
      </c>
      <c r="D543" s="103" t="s">
        <v>239</v>
      </c>
      <c r="E543" s="103" t="s">
        <v>233</v>
      </c>
      <c r="F543" s="173" t="s">
        <v>286</v>
      </c>
      <c r="G543" s="173" t="s">
        <v>306</v>
      </c>
      <c r="H543" s="173" t="s">
        <v>240</v>
      </c>
      <c r="I543" s="173" t="s">
        <v>319</v>
      </c>
      <c r="J543" s="85"/>
      <c r="K543" s="151">
        <f t="shared" si="25"/>
        <v>0</v>
      </c>
      <c r="L543" s="207">
        <f t="shared" si="25"/>
        <v>0</v>
      </c>
    </row>
    <row r="544" spans="2:12" s="32" customFormat="1" ht="23.25" customHeight="1" hidden="1">
      <c r="B544" s="9" t="s">
        <v>108</v>
      </c>
      <c r="C544" s="62" t="s">
        <v>292</v>
      </c>
      <c r="D544" s="103" t="s">
        <v>239</v>
      </c>
      <c r="E544" s="103" t="s">
        <v>233</v>
      </c>
      <c r="F544" s="133" t="s">
        <v>286</v>
      </c>
      <c r="G544" s="195" t="s">
        <v>306</v>
      </c>
      <c r="H544" s="195" t="s">
        <v>240</v>
      </c>
      <c r="I544" s="195" t="s">
        <v>319</v>
      </c>
      <c r="J544" s="85"/>
      <c r="K544" s="151">
        <f t="shared" si="25"/>
        <v>0</v>
      </c>
      <c r="L544" s="207">
        <f t="shared" si="25"/>
        <v>0</v>
      </c>
    </row>
    <row r="545" spans="2:12" s="32" customFormat="1" ht="23.25" customHeight="1" hidden="1">
      <c r="B545" s="3" t="s">
        <v>81</v>
      </c>
      <c r="C545" s="62" t="s">
        <v>292</v>
      </c>
      <c r="D545" s="103" t="s">
        <v>239</v>
      </c>
      <c r="E545" s="103" t="s">
        <v>233</v>
      </c>
      <c r="F545" s="133" t="s">
        <v>286</v>
      </c>
      <c r="G545" s="195" t="s">
        <v>306</v>
      </c>
      <c r="H545" s="195" t="s">
        <v>240</v>
      </c>
      <c r="I545" s="161" t="s">
        <v>319</v>
      </c>
      <c r="J545" s="109">
        <v>540</v>
      </c>
      <c r="K545" s="151">
        <v>0</v>
      </c>
      <c r="L545" s="207">
        <v>0</v>
      </c>
    </row>
    <row r="546" spans="2:12" s="32" customFormat="1" ht="16.5" customHeight="1">
      <c r="B546" s="48" t="s">
        <v>284</v>
      </c>
      <c r="C546" s="62" t="s">
        <v>292</v>
      </c>
      <c r="D546" s="62" t="s">
        <v>248</v>
      </c>
      <c r="E546" s="62" t="s">
        <v>231</v>
      </c>
      <c r="F546" s="186"/>
      <c r="G546" s="187"/>
      <c r="H546" s="187"/>
      <c r="I546" s="167"/>
      <c r="J546" s="1"/>
      <c r="K546" s="207">
        <f aca="true" t="shared" si="26" ref="K546:L549">K547</f>
        <v>1760.2</v>
      </c>
      <c r="L546" s="207">
        <f t="shared" si="26"/>
        <v>1760.2</v>
      </c>
    </row>
    <row r="547" spans="2:12" s="32" customFormat="1" ht="17.25" customHeight="1">
      <c r="B547" s="40" t="s">
        <v>267</v>
      </c>
      <c r="C547" s="62" t="s">
        <v>292</v>
      </c>
      <c r="D547" s="1" t="s">
        <v>248</v>
      </c>
      <c r="E547" s="1" t="s">
        <v>230</v>
      </c>
      <c r="F547" s="186"/>
      <c r="G547" s="187"/>
      <c r="H547" s="187"/>
      <c r="I547" s="167"/>
      <c r="J547" s="1"/>
      <c r="K547" s="207">
        <f t="shared" si="26"/>
        <v>1760.2</v>
      </c>
      <c r="L547" s="207">
        <f t="shared" si="26"/>
        <v>1760.2</v>
      </c>
    </row>
    <row r="548" spans="2:12" s="32" customFormat="1" ht="48.75" customHeight="1">
      <c r="B548" s="13" t="s">
        <v>211</v>
      </c>
      <c r="C548" s="62" t="s">
        <v>292</v>
      </c>
      <c r="D548" s="1" t="s">
        <v>248</v>
      </c>
      <c r="E548" s="1" t="s">
        <v>230</v>
      </c>
      <c r="F548" s="164" t="s">
        <v>240</v>
      </c>
      <c r="G548" s="164" t="s">
        <v>306</v>
      </c>
      <c r="H548" s="164" t="s">
        <v>231</v>
      </c>
      <c r="I548" s="164" t="s">
        <v>309</v>
      </c>
      <c r="J548" s="104"/>
      <c r="K548" s="196">
        <f t="shared" si="26"/>
        <v>1760.2</v>
      </c>
      <c r="L548" s="196">
        <f t="shared" si="26"/>
        <v>1760.2</v>
      </c>
    </row>
    <row r="549" spans="2:12" s="32" customFormat="1" ht="42" customHeight="1">
      <c r="B549" s="3" t="s">
        <v>177</v>
      </c>
      <c r="C549" s="62" t="s">
        <v>292</v>
      </c>
      <c r="D549" s="1" t="s">
        <v>248</v>
      </c>
      <c r="E549" s="1" t="s">
        <v>230</v>
      </c>
      <c r="F549" s="186" t="s">
        <v>240</v>
      </c>
      <c r="G549" s="187" t="s">
        <v>306</v>
      </c>
      <c r="H549" s="187" t="s">
        <v>233</v>
      </c>
      <c r="I549" s="167" t="s">
        <v>309</v>
      </c>
      <c r="J549" s="1"/>
      <c r="K549" s="207">
        <f t="shared" si="26"/>
        <v>1760.2</v>
      </c>
      <c r="L549" s="207">
        <f t="shared" si="26"/>
        <v>1760.2</v>
      </c>
    </row>
    <row r="550" spans="2:12" s="32" customFormat="1" ht="24" customHeight="1">
      <c r="B550" s="3" t="s">
        <v>214</v>
      </c>
      <c r="C550" s="62" t="s">
        <v>292</v>
      </c>
      <c r="D550" s="1" t="s">
        <v>248</v>
      </c>
      <c r="E550" s="1" t="s">
        <v>230</v>
      </c>
      <c r="F550" s="163" t="s">
        <v>240</v>
      </c>
      <c r="G550" s="163" t="s">
        <v>306</v>
      </c>
      <c r="H550" s="163" t="s">
        <v>233</v>
      </c>
      <c r="I550" s="163" t="s">
        <v>395</v>
      </c>
      <c r="J550" s="1"/>
      <c r="K550" s="207">
        <f>K551+K552</f>
        <v>1760.2</v>
      </c>
      <c r="L550" s="207">
        <f>L551+L552</f>
        <v>1760.2</v>
      </c>
    </row>
    <row r="551" spans="2:12" s="32" customFormat="1" ht="37.5" customHeight="1">
      <c r="B551" s="3" t="s">
        <v>224</v>
      </c>
      <c r="C551" s="62" t="s">
        <v>292</v>
      </c>
      <c r="D551" s="1" t="s">
        <v>248</v>
      </c>
      <c r="E551" s="1" t="s">
        <v>230</v>
      </c>
      <c r="F551" s="186" t="s">
        <v>240</v>
      </c>
      <c r="G551" s="187" t="s">
        <v>306</v>
      </c>
      <c r="H551" s="187" t="s">
        <v>233</v>
      </c>
      <c r="I551" s="167" t="s">
        <v>395</v>
      </c>
      <c r="J551" s="1" t="s">
        <v>225</v>
      </c>
      <c r="K551" s="207">
        <v>1753.2</v>
      </c>
      <c r="L551" s="207">
        <v>1753.2</v>
      </c>
    </row>
    <row r="552" spans="2:12" s="32" customFormat="1" ht="30" customHeight="1">
      <c r="B552" s="3" t="s">
        <v>220</v>
      </c>
      <c r="C552" s="62" t="s">
        <v>292</v>
      </c>
      <c r="D552" s="1" t="s">
        <v>248</v>
      </c>
      <c r="E552" s="1" t="s">
        <v>230</v>
      </c>
      <c r="F552" s="186" t="s">
        <v>240</v>
      </c>
      <c r="G552" s="187" t="s">
        <v>306</v>
      </c>
      <c r="H552" s="187" t="s">
        <v>233</v>
      </c>
      <c r="I552" s="167" t="s">
        <v>395</v>
      </c>
      <c r="J552" s="1" t="s">
        <v>4</v>
      </c>
      <c r="K552" s="207">
        <v>7</v>
      </c>
      <c r="L552" s="207">
        <v>7</v>
      </c>
    </row>
    <row r="553" spans="2:12" s="32" customFormat="1" ht="24.75" customHeight="1">
      <c r="B553" s="3" t="s">
        <v>464</v>
      </c>
      <c r="C553" s="62" t="s">
        <v>292</v>
      </c>
      <c r="D553" s="98" t="s">
        <v>286</v>
      </c>
      <c r="E553" s="98" t="s">
        <v>231</v>
      </c>
      <c r="F553" s="186"/>
      <c r="G553" s="187"/>
      <c r="H553" s="187"/>
      <c r="I553" s="167"/>
      <c r="J553" s="1"/>
      <c r="K553" s="207">
        <f>K554</f>
        <v>98</v>
      </c>
      <c r="L553" s="207">
        <f>L554</f>
        <v>98</v>
      </c>
    </row>
    <row r="554" spans="2:12" s="32" customFormat="1" ht="20.25" customHeight="1">
      <c r="B554" s="3" t="s">
        <v>82</v>
      </c>
      <c r="C554" s="62" t="s">
        <v>292</v>
      </c>
      <c r="D554" s="99" t="s">
        <v>286</v>
      </c>
      <c r="E554" s="99" t="s">
        <v>230</v>
      </c>
      <c r="F554" s="186"/>
      <c r="G554" s="187"/>
      <c r="H554" s="187"/>
      <c r="I554" s="167"/>
      <c r="J554" s="1"/>
      <c r="K554" s="207">
        <f aca="true" t="shared" si="27" ref="K554:L557">K555</f>
        <v>98</v>
      </c>
      <c r="L554" s="207">
        <f t="shared" si="27"/>
        <v>98</v>
      </c>
    </row>
    <row r="555" spans="2:12" s="32" customFormat="1" ht="45.75" customHeight="1">
      <c r="B555" s="3" t="s">
        <v>99</v>
      </c>
      <c r="C555" s="62" t="s">
        <v>292</v>
      </c>
      <c r="D555" s="99" t="s">
        <v>286</v>
      </c>
      <c r="E555" s="62" t="s">
        <v>230</v>
      </c>
      <c r="F555" s="99" t="s">
        <v>248</v>
      </c>
      <c r="G555" s="168" t="s">
        <v>306</v>
      </c>
      <c r="H555" s="168" t="s">
        <v>231</v>
      </c>
      <c r="I555" s="131" t="s">
        <v>309</v>
      </c>
      <c r="J555" s="1"/>
      <c r="K555" s="207">
        <f t="shared" si="27"/>
        <v>98</v>
      </c>
      <c r="L555" s="207">
        <f t="shared" si="27"/>
        <v>98</v>
      </c>
    </row>
    <row r="556" spans="2:12" s="32" customFormat="1" ht="71.25" customHeight="1">
      <c r="B556" s="3" t="s">
        <v>178</v>
      </c>
      <c r="C556" s="62" t="s">
        <v>292</v>
      </c>
      <c r="D556" s="99" t="s">
        <v>286</v>
      </c>
      <c r="E556" s="99" t="s">
        <v>230</v>
      </c>
      <c r="F556" s="99" t="s">
        <v>248</v>
      </c>
      <c r="G556" s="168" t="s">
        <v>325</v>
      </c>
      <c r="H556" s="168" t="s">
        <v>231</v>
      </c>
      <c r="I556" s="131" t="s">
        <v>309</v>
      </c>
      <c r="J556" s="1"/>
      <c r="K556" s="207">
        <f t="shared" si="27"/>
        <v>98</v>
      </c>
      <c r="L556" s="184">
        <f t="shared" si="27"/>
        <v>98</v>
      </c>
    </row>
    <row r="557" spans="2:12" s="32" customFormat="1" ht="22.5" customHeight="1">
      <c r="B557" s="3" t="s">
        <v>179</v>
      </c>
      <c r="C557" s="62" t="s">
        <v>295</v>
      </c>
      <c r="D557" s="99" t="s">
        <v>286</v>
      </c>
      <c r="E557" s="62" t="s">
        <v>230</v>
      </c>
      <c r="F557" s="148" t="s">
        <v>248</v>
      </c>
      <c r="G557" s="148" t="s">
        <v>325</v>
      </c>
      <c r="H557" s="148" t="s">
        <v>230</v>
      </c>
      <c r="I557" s="148" t="s">
        <v>404</v>
      </c>
      <c r="J557" s="1"/>
      <c r="K557" s="207">
        <f t="shared" si="27"/>
        <v>98</v>
      </c>
      <c r="L557" s="207">
        <f t="shared" si="27"/>
        <v>98</v>
      </c>
    </row>
    <row r="558" spans="2:12" s="32" customFormat="1" ht="15.75" customHeight="1">
      <c r="B558" s="50" t="s">
        <v>82</v>
      </c>
      <c r="C558" s="62" t="s">
        <v>292</v>
      </c>
      <c r="D558" s="99" t="s">
        <v>286</v>
      </c>
      <c r="E558" s="99" t="s">
        <v>230</v>
      </c>
      <c r="F558" s="99" t="s">
        <v>248</v>
      </c>
      <c r="G558" s="168" t="s">
        <v>325</v>
      </c>
      <c r="H558" s="168" t="s">
        <v>230</v>
      </c>
      <c r="I558" s="131" t="s">
        <v>404</v>
      </c>
      <c r="J558" s="1" t="s">
        <v>102</v>
      </c>
      <c r="K558" s="207">
        <v>98</v>
      </c>
      <c r="L558" s="207">
        <v>98</v>
      </c>
    </row>
    <row r="559" spans="2:12" s="32" customFormat="1" ht="35.25" customHeight="1">
      <c r="B559" s="6" t="s">
        <v>181</v>
      </c>
      <c r="C559" s="62" t="s">
        <v>292</v>
      </c>
      <c r="D559" s="99" t="s">
        <v>297</v>
      </c>
      <c r="E559" s="99" t="s">
        <v>231</v>
      </c>
      <c r="F559" s="186"/>
      <c r="G559" s="187"/>
      <c r="H559" s="187"/>
      <c r="I559" s="167"/>
      <c r="J559" s="1"/>
      <c r="K559" s="207">
        <f>K560+K568+K574</f>
        <v>26880.100000000002</v>
      </c>
      <c r="L559" s="207">
        <f>L560+L568+L574</f>
        <v>28820.7</v>
      </c>
    </row>
    <row r="560" spans="2:12" s="32" customFormat="1" ht="42" customHeight="1">
      <c r="B560" s="6" t="s">
        <v>182</v>
      </c>
      <c r="C560" s="62" t="s">
        <v>292</v>
      </c>
      <c r="D560" s="99" t="s">
        <v>297</v>
      </c>
      <c r="E560" s="99" t="s">
        <v>230</v>
      </c>
      <c r="F560" s="186"/>
      <c r="G560" s="187"/>
      <c r="H560" s="187"/>
      <c r="I560" s="167"/>
      <c r="J560" s="1"/>
      <c r="K560" s="207">
        <f aca="true" t="shared" si="28" ref="K560:L562">K561</f>
        <v>9334.4</v>
      </c>
      <c r="L560" s="207">
        <f t="shared" si="28"/>
        <v>9872.5</v>
      </c>
    </row>
    <row r="561" spans="2:12" s="32" customFormat="1" ht="45" customHeight="1">
      <c r="B561" s="3" t="s">
        <v>99</v>
      </c>
      <c r="C561" s="62" t="s">
        <v>292</v>
      </c>
      <c r="D561" s="99" t="s">
        <v>297</v>
      </c>
      <c r="E561" s="62" t="s">
        <v>230</v>
      </c>
      <c r="F561" s="148" t="s">
        <v>248</v>
      </c>
      <c r="G561" s="148" t="s">
        <v>306</v>
      </c>
      <c r="H561" s="148" t="s">
        <v>231</v>
      </c>
      <c r="I561" s="148" t="s">
        <v>309</v>
      </c>
      <c r="J561" s="1"/>
      <c r="K561" s="207">
        <f t="shared" si="28"/>
        <v>9334.4</v>
      </c>
      <c r="L561" s="207">
        <f t="shared" si="28"/>
        <v>9872.5</v>
      </c>
    </row>
    <row r="562" spans="2:12" s="32" customFormat="1" ht="33" customHeight="1">
      <c r="B562" s="3" t="s">
        <v>180</v>
      </c>
      <c r="C562" s="62" t="s">
        <v>292</v>
      </c>
      <c r="D562" s="99" t="s">
        <v>297</v>
      </c>
      <c r="E562" s="99" t="s">
        <v>230</v>
      </c>
      <c r="F562" s="99" t="s">
        <v>248</v>
      </c>
      <c r="G562" s="168" t="s">
        <v>327</v>
      </c>
      <c r="H562" s="168" t="s">
        <v>231</v>
      </c>
      <c r="I562" s="131" t="s">
        <v>309</v>
      </c>
      <c r="J562" s="1"/>
      <c r="K562" s="207">
        <f t="shared" si="28"/>
        <v>9334.4</v>
      </c>
      <c r="L562" s="207">
        <f t="shared" si="28"/>
        <v>9872.5</v>
      </c>
    </row>
    <row r="563" spans="2:12" s="32" customFormat="1" ht="31.5" customHeight="1">
      <c r="B563" s="6" t="s">
        <v>184</v>
      </c>
      <c r="C563" s="62" t="s">
        <v>292</v>
      </c>
      <c r="D563" s="99" t="s">
        <v>297</v>
      </c>
      <c r="E563" s="62" t="s">
        <v>230</v>
      </c>
      <c r="F563" s="148" t="s">
        <v>248</v>
      </c>
      <c r="G563" s="148" t="s">
        <v>327</v>
      </c>
      <c r="H563" s="148" t="s">
        <v>230</v>
      </c>
      <c r="I563" s="148" t="s">
        <v>309</v>
      </c>
      <c r="J563" s="1"/>
      <c r="K563" s="207">
        <f>K564+K566</f>
        <v>9334.4</v>
      </c>
      <c r="L563" s="207">
        <f>L564+L566</f>
        <v>9872.5</v>
      </c>
    </row>
    <row r="564" spans="2:12" s="32" customFormat="1" ht="31.5" customHeight="1">
      <c r="B564" s="6" t="s">
        <v>186</v>
      </c>
      <c r="C564" s="62" t="s">
        <v>292</v>
      </c>
      <c r="D564" s="99" t="s">
        <v>297</v>
      </c>
      <c r="E564" s="62" t="s">
        <v>230</v>
      </c>
      <c r="F564" s="168" t="s">
        <v>248</v>
      </c>
      <c r="G564" s="168" t="s">
        <v>327</v>
      </c>
      <c r="H564" s="168" t="s">
        <v>230</v>
      </c>
      <c r="I564" s="131" t="s">
        <v>405</v>
      </c>
      <c r="J564" s="1"/>
      <c r="K564" s="207">
        <f>K565</f>
        <v>6863.4</v>
      </c>
      <c r="L564" s="207">
        <f>L565</f>
        <v>7695.1</v>
      </c>
    </row>
    <row r="565" spans="2:12" s="32" customFormat="1" ht="19.5" customHeight="1">
      <c r="B565" s="3" t="s">
        <v>217</v>
      </c>
      <c r="C565" s="62" t="s">
        <v>292</v>
      </c>
      <c r="D565" s="99" t="s">
        <v>297</v>
      </c>
      <c r="E565" s="62" t="s">
        <v>230</v>
      </c>
      <c r="F565" s="148" t="s">
        <v>248</v>
      </c>
      <c r="G565" s="148" t="s">
        <v>327</v>
      </c>
      <c r="H565" s="148" t="s">
        <v>230</v>
      </c>
      <c r="I565" s="148" t="s">
        <v>405</v>
      </c>
      <c r="J565" s="1" t="s">
        <v>218</v>
      </c>
      <c r="K565" s="207">
        <v>6863.4</v>
      </c>
      <c r="L565" s="207">
        <v>7695.1</v>
      </c>
    </row>
    <row r="566" spans="2:12" s="32" customFormat="1" ht="96" customHeight="1">
      <c r="B566" s="6" t="s">
        <v>183</v>
      </c>
      <c r="C566" s="62" t="s">
        <v>292</v>
      </c>
      <c r="D566" s="99" t="s">
        <v>297</v>
      </c>
      <c r="E566" s="99" t="s">
        <v>230</v>
      </c>
      <c r="F566" s="99" t="s">
        <v>248</v>
      </c>
      <c r="G566" s="168" t="s">
        <v>327</v>
      </c>
      <c r="H566" s="168" t="s">
        <v>230</v>
      </c>
      <c r="I566" s="131" t="s">
        <v>406</v>
      </c>
      <c r="J566" s="1"/>
      <c r="K566" s="207">
        <f>K567</f>
        <v>2471</v>
      </c>
      <c r="L566" s="207">
        <f>L567</f>
        <v>2177.4</v>
      </c>
    </row>
    <row r="567" spans="2:12" s="32" customFormat="1" ht="15.75" customHeight="1">
      <c r="B567" s="3" t="s">
        <v>217</v>
      </c>
      <c r="C567" s="62" t="s">
        <v>292</v>
      </c>
      <c r="D567" s="99" t="s">
        <v>297</v>
      </c>
      <c r="E567" s="62" t="s">
        <v>230</v>
      </c>
      <c r="F567" s="168" t="s">
        <v>248</v>
      </c>
      <c r="G567" s="168" t="s">
        <v>327</v>
      </c>
      <c r="H567" s="168" t="s">
        <v>230</v>
      </c>
      <c r="I567" s="131" t="s">
        <v>406</v>
      </c>
      <c r="J567" s="1" t="s">
        <v>218</v>
      </c>
      <c r="K567" s="207">
        <v>2471</v>
      </c>
      <c r="L567" s="207">
        <v>2177.4</v>
      </c>
    </row>
    <row r="568" spans="2:12" s="32" customFormat="1" ht="15.75" customHeight="1">
      <c r="B568" s="6" t="s">
        <v>219</v>
      </c>
      <c r="C568" s="62" t="s">
        <v>292</v>
      </c>
      <c r="D568" s="99" t="s">
        <v>297</v>
      </c>
      <c r="E568" s="99" t="s">
        <v>235</v>
      </c>
      <c r="F568" s="186"/>
      <c r="G568" s="187"/>
      <c r="H568" s="187"/>
      <c r="I568" s="167"/>
      <c r="J568" s="1"/>
      <c r="K568" s="207">
        <f aca="true" t="shared" si="29" ref="K568:L572">K569</f>
        <v>17056.9</v>
      </c>
      <c r="L568" s="207">
        <f t="shared" si="29"/>
        <v>18459.4</v>
      </c>
    </row>
    <row r="569" spans="2:12" s="32" customFormat="1" ht="42.75" customHeight="1">
      <c r="B569" s="3" t="s">
        <v>99</v>
      </c>
      <c r="C569" s="62" t="s">
        <v>292</v>
      </c>
      <c r="D569" s="99" t="s">
        <v>297</v>
      </c>
      <c r="E569" s="62" t="s">
        <v>235</v>
      </c>
      <c r="F569" s="148" t="s">
        <v>248</v>
      </c>
      <c r="G569" s="148" t="s">
        <v>306</v>
      </c>
      <c r="H569" s="148" t="s">
        <v>231</v>
      </c>
      <c r="I569" s="148" t="s">
        <v>309</v>
      </c>
      <c r="J569" s="1"/>
      <c r="K569" s="207">
        <f t="shared" si="29"/>
        <v>17056.9</v>
      </c>
      <c r="L569" s="207">
        <f t="shared" si="29"/>
        <v>18459.4</v>
      </c>
    </row>
    <row r="570" spans="2:12" s="32" customFormat="1" ht="29.25" customHeight="1">
      <c r="B570" s="3" t="s">
        <v>180</v>
      </c>
      <c r="C570" s="62" t="s">
        <v>292</v>
      </c>
      <c r="D570" s="99" t="s">
        <v>297</v>
      </c>
      <c r="E570" s="62" t="s">
        <v>235</v>
      </c>
      <c r="F570" s="168" t="s">
        <v>248</v>
      </c>
      <c r="G570" s="168" t="s">
        <v>327</v>
      </c>
      <c r="H570" s="168" t="s">
        <v>231</v>
      </c>
      <c r="I570" s="131" t="s">
        <v>309</v>
      </c>
      <c r="J570" s="1"/>
      <c r="K570" s="207">
        <f t="shared" si="29"/>
        <v>17056.9</v>
      </c>
      <c r="L570" s="207">
        <f t="shared" si="29"/>
        <v>18459.4</v>
      </c>
    </row>
    <row r="571" spans="2:12" s="32" customFormat="1" ht="30" customHeight="1">
      <c r="B571" s="6" t="s">
        <v>185</v>
      </c>
      <c r="C571" s="62" t="s">
        <v>292</v>
      </c>
      <c r="D571" s="99" t="s">
        <v>297</v>
      </c>
      <c r="E571" s="62" t="s">
        <v>235</v>
      </c>
      <c r="F571" s="168" t="s">
        <v>248</v>
      </c>
      <c r="G571" s="168" t="s">
        <v>327</v>
      </c>
      <c r="H571" s="168" t="s">
        <v>235</v>
      </c>
      <c r="I571" s="131" t="s">
        <v>309</v>
      </c>
      <c r="J571" s="1"/>
      <c r="K571" s="207">
        <f t="shared" si="29"/>
        <v>17056.9</v>
      </c>
      <c r="L571" s="207">
        <f t="shared" si="29"/>
        <v>18459.4</v>
      </c>
    </row>
    <row r="572" spans="2:12" s="32" customFormat="1" ht="42" customHeight="1">
      <c r="B572" s="6" t="s">
        <v>187</v>
      </c>
      <c r="C572" s="62" t="s">
        <v>292</v>
      </c>
      <c r="D572" s="99" t="s">
        <v>297</v>
      </c>
      <c r="E572" s="62" t="s">
        <v>235</v>
      </c>
      <c r="F572" s="148" t="s">
        <v>248</v>
      </c>
      <c r="G572" s="148" t="s">
        <v>327</v>
      </c>
      <c r="H572" s="148" t="s">
        <v>235</v>
      </c>
      <c r="I572" s="148" t="s">
        <v>407</v>
      </c>
      <c r="J572" s="1"/>
      <c r="K572" s="207">
        <f t="shared" si="29"/>
        <v>17056.9</v>
      </c>
      <c r="L572" s="207">
        <f t="shared" si="29"/>
        <v>18459.4</v>
      </c>
    </row>
    <row r="573" spans="2:12" s="32" customFormat="1" ht="15.75" customHeight="1">
      <c r="B573" s="3" t="s">
        <v>217</v>
      </c>
      <c r="C573" s="62" t="s">
        <v>292</v>
      </c>
      <c r="D573" s="99" t="s">
        <v>297</v>
      </c>
      <c r="E573" s="62" t="s">
        <v>235</v>
      </c>
      <c r="F573" s="168" t="s">
        <v>248</v>
      </c>
      <c r="G573" s="168" t="s">
        <v>327</v>
      </c>
      <c r="H573" s="168" t="s">
        <v>235</v>
      </c>
      <c r="I573" s="131" t="s">
        <v>407</v>
      </c>
      <c r="J573" s="1" t="s">
        <v>218</v>
      </c>
      <c r="K573" s="207">
        <v>17056.9</v>
      </c>
      <c r="L573" s="207">
        <v>18459.4</v>
      </c>
    </row>
    <row r="574" spans="2:12" s="32" customFormat="1" ht="15.75" customHeight="1">
      <c r="B574" s="247" t="s">
        <v>485</v>
      </c>
      <c r="C574" s="62" t="s">
        <v>292</v>
      </c>
      <c r="D574" s="62" t="s">
        <v>297</v>
      </c>
      <c r="E574" s="62" t="s">
        <v>232</v>
      </c>
      <c r="F574" s="168"/>
      <c r="G574" s="168"/>
      <c r="H574" s="168"/>
      <c r="I574" s="131"/>
      <c r="J574" s="1"/>
      <c r="K574" s="207">
        <f>K575</f>
        <v>488.8</v>
      </c>
      <c r="L574" s="207">
        <f>L575</f>
        <v>488.8</v>
      </c>
    </row>
    <row r="575" spans="2:12" s="32" customFormat="1" ht="55.5" customHeight="1">
      <c r="B575" s="246" t="s">
        <v>486</v>
      </c>
      <c r="C575" s="62" t="s">
        <v>292</v>
      </c>
      <c r="D575" s="62" t="s">
        <v>297</v>
      </c>
      <c r="E575" s="62" t="s">
        <v>232</v>
      </c>
      <c r="F575" s="168" t="s">
        <v>248</v>
      </c>
      <c r="G575" s="168" t="s">
        <v>327</v>
      </c>
      <c r="H575" s="168" t="s">
        <v>232</v>
      </c>
      <c r="I575" s="131" t="s">
        <v>465</v>
      </c>
      <c r="J575" s="1"/>
      <c r="K575" s="207">
        <f>K576</f>
        <v>488.8</v>
      </c>
      <c r="L575" s="207">
        <f>L576</f>
        <v>488.8</v>
      </c>
    </row>
    <row r="576" spans="2:12" s="32" customFormat="1" ht="15.75" customHeight="1">
      <c r="B576" s="248" t="s">
        <v>81</v>
      </c>
      <c r="C576" s="62" t="s">
        <v>292</v>
      </c>
      <c r="D576" s="62" t="s">
        <v>297</v>
      </c>
      <c r="E576" s="62" t="s">
        <v>232</v>
      </c>
      <c r="F576" s="168" t="s">
        <v>248</v>
      </c>
      <c r="G576" s="168" t="s">
        <v>327</v>
      </c>
      <c r="H576" s="168" t="s">
        <v>232</v>
      </c>
      <c r="I576" s="131" t="s">
        <v>465</v>
      </c>
      <c r="J576" s="1" t="s">
        <v>80</v>
      </c>
      <c r="K576" s="207">
        <v>488.8</v>
      </c>
      <c r="L576" s="207">
        <v>488.8</v>
      </c>
    </row>
    <row r="577" spans="2:12" ht="15.75" customHeight="1">
      <c r="B577" s="136" t="s">
        <v>474</v>
      </c>
      <c r="C577" s="13"/>
      <c r="D577" s="13"/>
      <c r="E577" s="13"/>
      <c r="F577" s="250"/>
      <c r="G577" s="250"/>
      <c r="H577" s="250"/>
      <c r="I577" s="250"/>
      <c r="J577" s="62"/>
      <c r="K577" s="209">
        <f>K16+K149+K169+K353+K402+K490</f>
        <v>449817.19999999995</v>
      </c>
      <c r="L577" s="209">
        <f>L16+L149+L169+L353+L402+L490</f>
        <v>427945.29999999993</v>
      </c>
    </row>
    <row r="578" spans="2:12" ht="12.75">
      <c r="B578" s="252" t="s">
        <v>475</v>
      </c>
      <c r="C578" s="35"/>
      <c r="D578" s="35"/>
      <c r="E578" s="35"/>
      <c r="F578" s="55"/>
      <c r="G578" s="55"/>
      <c r="H578" s="55"/>
      <c r="I578" s="56"/>
      <c r="J578" s="35"/>
      <c r="K578" s="253">
        <v>0</v>
      </c>
      <c r="L578" s="253">
        <v>5438.5</v>
      </c>
    </row>
    <row r="579" spans="2:12" ht="12.75">
      <c r="B579" s="136" t="s">
        <v>476</v>
      </c>
      <c r="C579" s="244"/>
      <c r="D579" s="244"/>
      <c r="E579" s="244"/>
      <c r="F579" s="251"/>
      <c r="G579" s="251"/>
      <c r="H579" s="251"/>
      <c r="I579" s="251"/>
      <c r="J579" s="244"/>
      <c r="K579" s="254">
        <f>K578+K577</f>
        <v>449817.19999999995</v>
      </c>
      <c r="L579" s="254">
        <f>L578+L577</f>
        <v>433383.79999999993</v>
      </c>
    </row>
  </sheetData>
  <sheetProtection/>
  <autoFilter ref="A8:M579"/>
  <mergeCells count="4">
    <mergeCell ref="B9:L10"/>
    <mergeCell ref="F15:I15"/>
    <mergeCell ref="F12:I14"/>
    <mergeCell ref="K12:L13"/>
  </mergeCells>
  <printOptions/>
  <pageMargins left="0.984251968503937" right="0.5905511811023623" top="0.5905511811023623" bottom="0.3937007874015748" header="0.5118110236220472" footer="0.5118110236220472"/>
  <pageSetup fitToHeight="25" horizontalDpi="600" verticalDpi="600" orientation="portrait" paperSize="9" scale="61" r:id="rId1"/>
  <rowBreaks count="1" manualBreakCount="1">
    <brk id="55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2"/>
  <sheetViews>
    <sheetView tabSelected="1" view="pageBreakPreview" zoomScale="120" zoomScaleNormal="110" zoomScaleSheetLayoutView="120" zoomScalePageLayoutView="0" workbookViewId="0" topLeftCell="A346">
      <selection activeCell="H184" sqref="H184"/>
    </sheetView>
  </sheetViews>
  <sheetFormatPr defaultColWidth="9.00390625" defaultRowHeight="12.75"/>
  <cols>
    <col min="1" max="1" width="55.00390625" style="66" customWidth="1"/>
    <col min="2" max="2" width="4.00390625" style="66" customWidth="1"/>
    <col min="3" max="3" width="2.75390625" style="66" customWidth="1"/>
    <col min="4" max="4" width="2.875" style="66" customWidth="1"/>
    <col min="5" max="5" width="5.875" style="66" customWidth="1"/>
    <col min="6" max="6" width="6.875" style="75" customWidth="1"/>
    <col min="7" max="7" width="4.75390625" style="66" customWidth="1"/>
    <col min="8" max="8" width="5.375" style="66" customWidth="1"/>
    <col min="9" max="9" width="5.625" style="66" customWidth="1"/>
    <col min="10" max="10" width="11.125" style="66" customWidth="1"/>
    <col min="11" max="11" width="14.00390625" style="66" customWidth="1"/>
    <col min="12" max="13" width="9.125" style="66" customWidth="1"/>
    <col min="14" max="14" width="28.125" style="66" customWidth="1"/>
    <col min="15" max="16384" width="9.125" style="66" customWidth="1"/>
  </cols>
  <sheetData>
    <row r="1" spans="2:10" ht="12.75" hidden="1">
      <c r="B1" s="67"/>
      <c r="C1" s="67"/>
      <c r="D1" s="67"/>
      <c r="E1" s="67"/>
      <c r="F1" s="261"/>
      <c r="G1" s="261"/>
      <c r="H1" s="261"/>
      <c r="I1" s="261"/>
      <c r="J1" s="68"/>
    </row>
    <row r="2" spans="2:10" ht="12.75" hidden="1">
      <c r="B2" s="293"/>
      <c r="C2" s="293"/>
      <c r="D2" s="293"/>
      <c r="E2" s="293"/>
      <c r="F2" s="293"/>
      <c r="G2" s="293"/>
      <c r="H2" s="293"/>
      <c r="I2" s="293"/>
      <c r="J2" s="69"/>
    </row>
    <row r="3" spans="2:10" ht="12.75" hidden="1">
      <c r="B3" s="293"/>
      <c r="C3" s="293"/>
      <c r="D3" s="293"/>
      <c r="E3" s="293"/>
      <c r="F3" s="293"/>
      <c r="G3" s="293"/>
      <c r="H3" s="293"/>
      <c r="I3" s="293"/>
      <c r="J3" s="69"/>
    </row>
    <row r="4" spans="2:10" ht="12.75">
      <c r="B4" s="68"/>
      <c r="C4" s="68"/>
      <c r="D4" s="68"/>
      <c r="E4" s="68"/>
      <c r="F4" s="171"/>
      <c r="G4" s="68"/>
      <c r="H4" s="69"/>
      <c r="I4" s="69"/>
      <c r="J4" s="69"/>
    </row>
    <row r="5" spans="2:17" ht="12.75">
      <c r="B5" s="67"/>
      <c r="C5" s="67"/>
      <c r="D5" s="67"/>
      <c r="E5" s="67"/>
      <c r="G5" s="69"/>
      <c r="H5" s="69"/>
      <c r="I5" s="69"/>
      <c r="J5" s="69" t="s">
        <v>472</v>
      </c>
      <c r="K5" s="67"/>
      <c r="L5" s="67"/>
      <c r="M5" s="67"/>
      <c r="N5" s="261"/>
      <c r="O5" s="261"/>
      <c r="P5" s="261"/>
      <c r="Q5" s="261"/>
    </row>
    <row r="6" spans="3:17" ht="12.75">
      <c r="C6" s="69"/>
      <c r="D6" s="69"/>
      <c r="E6" s="69"/>
      <c r="F6" s="69"/>
      <c r="G6" s="69"/>
      <c r="H6" s="69" t="s">
        <v>55</v>
      </c>
      <c r="J6" s="69"/>
      <c r="K6" s="69"/>
      <c r="L6" s="69"/>
      <c r="M6" s="69"/>
      <c r="N6" s="69"/>
      <c r="O6" s="69"/>
      <c r="P6" s="69"/>
      <c r="Q6" s="69"/>
    </row>
    <row r="7" spans="8:17" ht="12.75">
      <c r="H7" s="68" t="s">
        <v>54</v>
      </c>
      <c r="J7" s="69"/>
      <c r="K7" s="69"/>
      <c r="L7" s="69"/>
      <c r="M7" s="69"/>
      <c r="N7" s="69"/>
      <c r="O7" s="69"/>
      <c r="P7" s="69"/>
      <c r="Q7" s="69"/>
    </row>
    <row r="8" spans="3:17" ht="12.75">
      <c r="C8" s="69"/>
      <c r="D8" s="69"/>
      <c r="E8" s="69"/>
      <c r="F8" s="69"/>
      <c r="G8" s="69"/>
      <c r="H8" s="69"/>
      <c r="I8" s="69" t="s">
        <v>302</v>
      </c>
      <c r="J8" s="69"/>
      <c r="K8" s="69"/>
      <c r="L8" s="69"/>
      <c r="M8" s="69"/>
      <c r="N8" s="69"/>
      <c r="O8" s="69"/>
      <c r="P8" s="69"/>
      <c r="Q8" s="69"/>
    </row>
    <row r="9" spans="1:14" ht="21" customHeight="1">
      <c r="A9" s="291" t="s">
        <v>473</v>
      </c>
      <c r="B9" s="291"/>
      <c r="C9" s="291"/>
      <c r="D9" s="291"/>
      <c r="E9" s="291"/>
      <c r="F9" s="291"/>
      <c r="G9" s="291"/>
      <c r="H9" s="291"/>
      <c r="I9" s="291"/>
      <c r="J9" s="291"/>
      <c r="K9" s="292"/>
      <c r="L9" s="69"/>
      <c r="M9" s="69"/>
      <c r="N9" s="69"/>
    </row>
    <row r="10" spans="1:11" ht="21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  <c r="K10" s="292"/>
    </row>
    <row r="11" spans="1:11" ht="12.75">
      <c r="A11" s="138"/>
      <c r="K11" s="66" t="s">
        <v>305</v>
      </c>
    </row>
    <row r="12" spans="1:11" ht="12.75">
      <c r="A12" s="294" t="s">
        <v>14</v>
      </c>
      <c r="B12" s="296" t="s">
        <v>15</v>
      </c>
      <c r="C12" s="297"/>
      <c r="D12" s="297"/>
      <c r="E12" s="298"/>
      <c r="F12" s="305" t="s">
        <v>16</v>
      </c>
      <c r="G12" s="298" t="s">
        <v>17</v>
      </c>
      <c r="H12" s="294" t="s">
        <v>18</v>
      </c>
      <c r="I12" s="294" t="s">
        <v>19</v>
      </c>
      <c r="J12" s="302" t="s">
        <v>95</v>
      </c>
      <c r="K12" s="304"/>
    </row>
    <row r="13" spans="1:11" ht="12.75">
      <c r="A13" s="295"/>
      <c r="B13" s="299"/>
      <c r="C13" s="300"/>
      <c r="D13" s="300"/>
      <c r="E13" s="301"/>
      <c r="F13" s="305"/>
      <c r="G13" s="301"/>
      <c r="H13" s="295"/>
      <c r="I13" s="295"/>
      <c r="J13" s="139" t="s">
        <v>303</v>
      </c>
      <c r="K13" s="157" t="s">
        <v>304</v>
      </c>
    </row>
    <row r="14" spans="1:11" ht="15.75" customHeight="1">
      <c r="A14" s="139">
        <v>1</v>
      </c>
      <c r="B14" s="302">
        <v>2</v>
      </c>
      <c r="C14" s="303"/>
      <c r="D14" s="303"/>
      <c r="E14" s="304"/>
      <c r="F14" s="139">
        <v>3</v>
      </c>
      <c r="G14" s="157">
        <v>4</v>
      </c>
      <c r="H14" s="139">
        <v>5</v>
      </c>
      <c r="I14" s="139">
        <v>6</v>
      </c>
      <c r="J14" s="139">
        <v>7</v>
      </c>
      <c r="K14" s="139">
        <v>8</v>
      </c>
    </row>
    <row r="15" spans="1:11" s="86" customFormat="1" ht="41.25" customHeight="1">
      <c r="A15" s="94" t="s">
        <v>323</v>
      </c>
      <c r="B15" s="198" t="s">
        <v>230</v>
      </c>
      <c r="C15" s="199" t="s">
        <v>306</v>
      </c>
      <c r="D15" s="199" t="s">
        <v>231</v>
      </c>
      <c r="E15" s="199" t="s">
        <v>309</v>
      </c>
      <c r="F15" s="111"/>
      <c r="G15" s="112"/>
      <c r="H15" s="112"/>
      <c r="I15" s="111"/>
      <c r="J15" s="206">
        <f>J16+J30+J49+J61</f>
        <v>245867.3</v>
      </c>
      <c r="K15" s="206">
        <f>K16+K30+K49+K61</f>
        <v>249821.1</v>
      </c>
    </row>
    <row r="16" spans="1:11" s="86" customFormat="1" ht="27.75" customHeight="1">
      <c r="A16" s="115" t="s">
        <v>324</v>
      </c>
      <c r="B16" s="217" t="s">
        <v>230</v>
      </c>
      <c r="C16" s="218" t="s">
        <v>325</v>
      </c>
      <c r="D16" s="218" t="s">
        <v>231</v>
      </c>
      <c r="E16" s="218" t="s">
        <v>309</v>
      </c>
      <c r="F16" s="111"/>
      <c r="G16" s="112"/>
      <c r="H16" s="112"/>
      <c r="I16" s="111"/>
      <c r="J16" s="196">
        <f>J17+J20+J25</f>
        <v>82495.4</v>
      </c>
      <c r="K16" s="196">
        <f>K17+K20+K25</f>
        <v>82683.4</v>
      </c>
    </row>
    <row r="17" spans="1:11" s="86" customFormat="1" ht="63.75" customHeight="1">
      <c r="A17" s="115" t="s">
        <v>197</v>
      </c>
      <c r="B17" s="217" t="s">
        <v>230</v>
      </c>
      <c r="C17" s="218" t="s">
        <v>325</v>
      </c>
      <c r="D17" s="218" t="s">
        <v>230</v>
      </c>
      <c r="E17" s="218" t="s">
        <v>309</v>
      </c>
      <c r="F17" s="110"/>
      <c r="G17" s="140"/>
      <c r="H17" s="140"/>
      <c r="I17" s="110"/>
      <c r="J17" s="184">
        <f>J18</f>
        <v>56010</v>
      </c>
      <c r="K17" s="184">
        <f>K18</f>
        <v>56010</v>
      </c>
    </row>
    <row r="18" spans="1:11" s="86" customFormat="1" ht="38.25">
      <c r="A18" s="3" t="s">
        <v>25</v>
      </c>
      <c r="B18" s="186" t="s">
        <v>230</v>
      </c>
      <c r="C18" s="187" t="s">
        <v>325</v>
      </c>
      <c r="D18" s="187" t="s">
        <v>230</v>
      </c>
      <c r="E18" s="187" t="s">
        <v>330</v>
      </c>
      <c r="F18" s="111"/>
      <c r="G18" s="62"/>
      <c r="H18" s="62"/>
      <c r="I18" s="111"/>
      <c r="J18" s="184">
        <f>J19</f>
        <v>56010</v>
      </c>
      <c r="K18" s="184">
        <f>K19</f>
        <v>56010</v>
      </c>
    </row>
    <row r="19" spans="1:11" s="86" customFormat="1" ht="12.75">
      <c r="A19" s="3" t="s">
        <v>9</v>
      </c>
      <c r="B19" s="188" t="s">
        <v>230</v>
      </c>
      <c r="C19" s="189" t="s">
        <v>325</v>
      </c>
      <c r="D19" s="189" t="s">
        <v>230</v>
      </c>
      <c r="E19" s="189" t="s">
        <v>330</v>
      </c>
      <c r="F19" s="111">
        <v>546</v>
      </c>
      <c r="G19" s="62" t="s">
        <v>240</v>
      </c>
      <c r="H19" s="62" t="s">
        <v>230</v>
      </c>
      <c r="I19" s="111">
        <v>610</v>
      </c>
      <c r="J19" s="196">
        <f>'приложение 9 (2019-2020г)'!K409</f>
        <v>56010</v>
      </c>
      <c r="K19" s="196">
        <f>'приложение 9 (2019-2020г)'!L409</f>
        <v>56010</v>
      </c>
    </row>
    <row r="20" spans="1:11" ht="83.25" customHeight="1">
      <c r="A20" s="9" t="s">
        <v>171</v>
      </c>
      <c r="B20" s="192" t="s">
        <v>230</v>
      </c>
      <c r="C20" s="193" t="s">
        <v>325</v>
      </c>
      <c r="D20" s="193" t="s">
        <v>235</v>
      </c>
      <c r="E20" s="194" t="s">
        <v>309</v>
      </c>
      <c r="F20" s="113"/>
      <c r="G20" s="103"/>
      <c r="H20" s="103"/>
      <c r="I20" s="113"/>
      <c r="J20" s="208">
        <f>J21</f>
        <v>3258</v>
      </c>
      <c r="K20" s="208">
        <f>K21</f>
        <v>3258</v>
      </c>
    </row>
    <row r="21" spans="1:11" ht="54" customHeight="1">
      <c r="A21" s="134" t="s">
        <v>26</v>
      </c>
      <c r="B21" s="133" t="s">
        <v>230</v>
      </c>
      <c r="C21" s="195" t="s">
        <v>325</v>
      </c>
      <c r="D21" s="195" t="s">
        <v>235</v>
      </c>
      <c r="E21" s="195" t="s">
        <v>333</v>
      </c>
      <c r="F21" s="113"/>
      <c r="G21" s="103"/>
      <c r="H21" s="103"/>
      <c r="I21" s="113"/>
      <c r="J21" s="208">
        <f>J23+J24+J22</f>
        <v>3258</v>
      </c>
      <c r="K21" s="208">
        <f>K23+K24+K22</f>
        <v>3258</v>
      </c>
    </row>
    <row r="22" spans="1:11" ht="25.5" customHeight="1">
      <c r="A22" s="3" t="s">
        <v>9</v>
      </c>
      <c r="B22" s="133" t="s">
        <v>230</v>
      </c>
      <c r="C22" s="195" t="s">
        <v>325</v>
      </c>
      <c r="D22" s="195" t="s">
        <v>235</v>
      </c>
      <c r="E22" s="195" t="s">
        <v>333</v>
      </c>
      <c r="F22" s="113">
        <v>546</v>
      </c>
      <c r="G22" s="103" t="s">
        <v>240</v>
      </c>
      <c r="H22" s="103" t="s">
        <v>230</v>
      </c>
      <c r="I22" s="113">
        <v>610</v>
      </c>
      <c r="J22" s="208">
        <f>'приложение 9 (2019-2020г)'!K412</f>
        <v>200</v>
      </c>
      <c r="K22" s="208">
        <f>'приложение 9 (2019-2020г)'!L412</f>
        <v>200</v>
      </c>
    </row>
    <row r="23" spans="1:11" ht="25.5">
      <c r="A23" s="8" t="s">
        <v>221</v>
      </c>
      <c r="B23" s="133" t="s">
        <v>230</v>
      </c>
      <c r="C23" s="195" t="s">
        <v>325</v>
      </c>
      <c r="D23" s="195" t="s">
        <v>235</v>
      </c>
      <c r="E23" s="195" t="s">
        <v>333</v>
      </c>
      <c r="F23" s="113">
        <v>546</v>
      </c>
      <c r="G23" s="103" t="s">
        <v>248</v>
      </c>
      <c r="H23" s="103" t="s">
        <v>241</v>
      </c>
      <c r="I23" s="113">
        <v>320</v>
      </c>
      <c r="J23" s="205">
        <f>'приложение 9 (2019-2020г)'!K488</f>
        <v>3048</v>
      </c>
      <c r="K23" s="205">
        <f>'приложение 9 (2019-2020г)'!L488</f>
        <v>3048</v>
      </c>
    </row>
    <row r="24" spans="1:11" ht="25.5">
      <c r="A24" s="8" t="s">
        <v>220</v>
      </c>
      <c r="B24" s="173" t="s">
        <v>230</v>
      </c>
      <c r="C24" s="173" t="s">
        <v>325</v>
      </c>
      <c r="D24" s="173" t="s">
        <v>235</v>
      </c>
      <c r="E24" s="173" t="s">
        <v>333</v>
      </c>
      <c r="F24" s="113">
        <v>546</v>
      </c>
      <c r="G24" s="103" t="s">
        <v>248</v>
      </c>
      <c r="H24" s="103" t="s">
        <v>241</v>
      </c>
      <c r="I24" s="113">
        <v>240</v>
      </c>
      <c r="J24" s="205">
        <f>'приложение 9 (2019-2020г)'!K489</f>
        <v>10</v>
      </c>
      <c r="K24" s="205">
        <f>'приложение 9 (2019-2020г)'!L489</f>
        <v>10</v>
      </c>
    </row>
    <row r="25" spans="1:11" ht="48.75" customHeight="1">
      <c r="A25" s="13" t="s">
        <v>162</v>
      </c>
      <c r="B25" s="186" t="s">
        <v>230</v>
      </c>
      <c r="C25" s="187" t="s">
        <v>325</v>
      </c>
      <c r="D25" s="187" t="s">
        <v>232</v>
      </c>
      <c r="E25" s="167" t="s">
        <v>309</v>
      </c>
      <c r="F25" s="111"/>
      <c r="G25" s="62"/>
      <c r="H25" s="62"/>
      <c r="I25" s="111"/>
      <c r="J25" s="196">
        <f>J26+J28</f>
        <v>23227.4</v>
      </c>
      <c r="K25" s="196">
        <f>K26+K28</f>
        <v>23415.4</v>
      </c>
    </row>
    <row r="26" spans="1:11" ht="25.5">
      <c r="A26" s="3" t="s">
        <v>94</v>
      </c>
      <c r="B26" s="186" t="s">
        <v>230</v>
      </c>
      <c r="C26" s="187" t="s">
        <v>325</v>
      </c>
      <c r="D26" s="187" t="s">
        <v>232</v>
      </c>
      <c r="E26" s="167" t="s">
        <v>331</v>
      </c>
      <c r="F26" s="111"/>
      <c r="G26" s="62"/>
      <c r="H26" s="62"/>
      <c r="I26" s="111"/>
      <c r="J26" s="196">
        <f>J27</f>
        <v>18285</v>
      </c>
      <c r="K26" s="196">
        <f>K27</f>
        <v>18473</v>
      </c>
    </row>
    <row r="27" spans="1:11" ht="19.5" customHeight="1">
      <c r="A27" s="3" t="s">
        <v>9</v>
      </c>
      <c r="B27" s="163" t="s">
        <v>230</v>
      </c>
      <c r="C27" s="163" t="s">
        <v>325</v>
      </c>
      <c r="D27" s="163" t="s">
        <v>232</v>
      </c>
      <c r="E27" s="163" t="s">
        <v>331</v>
      </c>
      <c r="F27" s="111">
        <v>546</v>
      </c>
      <c r="G27" s="62" t="s">
        <v>240</v>
      </c>
      <c r="H27" s="62" t="s">
        <v>230</v>
      </c>
      <c r="I27" s="111">
        <v>610</v>
      </c>
      <c r="J27" s="196">
        <f>'приложение 9 (2019-2020г)'!K415</f>
        <v>18285</v>
      </c>
      <c r="K27" s="196">
        <f>'приложение 9 (2019-2020г)'!L415</f>
        <v>18473</v>
      </c>
    </row>
    <row r="28" spans="1:11" ht="56.25" customHeight="1">
      <c r="A28" s="9" t="s">
        <v>477</v>
      </c>
      <c r="B28" s="186" t="s">
        <v>230</v>
      </c>
      <c r="C28" s="187" t="s">
        <v>325</v>
      </c>
      <c r="D28" s="187" t="s">
        <v>232</v>
      </c>
      <c r="E28" s="167" t="s">
        <v>465</v>
      </c>
      <c r="F28" s="111"/>
      <c r="G28" s="62"/>
      <c r="H28" s="62"/>
      <c r="I28" s="111"/>
      <c r="J28" s="196">
        <f>J29</f>
        <v>4942.4</v>
      </c>
      <c r="K28" s="184">
        <f>K29</f>
        <v>4942.4</v>
      </c>
    </row>
    <row r="29" spans="1:11" ht="19.5" customHeight="1">
      <c r="A29" s="9" t="s">
        <v>9</v>
      </c>
      <c r="B29" s="163" t="s">
        <v>230</v>
      </c>
      <c r="C29" s="163" t="s">
        <v>325</v>
      </c>
      <c r="D29" s="163" t="s">
        <v>232</v>
      </c>
      <c r="E29" s="212" t="s">
        <v>465</v>
      </c>
      <c r="F29" s="111">
        <v>546</v>
      </c>
      <c r="G29" s="62" t="s">
        <v>240</v>
      </c>
      <c r="H29" s="62" t="s">
        <v>230</v>
      </c>
      <c r="I29" s="111">
        <v>610</v>
      </c>
      <c r="J29" s="196">
        <f>'приложение 9 (2019-2020г)'!K417</f>
        <v>4942.4</v>
      </c>
      <c r="K29" s="196">
        <f>'приложение 9 (2019-2020г)'!L417</f>
        <v>4942.4</v>
      </c>
    </row>
    <row r="30" spans="1:11" s="86" customFormat="1" ht="46.5" customHeight="1">
      <c r="A30" s="3" t="s">
        <v>326</v>
      </c>
      <c r="B30" s="186" t="s">
        <v>230</v>
      </c>
      <c r="C30" s="187" t="s">
        <v>327</v>
      </c>
      <c r="D30" s="187" t="s">
        <v>231</v>
      </c>
      <c r="E30" s="167" t="s">
        <v>309</v>
      </c>
      <c r="F30" s="111"/>
      <c r="G30" s="62"/>
      <c r="H30" s="62"/>
      <c r="I30" s="111"/>
      <c r="J30" s="196">
        <f>J31+J35+J40+J43+J46</f>
        <v>148296.9</v>
      </c>
      <c r="K30" s="196">
        <f>K31+K35+K40+K43+K46</f>
        <v>152032.7</v>
      </c>
    </row>
    <row r="31" spans="1:11" s="86" customFormat="1" ht="87" customHeight="1">
      <c r="A31" s="59" t="s">
        <v>163</v>
      </c>
      <c r="B31" s="163" t="s">
        <v>230</v>
      </c>
      <c r="C31" s="163" t="s">
        <v>327</v>
      </c>
      <c r="D31" s="163" t="s">
        <v>230</v>
      </c>
      <c r="E31" s="163" t="s">
        <v>309</v>
      </c>
      <c r="F31" s="111"/>
      <c r="G31" s="62"/>
      <c r="H31" s="62"/>
      <c r="I31" s="111"/>
      <c r="J31" s="184">
        <f>J32</f>
        <v>94037.5</v>
      </c>
      <c r="K31" s="184">
        <f>K32</f>
        <v>92496.5</v>
      </c>
    </row>
    <row r="32" spans="1:11" s="86" customFormat="1" ht="38.25">
      <c r="A32" s="3" t="s">
        <v>25</v>
      </c>
      <c r="B32" s="99" t="s">
        <v>230</v>
      </c>
      <c r="C32" s="168" t="s">
        <v>327</v>
      </c>
      <c r="D32" s="168" t="s">
        <v>230</v>
      </c>
      <c r="E32" s="131" t="s">
        <v>330</v>
      </c>
      <c r="F32" s="111"/>
      <c r="G32" s="62"/>
      <c r="H32" s="62"/>
      <c r="I32" s="111"/>
      <c r="J32" s="184">
        <f>J33+J34</f>
        <v>94037.5</v>
      </c>
      <c r="K32" s="184">
        <f>K33+K34</f>
        <v>92496.5</v>
      </c>
    </row>
    <row r="33" spans="1:11" s="86" customFormat="1" ht="17.25" customHeight="1">
      <c r="A33" s="3" t="s">
        <v>9</v>
      </c>
      <c r="B33" s="148" t="s">
        <v>230</v>
      </c>
      <c r="C33" s="148" t="s">
        <v>327</v>
      </c>
      <c r="D33" s="148" t="s">
        <v>230</v>
      </c>
      <c r="E33" s="148" t="s">
        <v>330</v>
      </c>
      <c r="F33" s="111">
        <v>546</v>
      </c>
      <c r="G33" s="62" t="s">
        <v>240</v>
      </c>
      <c r="H33" s="62" t="s">
        <v>235</v>
      </c>
      <c r="I33" s="111">
        <v>610</v>
      </c>
      <c r="J33" s="196">
        <f>'приложение 9 (2019-2020г)'!K425</f>
        <v>92496.5</v>
      </c>
      <c r="K33" s="196">
        <f>'приложение 9 (2019-2020г)'!L425</f>
        <v>92496.5</v>
      </c>
    </row>
    <row r="34" spans="1:11" s="86" customFormat="1" ht="30" customHeight="1">
      <c r="A34" s="3" t="s">
        <v>220</v>
      </c>
      <c r="B34" s="99" t="s">
        <v>230</v>
      </c>
      <c r="C34" s="168" t="s">
        <v>327</v>
      </c>
      <c r="D34" s="168" t="s">
        <v>230</v>
      </c>
      <c r="E34" s="131" t="s">
        <v>330</v>
      </c>
      <c r="F34" s="111">
        <v>546</v>
      </c>
      <c r="G34" s="62" t="s">
        <v>240</v>
      </c>
      <c r="H34" s="62" t="s">
        <v>242</v>
      </c>
      <c r="I34" s="101">
        <v>240</v>
      </c>
      <c r="J34" s="197">
        <f>'приложение 9 (2019-2020г)'!K472</f>
        <v>1541</v>
      </c>
      <c r="K34" s="197">
        <f>'приложение 9 (2019-2020г)'!L472</f>
        <v>0</v>
      </c>
    </row>
    <row r="35" spans="1:11" s="86" customFormat="1" ht="48" customHeight="1">
      <c r="A35" s="59" t="s">
        <v>164</v>
      </c>
      <c r="B35" s="148" t="s">
        <v>230</v>
      </c>
      <c r="C35" s="148" t="s">
        <v>327</v>
      </c>
      <c r="D35" s="148" t="s">
        <v>235</v>
      </c>
      <c r="E35" s="148" t="s">
        <v>309</v>
      </c>
      <c r="F35" s="111"/>
      <c r="G35" s="62"/>
      <c r="H35" s="62"/>
      <c r="I35" s="111"/>
      <c r="J35" s="184">
        <f>J36+J38</f>
        <v>43809.2</v>
      </c>
      <c r="K35" s="184">
        <f>K36+K38</f>
        <v>46270.2</v>
      </c>
    </row>
    <row r="36" spans="1:11" s="86" customFormat="1" ht="30" customHeight="1">
      <c r="A36" s="3" t="s">
        <v>27</v>
      </c>
      <c r="B36" s="186" t="s">
        <v>230</v>
      </c>
      <c r="C36" s="187" t="s">
        <v>327</v>
      </c>
      <c r="D36" s="187" t="s">
        <v>235</v>
      </c>
      <c r="E36" s="167" t="s">
        <v>332</v>
      </c>
      <c r="F36" s="111"/>
      <c r="G36" s="62"/>
      <c r="H36" s="62"/>
      <c r="I36" s="111"/>
      <c r="J36" s="184">
        <f>J37</f>
        <v>39460.1</v>
      </c>
      <c r="K36" s="184">
        <f>K37</f>
        <v>41921.1</v>
      </c>
    </row>
    <row r="37" spans="1:11" s="86" customFormat="1" ht="18" customHeight="1">
      <c r="A37" s="3" t="s">
        <v>9</v>
      </c>
      <c r="B37" s="163" t="s">
        <v>230</v>
      </c>
      <c r="C37" s="163" t="s">
        <v>327</v>
      </c>
      <c r="D37" s="163" t="s">
        <v>235</v>
      </c>
      <c r="E37" s="163" t="s">
        <v>332</v>
      </c>
      <c r="F37" s="111">
        <v>546</v>
      </c>
      <c r="G37" s="62" t="s">
        <v>240</v>
      </c>
      <c r="H37" s="62" t="s">
        <v>235</v>
      </c>
      <c r="I37" s="111">
        <v>610</v>
      </c>
      <c r="J37" s="196">
        <f>'приложение 9 (2019-2020г)'!K428</f>
        <v>39460.1</v>
      </c>
      <c r="K37" s="196">
        <f>'приложение 9 (2019-2020г)'!L428</f>
        <v>41921.1</v>
      </c>
    </row>
    <row r="38" spans="1:11" s="86" customFormat="1" ht="53.25" customHeight="1">
      <c r="A38" s="9" t="s">
        <v>477</v>
      </c>
      <c r="B38" s="186" t="s">
        <v>230</v>
      </c>
      <c r="C38" s="187" t="s">
        <v>327</v>
      </c>
      <c r="D38" s="187" t="s">
        <v>235</v>
      </c>
      <c r="E38" s="167" t="s">
        <v>465</v>
      </c>
      <c r="F38" s="111"/>
      <c r="G38" s="62"/>
      <c r="H38" s="62"/>
      <c r="I38" s="111"/>
      <c r="J38" s="196">
        <f>J39</f>
        <v>4349.1</v>
      </c>
      <c r="K38" s="184">
        <f>K39</f>
        <v>4349.1</v>
      </c>
    </row>
    <row r="39" spans="1:11" s="86" customFormat="1" ht="18" customHeight="1">
      <c r="A39" s="9" t="s">
        <v>9</v>
      </c>
      <c r="B39" s="163" t="s">
        <v>230</v>
      </c>
      <c r="C39" s="163" t="s">
        <v>327</v>
      </c>
      <c r="D39" s="163" t="s">
        <v>235</v>
      </c>
      <c r="E39" s="212" t="s">
        <v>465</v>
      </c>
      <c r="F39" s="111">
        <v>546</v>
      </c>
      <c r="G39" s="62" t="s">
        <v>240</v>
      </c>
      <c r="H39" s="62" t="s">
        <v>235</v>
      </c>
      <c r="I39" s="111">
        <v>610</v>
      </c>
      <c r="J39" s="196">
        <f>'приложение 9 (2019-2020г)'!K430</f>
        <v>4349.1</v>
      </c>
      <c r="K39" s="196">
        <f>'приложение 9 (2019-2020г)'!L430</f>
        <v>4349.1</v>
      </c>
    </row>
    <row r="40" spans="1:11" s="86" customFormat="1" ht="47.25" customHeight="1">
      <c r="A40" s="13" t="s">
        <v>165</v>
      </c>
      <c r="B40" s="186" t="s">
        <v>230</v>
      </c>
      <c r="C40" s="187" t="s">
        <v>327</v>
      </c>
      <c r="D40" s="187" t="s">
        <v>232</v>
      </c>
      <c r="E40" s="167" t="s">
        <v>309</v>
      </c>
      <c r="F40" s="111"/>
      <c r="G40" s="62"/>
      <c r="H40" s="62"/>
      <c r="I40" s="111"/>
      <c r="J40" s="196">
        <f>J41</f>
        <v>7766</v>
      </c>
      <c r="K40" s="184">
        <f>K41</f>
        <v>7766</v>
      </c>
    </row>
    <row r="41" spans="1:11" s="86" customFormat="1" ht="57" customHeight="1">
      <c r="A41" s="15" t="s">
        <v>26</v>
      </c>
      <c r="B41" s="148" t="s">
        <v>230</v>
      </c>
      <c r="C41" s="148" t="s">
        <v>327</v>
      </c>
      <c r="D41" s="148" t="s">
        <v>232</v>
      </c>
      <c r="E41" s="148" t="s">
        <v>333</v>
      </c>
      <c r="F41" s="111"/>
      <c r="G41" s="62"/>
      <c r="H41" s="62"/>
      <c r="I41" s="111"/>
      <c r="J41" s="196">
        <f>J42</f>
        <v>7766</v>
      </c>
      <c r="K41" s="184">
        <f>K42</f>
        <v>7766</v>
      </c>
    </row>
    <row r="42" spans="1:11" s="86" customFormat="1" ht="21.75" customHeight="1">
      <c r="A42" s="3" t="s">
        <v>9</v>
      </c>
      <c r="B42" s="99" t="s">
        <v>230</v>
      </c>
      <c r="C42" s="168" t="s">
        <v>327</v>
      </c>
      <c r="D42" s="168" t="s">
        <v>232</v>
      </c>
      <c r="E42" s="131" t="s">
        <v>333</v>
      </c>
      <c r="F42" s="111">
        <v>546</v>
      </c>
      <c r="G42" s="62" t="s">
        <v>240</v>
      </c>
      <c r="H42" s="62" t="s">
        <v>235</v>
      </c>
      <c r="I42" s="111">
        <v>610</v>
      </c>
      <c r="J42" s="196">
        <f>'приложение 9 (2019-2020г)'!K433</f>
        <v>7766</v>
      </c>
      <c r="K42" s="196">
        <f>'приложение 9 (2019-2020г)'!L433</f>
        <v>7766</v>
      </c>
    </row>
    <row r="43" spans="1:11" s="86" customFormat="1" ht="44.25" customHeight="1">
      <c r="A43" s="3" t="s">
        <v>334</v>
      </c>
      <c r="B43" s="148" t="s">
        <v>230</v>
      </c>
      <c r="C43" s="148" t="s">
        <v>327</v>
      </c>
      <c r="D43" s="148" t="s">
        <v>233</v>
      </c>
      <c r="E43" s="148" t="s">
        <v>309</v>
      </c>
      <c r="F43" s="111"/>
      <c r="G43" s="62"/>
      <c r="H43" s="62"/>
      <c r="I43" s="101"/>
      <c r="J43" s="197">
        <f>J44</f>
        <v>484.3</v>
      </c>
      <c r="K43" s="197">
        <f>K44</f>
        <v>0</v>
      </c>
    </row>
    <row r="44" spans="1:11" s="86" customFormat="1" ht="45.75" customHeight="1">
      <c r="A44" s="3" t="s">
        <v>340</v>
      </c>
      <c r="B44" s="99" t="s">
        <v>230</v>
      </c>
      <c r="C44" s="168" t="s">
        <v>327</v>
      </c>
      <c r="D44" s="168" t="s">
        <v>233</v>
      </c>
      <c r="E44" s="131" t="s">
        <v>449</v>
      </c>
      <c r="F44" s="111"/>
      <c r="G44" s="62"/>
      <c r="H44" s="62"/>
      <c r="I44" s="101"/>
      <c r="J44" s="197">
        <f>J45</f>
        <v>484.3</v>
      </c>
      <c r="K44" s="197">
        <f>K45</f>
        <v>0</v>
      </c>
    </row>
    <row r="45" spans="1:11" s="86" customFormat="1" ht="23.25" customHeight="1">
      <c r="A45" s="3" t="s">
        <v>9</v>
      </c>
      <c r="B45" s="148" t="s">
        <v>230</v>
      </c>
      <c r="C45" s="148" t="s">
        <v>327</v>
      </c>
      <c r="D45" s="148" t="s">
        <v>233</v>
      </c>
      <c r="E45" s="131" t="s">
        <v>449</v>
      </c>
      <c r="F45" s="111">
        <v>546</v>
      </c>
      <c r="G45" s="62" t="s">
        <v>240</v>
      </c>
      <c r="H45" s="62" t="s">
        <v>235</v>
      </c>
      <c r="I45" s="101">
        <v>610</v>
      </c>
      <c r="J45" s="197">
        <f>'приложение 9 (2019-2020г)'!K436</f>
        <v>484.3</v>
      </c>
      <c r="K45" s="197">
        <f>'приложение 9 (2019-2020г)'!L436</f>
        <v>0</v>
      </c>
    </row>
    <row r="46" spans="1:11" s="86" customFormat="1" ht="45" customHeight="1">
      <c r="A46" s="3" t="s">
        <v>341</v>
      </c>
      <c r="B46" s="99" t="s">
        <v>230</v>
      </c>
      <c r="C46" s="168" t="s">
        <v>327</v>
      </c>
      <c r="D46" s="168" t="s">
        <v>239</v>
      </c>
      <c r="E46" s="131" t="s">
        <v>309</v>
      </c>
      <c r="F46" s="111"/>
      <c r="G46" s="62"/>
      <c r="H46" s="62"/>
      <c r="I46" s="101"/>
      <c r="J46" s="197">
        <f>J47</f>
        <v>2199.9</v>
      </c>
      <c r="K46" s="197">
        <f>K47</f>
        <v>5500</v>
      </c>
    </row>
    <row r="47" spans="1:11" s="86" customFormat="1" ht="23.25" customHeight="1">
      <c r="A47" s="3" t="s">
        <v>450</v>
      </c>
      <c r="B47" s="148" t="s">
        <v>230</v>
      </c>
      <c r="C47" s="148" t="s">
        <v>327</v>
      </c>
      <c r="D47" s="148" t="s">
        <v>239</v>
      </c>
      <c r="E47" s="131" t="s">
        <v>451</v>
      </c>
      <c r="F47" s="111"/>
      <c r="G47" s="62"/>
      <c r="H47" s="62"/>
      <c r="I47" s="101"/>
      <c r="J47" s="197">
        <f>J48</f>
        <v>2199.9</v>
      </c>
      <c r="K47" s="197">
        <f>K48</f>
        <v>5500</v>
      </c>
    </row>
    <row r="48" spans="1:11" s="86" customFormat="1" ht="29.25" customHeight="1">
      <c r="A48" s="3" t="s">
        <v>220</v>
      </c>
      <c r="B48" s="99" t="s">
        <v>230</v>
      </c>
      <c r="C48" s="168" t="s">
        <v>327</v>
      </c>
      <c r="D48" s="168" t="s">
        <v>239</v>
      </c>
      <c r="E48" s="131" t="s">
        <v>451</v>
      </c>
      <c r="F48" s="111">
        <v>546</v>
      </c>
      <c r="G48" s="62" t="s">
        <v>240</v>
      </c>
      <c r="H48" s="62" t="s">
        <v>242</v>
      </c>
      <c r="I48" s="101">
        <v>240</v>
      </c>
      <c r="J48" s="197">
        <f>'приложение 9 (2019-2020г)'!K474</f>
        <v>2199.9</v>
      </c>
      <c r="K48" s="197">
        <f>'приложение 9 (2019-2020г)'!L474</f>
        <v>5500</v>
      </c>
    </row>
    <row r="49" spans="1:11" s="86" customFormat="1" ht="46.5" customHeight="1">
      <c r="A49" s="3" t="s">
        <v>328</v>
      </c>
      <c r="B49" s="99" t="s">
        <v>230</v>
      </c>
      <c r="C49" s="168" t="s">
        <v>226</v>
      </c>
      <c r="D49" s="168" t="s">
        <v>231</v>
      </c>
      <c r="E49" s="131" t="s">
        <v>309</v>
      </c>
      <c r="F49" s="111"/>
      <c r="G49" s="62"/>
      <c r="H49" s="62"/>
      <c r="I49" s="101"/>
      <c r="J49" s="197">
        <f>J50+J55+J58</f>
        <v>11218</v>
      </c>
      <c r="K49" s="197">
        <f>K50+K55+K58</f>
        <v>11248</v>
      </c>
    </row>
    <row r="50" spans="1:11" s="86" customFormat="1" ht="60" customHeight="1">
      <c r="A50" s="13" t="s">
        <v>335</v>
      </c>
      <c r="B50" s="148" t="s">
        <v>230</v>
      </c>
      <c r="C50" s="148" t="s">
        <v>226</v>
      </c>
      <c r="D50" s="148" t="s">
        <v>230</v>
      </c>
      <c r="E50" s="148" t="s">
        <v>309</v>
      </c>
      <c r="F50" s="111"/>
      <c r="G50" s="62"/>
      <c r="H50" s="62"/>
      <c r="I50" s="101"/>
      <c r="J50" s="197">
        <f>J51+J53</f>
        <v>6984.5</v>
      </c>
      <c r="K50" s="197">
        <f>K51+K53</f>
        <v>6984.5</v>
      </c>
    </row>
    <row r="51" spans="1:11" s="86" customFormat="1" ht="33.75" customHeight="1">
      <c r="A51" s="3" t="s">
        <v>27</v>
      </c>
      <c r="B51" s="186" t="s">
        <v>230</v>
      </c>
      <c r="C51" s="187" t="s">
        <v>226</v>
      </c>
      <c r="D51" s="187" t="s">
        <v>230</v>
      </c>
      <c r="E51" s="167" t="s">
        <v>339</v>
      </c>
      <c r="F51" s="111"/>
      <c r="G51" s="62"/>
      <c r="H51" s="62"/>
      <c r="I51" s="111"/>
      <c r="J51" s="196">
        <f>J52</f>
        <v>4738.9</v>
      </c>
      <c r="K51" s="196">
        <f>K52</f>
        <v>4738.9</v>
      </c>
    </row>
    <row r="52" spans="1:11" s="86" customFormat="1" ht="17.25" customHeight="1">
      <c r="A52" s="3" t="s">
        <v>9</v>
      </c>
      <c r="B52" s="163" t="s">
        <v>230</v>
      </c>
      <c r="C52" s="163" t="s">
        <v>226</v>
      </c>
      <c r="D52" s="163" t="s">
        <v>230</v>
      </c>
      <c r="E52" s="163" t="s">
        <v>339</v>
      </c>
      <c r="F52" s="111">
        <v>546</v>
      </c>
      <c r="G52" s="62" t="s">
        <v>240</v>
      </c>
      <c r="H52" s="62" t="s">
        <v>232</v>
      </c>
      <c r="I52" s="111">
        <v>610</v>
      </c>
      <c r="J52" s="196">
        <f>'приложение 9 (2019-2020г)'!K448</f>
        <v>4738.9</v>
      </c>
      <c r="K52" s="184">
        <f>'приложение 9 (2019-2020г)'!L448</f>
        <v>4738.9</v>
      </c>
    </row>
    <row r="53" spans="1:11" s="86" customFormat="1" ht="51.75" customHeight="1">
      <c r="A53" s="9" t="s">
        <v>477</v>
      </c>
      <c r="B53" s="186" t="s">
        <v>230</v>
      </c>
      <c r="C53" s="187" t="s">
        <v>226</v>
      </c>
      <c r="D53" s="187" t="s">
        <v>230</v>
      </c>
      <c r="E53" s="167" t="s">
        <v>465</v>
      </c>
      <c r="F53" s="111"/>
      <c r="G53" s="62"/>
      <c r="H53" s="62"/>
      <c r="I53" s="111"/>
      <c r="J53" s="196">
        <f>J54</f>
        <v>2245.6</v>
      </c>
      <c r="K53" s="184">
        <f>K54</f>
        <v>2245.6</v>
      </c>
    </row>
    <row r="54" spans="1:11" s="86" customFormat="1" ht="21.75" customHeight="1">
      <c r="A54" s="9" t="s">
        <v>9</v>
      </c>
      <c r="B54" s="163" t="s">
        <v>230</v>
      </c>
      <c r="C54" s="163" t="s">
        <v>226</v>
      </c>
      <c r="D54" s="163" t="s">
        <v>230</v>
      </c>
      <c r="E54" s="212" t="s">
        <v>465</v>
      </c>
      <c r="F54" s="111">
        <v>546</v>
      </c>
      <c r="G54" s="62" t="s">
        <v>240</v>
      </c>
      <c r="H54" s="62" t="s">
        <v>232</v>
      </c>
      <c r="I54" s="111">
        <v>610</v>
      </c>
      <c r="J54" s="196">
        <f>'приложение 9 (2019-2020г)'!K450</f>
        <v>2245.6</v>
      </c>
      <c r="K54" s="196">
        <f>'приложение 9 (2019-2020г)'!L450</f>
        <v>2245.6</v>
      </c>
    </row>
    <row r="55" spans="1:11" s="86" customFormat="1" ht="45" customHeight="1">
      <c r="A55" s="3" t="s">
        <v>336</v>
      </c>
      <c r="B55" s="186" t="s">
        <v>230</v>
      </c>
      <c r="C55" s="187" t="s">
        <v>226</v>
      </c>
      <c r="D55" s="187" t="s">
        <v>235</v>
      </c>
      <c r="E55" s="167" t="s">
        <v>309</v>
      </c>
      <c r="F55" s="111"/>
      <c r="G55" s="62"/>
      <c r="H55" s="62"/>
      <c r="I55" s="111"/>
      <c r="J55" s="196">
        <f>J56</f>
        <v>3663.5</v>
      </c>
      <c r="K55" s="196">
        <f>K56</f>
        <v>3663.5</v>
      </c>
    </row>
    <row r="56" spans="1:11" s="86" customFormat="1" ht="36.75" customHeight="1">
      <c r="A56" s="10" t="s">
        <v>33</v>
      </c>
      <c r="B56" s="163" t="s">
        <v>230</v>
      </c>
      <c r="C56" s="163" t="s">
        <v>226</v>
      </c>
      <c r="D56" s="163" t="s">
        <v>235</v>
      </c>
      <c r="E56" s="163" t="s">
        <v>337</v>
      </c>
      <c r="F56" s="111"/>
      <c r="G56" s="62"/>
      <c r="H56" s="62"/>
      <c r="I56" s="111"/>
      <c r="J56" s="196">
        <f>J57</f>
        <v>3663.5</v>
      </c>
      <c r="K56" s="196">
        <f>K57</f>
        <v>3663.5</v>
      </c>
    </row>
    <row r="57" spans="1:11" s="86" customFormat="1" ht="36" customHeight="1">
      <c r="A57" s="10" t="s">
        <v>34</v>
      </c>
      <c r="B57" s="186" t="s">
        <v>230</v>
      </c>
      <c r="C57" s="187" t="s">
        <v>226</v>
      </c>
      <c r="D57" s="187" t="s">
        <v>235</v>
      </c>
      <c r="E57" s="167" t="s">
        <v>337</v>
      </c>
      <c r="F57" s="111">
        <v>546</v>
      </c>
      <c r="G57" s="62" t="s">
        <v>240</v>
      </c>
      <c r="H57" s="62" t="s">
        <v>232</v>
      </c>
      <c r="I57" s="111">
        <v>630</v>
      </c>
      <c r="J57" s="196">
        <f>'приложение 9 (2019-2020г)'!K453</f>
        <v>3663.5</v>
      </c>
      <c r="K57" s="196">
        <f>'приложение 9 (2019-2020г)'!L453</f>
        <v>3663.5</v>
      </c>
    </row>
    <row r="58" spans="1:11" s="86" customFormat="1" ht="36" customHeight="1">
      <c r="A58" s="59" t="s">
        <v>168</v>
      </c>
      <c r="B58" s="163" t="s">
        <v>230</v>
      </c>
      <c r="C58" s="163" t="s">
        <v>226</v>
      </c>
      <c r="D58" s="163" t="s">
        <v>232</v>
      </c>
      <c r="E58" s="163" t="s">
        <v>309</v>
      </c>
      <c r="F58" s="111"/>
      <c r="G58" s="62"/>
      <c r="H58" s="62"/>
      <c r="I58" s="111"/>
      <c r="J58" s="196">
        <f>J59</f>
        <v>570</v>
      </c>
      <c r="K58" s="196">
        <f>K59</f>
        <v>600</v>
      </c>
    </row>
    <row r="59" spans="1:11" s="86" customFormat="1" ht="20.25" customHeight="1">
      <c r="A59" s="40" t="s">
        <v>23</v>
      </c>
      <c r="B59" s="186" t="s">
        <v>230</v>
      </c>
      <c r="C59" s="187" t="s">
        <v>226</v>
      </c>
      <c r="D59" s="187" t="s">
        <v>232</v>
      </c>
      <c r="E59" s="167" t="s">
        <v>338</v>
      </c>
      <c r="F59" s="111"/>
      <c r="G59" s="62"/>
      <c r="H59" s="62"/>
      <c r="I59" s="111"/>
      <c r="J59" s="196">
        <f>J60</f>
        <v>570</v>
      </c>
      <c r="K59" s="196">
        <f>K60</f>
        <v>600</v>
      </c>
    </row>
    <row r="60" spans="1:11" s="86" customFormat="1" ht="21" customHeight="1">
      <c r="A60" s="3" t="s">
        <v>9</v>
      </c>
      <c r="B60" s="163" t="s">
        <v>230</v>
      </c>
      <c r="C60" s="163" t="s">
        <v>226</v>
      </c>
      <c r="D60" s="163" t="s">
        <v>232</v>
      </c>
      <c r="E60" s="163" t="s">
        <v>338</v>
      </c>
      <c r="F60" s="111">
        <v>546</v>
      </c>
      <c r="G60" s="62" t="s">
        <v>240</v>
      </c>
      <c r="H60" s="62" t="s">
        <v>240</v>
      </c>
      <c r="I60" s="111">
        <v>610</v>
      </c>
      <c r="J60" s="196">
        <f>'приложение 9 (2019-2020г)'!K466</f>
        <v>570</v>
      </c>
      <c r="K60" s="196">
        <f>'приложение 9 (2019-2020г)'!L466</f>
        <v>600</v>
      </c>
    </row>
    <row r="61" spans="1:11" s="86" customFormat="1" ht="55.5" customHeight="1">
      <c r="A61" s="3" t="s">
        <v>329</v>
      </c>
      <c r="B61" s="186" t="s">
        <v>230</v>
      </c>
      <c r="C61" s="187" t="s">
        <v>98</v>
      </c>
      <c r="D61" s="187" t="s">
        <v>231</v>
      </c>
      <c r="E61" s="167" t="s">
        <v>309</v>
      </c>
      <c r="F61" s="111"/>
      <c r="G61" s="62"/>
      <c r="H61" s="62"/>
      <c r="I61" s="111"/>
      <c r="J61" s="196">
        <f>J62</f>
        <v>3857</v>
      </c>
      <c r="K61" s="196">
        <f>K62</f>
        <v>3857</v>
      </c>
    </row>
    <row r="62" spans="1:11" s="86" customFormat="1" ht="36.75" customHeight="1">
      <c r="A62" s="59" t="s">
        <v>169</v>
      </c>
      <c r="B62" s="163" t="s">
        <v>230</v>
      </c>
      <c r="C62" s="163" t="s">
        <v>98</v>
      </c>
      <c r="D62" s="163" t="s">
        <v>230</v>
      </c>
      <c r="E62" s="163" t="s">
        <v>309</v>
      </c>
      <c r="F62" s="111"/>
      <c r="G62" s="62"/>
      <c r="H62" s="62"/>
      <c r="I62" s="111"/>
      <c r="J62" s="184">
        <f>J63</f>
        <v>3857</v>
      </c>
      <c r="K62" s="184">
        <f>K63</f>
        <v>3857</v>
      </c>
    </row>
    <row r="63" spans="1:11" s="86" customFormat="1" ht="30.75" customHeight="1">
      <c r="A63" s="3" t="s">
        <v>28</v>
      </c>
      <c r="B63" s="186" t="s">
        <v>230</v>
      </c>
      <c r="C63" s="187" t="s">
        <v>98</v>
      </c>
      <c r="D63" s="187" t="s">
        <v>230</v>
      </c>
      <c r="E63" s="167" t="s">
        <v>311</v>
      </c>
      <c r="F63" s="111"/>
      <c r="G63" s="62"/>
      <c r="H63" s="62"/>
      <c r="I63" s="111"/>
      <c r="J63" s="184">
        <f>J64+J65+J66</f>
        <v>3857</v>
      </c>
      <c r="K63" s="184">
        <f>K64+K65+K66</f>
        <v>3857</v>
      </c>
    </row>
    <row r="64" spans="1:11" s="86" customFormat="1" ht="30.75" customHeight="1">
      <c r="A64" s="3" t="s">
        <v>223</v>
      </c>
      <c r="B64" s="163" t="s">
        <v>230</v>
      </c>
      <c r="C64" s="163" t="s">
        <v>98</v>
      </c>
      <c r="D64" s="163" t="s">
        <v>230</v>
      </c>
      <c r="E64" s="163" t="s">
        <v>311</v>
      </c>
      <c r="F64" s="111">
        <v>546</v>
      </c>
      <c r="G64" s="62" t="s">
        <v>240</v>
      </c>
      <c r="H64" s="62" t="s">
        <v>242</v>
      </c>
      <c r="I64" s="111">
        <v>120</v>
      </c>
      <c r="J64" s="196">
        <f>'приложение 9 (2019-2020г)'!K479</f>
        <v>3434</v>
      </c>
      <c r="K64" s="196">
        <f>'приложение 9 (2019-2020г)'!L479</f>
        <v>3434</v>
      </c>
    </row>
    <row r="65" spans="1:11" s="86" customFormat="1" ht="30.75" customHeight="1">
      <c r="A65" s="3" t="s">
        <v>220</v>
      </c>
      <c r="B65" s="186" t="s">
        <v>230</v>
      </c>
      <c r="C65" s="187" t="s">
        <v>98</v>
      </c>
      <c r="D65" s="187" t="s">
        <v>230</v>
      </c>
      <c r="E65" s="167" t="s">
        <v>311</v>
      </c>
      <c r="F65" s="111">
        <v>546</v>
      </c>
      <c r="G65" s="62" t="s">
        <v>240</v>
      </c>
      <c r="H65" s="62" t="s">
        <v>242</v>
      </c>
      <c r="I65" s="111">
        <v>240</v>
      </c>
      <c r="J65" s="196">
        <f>'приложение 9 (2019-2020г)'!K480</f>
        <v>413</v>
      </c>
      <c r="K65" s="184">
        <f>'приложение 9 (2019-2020г)'!L480</f>
        <v>413</v>
      </c>
    </row>
    <row r="66" spans="1:11" s="86" customFormat="1" ht="19.5" customHeight="1">
      <c r="A66" s="3" t="s">
        <v>3</v>
      </c>
      <c r="B66" s="186" t="s">
        <v>230</v>
      </c>
      <c r="C66" s="187" t="s">
        <v>98</v>
      </c>
      <c r="D66" s="187" t="s">
        <v>230</v>
      </c>
      <c r="E66" s="167" t="s">
        <v>311</v>
      </c>
      <c r="F66" s="111">
        <v>546</v>
      </c>
      <c r="G66" s="62" t="s">
        <v>240</v>
      </c>
      <c r="H66" s="62" t="s">
        <v>242</v>
      </c>
      <c r="I66" s="111">
        <v>850</v>
      </c>
      <c r="J66" s="196">
        <f>'приложение 9 (2019-2020г)'!K481</f>
        <v>10</v>
      </c>
      <c r="K66" s="184">
        <f>'приложение 9 (2019-2020г)'!L481</f>
        <v>10</v>
      </c>
    </row>
    <row r="67" spans="1:11" s="86" customFormat="1" ht="48.75" customHeight="1">
      <c r="A67" s="5" t="s">
        <v>342</v>
      </c>
      <c r="B67" s="198" t="s">
        <v>235</v>
      </c>
      <c r="C67" s="199" t="s">
        <v>306</v>
      </c>
      <c r="D67" s="199" t="s">
        <v>231</v>
      </c>
      <c r="E67" s="199" t="s">
        <v>309</v>
      </c>
      <c r="F67" s="88"/>
      <c r="G67" s="88"/>
      <c r="H67" s="88"/>
      <c r="I67" s="110"/>
      <c r="J67" s="200">
        <f>J68+J77+J89+J101+J110+J123+J143+J161</f>
        <v>73677.3</v>
      </c>
      <c r="K67" s="200">
        <f>K68+K77+K89+K101+K110+K123+K143+K161</f>
        <v>42996</v>
      </c>
    </row>
    <row r="68" spans="1:11" s="86" customFormat="1" ht="32.25" customHeight="1">
      <c r="A68" s="40" t="s">
        <v>344</v>
      </c>
      <c r="B68" s="186" t="s">
        <v>235</v>
      </c>
      <c r="C68" s="187" t="s">
        <v>325</v>
      </c>
      <c r="D68" s="187" t="s">
        <v>231</v>
      </c>
      <c r="E68" s="187" t="s">
        <v>309</v>
      </c>
      <c r="F68" s="62"/>
      <c r="G68" s="159"/>
      <c r="H68" s="62"/>
      <c r="I68" s="111"/>
      <c r="J68" s="196">
        <f>J69+J74</f>
        <v>7329.9</v>
      </c>
      <c r="K68" s="196">
        <f>K69+K74</f>
        <v>7726</v>
      </c>
    </row>
    <row r="69" spans="1:11" s="86" customFormat="1" ht="48" customHeight="1">
      <c r="A69" s="40" t="s">
        <v>354</v>
      </c>
      <c r="B69" s="163" t="s">
        <v>235</v>
      </c>
      <c r="C69" s="163" t="s">
        <v>325</v>
      </c>
      <c r="D69" s="163" t="s">
        <v>230</v>
      </c>
      <c r="E69" s="163" t="s">
        <v>309</v>
      </c>
      <c r="F69" s="62"/>
      <c r="G69" s="159"/>
      <c r="H69" s="62"/>
      <c r="I69" s="111"/>
      <c r="J69" s="196">
        <f>J70+J72</f>
        <v>7249.9</v>
      </c>
      <c r="K69" s="196">
        <f>K70+K72</f>
        <v>7646</v>
      </c>
    </row>
    <row r="70" spans="1:11" s="86" customFormat="1" ht="32.25" customHeight="1">
      <c r="A70" s="3" t="s">
        <v>27</v>
      </c>
      <c r="B70" s="186" t="s">
        <v>235</v>
      </c>
      <c r="C70" s="187" t="s">
        <v>325</v>
      </c>
      <c r="D70" s="187" t="s">
        <v>230</v>
      </c>
      <c r="E70" s="187" t="s">
        <v>355</v>
      </c>
      <c r="F70" s="62"/>
      <c r="G70" s="159"/>
      <c r="H70" s="62"/>
      <c r="I70" s="111"/>
      <c r="J70" s="196">
        <f>J71</f>
        <v>6142.9</v>
      </c>
      <c r="K70" s="196">
        <f>K71</f>
        <v>6539</v>
      </c>
    </row>
    <row r="71" spans="1:11" s="86" customFormat="1" ht="18.75" customHeight="1">
      <c r="A71" s="115" t="s">
        <v>9</v>
      </c>
      <c r="B71" s="163" t="s">
        <v>235</v>
      </c>
      <c r="C71" s="163" t="s">
        <v>325</v>
      </c>
      <c r="D71" s="163" t="s">
        <v>230</v>
      </c>
      <c r="E71" s="163" t="s">
        <v>355</v>
      </c>
      <c r="F71" s="62" t="s">
        <v>263</v>
      </c>
      <c r="G71" s="159" t="s">
        <v>240</v>
      </c>
      <c r="H71" s="62" t="s">
        <v>232</v>
      </c>
      <c r="I71" s="111">
        <v>610</v>
      </c>
      <c r="J71" s="196">
        <f>'приложение 9 (2019-2020г)'!K39</f>
        <v>6142.9</v>
      </c>
      <c r="K71" s="196">
        <f>'приложение 9 (2019-2020г)'!L39</f>
        <v>6539</v>
      </c>
    </row>
    <row r="72" spans="1:11" s="86" customFormat="1" ht="37.5" customHeight="1">
      <c r="A72" s="245" t="s">
        <v>477</v>
      </c>
      <c r="B72" s="186" t="s">
        <v>235</v>
      </c>
      <c r="C72" s="187" t="s">
        <v>325</v>
      </c>
      <c r="D72" s="187" t="s">
        <v>230</v>
      </c>
      <c r="E72" s="167" t="s">
        <v>465</v>
      </c>
      <c r="F72" s="62"/>
      <c r="G72" s="159"/>
      <c r="H72" s="62"/>
      <c r="I72" s="111"/>
      <c r="J72" s="196">
        <f>J73</f>
        <v>1107</v>
      </c>
      <c r="K72" s="196">
        <f>K73</f>
        <v>1107</v>
      </c>
    </row>
    <row r="73" spans="1:11" s="86" customFormat="1" ht="18.75" customHeight="1">
      <c r="A73" s="9" t="s">
        <v>9</v>
      </c>
      <c r="B73" s="163" t="s">
        <v>235</v>
      </c>
      <c r="C73" s="163" t="s">
        <v>325</v>
      </c>
      <c r="D73" s="163" t="s">
        <v>230</v>
      </c>
      <c r="E73" s="163" t="s">
        <v>465</v>
      </c>
      <c r="F73" s="62" t="s">
        <v>263</v>
      </c>
      <c r="G73" s="159" t="s">
        <v>240</v>
      </c>
      <c r="H73" s="62" t="s">
        <v>232</v>
      </c>
      <c r="I73" s="111">
        <v>610</v>
      </c>
      <c r="J73" s="196">
        <f>'приложение 9 (2019-2020г)'!K41</f>
        <v>1107</v>
      </c>
      <c r="K73" s="196">
        <f>'приложение 9 (2019-2020г)'!L41</f>
        <v>1107</v>
      </c>
    </row>
    <row r="74" spans="1:11" s="86" customFormat="1" ht="40.5" customHeight="1">
      <c r="A74" s="115" t="s">
        <v>356</v>
      </c>
      <c r="B74" s="186" t="s">
        <v>235</v>
      </c>
      <c r="C74" s="187" t="s">
        <v>325</v>
      </c>
      <c r="D74" s="187" t="s">
        <v>235</v>
      </c>
      <c r="E74" s="167" t="s">
        <v>309</v>
      </c>
      <c r="F74" s="62"/>
      <c r="G74" s="159"/>
      <c r="H74" s="62"/>
      <c r="I74" s="111"/>
      <c r="J74" s="196">
        <f>J75</f>
        <v>80</v>
      </c>
      <c r="K74" s="196">
        <f>K75</f>
        <v>80</v>
      </c>
    </row>
    <row r="75" spans="1:11" s="86" customFormat="1" ht="30" customHeight="1">
      <c r="A75" s="3" t="s">
        <v>27</v>
      </c>
      <c r="B75" s="186" t="s">
        <v>235</v>
      </c>
      <c r="C75" s="187" t="s">
        <v>325</v>
      </c>
      <c r="D75" s="187" t="s">
        <v>235</v>
      </c>
      <c r="E75" s="187" t="s">
        <v>355</v>
      </c>
      <c r="F75" s="62"/>
      <c r="G75" s="159"/>
      <c r="H75" s="62"/>
      <c r="I75" s="111"/>
      <c r="J75" s="196">
        <f>J76</f>
        <v>80</v>
      </c>
      <c r="K75" s="196">
        <f>K76</f>
        <v>80</v>
      </c>
    </row>
    <row r="76" spans="1:11" s="86" customFormat="1" ht="18.75" customHeight="1">
      <c r="A76" s="115" t="s">
        <v>9</v>
      </c>
      <c r="B76" s="163" t="s">
        <v>235</v>
      </c>
      <c r="C76" s="163" t="s">
        <v>325</v>
      </c>
      <c r="D76" s="163" t="s">
        <v>235</v>
      </c>
      <c r="E76" s="163" t="s">
        <v>355</v>
      </c>
      <c r="F76" s="62" t="s">
        <v>263</v>
      </c>
      <c r="G76" s="159" t="s">
        <v>240</v>
      </c>
      <c r="H76" s="62" t="s">
        <v>232</v>
      </c>
      <c r="I76" s="111">
        <v>610</v>
      </c>
      <c r="J76" s="196">
        <f>'приложение 9 (2019-2020г)'!K44</f>
        <v>80</v>
      </c>
      <c r="K76" s="196">
        <f>'приложение 9 (2019-2020г)'!L44</f>
        <v>80</v>
      </c>
    </row>
    <row r="77" spans="1:11" s="86" customFormat="1" ht="28.5" customHeight="1">
      <c r="A77" s="40" t="s">
        <v>345</v>
      </c>
      <c r="B77" s="186" t="s">
        <v>235</v>
      </c>
      <c r="C77" s="187" t="s">
        <v>327</v>
      </c>
      <c r="D77" s="187" t="s">
        <v>231</v>
      </c>
      <c r="E77" s="187" t="s">
        <v>309</v>
      </c>
      <c r="F77" s="62"/>
      <c r="G77" s="159"/>
      <c r="H77" s="62"/>
      <c r="I77" s="111"/>
      <c r="J77" s="196">
        <f>J78+J83+J86</f>
        <v>11351.4</v>
      </c>
      <c r="K77" s="196">
        <f>K78+K83+K86</f>
        <v>12716</v>
      </c>
    </row>
    <row r="78" spans="1:11" s="86" customFormat="1" ht="32.25" customHeight="1">
      <c r="A78" s="40" t="s">
        <v>357</v>
      </c>
      <c r="B78" s="163" t="s">
        <v>235</v>
      </c>
      <c r="C78" s="163" t="s">
        <v>327</v>
      </c>
      <c r="D78" s="163" t="s">
        <v>230</v>
      </c>
      <c r="E78" s="163" t="s">
        <v>309</v>
      </c>
      <c r="F78" s="62"/>
      <c r="G78" s="159"/>
      <c r="H78" s="62"/>
      <c r="I78" s="111"/>
      <c r="J78" s="196">
        <f>J79+J81</f>
        <v>10850.4</v>
      </c>
      <c r="K78" s="196">
        <f>K79+K81</f>
        <v>11215</v>
      </c>
    </row>
    <row r="79" spans="1:11" s="86" customFormat="1" ht="18" customHeight="1">
      <c r="A79" s="115" t="s">
        <v>38</v>
      </c>
      <c r="B79" s="186" t="s">
        <v>235</v>
      </c>
      <c r="C79" s="187" t="s">
        <v>327</v>
      </c>
      <c r="D79" s="187" t="s">
        <v>230</v>
      </c>
      <c r="E79" s="167" t="s">
        <v>358</v>
      </c>
      <c r="F79" s="62"/>
      <c r="G79" s="159"/>
      <c r="H79" s="62"/>
      <c r="I79" s="111"/>
      <c r="J79" s="196">
        <f>J80</f>
        <v>9386.9</v>
      </c>
      <c r="K79" s="196">
        <f>K80</f>
        <v>9751.5</v>
      </c>
    </row>
    <row r="80" spans="1:11" s="86" customFormat="1" ht="21" customHeight="1">
      <c r="A80" s="115" t="s">
        <v>9</v>
      </c>
      <c r="B80" s="163" t="s">
        <v>235</v>
      </c>
      <c r="C80" s="163" t="s">
        <v>327</v>
      </c>
      <c r="D80" s="163" t="s">
        <v>230</v>
      </c>
      <c r="E80" s="163" t="s">
        <v>358</v>
      </c>
      <c r="F80" s="62" t="s">
        <v>263</v>
      </c>
      <c r="G80" s="159" t="s">
        <v>234</v>
      </c>
      <c r="H80" s="62" t="s">
        <v>230</v>
      </c>
      <c r="I80" s="111">
        <v>610</v>
      </c>
      <c r="J80" s="196">
        <f>'приложение 9 (2019-2020г)'!K72</f>
        <v>9386.9</v>
      </c>
      <c r="K80" s="196">
        <f>'приложение 9 (2019-2020г)'!L72</f>
        <v>9751.5</v>
      </c>
    </row>
    <row r="81" spans="1:11" s="86" customFormat="1" ht="39" customHeight="1">
      <c r="A81" s="245" t="s">
        <v>477</v>
      </c>
      <c r="B81" s="186" t="s">
        <v>235</v>
      </c>
      <c r="C81" s="187" t="s">
        <v>327</v>
      </c>
      <c r="D81" s="187" t="s">
        <v>230</v>
      </c>
      <c r="E81" s="167" t="s">
        <v>465</v>
      </c>
      <c r="F81" s="62"/>
      <c r="G81" s="159"/>
      <c r="H81" s="62"/>
      <c r="I81" s="111"/>
      <c r="J81" s="196">
        <f>J82</f>
        <v>1463.5</v>
      </c>
      <c r="K81" s="184">
        <f>K82</f>
        <v>1463.5</v>
      </c>
    </row>
    <row r="82" spans="1:11" s="86" customFormat="1" ht="24" customHeight="1">
      <c r="A82" s="9" t="s">
        <v>9</v>
      </c>
      <c r="B82" s="163" t="s">
        <v>235</v>
      </c>
      <c r="C82" s="163" t="s">
        <v>327</v>
      </c>
      <c r="D82" s="163" t="s">
        <v>230</v>
      </c>
      <c r="E82" s="163" t="s">
        <v>465</v>
      </c>
      <c r="F82" s="62" t="s">
        <v>263</v>
      </c>
      <c r="G82" s="159" t="s">
        <v>234</v>
      </c>
      <c r="H82" s="62" t="s">
        <v>230</v>
      </c>
      <c r="I82" s="111">
        <v>610</v>
      </c>
      <c r="J82" s="196">
        <f>'приложение 9 (2019-2020г)'!K74</f>
        <v>1463.5</v>
      </c>
      <c r="K82" s="196">
        <f>'приложение 9 (2019-2020г)'!L74</f>
        <v>1463.5</v>
      </c>
    </row>
    <row r="83" spans="1:11" s="86" customFormat="1" ht="21" customHeight="1">
      <c r="A83" s="115" t="s">
        <v>359</v>
      </c>
      <c r="B83" s="186" t="s">
        <v>235</v>
      </c>
      <c r="C83" s="187" t="s">
        <v>327</v>
      </c>
      <c r="D83" s="187" t="s">
        <v>232</v>
      </c>
      <c r="E83" s="167" t="s">
        <v>309</v>
      </c>
      <c r="F83" s="62"/>
      <c r="G83" s="159"/>
      <c r="H83" s="62"/>
      <c r="I83" s="111"/>
      <c r="J83" s="196">
        <f>J84</f>
        <v>1</v>
      </c>
      <c r="K83" s="196">
        <f>K84</f>
        <v>1</v>
      </c>
    </row>
    <row r="84" spans="1:11" s="86" customFormat="1" ht="30.75" customHeight="1">
      <c r="A84" s="115" t="s">
        <v>39</v>
      </c>
      <c r="B84" s="163" t="s">
        <v>235</v>
      </c>
      <c r="C84" s="163" t="s">
        <v>327</v>
      </c>
      <c r="D84" s="163" t="s">
        <v>232</v>
      </c>
      <c r="E84" s="163" t="s">
        <v>360</v>
      </c>
      <c r="F84" s="62"/>
      <c r="G84" s="159"/>
      <c r="H84" s="62"/>
      <c r="I84" s="111"/>
      <c r="J84" s="196">
        <f>J85</f>
        <v>1</v>
      </c>
      <c r="K84" s="196">
        <f>K85</f>
        <v>1</v>
      </c>
    </row>
    <row r="85" spans="1:11" s="86" customFormat="1" ht="15.75" customHeight="1">
      <c r="A85" s="115" t="s">
        <v>9</v>
      </c>
      <c r="B85" s="186" t="s">
        <v>235</v>
      </c>
      <c r="C85" s="187" t="s">
        <v>327</v>
      </c>
      <c r="D85" s="187" t="s">
        <v>232</v>
      </c>
      <c r="E85" s="167" t="s">
        <v>360</v>
      </c>
      <c r="F85" s="62" t="s">
        <v>263</v>
      </c>
      <c r="G85" s="159" t="s">
        <v>234</v>
      </c>
      <c r="H85" s="62" t="s">
        <v>230</v>
      </c>
      <c r="I85" s="111">
        <v>610</v>
      </c>
      <c r="J85" s="196">
        <f>'приложение 9 (2019-2020г)'!K77</f>
        <v>1</v>
      </c>
      <c r="K85" s="196">
        <f>'приложение 9 (2019-2020г)'!L77</f>
        <v>1</v>
      </c>
    </row>
    <row r="86" spans="1:11" s="86" customFormat="1" ht="57.75" customHeight="1">
      <c r="A86" s="115" t="s">
        <v>362</v>
      </c>
      <c r="B86" s="163" t="s">
        <v>235</v>
      </c>
      <c r="C86" s="163" t="s">
        <v>327</v>
      </c>
      <c r="D86" s="163" t="s">
        <v>241</v>
      </c>
      <c r="E86" s="163" t="s">
        <v>309</v>
      </c>
      <c r="F86" s="62"/>
      <c r="G86" s="159"/>
      <c r="H86" s="62"/>
      <c r="I86" s="111"/>
      <c r="J86" s="196">
        <f>J87</f>
        <v>500</v>
      </c>
      <c r="K86" s="196">
        <f>K87</f>
        <v>1500</v>
      </c>
    </row>
    <row r="87" spans="1:11" s="86" customFormat="1" ht="69.75" customHeight="1">
      <c r="A87" s="13" t="s">
        <v>121</v>
      </c>
      <c r="B87" s="186" t="s">
        <v>235</v>
      </c>
      <c r="C87" s="187" t="s">
        <v>327</v>
      </c>
      <c r="D87" s="187" t="s">
        <v>241</v>
      </c>
      <c r="E87" s="167" t="s">
        <v>361</v>
      </c>
      <c r="F87" s="62"/>
      <c r="G87" s="159"/>
      <c r="H87" s="62"/>
      <c r="I87" s="111"/>
      <c r="J87" s="196">
        <f>J88</f>
        <v>500</v>
      </c>
      <c r="K87" s="196">
        <f>K88</f>
        <v>1500</v>
      </c>
    </row>
    <row r="88" spans="1:11" s="86" customFormat="1" ht="14.25" customHeight="1">
      <c r="A88" s="115" t="s">
        <v>9</v>
      </c>
      <c r="B88" s="163" t="s">
        <v>235</v>
      </c>
      <c r="C88" s="163" t="s">
        <v>327</v>
      </c>
      <c r="D88" s="163" t="s">
        <v>241</v>
      </c>
      <c r="E88" s="163" t="s">
        <v>361</v>
      </c>
      <c r="F88" s="62" t="s">
        <v>263</v>
      </c>
      <c r="G88" s="159" t="s">
        <v>234</v>
      </c>
      <c r="H88" s="62" t="s">
        <v>230</v>
      </c>
      <c r="I88" s="111">
        <v>610</v>
      </c>
      <c r="J88" s="196">
        <f>'приложение 9 (2019-2020г)'!K80</f>
        <v>500</v>
      </c>
      <c r="K88" s="196">
        <f>'приложение 9 (2019-2020г)'!L80</f>
        <v>1500</v>
      </c>
    </row>
    <row r="89" spans="1:11" s="86" customFormat="1" ht="32.25" customHeight="1">
      <c r="A89" s="40" t="s">
        <v>346</v>
      </c>
      <c r="B89" s="186" t="s">
        <v>235</v>
      </c>
      <c r="C89" s="187" t="s">
        <v>226</v>
      </c>
      <c r="D89" s="187" t="s">
        <v>231</v>
      </c>
      <c r="E89" s="187" t="s">
        <v>309</v>
      </c>
      <c r="F89" s="62"/>
      <c r="G89" s="159"/>
      <c r="H89" s="62"/>
      <c r="I89" s="111"/>
      <c r="J89" s="196">
        <f>J90+J95+J98</f>
        <v>8438.6</v>
      </c>
      <c r="K89" s="196">
        <f>K90+K95+K98</f>
        <v>7423.6</v>
      </c>
    </row>
    <row r="90" spans="1:11" s="86" customFormat="1" ht="42" customHeight="1">
      <c r="A90" s="115" t="s">
        <v>363</v>
      </c>
      <c r="B90" s="186" t="s">
        <v>235</v>
      </c>
      <c r="C90" s="187" t="s">
        <v>226</v>
      </c>
      <c r="D90" s="187" t="s">
        <v>230</v>
      </c>
      <c r="E90" s="187" t="s">
        <v>309</v>
      </c>
      <c r="F90" s="62"/>
      <c r="G90" s="159"/>
      <c r="H90" s="62"/>
      <c r="I90" s="114"/>
      <c r="J90" s="196">
        <f>J91+J93</f>
        <v>3053.6</v>
      </c>
      <c r="K90" s="196">
        <f>K91+K93</f>
        <v>3153.6</v>
      </c>
    </row>
    <row r="91" spans="1:11" s="86" customFormat="1" ht="16.5" customHeight="1">
      <c r="A91" s="115" t="s">
        <v>35</v>
      </c>
      <c r="B91" s="163" t="s">
        <v>235</v>
      </c>
      <c r="C91" s="163" t="s">
        <v>226</v>
      </c>
      <c r="D91" s="163" t="s">
        <v>230</v>
      </c>
      <c r="E91" s="163" t="s">
        <v>364</v>
      </c>
      <c r="F91" s="62"/>
      <c r="G91" s="131"/>
      <c r="H91" s="62"/>
      <c r="I91" s="114"/>
      <c r="J91" s="196">
        <f>J92</f>
        <v>1500.1</v>
      </c>
      <c r="K91" s="196">
        <f>K92</f>
        <v>1600.1</v>
      </c>
    </row>
    <row r="92" spans="1:11" s="86" customFormat="1" ht="16.5" customHeight="1">
      <c r="A92" s="115" t="s">
        <v>9</v>
      </c>
      <c r="B92" s="186" t="s">
        <v>235</v>
      </c>
      <c r="C92" s="187" t="s">
        <v>226</v>
      </c>
      <c r="D92" s="187" t="s">
        <v>230</v>
      </c>
      <c r="E92" s="167" t="s">
        <v>364</v>
      </c>
      <c r="F92" s="62" t="s">
        <v>263</v>
      </c>
      <c r="G92" s="131" t="s">
        <v>234</v>
      </c>
      <c r="H92" s="62" t="s">
        <v>230</v>
      </c>
      <c r="I92" s="111">
        <v>610</v>
      </c>
      <c r="J92" s="196">
        <f>'приложение 9 (2019-2020г)'!K84</f>
        <v>1500.1</v>
      </c>
      <c r="K92" s="196">
        <f>'приложение 9 (2019-2020г)'!L84</f>
        <v>1600.1</v>
      </c>
    </row>
    <row r="93" spans="1:11" s="86" customFormat="1" ht="41.25" customHeight="1">
      <c r="A93" s="245" t="s">
        <v>477</v>
      </c>
      <c r="B93" s="186" t="s">
        <v>235</v>
      </c>
      <c r="C93" s="187" t="s">
        <v>226</v>
      </c>
      <c r="D93" s="187" t="s">
        <v>230</v>
      </c>
      <c r="E93" s="167" t="s">
        <v>465</v>
      </c>
      <c r="F93" s="62"/>
      <c r="G93" s="131"/>
      <c r="H93" s="62"/>
      <c r="I93" s="111"/>
      <c r="J93" s="196">
        <f>J94</f>
        <v>1553.5</v>
      </c>
      <c r="K93" s="184">
        <f>K94</f>
        <v>1553.5</v>
      </c>
    </row>
    <row r="94" spans="1:11" s="86" customFormat="1" ht="20.25" customHeight="1">
      <c r="A94" s="9" t="s">
        <v>9</v>
      </c>
      <c r="B94" s="186" t="s">
        <v>235</v>
      </c>
      <c r="C94" s="187" t="s">
        <v>226</v>
      </c>
      <c r="D94" s="187" t="s">
        <v>230</v>
      </c>
      <c r="E94" s="167" t="s">
        <v>465</v>
      </c>
      <c r="F94" s="62" t="s">
        <v>263</v>
      </c>
      <c r="G94" s="131" t="s">
        <v>234</v>
      </c>
      <c r="H94" s="62" t="s">
        <v>230</v>
      </c>
      <c r="I94" s="111">
        <v>610</v>
      </c>
      <c r="J94" s="196">
        <f>'приложение 9 (2019-2020г)'!K86</f>
        <v>1553.5</v>
      </c>
      <c r="K94" s="196">
        <f>'приложение 9 (2019-2020г)'!L86</f>
        <v>1553.5</v>
      </c>
    </row>
    <row r="95" spans="1:11" s="86" customFormat="1" ht="31.5" customHeight="1">
      <c r="A95" s="115" t="s">
        <v>365</v>
      </c>
      <c r="B95" s="163" t="s">
        <v>235</v>
      </c>
      <c r="C95" s="163" t="s">
        <v>226</v>
      </c>
      <c r="D95" s="163" t="s">
        <v>235</v>
      </c>
      <c r="E95" s="163" t="s">
        <v>309</v>
      </c>
      <c r="F95" s="62"/>
      <c r="G95" s="131"/>
      <c r="H95" s="62"/>
      <c r="I95" s="111"/>
      <c r="J95" s="196">
        <f>J96</f>
        <v>265</v>
      </c>
      <c r="K95" s="196">
        <f>K96</f>
        <v>0</v>
      </c>
    </row>
    <row r="96" spans="1:11" s="86" customFormat="1" ht="31.5" customHeight="1">
      <c r="A96" s="115" t="s">
        <v>36</v>
      </c>
      <c r="B96" s="186" t="s">
        <v>235</v>
      </c>
      <c r="C96" s="187" t="s">
        <v>226</v>
      </c>
      <c r="D96" s="187" t="s">
        <v>235</v>
      </c>
      <c r="E96" s="167" t="s">
        <v>364</v>
      </c>
      <c r="F96" s="62"/>
      <c r="G96" s="131"/>
      <c r="H96" s="62"/>
      <c r="I96" s="111"/>
      <c r="J96" s="196">
        <f>J97</f>
        <v>265</v>
      </c>
      <c r="K96" s="196">
        <f>K97</f>
        <v>0</v>
      </c>
    </row>
    <row r="97" spans="1:11" s="86" customFormat="1" ht="16.5" customHeight="1">
      <c r="A97" s="115" t="s">
        <v>9</v>
      </c>
      <c r="B97" s="163" t="s">
        <v>235</v>
      </c>
      <c r="C97" s="163" t="s">
        <v>226</v>
      </c>
      <c r="D97" s="163" t="s">
        <v>235</v>
      </c>
      <c r="E97" s="163" t="s">
        <v>364</v>
      </c>
      <c r="F97" s="62" t="s">
        <v>263</v>
      </c>
      <c r="G97" s="131" t="s">
        <v>234</v>
      </c>
      <c r="H97" s="62" t="s">
        <v>230</v>
      </c>
      <c r="I97" s="111">
        <v>610</v>
      </c>
      <c r="J97" s="196">
        <f>'приложение 9 (2019-2020г)'!K89</f>
        <v>265</v>
      </c>
      <c r="K97" s="196">
        <f>'приложение 9 (2019-2020г)'!L89</f>
        <v>0</v>
      </c>
    </row>
    <row r="98" spans="1:11" s="86" customFormat="1" ht="59.25" customHeight="1">
      <c r="A98" s="115" t="s">
        <v>366</v>
      </c>
      <c r="B98" s="186" t="s">
        <v>235</v>
      </c>
      <c r="C98" s="187" t="s">
        <v>226</v>
      </c>
      <c r="D98" s="187" t="s">
        <v>232</v>
      </c>
      <c r="E98" s="167" t="s">
        <v>309</v>
      </c>
      <c r="F98" s="62"/>
      <c r="G98" s="131"/>
      <c r="H98" s="62"/>
      <c r="I98" s="111"/>
      <c r="J98" s="196">
        <f>J99</f>
        <v>5120</v>
      </c>
      <c r="K98" s="196">
        <f>K99</f>
        <v>4270</v>
      </c>
    </row>
    <row r="99" spans="1:11" s="86" customFormat="1" ht="45.75" customHeight="1">
      <c r="A99" s="10" t="s">
        <v>120</v>
      </c>
      <c r="B99" s="163" t="s">
        <v>235</v>
      </c>
      <c r="C99" s="163" t="s">
        <v>226</v>
      </c>
      <c r="D99" s="163" t="s">
        <v>232</v>
      </c>
      <c r="E99" s="163" t="s">
        <v>361</v>
      </c>
      <c r="F99" s="62"/>
      <c r="G99" s="131"/>
      <c r="H99" s="62"/>
      <c r="I99" s="114"/>
      <c r="J99" s="196">
        <f>J100</f>
        <v>5120</v>
      </c>
      <c r="K99" s="196">
        <f>K100</f>
        <v>4270</v>
      </c>
    </row>
    <row r="100" spans="1:11" s="86" customFormat="1" ht="21.75" customHeight="1">
      <c r="A100" s="115" t="s">
        <v>9</v>
      </c>
      <c r="B100" s="186" t="s">
        <v>235</v>
      </c>
      <c r="C100" s="187" t="s">
        <v>226</v>
      </c>
      <c r="D100" s="187" t="s">
        <v>232</v>
      </c>
      <c r="E100" s="167" t="s">
        <v>361</v>
      </c>
      <c r="F100" s="62" t="s">
        <v>263</v>
      </c>
      <c r="G100" s="131" t="s">
        <v>234</v>
      </c>
      <c r="H100" s="62" t="s">
        <v>230</v>
      </c>
      <c r="I100" s="111">
        <v>610</v>
      </c>
      <c r="J100" s="196">
        <f>'приложение 9 (2019-2020г)'!K92</f>
        <v>5120</v>
      </c>
      <c r="K100" s="196">
        <f>'приложение 9 (2019-2020г)'!L92</f>
        <v>4270</v>
      </c>
    </row>
    <row r="101" spans="1:11" s="86" customFormat="1" ht="15" customHeight="1">
      <c r="A101" s="115" t="s">
        <v>347</v>
      </c>
      <c r="B101" s="190" t="s">
        <v>235</v>
      </c>
      <c r="C101" s="190" t="s">
        <v>98</v>
      </c>
      <c r="D101" s="190" t="s">
        <v>231</v>
      </c>
      <c r="E101" s="190" t="s">
        <v>309</v>
      </c>
      <c r="F101" s="62"/>
      <c r="G101" s="131"/>
      <c r="H101" s="62"/>
      <c r="I101" s="114"/>
      <c r="J101" s="196">
        <f>J102+J107</f>
        <v>8822.1</v>
      </c>
      <c r="K101" s="196">
        <f>K102+K107</f>
        <v>8156.1</v>
      </c>
    </row>
    <row r="102" spans="1:11" s="86" customFormat="1" ht="27.75" customHeight="1">
      <c r="A102" s="115" t="s">
        <v>370</v>
      </c>
      <c r="B102" s="186" t="s">
        <v>235</v>
      </c>
      <c r="C102" s="187" t="s">
        <v>98</v>
      </c>
      <c r="D102" s="187" t="s">
        <v>230</v>
      </c>
      <c r="E102" s="167" t="s">
        <v>309</v>
      </c>
      <c r="F102" s="62"/>
      <c r="G102" s="131"/>
      <c r="H102" s="62"/>
      <c r="I102" s="114"/>
      <c r="J102" s="184">
        <f>J103+J105</f>
        <v>8225.9</v>
      </c>
      <c r="K102" s="184">
        <f>K103+K105</f>
        <v>8156.1</v>
      </c>
    </row>
    <row r="103" spans="1:11" s="86" customFormat="1" ht="15.75" customHeight="1">
      <c r="A103" s="115" t="s">
        <v>37</v>
      </c>
      <c r="B103" s="163" t="s">
        <v>235</v>
      </c>
      <c r="C103" s="163" t="s">
        <v>98</v>
      </c>
      <c r="D103" s="163" t="s">
        <v>230</v>
      </c>
      <c r="E103" s="163" t="s">
        <v>367</v>
      </c>
      <c r="F103" s="62"/>
      <c r="G103" s="131"/>
      <c r="H103" s="62"/>
      <c r="I103" s="114"/>
      <c r="J103" s="184">
        <f>J104</f>
        <v>7112</v>
      </c>
      <c r="K103" s="184">
        <f>K104</f>
        <v>7042.2</v>
      </c>
    </row>
    <row r="104" spans="1:11" s="86" customFormat="1" ht="15" customHeight="1">
      <c r="A104" s="115" t="s">
        <v>9</v>
      </c>
      <c r="B104" s="186" t="s">
        <v>235</v>
      </c>
      <c r="C104" s="187" t="s">
        <v>98</v>
      </c>
      <c r="D104" s="187" t="s">
        <v>230</v>
      </c>
      <c r="E104" s="167" t="s">
        <v>367</v>
      </c>
      <c r="F104" s="62" t="s">
        <v>263</v>
      </c>
      <c r="G104" s="131" t="s">
        <v>234</v>
      </c>
      <c r="H104" s="62" t="s">
        <v>230</v>
      </c>
      <c r="I104" s="114">
        <v>610</v>
      </c>
      <c r="J104" s="196">
        <f>'приложение 9 (2019-2020г)'!K96</f>
        <v>7112</v>
      </c>
      <c r="K104" s="196">
        <f>'приложение 9 (2019-2020г)'!L96</f>
        <v>7042.2</v>
      </c>
    </row>
    <row r="105" spans="1:11" s="86" customFormat="1" ht="39.75" customHeight="1">
      <c r="A105" s="245" t="s">
        <v>477</v>
      </c>
      <c r="B105" s="186" t="s">
        <v>235</v>
      </c>
      <c r="C105" s="187" t="s">
        <v>98</v>
      </c>
      <c r="D105" s="187" t="s">
        <v>230</v>
      </c>
      <c r="E105" s="167" t="s">
        <v>465</v>
      </c>
      <c r="F105" s="62"/>
      <c r="G105" s="131"/>
      <c r="H105" s="62"/>
      <c r="I105" s="114"/>
      <c r="J105" s="196">
        <f>J106</f>
        <v>1113.9</v>
      </c>
      <c r="K105" s="184">
        <f>K106</f>
        <v>1113.9</v>
      </c>
    </row>
    <row r="106" spans="1:11" s="86" customFormat="1" ht="15" customHeight="1">
      <c r="A106" s="9" t="s">
        <v>9</v>
      </c>
      <c r="B106" s="186" t="s">
        <v>235</v>
      </c>
      <c r="C106" s="187" t="s">
        <v>98</v>
      </c>
      <c r="D106" s="187" t="s">
        <v>230</v>
      </c>
      <c r="E106" s="167" t="s">
        <v>465</v>
      </c>
      <c r="F106" s="62" t="s">
        <v>263</v>
      </c>
      <c r="G106" s="131" t="s">
        <v>234</v>
      </c>
      <c r="H106" s="62" t="s">
        <v>230</v>
      </c>
      <c r="I106" s="114">
        <v>610</v>
      </c>
      <c r="J106" s="196">
        <f>'приложение 9 (2019-2020г)'!K98</f>
        <v>1113.9</v>
      </c>
      <c r="K106" s="196">
        <f>'приложение 9 (2019-2020г)'!L98</f>
        <v>1113.9</v>
      </c>
    </row>
    <row r="107" spans="1:11" s="86" customFormat="1" ht="29.25" customHeight="1">
      <c r="A107" s="115" t="s">
        <v>368</v>
      </c>
      <c r="B107" s="163" t="s">
        <v>235</v>
      </c>
      <c r="C107" s="163" t="s">
        <v>98</v>
      </c>
      <c r="D107" s="163" t="s">
        <v>235</v>
      </c>
      <c r="E107" s="163" t="s">
        <v>309</v>
      </c>
      <c r="F107" s="62"/>
      <c r="G107" s="131"/>
      <c r="H107" s="62"/>
      <c r="I107" s="114"/>
      <c r="J107" s="196">
        <f>J108</f>
        <v>596.2</v>
      </c>
      <c r="K107" s="196">
        <f>K108</f>
        <v>0</v>
      </c>
    </row>
    <row r="108" spans="1:11" s="86" customFormat="1" ht="27.75" customHeight="1">
      <c r="A108" s="115" t="s">
        <v>369</v>
      </c>
      <c r="B108" s="186" t="s">
        <v>235</v>
      </c>
      <c r="C108" s="187" t="s">
        <v>98</v>
      </c>
      <c r="D108" s="187" t="s">
        <v>235</v>
      </c>
      <c r="E108" s="167" t="s">
        <v>367</v>
      </c>
      <c r="F108" s="62"/>
      <c r="G108" s="131"/>
      <c r="H108" s="62"/>
      <c r="I108" s="114"/>
      <c r="J108" s="196">
        <f>J109</f>
        <v>596.2</v>
      </c>
      <c r="K108" s="196">
        <f>K109</f>
        <v>0</v>
      </c>
    </row>
    <row r="109" spans="1:11" s="86" customFormat="1" ht="15" customHeight="1">
      <c r="A109" s="115" t="s">
        <v>9</v>
      </c>
      <c r="B109" s="163" t="s">
        <v>235</v>
      </c>
      <c r="C109" s="163" t="s">
        <v>98</v>
      </c>
      <c r="D109" s="163" t="s">
        <v>235</v>
      </c>
      <c r="E109" s="163" t="s">
        <v>367</v>
      </c>
      <c r="F109" s="62" t="s">
        <v>263</v>
      </c>
      <c r="G109" s="131" t="s">
        <v>234</v>
      </c>
      <c r="H109" s="62" t="s">
        <v>230</v>
      </c>
      <c r="I109" s="114">
        <v>610</v>
      </c>
      <c r="J109" s="196">
        <f>'приложение 9 (2019-2020г)'!K101</f>
        <v>596.2</v>
      </c>
      <c r="K109" s="196">
        <f>'приложение 9 (2019-2020г)'!L101</f>
        <v>0</v>
      </c>
    </row>
    <row r="110" spans="1:11" s="86" customFormat="1" ht="15" customHeight="1">
      <c r="A110" s="115" t="s">
        <v>348</v>
      </c>
      <c r="B110" s="186" t="s">
        <v>235</v>
      </c>
      <c r="C110" s="187" t="s">
        <v>343</v>
      </c>
      <c r="D110" s="187" t="s">
        <v>231</v>
      </c>
      <c r="E110" s="167" t="s">
        <v>309</v>
      </c>
      <c r="F110" s="62"/>
      <c r="G110" s="131"/>
      <c r="H110" s="62"/>
      <c r="I110" s="114"/>
      <c r="J110" s="196">
        <f>J111+J115+J119</f>
        <v>466</v>
      </c>
      <c r="K110" s="196">
        <f>K111+K115+K119</f>
        <v>466</v>
      </c>
    </row>
    <row r="111" spans="1:11" s="86" customFormat="1" ht="42.75" customHeight="1">
      <c r="A111" s="115" t="s">
        <v>371</v>
      </c>
      <c r="B111" s="163" t="s">
        <v>235</v>
      </c>
      <c r="C111" s="163" t="s">
        <v>343</v>
      </c>
      <c r="D111" s="163" t="s">
        <v>230</v>
      </c>
      <c r="E111" s="163" t="s">
        <v>309</v>
      </c>
      <c r="F111" s="62"/>
      <c r="G111" s="131"/>
      <c r="H111" s="62"/>
      <c r="I111" s="114"/>
      <c r="J111" s="196">
        <f>J112</f>
        <v>100</v>
      </c>
      <c r="K111" s="196">
        <f>K112</f>
        <v>100</v>
      </c>
    </row>
    <row r="112" spans="1:11" s="86" customFormat="1" ht="15" customHeight="1">
      <c r="A112" s="115" t="s">
        <v>40</v>
      </c>
      <c r="B112" s="186" t="s">
        <v>235</v>
      </c>
      <c r="C112" s="187" t="s">
        <v>343</v>
      </c>
      <c r="D112" s="187" t="s">
        <v>230</v>
      </c>
      <c r="E112" s="167" t="s">
        <v>372</v>
      </c>
      <c r="F112" s="62"/>
      <c r="G112" s="131"/>
      <c r="H112" s="62"/>
      <c r="I112" s="114"/>
      <c r="J112" s="196">
        <f>J113+J114</f>
        <v>100</v>
      </c>
      <c r="K112" s="196">
        <f>K113+K114</f>
        <v>100</v>
      </c>
    </row>
    <row r="113" spans="1:11" s="86" customFormat="1" ht="26.25" customHeight="1">
      <c r="A113" s="3" t="s">
        <v>220</v>
      </c>
      <c r="B113" s="163" t="s">
        <v>235</v>
      </c>
      <c r="C113" s="163" t="s">
        <v>343</v>
      </c>
      <c r="D113" s="163" t="s">
        <v>230</v>
      </c>
      <c r="E113" s="163" t="s">
        <v>372</v>
      </c>
      <c r="F113" s="62" t="s">
        <v>263</v>
      </c>
      <c r="G113" s="131" t="s">
        <v>241</v>
      </c>
      <c r="H113" s="62" t="s">
        <v>236</v>
      </c>
      <c r="I113" s="111">
        <v>240</v>
      </c>
      <c r="J113" s="196">
        <f>'приложение 9 (2019-2020г)'!K23</f>
        <v>0</v>
      </c>
      <c r="K113" s="196">
        <f>'приложение 9 (2019-2020г)'!L23</f>
        <v>0</v>
      </c>
    </row>
    <row r="114" spans="1:11" s="86" customFormat="1" ht="18.75" customHeight="1">
      <c r="A114" s="3" t="s">
        <v>9</v>
      </c>
      <c r="B114" s="186" t="s">
        <v>235</v>
      </c>
      <c r="C114" s="187" t="s">
        <v>343</v>
      </c>
      <c r="D114" s="187" t="s">
        <v>230</v>
      </c>
      <c r="E114" s="167" t="s">
        <v>372</v>
      </c>
      <c r="F114" s="62" t="s">
        <v>263</v>
      </c>
      <c r="G114" s="131" t="s">
        <v>241</v>
      </c>
      <c r="H114" s="62" t="s">
        <v>236</v>
      </c>
      <c r="I114" s="111">
        <v>610</v>
      </c>
      <c r="J114" s="196">
        <f>'приложение 9 (2019-2020г)'!K24</f>
        <v>100</v>
      </c>
      <c r="K114" s="196">
        <f>'приложение 9 (2019-2020г)'!L24</f>
        <v>100</v>
      </c>
    </row>
    <row r="115" spans="1:11" s="86" customFormat="1" ht="39.75" customHeight="1">
      <c r="A115" s="3" t="s">
        <v>373</v>
      </c>
      <c r="B115" s="163" t="s">
        <v>235</v>
      </c>
      <c r="C115" s="163" t="s">
        <v>343</v>
      </c>
      <c r="D115" s="163" t="s">
        <v>235</v>
      </c>
      <c r="E115" s="163" t="s">
        <v>309</v>
      </c>
      <c r="F115" s="62"/>
      <c r="G115" s="131"/>
      <c r="H115" s="62"/>
      <c r="I115" s="111"/>
      <c r="J115" s="196">
        <f>J116</f>
        <v>316</v>
      </c>
      <c r="K115" s="196">
        <f>K116</f>
        <v>316</v>
      </c>
    </row>
    <row r="116" spans="1:11" s="86" customFormat="1" ht="18.75" customHeight="1">
      <c r="A116" s="115" t="s">
        <v>40</v>
      </c>
      <c r="B116" s="186" t="s">
        <v>235</v>
      </c>
      <c r="C116" s="187" t="s">
        <v>343</v>
      </c>
      <c r="D116" s="187" t="s">
        <v>235</v>
      </c>
      <c r="E116" s="167" t="s">
        <v>372</v>
      </c>
      <c r="F116" s="62"/>
      <c r="G116" s="131"/>
      <c r="H116" s="62"/>
      <c r="I116" s="111"/>
      <c r="J116" s="196">
        <f>J117+J118</f>
        <v>316</v>
      </c>
      <c r="K116" s="196">
        <f>K117+K118</f>
        <v>316</v>
      </c>
    </row>
    <row r="117" spans="1:11" s="86" customFormat="1" ht="26.25" customHeight="1">
      <c r="A117" s="3" t="s">
        <v>220</v>
      </c>
      <c r="B117" s="163" t="s">
        <v>235</v>
      </c>
      <c r="C117" s="163" t="s">
        <v>343</v>
      </c>
      <c r="D117" s="163" t="s">
        <v>235</v>
      </c>
      <c r="E117" s="163" t="s">
        <v>372</v>
      </c>
      <c r="F117" s="62" t="s">
        <v>263</v>
      </c>
      <c r="G117" s="131" t="s">
        <v>241</v>
      </c>
      <c r="H117" s="62" t="s">
        <v>236</v>
      </c>
      <c r="I117" s="111">
        <v>240</v>
      </c>
      <c r="J117" s="196">
        <f>'приложение 9 (2019-2020г)'!K27</f>
        <v>0</v>
      </c>
      <c r="K117" s="196">
        <f>'приложение 9 (2019-2020г)'!L27</f>
        <v>0</v>
      </c>
    </row>
    <row r="118" spans="1:11" s="86" customFormat="1" ht="15" customHeight="1">
      <c r="A118" s="3" t="s">
        <v>9</v>
      </c>
      <c r="B118" s="186" t="s">
        <v>235</v>
      </c>
      <c r="C118" s="187" t="s">
        <v>343</v>
      </c>
      <c r="D118" s="187" t="s">
        <v>235</v>
      </c>
      <c r="E118" s="167" t="s">
        <v>372</v>
      </c>
      <c r="F118" s="62" t="s">
        <v>263</v>
      </c>
      <c r="G118" s="131" t="s">
        <v>241</v>
      </c>
      <c r="H118" s="62" t="s">
        <v>236</v>
      </c>
      <c r="I118" s="111">
        <v>610</v>
      </c>
      <c r="J118" s="196">
        <f>'приложение 9 (2019-2020г)'!K28</f>
        <v>316</v>
      </c>
      <c r="K118" s="196">
        <f>'приложение 9 (2019-2020г)'!L28</f>
        <v>316</v>
      </c>
    </row>
    <row r="119" spans="1:11" s="86" customFormat="1" ht="44.25" customHeight="1">
      <c r="A119" s="3" t="s">
        <v>374</v>
      </c>
      <c r="B119" s="163" t="s">
        <v>235</v>
      </c>
      <c r="C119" s="163" t="s">
        <v>343</v>
      </c>
      <c r="D119" s="163" t="s">
        <v>232</v>
      </c>
      <c r="E119" s="163" t="s">
        <v>309</v>
      </c>
      <c r="F119" s="62"/>
      <c r="G119" s="131"/>
      <c r="H119" s="62"/>
      <c r="I119" s="111"/>
      <c r="J119" s="196">
        <f>J120</f>
        <v>50</v>
      </c>
      <c r="K119" s="196">
        <f>K120</f>
        <v>50</v>
      </c>
    </row>
    <row r="120" spans="1:11" s="86" customFormat="1" ht="15" customHeight="1">
      <c r="A120" s="115" t="s">
        <v>40</v>
      </c>
      <c r="B120" s="186" t="s">
        <v>235</v>
      </c>
      <c r="C120" s="187" t="s">
        <v>343</v>
      </c>
      <c r="D120" s="187" t="s">
        <v>232</v>
      </c>
      <c r="E120" s="167" t="s">
        <v>372</v>
      </c>
      <c r="F120" s="62"/>
      <c r="G120" s="131"/>
      <c r="H120" s="62"/>
      <c r="I120" s="111"/>
      <c r="J120" s="196">
        <f>J121+J122</f>
        <v>50</v>
      </c>
      <c r="K120" s="196">
        <f>K121+K122</f>
        <v>50</v>
      </c>
    </row>
    <row r="121" spans="1:11" s="86" customFormat="1" ht="27" customHeight="1">
      <c r="A121" s="3" t="s">
        <v>220</v>
      </c>
      <c r="B121" s="163" t="s">
        <v>235</v>
      </c>
      <c r="C121" s="163" t="s">
        <v>343</v>
      </c>
      <c r="D121" s="163" t="s">
        <v>232</v>
      </c>
      <c r="E121" s="163" t="s">
        <v>372</v>
      </c>
      <c r="F121" s="62" t="s">
        <v>263</v>
      </c>
      <c r="G121" s="131" t="s">
        <v>241</v>
      </c>
      <c r="H121" s="62" t="s">
        <v>236</v>
      </c>
      <c r="I121" s="111">
        <v>240</v>
      </c>
      <c r="J121" s="196">
        <f>'приложение 9 (2019-2020г)'!K31</f>
        <v>0</v>
      </c>
      <c r="K121" s="196">
        <f>'приложение 9 (2019-2020г)'!L31</f>
        <v>0</v>
      </c>
    </row>
    <row r="122" spans="1:11" s="86" customFormat="1" ht="15" customHeight="1">
      <c r="A122" s="3" t="s">
        <v>9</v>
      </c>
      <c r="B122" s="186" t="s">
        <v>235</v>
      </c>
      <c r="C122" s="187" t="s">
        <v>343</v>
      </c>
      <c r="D122" s="187" t="s">
        <v>232</v>
      </c>
      <c r="E122" s="167" t="s">
        <v>372</v>
      </c>
      <c r="F122" s="62" t="s">
        <v>263</v>
      </c>
      <c r="G122" s="131" t="s">
        <v>241</v>
      </c>
      <c r="H122" s="62" t="s">
        <v>236</v>
      </c>
      <c r="I122" s="111">
        <v>610</v>
      </c>
      <c r="J122" s="196">
        <f>'приложение 9 (2019-2020г)'!K32</f>
        <v>50</v>
      </c>
      <c r="K122" s="196">
        <f>'приложение 9 (2019-2020г)'!L32</f>
        <v>50</v>
      </c>
    </row>
    <row r="123" spans="1:11" s="86" customFormat="1" ht="15" customHeight="1">
      <c r="A123" s="115" t="s">
        <v>349</v>
      </c>
      <c r="B123" s="186" t="s">
        <v>235</v>
      </c>
      <c r="C123" s="187" t="s">
        <v>350</v>
      </c>
      <c r="D123" s="187" t="s">
        <v>231</v>
      </c>
      <c r="E123" s="167" t="s">
        <v>309</v>
      </c>
      <c r="F123" s="62"/>
      <c r="G123" s="131"/>
      <c r="H123" s="62"/>
      <c r="I123" s="114"/>
      <c r="J123" s="196">
        <f>J124+J127+J130+J133+J136</f>
        <v>429.4</v>
      </c>
      <c r="K123" s="196">
        <f>K124+K127+K130+K133+K136</f>
        <v>429.4</v>
      </c>
    </row>
    <row r="124" spans="1:11" s="86" customFormat="1" ht="27" customHeight="1">
      <c r="A124" s="115" t="s">
        <v>375</v>
      </c>
      <c r="B124" s="163" t="s">
        <v>235</v>
      </c>
      <c r="C124" s="163" t="s">
        <v>350</v>
      </c>
      <c r="D124" s="163" t="s">
        <v>230</v>
      </c>
      <c r="E124" s="163" t="s">
        <v>309</v>
      </c>
      <c r="F124" s="62"/>
      <c r="G124" s="131"/>
      <c r="H124" s="62"/>
      <c r="I124" s="114"/>
      <c r="J124" s="196">
        <f>J125</f>
        <v>51.4</v>
      </c>
      <c r="K124" s="196">
        <f>K125</f>
        <v>51.4</v>
      </c>
    </row>
    <row r="125" spans="1:11" s="86" customFormat="1" ht="24" customHeight="1">
      <c r="A125" s="115" t="s">
        <v>376</v>
      </c>
      <c r="B125" s="186" t="s">
        <v>235</v>
      </c>
      <c r="C125" s="187" t="s">
        <v>350</v>
      </c>
      <c r="D125" s="187" t="s">
        <v>230</v>
      </c>
      <c r="E125" s="167" t="s">
        <v>377</v>
      </c>
      <c r="F125" s="62"/>
      <c r="G125" s="131"/>
      <c r="H125" s="62"/>
      <c r="I125" s="114"/>
      <c r="J125" s="196">
        <f>J126</f>
        <v>51.4</v>
      </c>
      <c r="K125" s="196">
        <f>K126</f>
        <v>51.4</v>
      </c>
    </row>
    <row r="126" spans="1:11" s="86" customFormat="1" ht="32.25" customHeight="1">
      <c r="A126" s="3" t="s">
        <v>220</v>
      </c>
      <c r="B126" s="163" t="s">
        <v>235</v>
      </c>
      <c r="C126" s="163" t="s">
        <v>350</v>
      </c>
      <c r="D126" s="163" t="s">
        <v>230</v>
      </c>
      <c r="E126" s="163" t="s">
        <v>377</v>
      </c>
      <c r="F126" s="62" t="s">
        <v>263</v>
      </c>
      <c r="G126" s="131" t="s">
        <v>240</v>
      </c>
      <c r="H126" s="62" t="s">
        <v>240</v>
      </c>
      <c r="I126" s="111">
        <v>240</v>
      </c>
      <c r="J126" s="196">
        <f>'приложение 9 (2019-2020г)'!K52</f>
        <v>51.4</v>
      </c>
      <c r="K126" s="196">
        <f>'приложение 9 (2019-2020г)'!L52</f>
        <v>51.4</v>
      </c>
    </row>
    <row r="127" spans="1:11" s="86" customFormat="1" ht="57" customHeight="1">
      <c r="A127" s="115" t="s">
        <v>378</v>
      </c>
      <c r="B127" s="186" t="s">
        <v>235</v>
      </c>
      <c r="C127" s="187" t="s">
        <v>350</v>
      </c>
      <c r="D127" s="187" t="s">
        <v>235</v>
      </c>
      <c r="E127" s="167" t="s">
        <v>309</v>
      </c>
      <c r="F127" s="62"/>
      <c r="G127" s="131"/>
      <c r="H127" s="62"/>
      <c r="I127" s="111"/>
      <c r="J127" s="196">
        <f>J128</f>
        <v>180</v>
      </c>
      <c r="K127" s="196">
        <f>K128</f>
        <v>180</v>
      </c>
    </row>
    <row r="128" spans="1:11" s="86" customFormat="1" ht="28.5" customHeight="1">
      <c r="A128" s="115" t="s">
        <v>376</v>
      </c>
      <c r="B128" s="163" t="s">
        <v>235</v>
      </c>
      <c r="C128" s="163" t="s">
        <v>350</v>
      </c>
      <c r="D128" s="163" t="s">
        <v>235</v>
      </c>
      <c r="E128" s="163" t="s">
        <v>377</v>
      </c>
      <c r="F128" s="62"/>
      <c r="G128" s="131"/>
      <c r="H128" s="62"/>
      <c r="I128" s="111"/>
      <c r="J128" s="196">
        <f>J129</f>
        <v>180</v>
      </c>
      <c r="K128" s="196">
        <f>K129</f>
        <v>180</v>
      </c>
    </row>
    <row r="129" spans="1:11" s="86" customFormat="1" ht="30.75" customHeight="1">
      <c r="A129" s="3" t="s">
        <v>220</v>
      </c>
      <c r="B129" s="186" t="s">
        <v>235</v>
      </c>
      <c r="C129" s="187" t="s">
        <v>350</v>
      </c>
      <c r="D129" s="187" t="s">
        <v>235</v>
      </c>
      <c r="E129" s="167" t="s">
        <v>377</v>
      </c>
      <c r="F129" s="62" t="s">
        <v>263</v>
      </c>
      <c r="G129" s="131" t="s">
        <v>240</v>
      </c>
      <c r="H129" s="62" t="s">
        <v>240</v>
      </c>
      <c r="I129" s="111">
        <v>240</v>
      </c>
      <c r="J129" s="196">
        <f>'приложение 9 (2019-2020г)'!K55</f>
        <v>180</v>
      </c>
      <c r="K129" s="196">
        <f>'приложение 9 (2019-2020г)'!L55</f>
        <v>180</v>
      </c>
    </row>
    <row r="130" spans="1:11" s="86" customFormat="1" ht="40.5" customHeight="1">
      <c r="A130" s="3" t="s">
        <v>379</v>
      </c>
      <c r="B130" s="163" t="s">
        <v>235</v>
      </c>
      <c r="C130" s="163" t="s">
        <v>350</v>
      </c>
      <c r="D130" s="163" t="s">
        <v>232</v>
      </c>
      <c r="E130" s="163" t="s">
        <v>309</v>
      </c>
      <c r="F130" s="62"/>
      <c r="G130" s="131"/>
      <c r="H130" s="62"/>
      <c r="I130" s="111"/>
      <c r="J130" s="196">
        <f>J131</f>
        <v>20</v>
      </c>
      <c r="K130" s="196">
        <f>K131</f>
        <v>20</v>
      </c>
    </row>
    <row r="131" spans="1:11" s="86" customFormat="1" ht="30.75" customHeight="1">
      <c r="A131" s="115" t="s">
        <v>376</v>
      </c>
      <c r="B131" s="186" t="s">
        <v>235</v>
      </c>
      <c r="C131" s="187" t="s">
        <v>350</v>
      </c>
      <c r="D131" s="187" t="s">
        <v>232</v>
      </c>
      <c r="E131" s="167" t="s">
        <v>377</v>
      </c>
      <c r="F131" s="62"/>
      <c r="G131" s="131"/>
      <c r="H131" s="62"/>
      <c r="I131" s="111"/>
      <c r="J131" s="196">
        <f>J132</f>
        <v>20</v>
      </c>
      <c r="K131" s="196">
        <f>K132</f>
        <v>20</v>
      </c>
    </row>
    <row r="132" spans="1:11" s="86" customFormat="1" ht="30.75" customHeight="1">
      <c r="A132" s="3" t="s">
        <v>220</v>
      </c>
      <c r="B132" s="163" t="s">
        <v>235</v>
      </c>
      <c r="C132" s="163" t="s">
        <v>350</v>
      </c>
      <c r="D132" s="163" t="s">
        <v>232</v>
      </c>
      <c r="E132" s="163" t="s">
        <v>377</v>
      </c>
      <c r="F132" s="62" t="s">
        <v>263</v>
      </c>
      <c r="G132" s="131" t="s">
        <v>240</v>
      </c>
      <c r="H132" s="62" t="s">
        <v>240</v>
      </c>
      <c r="I132" s="111">
        <v>240</v>
      </c>
      <c r="J132" s="196">
        <f>'приложение 9 (2019-2020г)'!K58</f>
        <v>20</v>
      </c>
      <c r="K132" s="196">
        <f>'приложение 9 (2019-2020г)'!L58</f>
        <v>20</v>
      </c>
    </row>
    <row r="133" spans="1:11" s="86" customFormat="1" ht="47.25" customHeight="1">
      <c r="A133" s="3" t="s">
        <v>380</v>
      </c>
      <c r="B133" s="186" t="s">
        <v>235</v>
      </c>
      <c r="C133" s="187" t="s">
        <v>350</v>
      </c>
      <c r="D133" s="187" t="s">
        <v>241</v>
      </c>
      <c r="E133" s="167" t="s">
        <v>309</v>
      </c>
      <c r="F133" s="62"/>
      <c r="G133" s="131"/>
      <c r="H133" s="62"/>
      <c r="I133" s="111"/>
      <c r="J133" s="196">
        <f>J134</f>
        <v>100</v>
      </c>
      <c r="K133" s="196">
        <f>K134</f>
        <v>100</v>
      </c>
    </row>
    <row r="134" spans="1:11" s="86" customFormat="1" ht="30.75" customHeight="1">
      <c r="A134" s="115" t="s">
        <v>376</v>
      </c>
      <c r="B134" s="163" t="s">
        <v>235</v>
      </c>
      <c r="C134" s="163" t="s">
        <v>350</v>
      </c>
      <c r="D134" s="163" t="s">
        <v>241</v>
      </c>
      <c r="E134" s="163" t="s">
        <v>377</v>
      </c>
      <c r="F134" s="62"/>
      <c r="G134" s="131"/>
      <c r="H134" s="62"/>
      <c r="I134" s="111"/>
      <c r="J134" s="196">
        <f>J135</f>
        <v>100</v>
      </c>
      <c r="K134" s="196">
        <f>K135</f>
        <v>100</v>
      </c>
    </row>
    <row r="135" spans="1:11" s="86" customFormat="1" ht="30.75" customHeight="1">
      <c r="A135" s="3" t="s">
        <v>220</v>
      </c>
      <c r="B135" s="186" t="s">
        <v>235</v>
      </c>
      <c r="C135" s="187" t="s">
        <v>350</v>
      </c>
      <c r="D135" s="187" t="s">
        <v>241</v>
      </c>
      <c r="E135" s="167" t="s">
        <v>377</v>
      </c>
      <c r="F135" s="62" t="s">
        <v>263</v>
      </c>
      <c r="G135" s="131" t="s">
        <v>240</v>
      </c>
      <c r="H135" s="62" t="s">
        <v>240</v>
      </c>
      <c r="I135" s="111">
        <v>240</v>
      </c>
      <c r="J135" s="196">
        <f>'приложение 9 (2019-2020г)'!K61</f>
        <v>100</v>
      </c>
      <c r="K135" s="196">
        <f>'приложение 9 (2019-2020г)'!L61</f>
        <v>100</v>
      </c>
    </row>
    <row r="136" spans="1:11" s="86" customFormat="1" ht="30.75" customHeight="1">
      <c r="A136" s="3" t="s">
        <v>119</v>
      </c>
      <c r="B136" s="163" t="s">
        <v>235</v>
      </c>
      <c r="C136" s="163" t="s">
        <v>350</v>
      </c>
      <c r="D136" s="163" t="s">
        <v>233</v>
      </c>
      <c r="E136" s="163" t="s">
        <v>309</v>
      </c>
      <c r="F136" s="62"/>
      <c r="G136" s="131"/>
      <c r="H136" s="62"/>
      <c r="I136" s="111"/>
      <c r="J136" s="196">
        <f>J137</f>
        <v>78</v>
      </c>
      <c r="K136" s="196">
        <f>K137</f>
        <v>78</v>
      </c>
    </row>
    <row r="137" spans="1:11" s="86" customFormat="1" ht="30.75" customHeight="1">
      <c r="A137" s="115" t="s">
        <v>376</v>
      </c>
      <c r="B137" s="186" t="s">
        <v>235</v>
      </c>
      <c r="C137" s="187" t="s">
        <v>350</v>
      </c>
      <c r="D137" s="187" t="s">
        <v>233</v>
      </c>
      <c r="E137" s="167" t="s">
        <v>377</v>
      </c>
      <c r="F137" s="62"/>
      <c r="G137" s="131"/>
      <c r="H137" s="62"/>
      <c r="I137" s="111"/>
      <c r="J137" s="196">
        <f>J138+J139</f>
        <v>78</v>
      </c>
      <c r="K137" s="196">
        <f>K138+K139</f>
        <v>78</v>
      </c>
    </row>
    <row r="138" spans="1:11" s="86" customFormat="1" ht="30.75" customHeight="1">
      <c r="A138" s="3" t="s">
        <v>220</v>
      </c>
      <c r="B138" s="163" t="s">
        <v>235</v>
      </c>
      <c r="C138" s="163" t="s">
        <v>350</v>
      </c>
      <c r="D138" s="163" t="s">
        <v>233</v>
      </c>
      <c r="E138" s="163" t="s">
        <v>377</v>
      </c>
      <c r="F138" s="62" t="s">
        <v>263</v>
      </c>
      <c r="G138" s="131" t="s">
        <v>240</v>
      </c>
      <c r="H138" s="62" t="s">
        <v>240</v>
      </c>
      <c r="I138" s="111">
        <v>240</v>
      </c>
      <c r="J138" s="196">
        <f>'приложение 9 (2019-2020г)'!K64</f>
        <v>24</v>
      </c>
      <c r="K138" s="196">
        <f>'приложение 9 (2019-2020г)'!L64</f>
        <v>24</v>
      </c>
    </row>
    <row r="139" spans="1:11" s="86" customFormat="1" ht="19.5" customHeight="1">
      <c r="A139" s="3" t="s">
        <v>9</v>
      </c>
      <c r="B139" s="186" t="s">
        <v>235</v>
      </c>
      <c r="C139" s="187" t="s">
        <v>350</v>
      </c>
      <c r="D139" s="187" t="s">
        <v>233</v>
      </c>
      <c r="E139" s="167" t="s">
        <v>377</v>
      </c>
      <c r="F139" s="62" t="s">
        <v>263</v>
      </c>
      <c r="G139" s="131" t="s">
        <v>240</v>
      </c>
      <c r="H139" s="62" t="s">
        <v>240</v>
      </c>
      <c r="I139" s="111">
        <v>610</v>
      </c>
      <c r="J139" s="196">
        <f>'приложение 9 (2019-2020г)'!K65</f>
        <v>54</v>
      </c>
      <c r="K139" s="196">
        <f>'приложение 9 (2019-2020г)'!L65</f>
        <v>54</v>
      </c>
    </row>
    <row r="140" spans="1:11" s="86" customFormat="1" ht="23.25" customHeight="1">
      <c r="A140" s="40" t="s">
        <v>206</v>
      </c>
      <c r="B140" s="163" t="s">
        <v>235</v>
      </c>
      <c r="C140" s="163" t="s">
        <v>350</v>
      </c>
      <c r="D140" s="163" t="s">
        <v>239</v>
      </c>
      <c r="E140" s="163" t="s">
        <v>309</v>
      </c>
      <c r="F140" s="62"/>
      <c r="G140" s="131"/>
      <c r="H140" s="62"/>
      <c r="I140" s="111"/>
      <c r="J140" s="196">
        <f>J141</f>
        <v>1066.5</v>
      </c>
      <c r="K140" s="196">
        <f>K141</f>
        <v>61.4</v>
      </c>
    </row>
    <row r="141" spans="1:11" s="86" customFormat="1" ht="19.5" customHeight="1">
      <c r="A141" s="40" t="s">
        <v>207</v>
      </c>
      <c r="B141" s="186" t="s">
        <v>235</v>
      </c>
      <c r="C141" s="187" t="s">
        <v>350</v>
      </c>
      <c r="D141" s="187" t="s">
        <v>239</v>
      </c>
      <c r="E141" s="167" t="s">
        <v>381</v>
      </c>
      <c r="F141" s="62"/>
      <c r="G141" s="131"/>
      <c r="H141" s="62"/>
      <c r="I141" s="111"/>
      <c r="J141" s="196">
        <f>J142</f>
        <v>1066.5</v>
      </c>
      <c r="K141" s="196">
        <f>K142</f>
        <v>61.4</v>
      </c>
    </row>
    <row r="142" spans="1:11" s="86" customFormat="1" ht="32.25" customHeight="1">
      <c r="A142" s="40" t="s">
        <v>48</v>
      </c>
      <c r="B142" s="163" t="s">
        <v>235</v>
      </c>
      <c r="C142" s="163" t="s">
        <v>350</v>
      </c>
      <c r="D142" s="163" t="s">
        <v>239</v>
      </c>
      <c r="E142" s="163" t="s">
        <v>381</v>
      </c>
      <c r="F142" s="62" t="s">
        <v>263</v>
      </c>
      <c r="G142" s="131" t="s">
        <v>248</v>
      </c>
      <c r="H142" s="62" t="s">
        <v>232</v>
      </c>
      <c r="I142" s="111">
        <v>320</v>
      </c>
      <c r="J142" s="196">
        <f>'приложение 9 (2019-2020г)'!K120</f>
        <v>1066.5</v>
      </c>
      <c r="K142" s="196">
        <f>'приложение 9 (2019-2020г)'!L120</f>
        <v>61.4</v>
      </c>
    </row>
    <row r="143" spans="1:11" s="86" customFormat="1" ht="17.25" customHeight="1">
      <c r="A143" s="115" t="s">
        <v>382</v>
      </c>
      <c r="B143" s="186" t="s">
        <v>235</v>
      </c>
      <c r="C143" s="187" t="s">
        <v>351</v>
      </c>
      <c r="D143" s="187" t="s">
        <v>231</v>
      </c>
      <c r="E143" s="167" t="s">
        <v>309</v>
      </c>
      <c r="F143" s="62"/>
      <c r="G143" s="131"/>
      <c r="H143" s="62"/>
      <c r="I143" s="111"/>
      <c r="J143" s="196">
        <f>J144+J147+J152+J155+J158</f>
        <v>34778.1</v>
      </c>
      <c r="K143" s="196">
        <f>K144+K147+K152+K155+K158</f>
        <v>4017.1</v>
      </c>
    </row>
    <row r="144" spans="1:11" s="86" customFormat="1" ht="29.25" customHeight="1">
      <c r="A144" s="8" t="s">
        <v>482</v>
      </c>
      <c r="B144" s="163" t="s">
        <v>235</v>
      </c>
      <c r="C144" s="163" t="s">
        <v>351</v>
      </c>
      <c r="D144" s="163" t="s">
        <v>230</v>
      </c>
      <c r="E144" s="163" t="s">
        <v>309</v>
      </c>
      <c r="F144" s="62"/>
      <c r="G144" s="131"/>
      <c r="H144" s="62"/>
      <c r="I144" s="111"/>
      <c r="J144" s="196">
        <f>J145</f>
        <v>437</v>
      </c>
      <c r="K144" s="196">
        <f>K145</f>
        <v>437</v>
      </c>
    </row>
    <row r="145" spans="1:11" s="86" customFormat="1" ht="18.75" customHeight="1">
      <c r="A145" s="40" t="s">
        <v>383</v>
      </c>
      <c r="B145" s="186" t="s">
        <v>235</v>
      </c>
      <c r="C145" s="187" t="s">
        <v>351</v>
      </c>
      <c r="D145" s="187" t="s">
        <v>230</v>
      </c>
      <c r="E145" s="167" t="s">
        <v>384</v>
      </c>
      <c r="F145" s="62"/>
      <c r="G145" s="131"/>
      <c r="H145" s="62"/>
      <c r="I145" s="111"/>
      <c r="J145" s="196">
        <f>J146</f>
        <v>437</v>
      </c>
      <c r="K145" s="196">
        <f>K146</f>
        <v>437</v>
      </c>
    </row>
    <row r="146" spans="1:11" s="86" customFormat="1" ht="15" customHeight="1">
      <c r="A146" s="3" t="s">
        <v>9</v>
      </c>
      <c r="B146" s="186" t="s">
        <v>235</v>
      </c>
      <c r="C146" s="187" t="s">
        <v>351</v>
      </c>
      <c r="D146" s="187" t="s">
        <v>230</v>
      </c>
      <c r="E146" s="167" t="s">
        <v>384</v>
      </c>
      <c r="F146" s="62" t="s">
        <v>263</v>
      </c>
      <c r="G146" s="131" t="s">
        <v>260</v>
      </c>
      <c r="H146" s="62" t="s">
        <v>230</v>
      </c>
      <c r="I146" s="111">
        <v>610</v>
      </c>
      <c r="J146" s="196">
        <f>'приложение 9 (2019-2020г)'!K127</f>
        <v>437</v>
      </c>
      <c r="K146" s="196">
        <f>'приложение 9 (2019-2020г)'!L127</f>
        <v>437</v>
      </c>
    </row>
    <row r="147" spans="1:11" s="86" customFormat="1" ht="33.75" customHeight="1">
      <c r="A147" s="8" t="s">
        <v>480</v>
      </c>
      <c r="B147" s="163" t="s">
        <v>235</v>
      </c>
      <c r="C147" s="163" t="s">
        <v>351</v>
      </c>
      <c r="D147" s="163" t="s">
        <v>235</v>
      </c>
      <c r="E147" s="163" t="s">
        <v>309</v>
      </c>
      <c r="F147" s="62"/>
      <c r="G147" s="131"/>
      <c r="H147" s="62"/>
      <c r="I147" s="111"/>
      <c r="J147" s="196">
        <f>J148+J150</f>
        <v>2397</v>
      </c>
      <c r="K147" s="196">
        <f>K148+K150</f>
        <v>2437</v>
      </c>
    </row>
    <row r="148" spans="1:11" s="86" customFormat="1" ht="33" customHeight="1">
      <c r="A148" s="8" t="s">
        <v>481</v>
      </c>
      <c r="B148" s="186" t="s">
        <v>235</v>
      </c>
      <c r="C148" s="187" t="s">
        <v>351</v>
      </c>
      <c r="D148" s="187" t="s">
        <v>235</v>
      </c>
      <c r="E148" s="167" t="s">
        <v>384</v>
      </c>
      <c r="F148" s="62"/>
      <c r="G148" s="131"/>
      <c r="H148" s="62"/>
      <c r="I148" s="111"/>
      <c r="J148" s="196">
        <f>J149</f>
        <v>2236.1</v>
      </c>
      <c r="K148" s="196">
        <f>K149</f>
        <v>2276.1</v>
      </c>
    </row>
    <row r="149" spans="1:11" s="86" customFormat="1" ht="15" customHeight="1">
      <c r="A149" s="3" t="s">
        <v>9</v>
      </c>
      <c r="B149" s="186" t="s">
        <v>235</v>
      </c>
      <c r="C149" s="187" t="s">
        <v>351</v>
      </c>
      <c r="D149" s="187" t="s">
        <v>235</v>
      </c>
      <c r="E149" s="167" t="s">
        <v>384</v>
      </c>
      <c r="F149" s="62" t="s">
        <v>263</v>
      </c>
      <c r="G149" s="131" t="s">
        <v>260</v>
      </c>
      <c r="H149" s="62" t="s">
        <v>233</v>
      </c>
      <c r="I149" s="111">
        <v>610</v>
      </c>
      <c r="J149" s="196">
        <f>'приложение 9 (2019-2020г)'!K144</f>
        <v>2236.1</v>
      </c>
      <c r="K149" s="196">
        <f>'приложение 9 (2019-2020г)'!L144</f>
        <v>2276.1</v>
      </c>
    </row>
    <row r="150" spans="1:11" s="86" customFormat="1" ht="54" customHeight="1">
      <c r="A150" s="245" t="s">
        <v>477</v>
      </c>
      <c r="B150" s="186" t="s">
        <v>235</v>
      </c>
      <c r="C150" s="187" t="s">
        <v>351</v>
      </c>
      <c r="D150" s="187" t="s">
        <v>235</v>
      </c>
      <c r="E150" s="167" t="s">
        <v>465</v>
      </c>
      <c r="F150" s="62"/>
      <c r="G150" s="131"/>
      <c r="H150" s="62"/>
      <c r="I150" s="111"/>
      <c r="J150" s="196">
        <f>J151</f>
        <v>160.9</v>
      </c>
      <c r="K150" s="196">
        <f>K151</f>
        <v>160.9</v>
      </c>
    </row>
    <row r="151" spans="1:11" s="86" customFormat="1" ht="18.75" customHeight="1">
      <c r="A151" s="9" t="s">
        <v>9</v>
      </c>
      <c r="B151" s="186" t="s">
        <v>235</v>
      </c>
      <c r="C151" s="187" t="s">
        <v>351</v>
      </c>
      <c r="D151" s="187" t="s">
        <v>235</v>
      </c>
      <c r="E151" s="167" t="s">
        <v>465</v>
      </c>
      <c r="F151" s="62" t="s">
        <v>263</v>
      </c>
      <c r="G151" s="131" t="s">
        <v>260</v>
      </c>
      <c r="H151" s="62" t="s">
        <v>233</v>
      </c>
      <c r="I151" s="111">
        <v>610</v>
      </c>
      <c r="J151" s="196">
        <f>'приложение 9 (2019-2020г)'!K146</f>
        <v>160.9</v>
      </c>
      <c r="K151" s="196">
        <f>'приложение 9 (2019-2020г)'!L146</f>
        <v>160.9</v>
      </c>
    </row>
    <row r="152" spans="1:11" s="86" customFormat="1" ht="44.25" customHeight="1">
      <c r="A152" s="8" t="s">
        <v>385</v>
      </c>
      <c r="B152" s="163" t="s">
        <v>235</v>
      </c>
      <c r="C152" s="163" t="s">
        <v>351</v>
      </c>
      <c r="D152" s="163" t="s">
        <v>232</v>
      </c>
      <c r="E152" s="163" t="s">
        <v>309</v>
      </c>
      <c r="F152" s="62"/>
      <c r="G152" s="131"/>
      <c r="H152" s="62"/>
      <c r="I152" s="111"/>
      <c r="J152" s="196">
        <f>J153</f>
        <v>31261</v>
      </c>
      <c r="K152" s="196">
        <f>K153</f>
        <v>0</v>
      </c>
    </row>
    <row r="153" spans="1:11" s="86" customFormat="1" ht="26.25" customHeight="1">
      <c r="A153" s="7" t="s">
        <v>479</v>
      </c>
      <c r="B153" s="186" t="s">
        <v>235</v>
      </c>
      <c r="C153" s="187" t="s">
        <v>351</v>
      </c>
      <c r="D153" s="187" t="s">
        <v>232</v>
      </c>
      <c r="E153" s="167" t="s">
        <v>448</v>
      </c>
      <c r="F153" s="62"/>
      <c r="G153" s="131"/>
      <c r="H153" s="62"/>
      <c r="I153" s="111"/>
      <c r="J153" s="196">
        <f>J154</f>
        <v>31261</v>
      </c>
      <c r="K153" s="196">
        <f>K154</f>
        <v>0</v>
      </c>
    </row>
    <row r="154" spans="1:11" s="86" customFormat="1" ht="15" customHeight="1">
      <c r="A154" s="3" t="s">
        <v>9</v>
      </c>
      <c r="B154" s="163" t="s">
        <v>235</v>
      </c>
      <c r="C154" s="163" t="s">
        <v>351</v>
      </c>
      <c r="D154" s="163" t="s">
        <v>232</v>
      </c>
      <c r="E154" s="167" t="s">
        <v>448</v>
      </c>
      <c r="F154" s="62" t="s">
        <v>263</v>
      </c>
      <c r="G154" s="131" t="s">
        <v>260</v>
      </c>
      <c r="H154" s="62" t="s">
        <v>235</v>
      </c>
      <c r="I154" s="111">
        <v>610</v>
      </c>
      <c r="J154" s="196">
        <f>'приложение 9 (2019-2020г)'!K135</f>
        <v>31261</v>
      </c>
      <c r="K154" s="196">
        <f>'приложение 9 (2019-2020г)'!L135</f>
        <v>0</v>
      </c>
    </row>
    <row r="155" spans="1:11" s="86" customFormat="1" ht="85.5" customHeight="1">
      <c r="A155" s="43" t="s">
        <v>122</v>
      </c>
      <c r="B155" s="186" t="s">
        <v>235</v>
      </c>
      <c r="C155" s="187" t="s">
        <v>351</v>
      </c>
      <c r="D155" s="187" t="s">
        <v>241</v>
      </c>
      <c r="E155" s="167" t="s">
        <v>309</v>
      </c>
      <c r="F155" s="62"/>
      <c r="G155" s="131"/>
      <c r="H155" s="62"/>
      <c r="I155" s="111"/>
      <c r="J155" s="196">
        <f>J156+J157</f>
        <v>643.1</v>
      </c>
      <c r="K155" s="196">
        <f>K156+K157</f>
        <v>1143.1</v>
      </c>
    </row>
    <row r="156" spans="1:11" s="86" customFormat="1" ht="15" customHeight="1">
      <c r="A156" s="3" t="s">
        <v>9</v>
      </c>
      <c r="B156" s="163" t="s">
        <v>235</v>
      </c>
      <c r="C156" s="163" t="s">
        <v>351</v>
      </c>
      <c r="D156" s="163" t="s">
        <v>241</v>
      </c>
      <c r="E156" s="163" t="s">
        <v>361</v>
      </c>
      <c r="F156" s="62" t="s">
        <v>263</v>
      </c>
      <c r="G156" s="131" t="s">
        <v>260</v>
      </c>
      <c r="H156" s="62" t="s">
        <v>230</v>
      </c>
      <c r="I156" s="111">
        <v>610</v>
      </c>
      <c r="J156" s="196">
        <f>'приложение 9 (2019-2020г)'!K129</f>
        <v>643.1</v>
      </c>
      <c r="K156" s="196">
        <f>'приложение 9 (2019-2020г)'!L129</f>
        <v>1143.1</v>
      </c>
    </row>
    <row r="157" spans="1:11" s="86" customFormat="1" ht="15" customHeight="1">
      <c r="A157" s="3" t="s">
        <v>9</v>
      </c>
      <c r="B157" s="186" t="s">
        <v>235</v>
      </c>
      <c r="C157" s="187" t="s">
        <v>351</v>
      </c>
      <c r="D157" s="187" t="s">
        <v>241</v>
      </c>
      <c r="E157" s="167" t="s">
        <v>361</v>
      </c>
      <c r="F157" s="62" t="s">
        <v>263</v>
      </c>
      <c r="G157" s="131" t="s">
        <v>260</v>
      </c>
      <c r="H157" s="62" t="s">
        <v>233</v>
      </c>
      <c r="I157" s="111">
        <v>610</v>
      </c>
      <c r="J157" s="196">
        <f>'приложение 9 (2019-2020г)'!K148</f>
        <v>0</v>
      </c>
      <c r="K157" s="196">
        <f>'приложение 9 (2019-2020г)'!L148</f>
        <v>0</v>
      </c>
    </row>
    <row r="158" spans="1:11" s="86" customFormat="1" ht="26.25" customHeight="1">
      <c r="A158" s="8" t="s">
        <v>487</v>
      </c>
      <c r="B158" s="186" t="s">
        <v>235</v>
      </c>
      <c r="C158" s="187" t="s">
        <v>351</v>
      </c>
      <c r="D158" s="187" t="s">
        <v>233</v>
      </c>
      <c r="E158" s="167" t="s">
        <v>384</v>
      </c>
      <c r="F158" s="62"/>
      <c r="G158" s="131"/>
      <c r="H158" s="62"/>
      <c r="I158" s="111"/>
      <c r="J158" s="196">
        <f>J159</f>
        <v>40</v>
      </c>
      <c r="K158" s="196">
        <f>K159</f>
        <v>0</v>
      </c>
    </row>
    <row r="159" spans="1:11" s="86" customFormat="1" ht="24.75" customHeight="1">
      <c r="A159" s="8" t="s">
        <v>488</v>
      </c>
      <c r="B159" s="186" t="s">
        <v>235</v>
      </c>
      <c r="C159" s="187" t="s">
        <v>351</v>
      </c>
      <c r="D159" s="187" t="s">
        <v>233</v>
      </c>
      <c r="E159" s="167" t="s">
        <v>384</v>
      </c>
      <c r="F159" s="62"/>
      <c r="G159" s="131"/>
      <c r="H159" s="62"/>
      <c r="I159" s="111"/>
      <c r="J159" s="196">
        <f>J160</f>
        <v>40</v>
      </c>
      <c r="K159" s="196">
        <f>K160</f>
        <v>0</v>
      </c>
    </row>
    <row r="160" spans="1:11" s="86" customFormat="1" ht="15" customHeight="1">
      <c r="A160" s="8" t="s">
        <v>9</v>
      </c>
      <c r="B160" s="186" t="s">
        <v>235</v>
      </c>
      <c r="C160" s="187" t="s">
        <v>351</v>
      </c>
      <c r="D160" s="187" t="s">
        <v>233</v>
      </c>
      <c r="E160" s="167" t="s">
        <v>384</v>
      </c>
      <c r="F160" s="62" t="s">
        <v>263</v>
      </c>
      <c r="G160" s="131" t="s">
        <v>260</v>
      </c>
      <c r="H160" s="62" t="s">
        <v>235</v>
      </c>
      <c r="I160" s="111">
        <v>610</v>
      </c>
      <c r="J160" s="196">
        <f>'приложение 9 (2019-2020г)'!K138</f>
        <v>40</v>
      </c>
      <c r="K160" s="196">
        <f>'приложение 9 (2019-2020г)'!L138</f>
        <v>0</v>
      </c>
    </row>
    <row r="161" spans="1:11" s="86" customFormat="1" ht="29.25" customHeight="1">
      <c r="A161" s="115" t="s">
        <v>352</v>
      </c>
      <c r="B161" s="186" t="s">
        <v>235</v>
      </c>
      <c r="C161" s="187" t="s">
        <v>353</v>
      </c>
      <c r="D161" s="187" t="s">
        <v>231</v>
      </c>
      <c r="E161" s="167" t="s">
        <v>309</v>
      </c>
      <c r="F161" s="62"/>
      <c r="G161" s="131"/>
      <c r="H161" s="62"/>
      <c r="I161" s="111"/>
      <c r="J161" s="196">
        <f>J162</f>
        <v>2061.8</v>
      </c>
      <c r="K161" s="196">
        <f>K162</f>
        <v>2061.8</v>
      </c>
    </row>
    <row r="162" spans="1:11" s="86" customFormat="1" ht="54.75" customHeight="1">
      <c r="A162" s="115" t="s">
        <v>386</v>
      </c>
      <c r="B162" s="163" t="s">
        <v>235</v>
      </c>
      <c r="C162" s="163" t="s">
        <v>353</v>
      </c>
      <c r="D162" s="163" t="s">
        <v>230</v>
      </c>
      <c r="E162" s="163" t="s">
        <v>309</v>
      </c>
      <c r="F162" s="62"/>
      <c r="G162" s="131"/>
      <c r="H162" s="62"/>
      <c r="I162" s="101"/>
      <c r="J162" s="197">
        <f>J163</f>
        <v>2061.8</v>
      </c>
      <c r="K162" s="197">
        <f>K163</f>
        <v>2061.8</v>
      </c>
    </row>
    <row r="163" spans="1:11" s="86" customFormat="1" ht="30" customHeight="1">
      <c r="A163" s="3" t="s">
        <v>28</v>
      </c>
      <c r="B163" s="187" t="s">
        <v>235</v>
      </c>
      <c r="C163" s="187" t="s">
        <v>353</v>
      </c>
      <c r="D163" s="187" t="s">
        <v>230</v>
      </c>
      <c r="E163" s="187" t="s">
        <v>387</v>
      </c>
      <c r="F163" s="62"/>
      <c r="G163" s="62"/>
      <c r="H163" s="62"/>
      <c r="I163" s="101"/>
      <c r="J163" s="197">
        <f>J164+J165+J166</f>
        <v>2061.8</v>
      </c>
      <c r="K163" s="197">
        <f>K164+K165+K166</f>
        <v>2061.8</v>
      </c>
    </row>
    <row r="164" spans="1:11" s="86" customFormat="1" ht="27.75" customHeight="1">
      <c r="A164" s="115" t="s">
        <v>223</v>
      </c>
      <c r="B164" s="163" t="s">
        <v>235</v>
      </c>
      <c r="C164" s="163" t="s">
        <v>353</v>
      </c>
      <c r="D164" s="163" t="s">
        <v>230</v>
      </c>
      <c r="E164" s="163" t="s">
        <v>387</v>
      </c>
      <c r="F164" s="62" t="s">
        <v>263</v>
      </c>
      <c r="G164" s="62" t="s">
        <v>234</v>
      </c>
      <c r="H164" s="62" t="s">
        <v>241</v>
      </c>
      <c r="I164" s="111">
        <v>120</v>
      </c>
      <c r="J164" s="196">
        <f>'приложение 9 (2019-2020г)'!K111</f>
        <v>1801.8</v>
      </c>
      <c r="K164" s="196">
        <f>'приложение 9 (2019-2020г)'!L111</f>
        <v>1801.8</v>
      </c>
    </row>
    <row r="165" spans="1:11" s="86" customFormat="1" ht="28.5" customHeight="1">
      <c r="A165" s="40" t="s">
        <v>22</v>
      </c>
      <c r="B165" s="186" t="s">
        <v>235</v>
      </c>
      <c r="C165" s="187" t="s">
        <v>353</v>
      </c>
      <c r="D165" s="187" t="s">
        <v>230</v>
      </c>
      <c r="E165" s="187" t="s">
        <v>387</v>
      </c>
      <c r="F165" s="62" t="s">
        <v>263</v>
      </c>
      <c r="G165" s="62" t="s">
        <v>234</v>
      </c>
      <c r="H165" s="62" t="s">
        <v>241</v>
      </c>
      <c r="I165" s="111">
        <v>240</v>
      </c>
      <c r="J165" s="196">
        <f>'приложение 9 (2019-2020г)'!K112</f>
        <v>250</v>
      </c>
      <c r="K165" s="196">
        <f>'приложение 9 (2019-2020г)'!L112</f>
        <v>250</v>
      </c>
    </row>
    <row r="166" spans="1:11" s="86" customFormat="1" ht="15" customHeight="1">
      <c r="A166" s="3" t="s">
        <v>3</v>
      </c>
      <c r="B166" s="186" t="s">
        <v>235</v>
      </c>
      <c r="C166" s="187" t="s">
        <v>353</v>
      </c>
      <c r="D166" s="187" t="s">
        <v>230</v>
      </c>
      <c r="E166" s="187" t="s">
        <v>387</v>
      </c>
      <c r="F166" s="62" t="s">
        <v>263</v>
      </c>
      <c r="G166" s="62" t="s">
        <v>234</v>
      </c>
      <c r="H166" s="62" t="s">
        <v>241</v>
      </c>
      <c r="I166" s="101">
        <v>850</v>
      </c>
      <c r="J166" s="196">
        <f>'приложение 9 (2019-2020г)'!K113</f>
        <v>10</v>
      </c>
      <c r="K166" s="196">
        <f>'приложение 9 (2019-2020г)'!L113</f>
        <v>10</v>
      </c>
    </row>
    <row r="167" spans="1:11" s="86" customFormat="1" ht="39.75" customHeight="1">
      <c r="A167" s="94" t="s">
        <v>29</v>
      </c>
      <c r="B167" s="175" t="s">
        <v>232</v>
      </c>
      <c r="C167" s="175" t="s">
        <v>306</v>
      </c>
      <c r="D167" s="175" t="s">
        <v>231</v>
      </c>
      <c r="E167" s="175" t="s">
        <v>309</v>
      </c>
      <c r="F167" s="110"/>
      <c r="G167" s="88"/>
      <c r="H167" s="88"/>
      <c r="I167" s="4"/>
      <c r="J167" s="206">
        <f>J168+J183</f>
        <v>2127.4</v>
      </c>
      <c r="K167" s="206">
        <f>K168+K183</f>
        <v>2134.5</v>
      </c>
    </row>
    <row r="168" spans="1:11" s="86" customFormat="1" ht="30" customHeight="1">
      <c r="A168" s="40" t="s">
        <v>137</v>
      </c>
      <c r="B168" s="99" t="s">
        <v>232</v>
      </c>
      <c r="C168" s="168" t="s">
        <v>325</v>
      </c>
      <c r="D168" s="168" t="s">
        <v>231</v>
      </c>
      <c r="E168" s="131" t="s">
        <v>309</v>
      </c>
      <c r="F168" s="111"/>
      <c r="G168" s="62"/>
      <c r="H168" s="62"/>
      <c r="I168" s="1"/>
      <c r="J168" s="184">
        <f>J169+J173+J176+J179</f>
        <v>2121.4</v>
      </c>
      <c r="K168" s="184">
        <f>K169+K173+K176+K179</f>
        <v>2128.5</v>
      </c>
    </row>
    <row r="169" spans="1:11" s="86" customFormat="1" ht="41.25" customHeight="1">
      <c r="A169" s="3" t="s">
        <v>138</v>
      </c>
      <c r="B169" s="148" t="s">
        <v>232</v>
      </c>
      <c r="C169" s="148" t="s">
        <v>325</v>
      </c>
      <c r="D169" s="148" t="s">
        <v>230</v>
      </c>
      <c r="E169" s="148" t="s">
        <v>309</v>
      </c>
      <c r="F169" s="111"/>
      <c r="G169" s="62"/>
      <c r="H169" s="62"/>
      <c r="I169" s="1"/>
      <c r="J169" s="184">
        <f>J170</f>
        <v>636.6</v>
      </c>
      <c r="K169" s="184">
        <f>K170</f>
        <v>636.6</v>
      </c>
    </row>
    <row r="170" spans="1:11" s="86" customFormat="1" ht="69.75" customHeight="1">
      <c r="A170" s="3" t="s">
        <v>12</v>
      </c>
      <c r="B170" s="99" t="s">
        <v>232</v>
      </c>
      <c r="C170" s="168" t="s">
        <v>325</v>
      </c>
      <c r="D170" s="168" t="s">
        <v>230</v>
      </c>
      <c r="E170" s="131" t="s">
        <v>388</v>
      </c>
      <c r="F170" s="111"/>
      <c r="G170" s="62"/>
      <c r="H170" s="62"/>
      <c r="I170" s="1"/>
      <c r="J170" s="184">
        <f>J171+J172</f>
        <v>636.6</v>
      </c>
      <c r="K170" s="184">
        <f>K171+K172</f>
        <v>636.6</v>
      </c>
    </row>
    <row r="171" spans="1:11" s="86" customFormat="1" ht="29.25" customHeight="1">
      <c r="A171" s="3" t="s">
        <v>223</v>
      </c>
      <c r="B171" s="148" t="s">
        <v>232</v>
      </c>
      <c r="C171" s="148" t="s">
        <v>325</v>
      </c>
      <c r="D171" s="148" t="s">
        <v>230</v>
      </c>
      <c r="E171" s="131" t="s">
        <v>388</v>
      </c>
      <c r="F171" s="111">
        <v>116</v>
      </c>
      <c r="G171" s="62" t="s">
        <v>230</v>
      </c>
      <c r="H171" s="62" t="s">
        <v>241</v>
      </c>
      <c r="I171" s="1" t="s">
        <v>1</v>
      </c>
      <c r="J171" s="184">
        <f>'приложение 9 (2019-2020г)'!K190</f>
        <v>591.5</v>
      </c>
      <c r="K171" s="184">
        <f>'приложение 9 (2019-2020г)'!L190</f>
        <v>591.5</v>
      </c>
    </row>
    <row r="172" spans="1:11" s="86" customFormat="1" ht="31.5" customHeight="1">
      <c r="A172" s="3" t="s">
        <v>220</v>
      </c>
      <c r="B172" s="99" t="s">
        <v>232</v>
      </c>
      <c r="C172" s="168" t="s">
        <v>325</v>
      </c>
      <c r="D172" s="168" t="s">
        <v>230</v>
      </c>
      <c r="E172" s="131" t="s">
        <v>388</v>
      </c>
      <c r="F172" s="111">
        <v>116</v>
      </c>
      <c r="G172" s="62" t="s">
        <v>230</v>
      </c>
      <c r="H172" s="62" t="s">
        <v>241</v>
      </c>
      <c r="I172" s="1" t="s">
        <v>4</v>
      </c>
      <c r="J172" s="184">
        <f>'приложение 9 (2019-2020г)'!K191</f>
        <v>45.1</v>
      </c>
      <c r="K172" s="184">
        <f>'приложение 9 (2019-2020г)'!L191</f>
        <v>45.1</v>
      </c>
    </row>
    <row r="173" spans="1:11" s="86" customFormat="1" ht="30" customHeight="1">
      <c r="A173" s="40" t="s">
        <v>144</v>
      </c>
      <c r="B173" s="99" t="s">
        <v>232</v>
      </c>
      <c r="C173" s="168" t="s">
        <v>325</v>
      </c>
      <c r="D173" s="168" t="s">
        <v>232</v>
      </c>
      <c r="E173" s="131" t="s">
        <v>309</v>
      </c>
      <c r="F173" s="111"/>
      <c r="G173" s="62"/>
      <c r="H173" s="62"/>
      <c r="I173" s="1"/>
      <c r="J173" s="184">
        <f>J174</f>
        <v>50</v>
      </c>
      <c r="K173" s="184">
        <f>K174</f>
        <v>50</v>
      </c>
    </row>
    <row r="174" spans="1:11" s="86" customFormat="1" ht="30" customHeight="1">
      <c r="A174" s="13" t="s">
        <v>90</v>
      </c>
      <c r="B174" s="99" t="s">
        <v>232</v>
      </c>
      <c r="C174" s="168" t="s">
        <v>325</v>
      </c>
      <c r="D174" s="168" t="s">
        <v>232</v>
      </c>
      <c r="E174" s="168" t="s">
        <v>389</v>
      </c>
      <c r="F174" s="111"/>
      <c r="G174" s="62"/>
      <c r="H174" s="62"/>
      <c r="I174" s="1"/>
      <c r="J174" s="184">
        <f>J175</f>
        <v>50</v>
      </c>
      <c r="K174" s="184">
        <f>K175</f>
        <v>50</v>
      </c>
    </row>
    <row r="175" spans="1:11" s="86" customFormat="1" ht="30" customHeight="1">
      <c r="A175" s="3" t="s">
        <v>220</v>
      </c>
      <c r="B175" s="148" t="s">
        <v>232</v>
      </c>
      <c r="C175" s="148" t="s">
        <v>325</v>
      </c>
      <c r="D175" s="148" t="s">
        <v>232</v>
      </c>
      <c r="E175" s="148" t="s">
        <v>389</v>
      </c>
      <c r="F175" s="111">
        <v>116</v>
      </c>
      <c r="G175" s="62" t="s">
        <v>232</v>
      </c>
      <c r="H175" s="62" t="s">
        <v>297</v>
      </c>
      <c r="I175" s="1" t="s">
        <v>4</v>
      </c>
      <c r="J175" s="184">
        <f>'приложение 9 (2019-2020г)'!K272</f>
        <v>50</v>
      </c>
      <c r="K175" s="184">
        <f>'приложение 9 (2019-2020г)'!L272</f>
        <v>50</v>
      </c>
    </row>
    <row r="176" spans="1:11" s="86" customFormat="1" ht="50.25" customHeight="1">
      <c r="A176" s="3" t="s">
        <v>145</v>
      </c>
      <c r="B176" s="99" t="s">
        <v>232</v>
      </c>
      <c r="C176" s="168" t="s">
        <v>325</v>
      </c>
      <c r="D176" s="168" t="s">
        <v>241</v>
      </c>
      <c r="E176" s="168" t="s">
        <v>309</v>
      </c>
      <c r="F176" s="111"/>
      <c r="G176" s="62"/>
      <c r="H176" s="62"/>
      <c r="I176" s="1"/>
      <c r="J176" s="184">
        <f>J177</f>
        <v>51.2</v>
      </c>
      <c r="K176" s="184">
        <f>K177</f>
        <v>58.3</v>
      </c>
    </row>
    <row r="177" spans="1:11" s="86" customFormat="1" ht="36" customHeight="1">
      <c r="A177" s="3" t="s">
        <v>43</v>
      </c>
      <c r="B177" s="148" t="s">
        <v>232</v>
      </c>
      <c r="C177" s="148" t="s">
        <v>325</v>
      </c>
      <c r="D177" s="148" t="s">
        <v>241</v>
      </c>
      <c r="E177" s="148" t="s">
        <v>390</v>
      </c>
      <c r="F177" s="111"/>
      <c r="G177" s="62"/>
      <c r="H177" s="62"/>
      <c r="I177" s="1"/>
      <c r="J177" s="184">
        <f>J178</f>
        <v>51.2</v>
      </c>
      <c r="K177" s="184">
        <f>K178</f>
        <v>58.3</v>
      </c>
    </row>
    <row r="178" spans="1:11" s="86" customFormat="1" ht="30" customHeight="1">
      <c r="A178" s="3" t="s">
        <v>220</v>
      </c>
      <c r="B178" s="99" t="s">
        <v>232</v>
      </c>
      <c r="C178" s="168" t="s">
        <v>325</v>
      </c>
      <c r="D178" s="168" t="s">
        <v>241</v>
      </c>
      <c r="E178" s="168" t="s">
        <v>390</v>
      </c>
      <c r="F178" s="111">
        <v>116</v>
      </c>
      <c r="G178" s="62" t="s">
        <v>232</v>
      </c>
      <c r="H178" s="62" t="s">
        <v>297</v>
      </c>
      <c r="I178" s="1" t="s">
        <v>4</v>
      </c>
      <c r="J178" s="184">
        <f>'приложение 9 (2019-2020г)'!K274</f>
        <v>51.2</v>
      </c>
      <c r="K178" s="184">
        <f>'приложение 9 (2019-2020г)'!L274</f>
        <v>58.3</v>
      </c>
    </row>
    <row r="179" spans="1:11" s="86" customFormat="1" ht="30" customHeight="1">
      <c r="A179" s="3" t="s">
        <v>491</v>
      </c>
      <c r="B179" s="148" t="s">
        <v>232</v>
      </c>
      <c r="C179" s="148" t="s">
        <v>325</v>
      </c>
      <c r="D179" s="148" t="s">
        <v>242</v>
      </c>
      <c r="E179" s="148" t="s">
        <v>309</v>
      </c>
      <c r="F179" s="111"/>
      <c r="G179" s="62"/>
      <c r="H179" s="98"/>
      <c r="I179" s="1"/>
      <c r="J179" s="184">
        <f>J180</f>
        <v>1383.6</v>
      </c>
      <c r="K179" s="184">
        <f>K180</f>
        <v>1383.6</v>
      </c>
    </row>
    <row r="180" spans="1:11" s="86" customFormat="1" ht="30" customHeight="1">
      <c r="A180" s="3" t="s">
        <v>27</v>
      </c>
      <c r="B180" s="99" t="s">
        <v>232</v>
      </c>
      <c r="C180" s="168" t="s">
        <v>325</v>
      </c>
      <c r="D180" s="168" t="s">
        <v>242</v>
      </c>
      <c r="E180" s="131" t="s">
        <v>492</v>
      </c>
      <c r="F180" s="111"/>
      <c r="G180" s="62"/>
      <c r="H180" s="98"/>
      <c r="I180" s="1"/>
      <c r="J180" s="184">
        <f>J181+J182</f>
        <v>1383.6</v>
      </c>
      <c r="K180" s="184">
        <f>K181+K182</f>
        <v>1383.6</v>
      </c>
    </row>
    <row r="181" spans="1:11" s="86" customFormat="1" ht="26.25" customHeight="1">
      <c r="A181" s="40" t="s">
        <v>45</v>
      </c>
      <c r="B181" s="148" t="s">
        <v>232</v>
      </c>
      <c r="C181" s="148" t="s">
        <v>325</v>
      </c>
      <c r="D181" s="148" t="s">
        <v>242</v>
      </c>
      <c r="E181" s="131" t="s">
        <v>492</v>
      </c>
      <c r="F181" s="111">
        <v>116</v>
      </c>
      <c r="G181" s="62" t="s">
        <v>232</v>
      </c>
      <c r="H181" s="98" t="s">
        <v>242</v>
      </c>
      <c r="I181" s="1" t="s">
        <v>86</v>
      </c>
      <c r="J181" s="184">
        <f>'приложение 9 (2019-2020г)'!K265</f>
        <v>1263.6</v>
      </c>
      <c r="K181" s="184">
        <f>'приложение 9 (2019-2020г)'!L265</f>
        <v>1263.6</v>
      </c>
    </row>
    <row r="182" spans="1:11" s="86" customFormat="1" ht="30" customHeight="1">
      <c r="A182" s="3" t="s">
        <v>220</v>
      </c>
      <c r="B182" s="99" t="s">
        <v>232</v>
      </c>
      <c r="C182" s="168" t="s">
        <v>325</v>
      </c>
      <c r="D182" s="168" t="s">
        <v>242</v>
      </c>
      <c r="E182" s="131" t="s">
        <v>492</v>
      </c>
      <c r="F182" s="111">
        <v>116</v>
      </c>
      <c r="G182" s="62" t="s">
        <v>232</v>
      </c>
      <c r="H182" s="98" t="s">
        <v>242</v>
      </c>
      <c r="I182" s="1" t="s">
        <v>4</v>
      </c>
      <c r="J182" s="184">
        <f>'приложение 9 (2019-2020г)'!K266</f>
        <v>120</v>
      </c>
      <c r="K182" s="184">
        <f>'приложение 9 (2019-2020г)'!L266</f>
        <v>120</v>
      </c>
    </row>
    <row r="183" spans="1:11" s="86" customFormat="1" ht="38.25" customHeight="1">
      <c r="A183" s="40" t="s">
        <v>170</v>
      </c>
      <c r="B183" s="172" t="s">
        <v>232</v>
      </c>
      <c r="C183" s="172" t="s">
        <v>327</v>
      </c>
      <c r="D183" s="172" t="s">
        <v>231</v>
      </c>
      <c r="E183" s="172" t="s">
        <v>309</v>
      </c>
      <c r="F183" s="62"/>
      <c r="G183" s="62"/>
      <c r="H183" s="98"/>
      <c r="I183" s="1"/>
      <c r="J183" s="184">
        <f>J185</f>
        <v>6</v>
      </c>
      <c r="K183" s="184">
        <f>K185</f>
        <v>6</v>
      </c>
    </row>
    <row r="184" spans="1:11" s="86" customFormat="1" ht="32.25" customHeight="1">
      <c r="A184" s="3" t="s">
        <v>299</v>
      </c>
      <c r="B184" s="36" t="s">
        <v>232</v>
      </c>
      <c r="C184" s="177" t="s">
        <v>327</v>
      </c>
      <c r="D184" s="177" t="s">
        <v>232</v>
      </c>
      <c r="E184" s="177" t="s">
        <v>309</v>
      </c>
      <c r="F184" s="62"/>
      <c r="G184" s="62"/>
      <c r="H184" s="98"/>
      <c r="I184" s="1"/>
      <c r="J184" s="184">
        <f>J185</f>
        <v>6</v>
      </c>
      <c r="K184" s="184">
        <f>K185</f>
        <v>6</v>
      </c>
    </row>
    <row r="185" spans="1:11" s="86" customFormat="1" ht="32.25" customHeight="1">
      <c r="A185" s="3" t="s">
        <v>300</v>
      </c>
      <c r="B185" s="172" t="s">
        <v>232</v>
      </c>
      <c r="C185" s="172" t="s">
        <v>327</v>
      </c>
      <c r="D185" s="172" t="s">
        <v>232</v>
      </c>
      <c r="E185" s="172" t="s">
        <v>391</v>
      </c>
      <c r="F185" s="62"/>
      <c r="G185" s="62"/>
      <c r="H185" s="98"/>
      <c r="I185" s="1"/>
      <c r="J185" s="184">
        <f>J186</f>
        <v>6</v>
      </c>
      <c r="K185" s="184">
        <f>K186</f>
        <v>6</v>
      </c>
    </row>
    <row r="186" spans="1:11" s="86" customFormat="1" ht="18" customHeight="1">
      <c r="A186" s="3" t="s">
        <v>9</v>
      </c>
      <c r="B186" s="36" t="s">
        <v>232</v>
      </c>
      <c r="C186" s="177" t="s">
        <v>327</v>
      </c>
      <c r="D186" s="177" t="s">
        <v>232</v>
      </c>
      <c r="E186" s="177" t="s">
        <v>391</v>
      </c>
      <c r="F186" s="62" t="s">
        <v>294</v>
      </c>
      <c r="G186" s="62" t="s">
        <v>240</v>
      </c>
      <c r="H186" s="98" t="s">
        <v>232</v>
      </c>
      <c r="I186" s="1" t="s">
        <v>10</v>
      </c>
      <c r="J186" s="184">
        <f>'приложение 9 (2019-2020г)'!K458</f>
        <v>6</v>
      </c>
      <c r="K186" s="184">
        <f>'приложение 9 (2019-2020г)'!L458</f>
        <v>6</v>
      </c>
    </row>
    <row r="187" spans="1:11" s="149" customFormat="1" ht="47.25" customHeight="1">
      <c r="A187" s="226" t="s">
        <v>59</v>
      </c>
      <c r="B187" s="174" t="s">
        <v>239</v>
      </c>
      <c r="C187" s="174" t="s">
        <v>306</v>
      </c>
      <c r="D187" s="174" t="s">
        <v>231</v>
      </c>
      <c r="E187" s="174" t="s">
        <v>309</v>
      </c>
      <c r="F187" s="124"/>
      <c r="G187" s="124"/>
      <c r="H187" s="125"/>
      <c r="I187" s="125"/>
      <c r="J187" s="152">
        <f>J188+J190+J193</f>
        <v>2227.5</v>
      </c>
      <c r="K187" s="152">
        <f>K188+K190+K193</f>
        <v>0</v>
      </c>
    </row>
    <row r="188" spans="1:11" ht="33" customHeight="1">
      <c r="A188" s="227" t="s">
        <v>60</v>
      </c>
      <c r="B188" s="133" t="s">
        <v>239</v>
      </c>
      <c r="C188" s="195" t="s">
        <v>306</v>
      </c>
      <c r="D188" s="195" t="s">
        <v>230</v>
      </c>
      <c r="E188" s="161" t="s">
        <v>309</v>
      </c>
      <c r="F188" s="103"/>
      <c r="G188" s="103"/>
      <c r="H188" s="84"/>
      <c r="I188" s="84"/>
      <c r="J188" s="151">
        <f>J189</f>
        <v>100</v>
      </c>
      <c r="K188" s="151">
        <f>K189</f>
        <v>0</v>
      </c>
    </row>
    <row r="189" spans="1:11" ht="32.25" customHeight="1">
      <c r="A189" s="8" t="s">
        <v>220</v>
      </c>
      <c r="B189" s="173" t="s">
        <v>239</v>
      </c>
      <c r="C189" s="173" t="s">
        <v>306</v>
      </c>
      <c r="D189" s="173" t="s">
        <v>230</v>
      </c>
      <c r="E189" s="173" t="s">
        <v>392</v>
      </c>
      <c r="F189" s="103" t="s">
        <v>262</v>
      </c>
      <c r="G189" s="103" t="s">
        <v>230</v>
      </c>
      <c r="H189" s="84" t="s">
        <v>286</v>
      </c>
      <c r="I189" s="84" t="s">
        <v>4</v>
      </c>
      <c r="J189" s="151">
        <f>'приложение 9 (2019-2020г)'!K230</f>
        <v>100</v>
      </c>
      <c r="K189" s="151">
        <f>'приложение 9 (2019-2020г)'!L230</f>
        <v>0</v>
      </c>
    </row>
    <row r="190" spans="1:11" ht="61.5" customHeight="1">
      <c r="A190" s="8" t="s">
        <v>110</v>
      </c>
      <c r="B190" s="192" t="s">
        <v>239</v>
      </c>
      <c r="C190" s="193" t="s">
        <v>306</v>
      </c>
      <c r="D190" s="193" t="s">
        <v>232</v>
      </c>
      <c r="E190" s="194" t="s">
        <v>309</v>
      </c>
      <c r="F190" s="103"/>
      <c r="G190" s="103"/>
      <c r="H190" s="84"/>
      <c r="I190" s="84"/>
      <c r="J190" s="151">
        <f>J191</f>
        <v>750</v>
      </c>
      <c r="K190" s="151">
        <f>K191</f>
        <v>0</v>
      </c>
    </row>
    <row r="191" spans="1:11" ht="20.25" customHeight="1">
      <c r="A191" s="8" t="s">
        <v>111</v>
      </c>
      <c r="B191" s="164" t="s">
        <v>239</v>
      </c>
      <c r="C191" s="164" t="s">
        <v>306</v>
      </c>
      <c r="D191" s="164" t="s">
        <v>232</v>
      </c>
      <c r="E191" s="164" t="s">
        <v>332</v>
      </c>
      <c r="F191" s="103"/>
      <c r="G191" s="103"/>
      <c r="H191" s="84"/>
      <c r="I191" s="84"/>
      <c r="J191" s="151">
        <f>J192</f>
        <v>750</v>
      </c>
      <c r="K191" s="151">
        <f>K192</f>
        <v>0</v>
      </c>
    </row>
    <row r="192" spans="1:11" ht="18" customHeight="1">
      <c r="A192" s="8" t="s">
        <v>9</v>
      </c>
      <c r="B192" s="192" t="s">
        <v>239</v>
      </c>
      <c r="C192" s="193" t="s">
        <v>306</v>
      </c>
      <c r="D192" s="193" t="s">
        <v>232</v>
      </c>
      <c r="E192" s="194" t="s">
        <v>332</v>
      </c>
      <c r="F192" s="103" t="s">
        <v>294</v>
      </c>
      <c r="G192" s="103" t="s">
        <v>240</v>
      </c>
      <c r="H192" s="84" t="s">
        <v>235</v>
      </c>
      <c r="I192" s="84" t="s">
        <v>10</v>
      </c>
      <c r="J192" s="151">
        <f>'приложение 9 (2019-2020г)'!K440</f>
        <v>750</v>
      </c>
      <c r="K192" s="151">
        <f>'приложение 9 (2019-2020г)'!L440</f>
        <v>0</v>
      </c>
    </row>
    <row r="193" spans="1:11" ht="34.5" customHeight="1">
      <c r="A193" s="8" t="s">
        <v>455</v>
      </c>
      <c r="B193" s="164" t="s">
        <v>239</v>
      </c>
      <c r="C193" s="164" t="s">
        <v>306</v>
      </c>
      <c r="D193" s="164" t="s">
        <v>241</v>
      </c>
      <c r="E193" s="164" t="s">
        <v>309</v>
      </c>
      <c r="F193" s="103"/>
      <c r="G193" s="103"/>
      <c r="H193" s="84"/>
      <c r="I193" s="84"/>
      <c r="J193" s="151">
        <f>J194</f>
        <v>1377.5</v>
      </c>
      <c r="K193" s="151">
        <f>K194</f>
        <v>0</v>
      </c>
    </row>
    <row r="194" spans="1:11" ht="31.5" customHeight="1">
      <c r="A194" s="8" t="s">
        <v>457</v>
      </c>
      <c r="B194" s="192" t="s">
        <v>239</v>
      </c>
      <c r="C194" s="193" t="s">
        <v>306</v>
      </c>
      <c r="D194" s="193" t="s">
        <v>241</v>
      </c>
      <c r="E194" s="194" t="s">
        <v>456</v>
      </c>
      <c r="F194" s="103"/>
      <c r="G194" s="103"/>
      <c r="H194" s="84"/>
      <c r="I194" s="84"/>
      <c r="J194" s="151">
        <f>J195+J196</f>
        <v>1377.5</v>
      </c>
      <c r="K194" s="151">
        <f>K195+K196</f>
        <v>0</v>
      </c>
    </row>
    <row r="195" spans="1:11" ht="18" customHeight="1">
      <c r="A195" s="8" t="s">
        <v>9</v>
      </c>
      <c r="B195" s="192" t="s">
        <v>239</v>
      </c>
      <c r="C195" s="193" t="s">
        <v>306</v>
      </c>
      <c r="D195" s="193" t="s">
        <v>241</v>
      </c>
      <c r="E195" s="194" t="s">
        <v>456</v>
      </c>
      <c r="F195" s="103" t="s">
        <v>263</v>
      </c>
      <c r="G195" s="103" t="s">
        <v>234</v>
      </c>
      <c r="H195" s="84" t="s">
        <v>230</v>
      </c>
      <c r="I195" s="84" t="s">
        <v>10</v>
      </c>
      <c r="J195" s="151">
        <f>'приложение 9 (2019-2020г)'!K105</f>
        <v>1197.5</v>
      </c>
      <c r="K195" s="151">
        <f>'приложение 9 (2019-2020г)'!L105</f>
        <v>0</v>
      </c>
    </row>
    <row r="196" spans="1:11" ht="29.25" customHeight="1">
      <c r="A196" s="8" t="s">
        <v>220</v>
      </c>
      <c r="B196" s="164" t="s">
        <v>239</v>
      </c>
      <c r="C196" s="164" t="s">
        <v>306</v>
      </c>
      <c r="D196" s="164" t="s">
        <v>241</v>
      </c>
      <c r="E196" s="164" t="s">
        <v>456</v>
      </c>
      <c r="F196" s="103" t="s">
        <v>293</v>
      </c>
      <c r="G196" s="103" t="s">
        <v>233</v>
      </c>
      <c r="H196" s="84" t="s">
        <v>235</v>
      </c>
      <c r="I196" s="84" t="s">
        <v>4</v>
      </c>
      <c r="J196" s="151">
        <f>'приложение 9 (2019-2020г)'!K395</f>
        <v>180</v>
      </c>
      <c r="K196" s="151">
        <f>'приложение 9 (2019-2020г)'!L395</f>
        <v>0</v>
      </c>
    </row>
    <row r="197" spans="1:11" ht="48.75" customHeight="1">
      <c r="A197" s="166" t="s">
        <v>30</v>
      </c>
      <c r="B197" s="223" t="s">
        <v>240</v>
      </c>
      <c r="C197" s="224" t="s">
        <v>306</v>
      </c>
      <c r="D197" s="224" t="s">
        <v>231</v>
      </c>
      <c r="E197" s="225" t="s">
        <v>309</v>
      </c>
      <c r="F197" s="202"/>
      <c r="G197" s="124"/>
      <c r="H197" s="125"/>
      <c r="I197" s="125"/>
      <c r="J197" s="152">
        <f>J198+J201+J204</f>
        <v>2180.2</v>
      </c>
      <c r="K197" s="209">
        <f>K198+K201+K204</f>
        <v>2030.2</v>
      </c>
    </row>
    <row r="198" spans="1:11" s="86" customFormat="1" ht="52.5" customHeight="1">
      <c r="A198" s="3" t="s">
        <v>149</v>
      </c>
      <c r="B198" s="186" t="s">
        <v>240</v>
      </c>
      <c r="C198" s="187" t="s">
        <v>306</v>
      </c>
      <c r="D198" s="187" t="s">
        <v>232</v>
      </c>
      <c r="E198" s="167" t="s">
        <v>309</v>
      </c>
      <c r="F198" s="111"/>
      <c r="G198" s="62"/>
      <c r="H198" s="1"/>
      <c r="I198" s="1"/>
      <c r="J198" s="207">
        <f>J199</f>
        <v>400</v>
      </c>
      <c r="K198" s="184">
        <f>K199</f>
        <v>250</v>
      </c>
    </row>
    <row r="199" spans="1:11" s="86" customFormat="1" ht="32.25" customHeight="1">
      <c r="A199" s="3" t="s">
        <v>212</v>
      </c>
      <c r="B199" s="163" t="s">
        <v>240</v>
      </c>
      <c r="C199" s="163" t="s">
        <v>306</v>
      </c>
      <c r="D199" s="163" t="s">
        <v>232</v>
      </c>
      <c r="E199" s="163" t="s">
        <v>393</v>
      </c>
      <c r="F199" s="62"/>
      <c r="G199" s="62"/>
      <c r="H199" s="1"/>
      <c r="I199" s="1"/>
      <c r="J199" s="207">
        <f>J200</f>
        <v>400</v>
      </c>
      <c r="K199" s="184">
        <f>K200</f>
        <v>250</v>
      </c>
    </row>
    <row r="200" spans="1:11" s="86" customFormat="1" ht="31.5" customHeight="1">
      <c r="A200" s="3" t="s">
        <v>220</v>
      </c>
      <c r="B200" s="186" t="s">
        <v>240</v>
      </c>
      <c r="C200" s="187" t="s">
        <v>306</v>
      </c>
      <c r="D200" s="187" t="s">
        <v>232</v>
      </c>
      <c r="E200" s="167" t="s">
        <v>393</v>
      </c>
      <c r="F200" s="62" t="s">
        <v>262</v>
      </c>
      <c r="G200" s="62" t="s">
        <v>230</v>
      </c>
      <c r="H200" s="1" t="s">
        <v>286</v>
      </c>
      <c r="I200" s="1" t="s">
        <v>4</v>
      </c>
      <c r="J200" s="207">
        <f>'приложение 9 (2019-2020г)'!K234</f>
        <v>400</v>
      </c>
      <c r="K200" s="207">
        <f>'приложение 9 (2019-2020г)'!L234</f>
        <v>250</v>
      </c>
    </row>
    <row r="201" spans="1:11" s="86" customFormat="1" ht="36.75" customHeight="1">
      <c r="A201" s="3" t="s">
        <v>140</v>
      </c>
      <c r="B201" s="163" t="s">
        <v>240</v>
      </c>
      <c r="C201" s="163" t="s">
        <v>306</v>
      </c>
      <c r="D201" s="163" t="s">
        <v>241</v>
      </c>
      <c r="E201" s="163" t="s">
        <v>309</v>
      </c>
      <c r="F201" s="111"/>
      <c r="G201" s="62"/>
      <c r="H201" s="1"/>
      <c r="I201" s="1"/>
      <c r="J201" s="207">
        <f>J202</f>
        <v>20</v>
      </c>
      <c r="K201" s="184">
        <f>K202</f>
        <v>20</v>
      </c>
    </row>
    <row r="202" spans="1:11" s="86" customFormat="1" ht="37.5" customHeight="1">
      <c r="A202" s="3" t="s">
        <v>213</v>
      </c>
      <c r="B202" s="186" t="s">
        <v>240</v>
      </c>
      <c r="C202" s="187" t="s">
        <v>306</v>
      </c>
      <c r="D202" s="187" t="s">
        <v>241</v>
      </c>
      <c r="E202" s="167" t="s">
        <v>394</v>
      </c>
      <c r="F202" s="111"/>
      <c r="G202" s="62"/>
      <c r="H202" s="1"/>
      <c r="I202" s="1"/>
      <c r="J202" s="207">
        <f>J203</f>
        <v>20</v>
      </c>
      <c r="K202" s="184">
        <f>K203</f>
        <v>20</v>
      </c>
    </row>
    <row r="203" spans="1:11" s="86" customFormat="1" ht="27.75" customHeight="1">
      <c r="A203" s="3" t="s">
        <v>220</v>
      </c>
      <c r="B203" s="163" t="s">
        <v>240</v>
      </c>
      <c r="C203" s="163" t="s">
        <v>306</v>
      </c>
      <c r="D203" s="163" t="s">
        <v>241</v>
      </c>
      <c r="E203" s="163" t="s">
        <v>394</v>
      </c>
      <c r="F203" s="111">
        <v>116</v>
      </c>
      <c r="G203" s="62" t="s">
        <v>230</v>
      </c>
      <c r="H203" s="1" t="s">
        <v>286</v>
      </c>
      <c r="I203" s="1" t="s">
        <v>4</v>
      </c>
      <c r="J203" s="207">
        <f>'приложение 9 (2019-2020г)'!K237</f>
        <v>20</v>
      </c>
      <c r="K203" s="207">
        <f>'приложение 9 (2019-2020г)'!L237</f>
        <v>20</v>
      </c>
    </row>
    <row r="204" spans="1:11" s="86" customFormat="1" ht="47.25" customHeight="1">
      <c r="A204" s="3" t="s">
        <v>177</v>
      </c>
      <c r="B204" s="186" t="s">
        <v>240</v>
      </c>
      <c r="C204" s="187" t="s">
        <v>306</v>
      </c>
      <c r="D204" s="187" t="s">
        <v>233</v>
      </c>
      <c r="E204" s="167" t="s">
        <v>309</v>
      </c>
      <c r="F204" s="111"/>
      <c r="G204" s="62"/>
      <c r="H204" s="1"/>
      <c r="I204" s="1"/>
      <c r="J204" s="207">
        <f>J205</f>
        <v>1760.2</v>
      </c>
      <c r="K204" s="184">
        <f>K205</f>
        <v>1760.2</v>
      </c>
    </row>
    <row r="205" spans="1:11" s="86" customFormat="1" ht="15.75" customHeight="1">
      <c r="A205" s="3" t="s">
        <v>214</v>
      </c>
      <c r="B205" s="163" t="s">
        <v>240</v>
      </c>
      <c r="C205" s="163" t="s">
        <v>306</v>
      </c>
      <c r="D205" s="163" t="s">
        <v>233</v>
      </c>
      <c r="E205" s="163" t="s">
        <v>395</v>
      </c>
      <c r="F205" s="62"/>
      <c r="G205" s="62"/>
      <c r="H205" s="1"/>
      <c r="I205" s="1"/>
      <c r="J205" s="207">
        <f>J206+J207</f>
        <v>1760.2</v>
      </c>
      <c r="K205" s="184">
        <f>K206+K207</f>
        <v>1760.2</v>
      </c>
    </row>
    <row r="206" spans="1:11" s="86" customFormat="1" ht="30.75" customHeight="1">
      <c r="A206" s="3" t="s">
        <v>224</v>
      </c>
      <c r="B206" s="186" t="s">
        <v>240</v>
      </c>
      <c r="C206" s="187" t="s">
        <v>306</v>
      </c>
      <c r="D206" s="187" t="s">
        <v>233</v>
      </c>
      <c r="E206" s="167" t="s">
        <v>395</v>
      </c>
      <c r="F206" s="62" t="s">
        <v>292</v>
      </c>
      <c r="G206" s="62" t="s">
        <v>248</v>
      </c>
      <c r="H206" s="1" t="s">
        <v>230</v>
      </c>
      <c r="I206" s="1" t="s">
        <v>225</v>
      </c>
      <c r="J206" s="207">
        <f>'приложение 9 (2019-2020г)'!K551</f>
        <v>1753.2</v>
      </c>
      <c r="K206" s="207">
        <f>'приложение 9 (2019-2020г)'!L551</f>
        <v>1753.2</v>
      </c>
    </row>
    <row r="207" spans="1:11" s="86" customFormat="1" ht="30.75" customHeight="1">
      <c r="A207" s="3" t="s">
        <v>220</v>
      </c>
      <c r="B207" s="186" t="s">
        <v>240</v>
      </c>
      <c r="C207" s="187" t="s">
        <v>306</v>
      </c>
      <c r="D207" s="187" t="s">
        <v>233</v>
      </c>
      <c r="E207" s="167" t="s">
        <v>395</v>
      </c>
      <c r="F207" s="62" t="s">
        <v>292</v>
      </c>
      <c r="G207" s="62" t="s">
        <v>248</v>
      </c>
      <c r="H207" s="1" t="s">
        <v>230</v>
      </c>
      <c r="I207" s="1" t="s">
        <v>4</v>
      </c>
      <c r="J207" s="207">
        <f>'приложение 9 (2019-2020г)'!K552</f>
        <v>7</v>
      </c>
      <c r="K207" s="207">
        <f>'приложение 9 (2019-2020г)'!L552</f>
        <v>7</v>
      </c>
    </row>
    <row r="208" spans="1:11" s="86" customFormat="1" ht="53.25" customHeight="1">
      <c r="A208" s="11" t="s">
        <v>101</v>
      </c>
      <c r="B208" s="201" t="s">
        <v>234</v>
      </c>
      <c r="C208" s="201" t="s">
        <v>306</v>
      </c>
      <c r="D208" s="201" t="s">
        <v>231</v>
      </c>
      <c r="E208" s="201" t="s">
        <v>309</v>
      </c>
      <c r="F208" s="110"/>
      <c r="G208" s="88"/>
      <c r="H208" s="4"/>
      <c r="I208" s="4"/>
      <c r="J208" s="150">
        <f>J209+J219+J222</f>
        <v>17565.1</v>
      </c>
      <c r="K208" s="206">
        <f>K209+K219+K222</f>
        <v>16099.6</v>
      </c>
    </row>
    <row r="209" spans="1:11" s="86" customFormat="1" ht="48" customHeight="1">
      <c r="A209" s="3" t="s">
        <v>174</v>
      </c>
      <c r="B209" s="186" t="s">
        <v>234</v>
      </c>
      <c r="C209" s="187" t="s">
        <v>306</v>
      </c>
      <c r="D209" s="187" t="s">
        <v>230</v>
      </c>
      <c r="E209" s="167" t="s">
        <v>309</v>
      </c>
      <c r="F209" s="203"/>
      <c r="G209" s="204"/>
      <c r="H209" s="141"/>
      <c r="I209" s="141"/>
      <c r="J209" s="207">
        <f>J210+J213+J216</f>
        <v>9540.6</v>
      </c>
      <c r="K209" s="184">
        <f>K210+K213+K216</f>
        <v>8075.1</v>
      </c>
    </row>
    <row r="210" spans="1:11" s="86" customFormat="1" ht="32.25" customHeight="1">
      <c r="A210" s="3" t="s">
        <v>20</v>
      </c>
      <c r="B210" s="163" t="s">
        <v>234</v>
      </c>
      <c r="C210" s="163" t="s">
        <v>306</v>
      </c>
      <c r="D210" s="163" t="s">
        <v>230</v>
      </c>
      <c r="E210" s="163" t="s">
        <v>396</v>
      </c>
      <c r="F210" s="111"/>
      <c r="G210" s="62"/>
      <c r="H210" s="1"/>
      <c r="I210" s="1"/>
      <c r="J210" s="207">
        <f>J211+J212</f>
        <v>6045.5</v>
      </c>
      <c r="K210" s="184">
        <f>K211+K212</f>
        <v>6898.5</v>
      </c>
    </row>
    <row r="211" spans="1:11" s="86" customFormat="1" ht="30.75" customHeight="1">
      <c r="A211" s="3" t="s">
        <v>220</v>
      </c>
      <c r="B211" s="186" t="s">
        <v>234</v>
      </c>
      <c r="C211" s="187" t="s">
        <v>306</v>
      </c>
      <c r="D211" s="187" t="s">
        <v>230</v>
      </c>
      <c r="E211" s="167" t="s">
        <v>396</v>
      </c>
      <c r="F211" s="111">
        <v>116</v>
      </c>
      <c r="G211" s="62" t="s">
        <v>241</v>
      </c>
      <c r="H211" s="62" t="s">
        <v>242</v>
      </c>
      <c r="I211" s="1" t="s">
        <v>4</v>
      </c>
      <c r="J211" s="207">
        <f>'приложение 9 (2019-2020г)'!K281</f>
        <v>6045.5</v>
      </c>
      <c r="K211" s="207">
        <f>'приложение 9 (2019-2020г)'!L281</f>
        <v>6898.5</v>
      </c>
    </row>
    <row r="212" spans="1:11" s="86" customFormat="1" ht="24.75" customHeight="1">
      <c r="A212" s="3" t="s">
        <v>81</v>
      </c>
      <c r="B212" s="163" t="s">
        <v>234</v>
      </c>
      <c r="C212" s="163" t="s">
        <v>306</v>
      </c>
      <c r="D212" s="163" t="s">
        <v>230</v>
      </c>
      <c r="E212" s="163" t="s">
        <v>396</v>
      </c>
      <c r="F212" s="111">
        <v>555</v>
      </c>
      <c r="G212" s="62" t="s">
        <v>241</v>
      </c>
      <c r="H212" s="1" t="s">
        <v>242</v>
      </c>
      <c r="I212" s="1" t="s">
        <v>80</v>
      </c>
      <c r="J212" s="207">
        <f>'приложение 9 (2019-2020г)'!K515</f>
        <v>0</v>
      </c>
      <c r="K212" s="207">
        <f>'приложение 9 (2019-2020г)'!L515</f>
        <v>0</v>
      </c>
    </row>
    <row r="213" spans="1:11" s="86" customFormat="1" ht="44.25" customHeight="1">
      <c r="A213" s="165" t="s">
        <v>89</v>
      </c>
      <c r="B213" s="186" t="s">
        <v>234</v>
      </c>
      <c r="C213" s="187" t="s">
        <v>306</v>
      </c>
      <c r="D213" s="187" t="s">
        <v>230</v>
      </c>
      <c r="E213" s="167" t="s">
        <v>397</v>
      </c>
      <c r="F213" s="111"/>
      <c r="G213" s="62"/>
      <c r="H213" s="62"/>
      <c r="I213" s="1"/>
      <c r="J213" s="207">
        <f>J214+J215</f>
        <v>2318.5</v>
      </c>
      <c r="K213" s="184">
        <f>K215</f>
        <v>0</v>
      </c>
    </row>
    <row r="214" spans="1:11" s="86" customFormat="1" ht="24.75" customHeight="1">
      <c r="A214" s="3" t="s">
        <v>8</v>
      </c>
      <c r="B214" s="163" t="s">
        <v>234</v>
      </c>
      <c r="C214" s="163" t="s">
        <v>306</v>
      </c>
      <c r="D214" s="163" t="s">
        <v>230</v>
      </c>
      <c r="E214" s="163" t="s">
        <v>397</v>
      </c>
      <c r="F214" s="111">
        <v>116</v>
      </c>
      <c r="G214" s="62" t="s">
        <v>241</v>
      </c>
      <c r="H214" s="62" t="s">
        <v>242</v>
      </c>
      <c r="I214" s="1" t="s">
        <v>4</v>
      </c>
      <c r="J214" s="207">
        <f>'приложение 9 (2019-2020г)'!K283</f>
        <v>2318.5</v>
      </c>
      <c r="K214" s="207">
        <f>'приложение 9 (2019-2020г)'!L283</f>
        <v>2318.5</v>
      </c>
    </row>
    <row r="215" spans="1:11" s="86" customFormat="1" ht="26.25" customHeight="1">
      <c r="A215" s="3" t="s">
        <v>81</v>
      </c>
      <c r="B215" s="186" t="s">
        <v>234</v>
      </c>
      <c r="C215" s="187" t="s">
        <v>306</v>
      </c>
      <c r="D215" s="187" t="s">
        <v>230</v>
      </c>
      <c r="E215" s="167" t="s">
        <v>397</v>
      </c>
      <c r="F215" s="111">
        <v>555</v>
      </c>
      <c r="G215" s="62" t="s">
        <v>241</v>
      </c>
      <c r="H215" s="62" t="s">
        <v>242</v>
      </c>
      <c r="I215" s="1" t="s">
        <v>80</v>
      </c>
      <c r="J215" s="207">
        <f>'приложение 9 (2019-2020г)'!K518</f>
        <v>0</v>
      </c>
      <c r="K215" s="207">
        <f>'приложение 9 (2019-2020г)'!L518</f>
        <v>0</v>
      </c>
    </row>
    <row r="216" spans="1:11" s="86" customFormat="1" ht="43.5" customHeight="1">
      <c r="A216" s="165" t="s">
        <v>210</v>
      </c>
      <c r="B216" s="163" t="s">
        <v>234</v>
      </c>
      <c r="C216" s="163" t="s">
        <v>306</v>
      </c>
      <c r="D216" s="163" t="s">
        <v>230</v>
      </c>
      <c r="E216" s="163" t="s">
        <v>398</v>
      </c>
      <c r="F216" s="111"/>
      <c r="G216" s="62"/>
      <c r="H216" s="62"/>
      <c r="I216" s="1"/>
      <c r="J216" s="207">
        <f>J217+J218</f>
        <v>1176.6</v>
      </c>
      <c r="K216" s="184">
        <f>K217</f>
        <v>1176.6</v>
      </c>
    </row>
    <row r="217" spans="1:11" s="86" customFormat="1" ht="18" customHeight="1">
      <c r="A217" s="3" t="s">
        <v>8</v>
      </c>
      <c r="B217" s="186" t="s">
        <v>234</v>
      </c>
      <c r="C217" s="187" t="s">
        <v>306</v>
      </c>
      <c r="D217" s="187" t="s">
        <v>230</v>
      </c>
      <c r="E217" s="167" t="s">
        <v>398</v>
      </c>
      <c r="F217" s="111">
        <v>116</v>
      </c>
      <c r="G217" s="62" t="s">
        <v>241</v>
      </c>
      <c r="H217" s="62" t="s">
        <v>242</v>
      </c>
      <c r="I217" s="1" t="s">
        <v>4</v>
      </c>
      <c r="J217" s="207">
        <f>'приложение 9 (2019-2020г)'!K285</f>
        <v>1176.6</v>
      </c>
      <c r="K217" s="207">
        <f>'приложение 9 (2019-2020г)'!L285</f>
        <v>1176.6</v>
      </c>
    </row>
    <row r="218" spans="1:11" s="86" customFormat="1" ht="16.5" customHeight="1">
      <c r="A218" s="3" t="s">
        <v>81</v>
      </c>
      <c r="B218" s="163" t="s">
        <v>234</v>
      </c>
      <c r="C218" s="163" t="s">
        <v>306</v>
      </c>
      <c r="D218" s="163" t="s">
        <v>230</v>
      </c>
      <c r="E218" s="163" t="s">
        <v>398</v>
      </c>
      <c r="F218" s="111">
        <v>555</v>
      </c>
      <c r="G218" s="62" t="s">
        <v>241</v>
      </c>
      <c r="H218" s="62" t="s">
        <v>242</v>
      </c>
      <c r="I218" s="1" t="s">
        <v>80</v>
      </c>
      <c r="J218" s="207">
        <f>'приложение 9 (2019-2020г)'!K520</f>
        <v>0</v>
      </c>
      <c r="K218" s="207">
        <f>'приложение 9 (2019-2020г)'!L520</f>
        <v>0</v>
      </c>
    </row>
    <row r="219" spans="1:11" s="86" customFormat="1" ht="36" customHeight="1">
      <c r="A219" s="9" t="s">
        <v>175</v>
      </c>
      <c r="B219" s="186" t="s">
        <v>234</v>
      </c>
      <c r="C219" s="187" t="s">
        <v>306</v>
      </c>
      <c r="D219" s="187" t="s">
        <v>235</v>
      </c>
      <c r="E219" s="167" t="s">
        <v>309</v>
      </c>
      <c r="F219" s="111"/>
      <c r="G219" s="62"/>
      <c r="H219" s="1"/>
      <c r="I219" s="1"/>
      <c r="J219" s="207">
        <f>J220+J221</f>
        <v>3925.5</v>
      </c>
      <c r="K219" s="184">
        <f>K221+K220</f>
        <v>3925.5</v>
      </c>
    </row>
    <row r="220" spans="1:11" s="86" customFormat="1" ht="36.75" customHeight="1">
      <c r="A220" s="3" t="s">
        <v>220</v>
      </c>
      <c r="B220" s="163" t="s">
        <v>234</v>
      </c>
      <c r="C220" s="163" t="s">
        <v>306</v>
      </c>
      <c r="D220" s="163" t="s">
        <v>235</v>
      </c>
      <c r="E220" s="163" t="s">
        <v>399</v>
      </c>
      <c r="F220" s="111">
        <v>116</v>
      </c>
      <c r="G220" s="62" t="s">
        <v>241</v>
      </c>
      <c r="H220" s="62" t="s">
        <v>242</v>
      </c>
      <c r="I220" s="1" t="s">
        <v>4</v>
      </c>
      <c r="J220" s="207">
        <f>'приложение 9 (2019-2020г)'!K287</f>
        <v>448.5</v>
      </c>
      <c r="K220" s="207">
        <f>'приложение 9 (2019-2020г)'!L287</f>
        <v>448.5</v>
      </c>
    </row>
    <row r="221" spans="1:11" s="86" customFormat="1" ht="21" customHeight="1">
      <c r="A221" s="3" t="s">
        <v>81</v>
      </c>
      <c r="B221" s="186" t="s">
        <v>234</v>
      </c>
      <c r="C221" s="187" t="s">
        <v>306</v>
      </c>
      <c r="D221" s="187" t="s">
        <v>235</v>
      </c>
      <c r="E221" s="167" t="s">
        <v>399</v>
      </c>
      <c r="F221" s="111">
        <v>555</v>
      </c>
      <c r="G221" s="62" t="s">
        <v>241</v>
      </c>
      <c r="H221" s="62" t="s">
        <v>242</v>
      </c>
      <c r="I221" s="1" t="s">
        <v>80</v>
      </c>
      <c r="J221" s="207">
        <f>'приложение 9 (2019-2020г)'!K522</f>
        <v>3477</v>
      </c>
      <c r="K221" s="207">
        <f>'приложение 9 (2019-2020г)'!L522</f>
        <v>3477</v>
      </c>
    </row>
    <row r="222" spans="1:11" s="86" customFormat="1" ht="35.25" customHeight="1">
      <c r="A222" s="9" t="s">
        <v>176</v>
      </c>
      <c r="B222" s="163" t="s">
        <v>234</v>
      </c>
      <c r="C222" s="163" t="s">
        <v>306</v>
      </c>
      <c r="D222" s="163" t="s">
        <v>232</v>
      </c>
      <c r="E222" s="163" t="s">
        <v>309</v>
      </c>
      <c r="F222" s="111"/>
      <c r="G222" s="62"/>
      <c r="H222" s="1"/>
      <c r="I222" s="1"/>
      <c r="J222" s="207">
        <f>J223+J224</f>
        <v>4099</v>
      </c>
      <c r="K222" s="184">
        <f>K224</f>
        <v>4099</v>
      </c>
    </row>
    <row r="223" spans="1:11" s="86" customFormat="1" ht="35.25" customHeight="1">
      <c r="A223" s="3" t="s">
        <v>220</v>
      </c>
      <c r="B223" s="186" t="s">
        <v>234</v>
      </c>
      <c r="C223" s="187" t="s">
        <v>306</v>
      </c>
      <c r="D223" s="187" t="s">
        <v>232</v>
      </c>
      <c r="E223" s="167" t="s">
        <v>400</v>
      </c>
      <c r="F223" s="111">
        <v>116</v>
      </c>
      <c r="G223" s="62" t="s">
        <v>241</v>
      </c>
      <c r="H223" s="62" t="s">
        <v>242</v>
      </c>
      <c r="I223" s="1" t="s">
        <v>4</v>
      </c>
      <c r="J223" s="207"/>
      <c r="K223" s="184"/>
    </row>
    <row r="224" spans="1:11" s="86" customFormat="1" ht="25.5" customHeight="1">
      <c r="A224" s="3" t="s">
        <v>81</v>
      </c>
      <c r="B224" s="163" t="s">
        <v>234</v>
      </c>
      <c r="C224" s="163" t="s">
        <v>306</v>
      </c>
      <c r="D224" s="163" t="s">
        <v>232</v>
      </c>
      <c r="E224" s="163" t="s">
        <v>400</v>
      </c>
      <c r="F224" s="111">
        <v>555</v>
      </c>
      <c r="G224" s="62" t="s">
        <v>241</v>
      </c>
      <c r="H224" s="1" t="s">
        <v>242</v>
      </c>
      <c r="I224" s="1" t="s">
        <v>80</v>
      </c>
      <c r="J224" s="207">
        <f>'приложение 9 (2019-2020г)'!K524</f>
        <v>4099</v>
      </c>
      <c r="K224" s="207">
        <f>'приложение 9 (2019-2020г)'!L524</f>
        <v>4099</v>
      </c>
    </row>
    <row r="225" spans="1:11" s="86" customFormat="1" ht="40.5" customHeight="1">
      <c r="A225" s="142" t="s">
        <v>209</v>
      </c>
      <c r="B225" s="121" t="s">
        <v>242</v>
      </c>
      <c r="C225" s="185" t="s">
        <v>306</v>
      </c>
      <c r="D225" s="185" t="s">
        <v>231</v>
      </c>
      <c r="E225" s="162" t="s">
        <v>309</v>
      </c>
      <c r="F225" s="110"/>
      <c r="G225" s="88"/>
      <c r="H225" s="4"/>
      <c r="I225" s="4"/>
      <c r="J225" s="206">
        <f>J226+J232</f>
        <v>3717.9000000000005</v>
      </c>
      <c r="K225" s="206">
        <f>K226+K232</f>
        <v>2910.2</v>
      </c>
    </row>
    <row r="226" spans="1:11" s="86" customFormat="1" ht="44.25" customHeight="1">
      <c r="A226" s="40" t="s">
        <v>51</v>
      </c>
      <c r="B226" s="148" t="s">
        <v>242</v>
      </c>
      <c r="C226" s="148" t="s">
        <v>306</v>
      </c>
      <c r="D226" s="148" t="s">
        <v>230</v>
      </c>
      <c r="E226" s="148" t="s">
        <v>309</v>
      </c>
      <c r="F226" s="111"/>
      <c r="G226" s="62"/>
      <c r="H226" s="62"/>
      <c r="I226" s="1"/>
      <c r="J226" s="184">
        <f>J227+J230</f>
        <v>2457.7000000000003</v>
      </c>
      <c r="K226" s="184">
        <f>K227+K230</f>
        <v>2000</v>
      </c>
    </row>
    <row r="227" spans="1:11" s="86" customFormat="1" ht="27" customHeight="1">
      <c r="A227" s="40" t="s">
        <v>50</v>
      </c>
      <c r="B227" s="99" t="s">
        <v>242</v>
      </c>
      <c r="C227" s="168" t="s">
        <v>306</v>
      </c>
      <c r="D227" s="168" t="s">
        <v>230</v>
      </c>
      <c r="E227" s="131" t="s">
        <v>401</v>
      </c>
      <c r="F227" s="111"/>
      <c r="G227" s="62"/>
      <c r="H227" s="62"/>
      <c r="I227" s="1"/>
      <c r="J227" s="184">
        <f>J228+J229</f>
        <v>2457.7000000000003</v>
      </c>
      <c r="K227" s="184">
        <f>K228+K229</f>
        <v>2000</v>
      </c>
    </row>
    <row r="228" spans="1:11" s="86" customFormat="1" ht="27" customHeight="1">
      <c r="A228" s="3" t="s">
        <v>220</v>
      </c>
      <c r="B228" s="148" t="s">
        <v>242</v>
      </c>
      <c r="C228" s="148" t="s">
        <v>306</v>
      </c>
      <c r="D228" s="148" t="s">
        <v>230</v>
      </c>
      <c r="E228" s="148" t="s">
        <v>401</v>
      </c>
      <c r="F228" s="111">
        <v>116</v>
      </c>
      <c r="G228" s="62" t="s">
        <v>233</v>
      </c>
      <c r="H228" s="62" t="s">
        <v>235</v>
      </c>
      <c r="I228" s="1" t="s">
        <v>4</v>
      </c>
      <c r="J228" s="184">
        <f>'приложение 9 (2019-2020г)'!K297</f>
        <v>2457.7000000000003</v>
      </c>
      <c r="K228" s="184">
        <f>'приложение 9 (2019-2020г)'!L297</f>
        <v>2000</v>
      </c>
    </row>
    <row r="229" spans="1:11" s="86" customFormat="1" ht="24" customHeight="1" hidden="1">
      <c r="A229" s="3" t="s">
        <v>81</v>
      </c>
      <c r="B229" s="99" t="s">
        <v>242</v>
      </c>
      <c r="C229" s="168" t="s">
        <v>306</v>
      </c>
      <c r="D229" s="168" t="s">
        <v>230</v>
      </c>
      <c r="E229" s="131" t="s">
        <v>401</v>
      </c>
      <c r="F229" s="111">
        <v>555</v>
      </c>
      <c r="G229" s="62" t="s">
        <v>233</v>
      </c>
      <c r="H229" s="62" t="s">
        <v>235</v>
      </c>
      <c r="I229" s="1" t="s">
        <v>80</v>
      </c>
      <c r="J229" s="184">
        <f>'приложение 9 (2019-2020г)'!K530</f>
        <v>0</v>
      </c>
      <c r="K229" s="184">
        <f>'приложение 9 (2019-2020г)'!L530</f>
        <v>0</v>
      </c>
    </row>
    <row r="230" spans="1:11" s="86" customFormat="1" ht="17.25" customHeight="1" hidden="1">
      <c r="A230" s="3" t="s">
        <v>53</v>
      </c>
      <c r="B230" s="148" t="s">
        <v>242</v>
      </c>
      <c r="C230" s="148" t="s">
        <v>306</v>
      </c>
      <c r="D230" s="148" t="s">
        <v>230</v>
      </c>
      <c r="E230" s="148" t="s">
        <v>402</v>
      </c>
      <c r="F230" s="111">
        <v>555</v>
      </c>
      <c r="G230" s="62" t="s">
        <v>233</v>
      </c>
      <c r="H230" s="62" t="s">
        <v>235</v>
      </c>
      <c r="I230" s="1"/>
      <c r="J230" s="184">
        <f>J231</f>
        <v>0</v>
      </c>
      <c r="K230" s="184">
        <f>K231</f>
        <v>0</v>
      </c>
    </row>
    <row r="231" spans="1:11" s="86" customFormat="1" ht="18" customHeight="1" hidden="1">
      <c r="A231" s="3" t="s">
        <v>81</v>
      </c>
      <c r="B231" s="99" t="s">
        <v>242</v>
      </c>
      <c r="C231" s="168" t="s">
        <v>306</v>
      </c>
      <c r="D231" s="168" t="s">
        <v>230</v>
      </c>
      <c r="E231" s="131" t="s">
        <v>402</v>
      </c>
      <c r="F231" s="111">
        <v>555</v>
      </c>
      <c r="G231" s="62" t="s">
        <v>233</v>
      </c>
      <c r="H231" s="62" t="s">
        <v>235</v>
      </c>
      <c r="I231" s="1" t="s">
        <v>80</v>
      </c>
      <c r="J231" s="184">
        <f>'приложение 9 (2019-2020г)'!K532</f>
        <v>0</v>
      </c>
      <c r="K231" s="184">
        <f>'приложение 9 (2019-2020г)'!L532</f>
        <v>0</v>
      </c>
    </row>
    <row r="232" spans="1:11" s="86" customFormat="1" ht="36.75" customHeight="1">
      <c r="A232" s="3" t="s">
        <v>147</v>
      </c>
      <c r="B232" s="99" t="s">
        <v>242</v>
      </c>
      <c r="C232" s="168" t="s">
        <v>306</v>
      </c>
      <c r="D232" s="168" t="s">
        <v>235</v>
      </c>
      <c r="E232" s="131" t="s">
        <v>309</v>
      </c>
      <c r="F232" s="111"/>
      <c r="G232" s="62"/>
      <c r="H232" s="62"/>
      <c r="I232" s="1"/>
      <c r="J232" s="184">
        <f>J233+J236</f>
        <v>1260.2</v>
      </c>
      <c r="K232" s="184">
        <f>K233+K236</f>
        <v>910.2</v>
      </c>
    </row>
    <row r="233" spans="1:11" s="86" customFormat="1" ht="34.5" customHeight="1">
      <c r="A233" s="40" t="s">
        <v>52</v>
      </c>
      <c r="B233" s="99" t="s">
        <v>242</v>
      </c>
      <c r="C233" s="168" t="s">
        <v>306</v>
      </c>
      <c r="D233" s="168" t="s">
        <v>235</v>
      </c>
      <c r="E233" s="131" t="s">
        <v>403</v>
      </c>
      <c r="F233" s="111"/>
      <c r="G233" s="62"/>
      <c r="H233" s="62"/>
      <c r="I233" s="1"/>
      <c r="J233" s="184">
        <f>J234+J235</f>
        <v>1260.2</v>
      </c>
      <c r="K233" s="184">
        <f>K234+K235</f>
        <v>910.2</v>
      </c>
    </row>
    <row r="234" spans="1:11" s="86" customFormat="1" ht="31.5" customHeight="1">
      <c r="A234" s="3" t="s">
        <v>220</v>
      </c>
      <c r="B234" s="99" t="s">
        <v>242</v>
      </c>
      <c r="C234" s="168" t="s">
        <v>306</v>
      </c>
      <c r="D234" s="168" t="s">
        <v>235</v>
      </c>
      <c r="E234" s="131" t="s">
        <v>403</v>
      </c>
      <c r="F234" s="111">
        <v>116</v>
      </c>
      <c r="G234" s="62" t="s">
        <v>233</v>
      </c>
      <c r="H234" s="62" t="s">
        <v>235</v>
      </c>
      <c r="I234" s="1" t="s">
        <v>4</v>
      </c>
      <c r="J234" s="184">
        <f>'приложение 9 (2019-2020г)'!K300</f>
        <v>1260.2</v>
      </c>
      <c r="K234" s="184">
        <f>'приложение 9 (2019-2020г)'!L300</f>
        <v>910.2</v>
      </c>
    </row>
    <row r="235" spans="1:11" s="86" customFormat="1" ht="24" customHeight="1" hidden="1">
      <c r="A235" s="3" t="s">
        <v>81</v>
      </c>
      <c r="B235" s="99" t="s">
        <v>242</v>
      </c>
      <c r="C235" s="168" t="s">
        <v>306</v>
      </c>
      <c r="D235" s="168" t="s">
        <v>235</v>
      </c>
      <c r="E235" s="131" t="s">
        <v>403</v>
      </c>
      <c r="F235" s="111">
        <v>555</v>
      </c>
      <c r="G235" s="62" t="s">
        <v>233</v>
      </c>
      <c r="H235" s="62" t="s">
        <v>235</v>
      </c>
      <c r="I235" s="1" t="s">
        <v>80</v>
      </c>
      <c r="J235" s="184">
        <f>'приложение 9 (2019-2020г)'!K535</f>
        <v>0</v>
      </c>
      <c r="K235" s="184">
        <f>'приложение 9 (2019-2020г)'!L535</f>
        <v>0</v>
      </c>
    </row>
    <row r="236" spans="1:11" s="86" customFormat="1" ht="21" customHeight="1" hidden="1">
      <c r="A236" s="3" t="s">
        <v>53</v>
      </c>
      <c r="B236" s="148" t="s">
        <v>242</v>
      </c>
      <c r="C236" s="148" t="s">
        <v>306</v>
      </c>
      <c r="D236" s="148" t="s">
        <v>235</v>
      </c>
      <c r="E236" s="210" t="s">
        <v>402</v>
      </c>
      <c r="F236" s="111">
        <v>555</v>
      </c>
      <c r="G236" s="62" t="s">
        <v>233</v>
      </c>
      <c r="H236" s="62" t="s">
        <v>235</v>
      </c>
      <c r="I236" s="1"/>
      <c r="J236" s="207">
        <f>J237</f>
        <v>0</v>
      </c>
      <c r="K236" s="207">
        <f>K237</f>
        <v>0</v>
      </c>
    </row>
    <row r="237" spans="1:11" s="86" customFormat="1" ht="18" customHeight="1" hidden="1">
      <c r="A237" s="3" t="s">
        <v>81</v>
      </c>
      <c r="B237" s="99" t="s">
        <v>242</v>
      </c>
      <c r="C237" s="168" t="s">
        <v>306</v>
      </c>
      <c r="D237" s="168" t="s">
        <v>235</v>
      </c>
      <c r="E237" s="131" t="s">
        <v>402</v>
      </c>
      <c r="F237" s="111">
        <v>555</v>
      </c>
      <c r="G237" s="62" t="s">
        <v>233</v>
      </c>
      <c r="H237" s="62" t="s">
        <v>235</v>
      </c>
      <c r="I237" s="1" t="s">
        <v>80</v>
      </c>
      <c r="J237" s="207">
        <f>'приложение 9 (2019-2020г)'!K537</f>
        <v>0</v>
      </c>
      <c r="K237" s="207">
        <f>'приложение 9 (2019-2020г)'!L537</f>
        <v>0</v>
      </c>
    </row>
    <row r="238" spans="1:11" s="86" customFormat="1" ht="42" customHeight="1">
      <c r="A238" s="11" t="s">
        <v>99</v>
      </c>
      <c r="B238" s="175" t="s">
        <v>248</v>
      </c>
      <c r="C238" s="175" t="s">
        <v>306</v>
      </c>
      <c r="D238" s="175" t="s">
        <v>231</v>
      </c>
      <c r="E238" s="175" t="s">
        <v>309</v>
      </c>
      <c r="F238" s="110"/>
      <c r="G238" s="88"/>
      <c r="H238" s="88"/>
      <c r="I238" s="4"/>
      <c r="J238" s="206">
        <f>J239+J244+J253</f>
        <v>32042.300000000003</v>
      </c>
      <c r="K238" s="206">
        <f>K239+K244+K253</f>
        <v>33960.4</v>
      </c>
    </row>
    <row r="239" spans="1:11" s="86" customFormat="1" ht="54" customHeight="1">
      <c r="A239" s="3" t="s">
        <v>178</v>
      </c>
      <c r="B239" s="99" t="s">
        <v>248</v>
      </c>
      <c r="C239" s="168" t="s">
        <v>325</v>
      </c>
      <c r="D239" s="168" t="s">
        <v>231</v>
      </c>
      <c r="E239" s="131" t="s">
        <v>309</v>
      </c>
      <c r="F239" s="143"/>
      <c r="G239" s="143"/>
      <c r="H239" s="143"/>
      <c r="I239" s="143"/>
      <c r="J239" s="184">
        <f>J240+J242</f>
        <v>98</v>
      </c>
      <c r="K239" s="184">
        <f>K240+K242</f>
        <v>98</v>
      </c>
    </row>
    <row r="240" spans="1:11" s="86" customFormat="1" ht="15.75" customHeight="1">
      <c r="A240" s="3" t="s">
        <v>179</v>
      </c>
      <c r="B240" s="148" t="s">
        <v>248</v>
      </c>
      <c r="C240" s="148" t="s">
        <v>325</v>
      </c>
      <c r="D240" s="148" t="s">
        <v>230</v>
      </c>
      <c r="E240" s="148" t="s">
        <v>404</v>
      </c>
      <c r="F240" s="64"/>
      <c r="G240" s="64"/>
      <c r="H240" s="62"/>
      <c r="I240" s="1"/>
      <c r="J240" s="184">
        <f>J241</f>
        <v>98</v>
      </c>
      <c r="K240" s="184">
        <f>K241</f>
        <v>98</v>
      </c>
    </row>
    <row r="241" spans="1:11" s="86" customFormat="1" ht="15.75" customHeight="1">
      <c r="A241" s="40" t="s">
        <v>82</v>
      </c>
      <c r="B241" s="99" t="s">
        <v>248</v>
      </c>
      <c r="C241" s="168" t="s">
        <v>325</v>
      </c>
      <c r="D241" s="168" t="s">
        <v>230</v>
      </c>
      <c r="E241" s="131" t="s">
        <v>404</v>
      </c>
      <c r="F241" s="64">
        <v>555</v>
      </c>
      <c r="G241" s="64">
        <v>13</v>
      </c>
      <c r="H241" s="62" t="s">
        <v>230</v>
      </c>
      <c r="I241" s="1" t="s">
        <v>102</v>
      </c>
      <c r="J241" s="184">
        <f>'приложение 9 (2019-2020г)'!K558</f>
        <v>98</v>
      </c>
      <c r="K241" s="184">
        <f>'приложение 9 (2019-2020г)'!L558</f>
        <v>98</v>
      </c>
    </row>
    <row r="242" spans="1:11" s="86" customFormat="1" ht="54.75" customHeight="1" hidden="1">
      <c r="A242" s="9" t="s">
        <v>477</v>
      </c>
      <c r="B242" s="99" t="s">
        <v>248</v>
      </c>
      <c r="C242" s="168" t="s">
        <v>325</v>
      </c>
      <c r="D242" s="168" t="s">
        <v>231</v>
      </c>
      <c r="E242" s="131" t="s">
        <v>465</v>
      </c>
      <c r="F242" s="64"/>
      <c r="G242" s="64"/>
      <c r="H242" s="62"/>
      <c r="I242" s="1"/>
      <c r="J242" s="184">
        <f>J243</f>
        <v>0</v>
      </c>
      <c r="K242" s="184">
        <f>K243</f>
        <v>0</v>
      </c>
    </row>
    <row r="243" spans="1:11" s="86" customFormat="1" ht="30" customHeight="1" hidden="1">
      <c r="A243" s="3" t="s">
        <v>223</v>
      </c>
      <c r="B243" s="99" t="s">
        <v>248</v>
      </c>
      <c r="C243" s="168" t="s">
        <v>325</v>
      </c>
      <c r="D243" s="168" t="s">
        <v>231</v>
      </c>
      <c r="E243" s="131" t="s">
        <v>465</v>
      </c>
      <c r="F243" s="64">
        <v>555</v>
      </c>
      <c r="G243" s="64">
        <v>1</v>
      </c>
      <c r="H243" s="62" t="s">
        <v>239</v>
      </c>
      <c r="I243" s="1" t="s">
        <v>1</v>
      </c>
      <c r="J243" s="184">
        <f>'приложение 9 (2019-2020г)'!K496</f>
        <v>0</v>
      </c>
      <c r="K243" s="184">
        <f>'приложение 9 (2019-2020г)'!L496</f>
        <v>0</v>
      </c>
    </row>
    <row r="244" spans="1:11" s="86" customFormat="1" ht="31.5" customHeight="1">
      <c r="A244" s="3" t="s">
        <v>180</v>
      </c>
      <c r="B244" s="99" t="s">
        <v>248</v>
      </c>
      <c r="C244" s="168" t="s">
        <v>327</v>
      </c>
      <c r="D244" s="168" t="s">
        <v>231</v>
      </c>
      <c r="E244" s="131" t="s">
        <v>309</v>
      </c>
      <c r="F244" s="95"/>
      <c r="G244" s="95"/>
      <c r="H244" s="144"/>
      <c r="I244" s="144"/>
      <c r="J244" s="184">
        <f>J245+J250</f>
        <v>26391.300000000003</v>
      </c>
      <c r="K244" s="184">
        <f>K245+K250</f>
        <v>28331.9</v>
      </c>
    </row>
    <row r="245" spans="1:11" s="86" customFormat="1" ht="30.75" customHeight="1">
      <c r="A245" s="3" t="s">
        <v>184</v>
      </c>
      <c r="B245" s="148" t="s">
        <v>248</v>
      </c>
      <c r="C245" s="148" t="s">
        <v>327</v>
      </c>
      <c r="D245" s="148" t="s">
        <v>230</v>
      </c>
      <c r="E245" s="148" t="s">
        <v>309</v>
      </c>
      <c r="F245" s="95"/>
      <c r="G245" s="95"/>
      <c r="H245" s="144"/>
      <c r="I245" s="144"/>
      <c r="J245" s="184">
        <f>J246+J248</f>
        <v>9334.4</v>
      </c>
      <c r="K245" s="184">
        <f>K246+K248</f>
        <v>9872.5</v>
      </c>
    </row>
    <row r="246" spans="1:11" s="86" customFormat="1" ht="29.25" customHeight="1">
      <c r="A246" s="3" t="s">
        <v>186</v>
      </c>
      <c r="B246" s="99" t="s">
        <v>248</v>
      </c>
      <c r="C246" s="168" t="s">
        <v>327</v>
      </c>
      <c r="D246" s="168" t="s">
        <v>230</v>
      </c>
      <c r="E246" s="131" t="s">
        <v>405</v>
      </c>
      <c r="F246" s="64"/>
      <c r="G246" s="64"/>
      <c r="H246" s="62"/>
      <c r="I246" s="62"/>
      <c r="J246" s="184">
        <f>J247</f>
        <v>6863.4</v>
      </c>
      <c r="K246" s="184">
        <f>K247</f>
        <v>7695.1</v>
      </c>
    </row>
    <row r="247" spans="1:11" s="86" customFormat="1" ht="15" customHeight="1">
      <c r="A247" s="3" t="s">
        <v>217</v>
      </c>
      <c r="B247" s="148" t="s">
        <v>248</v>
      </c>
      <c r="C247" s="148" t="s">
        <v>327</v>
      </c>
      <c r="D247" s="148" t="s">
        <v>230</v>
      </c>
      <c r="E247" s="148" t="s">
        <v>405</v>
      </c>
      <c r="F247" s="64">
        <v>555</v>
      </c>
      <c r="G247" s="64">
        <v>14</v>
      </c>
      <c r="H247" s="62" t="s">
        <v>230</v>
      </c>
      <c r="I247" s="62" t="s">
        <v>218</v>
      </c>
      <c r="J247" s="184">
        <f>'приложение 9 (2019-2020г)'!K565</f>
        <v>6863.4</v>
      </c>
      <c r="K247" s="184">
        <f>'приложение 9 (2019-2020г)'!L565</f>
        <v>7695.1</v>
      </c>
    </row>
    <row r="248" spans="1:11" s="86" customFormat="1" ht="93.75" customHeight="1">
      <c r="A248" s="3" t="s">
        <v>183</v>
      </c>
      <c r="B248" s="99" t="s">
        <v>248</v>
      </c>
      <c r="C248" s="168" t="s">
        <v>327</v>
      </c>
      <c r="D248" s="168" t="s">
        <v>230</v>
      </c>
      <c r="E248" s="131" t="s">
        <v>406</v>
      </c>
      <c r="F248" s="64"/>
      <c r="G248" s="64"/>
      <c r="H248" s="62"/>
      <c r="I248" s="62"/>
      <c r="J248" s="184">
        <f>J249</f>
        <v>2471</v>
      </c>
      <c r="K248" s="184">
        <f>K249</f>
        <v>2177.4</v>
      </c>
    </row>
    <row r="249" spans="1:11" s="86" customFormat="1" ht="17.25" customHeight="1">
      <c r="A249" s="3" t="s">
        <v>217</v>
      </c>
      <c r="B249" s="148" t="s">
        <v>248</v>
      </c>
      <c r="C249" s="148" t="s">
        <v>327</v>
      </c>
      <c r="D249" s="148" t="s">
        <v>230</v>
      </c>
      <c r="E249" s="148" t="s">
        <v>406</v>
      </c>
      <c r="F249" s="64">
        <v>555</v>
      </c>
      <c r="G249" s="64">
        <v>14</v>
      </c>
      <c r="H249" s="112" t="s">
        <v>230</v>
      </c>
      <c r="I249" s="64">
        <v>510</v>
      </c>
      <c r="J249" s="184">
        <f>'приложение 9 (2019-2020г)'!K567</f>
        <v>2471</v>
      </c>
      <c r="K249" s="184">
        <f>'приложение 9 (2019-2020г)'!L567</f>
        <v>2177.4</v>
      </c>
    </row>
    <row r="250" spans="1:11" s="86" customFormat="1" ht="30" customHeight="1">
      <c r="A250" s="3" t="s">
        <v>185</v>
      </c>
      <c r="B250" s="99" t="s">
        <v>248</v>
      </c>
      <c r="C250" s="168" t="s">
        <v>327</v>
      </c>
      <c r="D250" s="168" t="s">
        <v>235</v>
      </c>
      <c r="E250" s="131" t="s">
        <v>309</v>
      </c>
      <c r="F250" s="64"/>
      <c r="G250" s="64"/>
      <c r="H250" s="112"/>
      <c r="I250" s="64"/>
      <c r="J250" s="184">
        <f>J251</f>
        <v>17056.9</v>
      </c>
      <c r="K250" s="184">
        <f>K251</f>
        <v>18459.4</v>
      </c>
    </row>
    <row r="251" spans="1:11" s="86" customFormat="1" ht="33" customHeight="1">
      <c r="A251" s="3" t="s">
        <v>187</v>
      </c>
      <c r="B251" s="148" t="s">
        <v>248</v>
      </c>
      <c r="C251" s="148" t="s">
        <v>327</v>
      </c>
      <c r="D251" s="148" t="s">
        <v>235</v>
      </c>
      <c r="E251" s="148" t="s">
        <v>407</v>
      </c>
      <c r="F251" s="64"/>
      <c r="G251" s="64"/>
      <c r="H251" s="112"/>
      <c r="I251" s="64"/>
      <c r="J251" s="184">
        <f>J252</f>
        <v>17056.9</v>
      </c>
      <c r="K251" s="184">
        <f>K252</f>
        <v>18459.4</v>
      </c>
    </row>
    <row r="252" spans="1:11" s="86" customFormat="1" ht="14.25" customHeight="1">
      <c r="A252" s="3" t="s">
        <v>217</v>
      </c>
      <c r="B252" s="99" t="s">
        <v>248</v>
      </c>
      <c r="C252" s="168" t="s">
        <v>327</v>
      </c>
      <c r="D252" s="168" t="s">
        <v>235</v>
      </c>
      <c r="E252" s="131" t="s">
        <v>407</v>
      </c>
      <c r="F252" s="64">
        <v>555</v>
      </c>
      <c r="G252" s="64">
        <v>14</v>
      </c>
      <c r="H252" s="112" t="s">
        <v>235</v>
      </c>
      <c r="I252" s="64">
        <v>510</v>
      </c>
      <c r="J252" s="184">
        <f>'приложение 9 (2019-2020г)'!K573</f>
        <v>17056.9</v>
      </c>
      <c r="K252" s="184">
        <f>'приложение 9 (2019-2020г)'!L573</f>
        <v>18459.4</v>
      </c>
    </row>
    <row r="253" spans="1:11" s="86" customFormat="1" ht="45" customHeight="1">
      <c r="A253" s="13" t="s">
        <v>173</v>
      </c>
      <c r="B253" s="148" t="s">
        <v>248</v>
      </c>
      <c r="C253" s="148" t="s">
        <v>226</v>
      </c>
      <c r="D253" s="148" t="s">
        <v>231</v>
      </c>
      <c r="E253" s="148" t="s">
        <v>309</v>
      </c>
      <c r="F253" s="95"/>
      <c r="G253" s="95"/>
      <c r="H253" s="95"/>
      <c r="I253" s="95"/>
      <c r="J253" s="184">
        <f>J254+J258</f>
        <v>5553</v>
      </c>
      <c r="K253" s="184">
        <f>K254+K258</f>
        <v>5530.5</v>
      </c>
    </row>
    <row r="254" spans="1:11" s="86" customFormat="1" ht="32.25" customHeight="1">
      <c r="A254" s="3" t="s">
        <v>41</v>
      </c>
      <c r="B254" s="99" t="s">
        <v>248</v>
      </c>
      <c r="C254" s="168" t="s">
        <v>226</v>
      </c>
      <c r="D254" s="168" t="s">
        <v>231</v>
      </c>
      <c r="E254" s="131" t="s">
        <v>311</v>
      </c>
      <c r="F254" s="64"/>
      <c r="G254" s="62"/>
      <c r="H254" s="62"/>
      <c r="I254" s="64"/>
      <c r="J254" s="184">
        <f>J255+J256+J257</f>
        <v>5341.7</v>
      </c>
      <c r="K254" s="184">
        <f>K255+K256+K257</f>
        <v>5341.7</v>
      </c>
    </row>
    <row r="255" spans="1:11" s="86" customFormat="1" ht="33" customHeight="1">
      <c r="A255" s="3" t="s">
        <v>223</v>
      </c>
      <c r="B255" s="148" t="s">
        <v>248</v>
      </c>
      <c r="C255" s="148" t="s">
        <v>226</v>
      </c>
      <c r="D255" s="148" t="s">
        <v>231</v>
      </c>
      <c r="E255" s="148" t="s">
        <v>311</v>
      </c>
      <c r="F255" s="64">
        <v>555</v>
      </c>
      <c r="G255" s="62" t="s">
        <v>230</v>
      </c>
      <c r="H255" s="62" t="s">
        <v>239</v>
      </c>
      <c r="I255" s="64">
        <v>120</v>
      </c>
      <c r="J255" s="184">
        <f>'приложение 9 (2019-2020г)'!K499</f>
        <v>4814</v>
      </c>
      <c r="K255" s="184">
        <f>'приложение 9 (2019-2020г)'!L499</f>
        <v>4814</v>
      </c>
    </row>
    <row r="256" spans="1:11" s="86" customFormat="1" ht="25.5">
      <c r="A256" s="3" t="s">
        <v>220</v>
      </c>
      <c r="B256" s="99" t="s">
        <v>248</v>
      </c>
      <c r="C256" s="168" t="s">
        <v>226</v>
      </c>
      <c r="D256" s="168" t="s">
        <v>231</v>
      </c>
      <c r="E256" s="131" t="s">
        <v>311</v>
      </c>
      <c r="F256" s="64">
        <v>555</v>
      </c>
      <c r="G256" s="62" t="s">
        <v>230</v>
      </c>
      <c r="H256" s="62" t="s">
        <v>239</v>
      </c>
      <c r="I256" s="64">
        <v>240</v>
      </c>
      <c r="J256" s="184">
        <f>'приложение 9 (2019-2020г)'!K500</f>
        <v>517.7</v>
      </c>
      <c r="K256" s="184">
        <f>'приложение 9 (2019-2020г)'!L500</f>
        <v>517.7</v>
      </c>
    </row>
    <row r="257" spans="1:11" s="86" customFormat="1" ht="12.75">
      <c r="A257" s="165" t="s">
        <v>3</v>
      </c>
      <c r="B257" s="148" t="s">
        <v>248</v>
      </c>
      <c r="C257" s="148" t="s">
        <v>226</v>
      </c>
      <c r="D257" s="148" t="s">
        <v>231</v>
      </c>
      <c r="E257" s="148" t="s">
        <v>311</v>
      </c>
      <c r="F257" s="64">
        <v>555</v>
      </c>
      <c r="G257" s="62" t="s">
        <v>230</v>
      </c>
      <c r="H257" s="62" t="s">
        <v>239</v>
      </c>
      <c r="I257" s="64">
        <v>850</v>
      </c>
      <c r="J257" s="184">
        <f>'приложение 9 (2019-2020г)'!K501</f>
        <v>10</v>
      </c>
      <c r="K257" s="184">
        <f>'приложение 9 (2019-2020г)'!L501</f>
        <v>10</v>
      </c>
    </row>
    <row r="258" spans="1:11" s="86" customFormat="1" ht="34.5" customHeight="1">
      <c r="A258" s="40" t="s">
        <v>134</v>
      </c>
      <c r="B258" s="99" t="s">
        <v>248</v>
      </c>
      <c r="C258" s="168" t="s">
        <v>226</v>
      </c>
      <c r="D258" s="168" t="s">
        <v>231</v>
      </c>
      <c r="E258" s="131" t="s">
        <v>361</v>
      </c>
      <c r="F258" s="64"/>
      <c r="G258" s="62"/>
      <c r="H258" s="62"/>
      <c r="I258" s="64"/>
      <c r="J258" s="184">
        <f>J259+J260</f>
        <v>211.3</v>
      </c>
      <c r="K258" s="184">
        <f>K259+K260</f>
        <v>188.8</v>
      </c>
    </row>
    <row r="259" spans="1:11" s="86" customFormat="1" ht="28.5" customHeight="1">
      <c r="A259" s="3" t="s">
        <v>223</v>
      </c>
      <c r="B259" s="148" t="s">
        <v>248</v>
      </c>
      <c r="C259" s="148" t="s">
        <v>226</v>
      </c>
      <c r="D259" s="148" t="s">
        <v>231</v>
      </c>
      <c r="E259" s="148" t="s">
        <v>361</v>
      </c>
      <c r="F259" s="64">
        <v>555</v>
      </c>
      <c r="G259" s="62" t="s">
        <v>230</v>
      </c>
      <c r="H259" s="62" t="s">
        <v>239</v>
      </c>
      <c r="I259" s="64">
        <v>120</v>
      </c>
      <c r="J259" s="184">
        <f>'приложение 9 (2019-2020г)'!K503</f>
        <v>125</v>
      </c>
      <c r="K259" s="184">
        <f>'приложение 9 (2019-2020г)'!L503</f>
        <v>125</v>
      </c>
    </row>
    <row r="260" spans="1:11" s="86" customFormat="1" ht="30.75" customHeight="1">
      <c r="A260" s="3" t="s">
        <v>220</v>
      </c>
      <c r="B260" s="99" t="s">
        <v>248</v>
      </c>
      <c r="C260" s="168" t="s">
        <v>226</v>
      </c>
      <c r="D260" s="168" t="s">
        <v>231</v>
      </c>
      <c r="E260" s="131" t="s">
        <v>361</v>
      </c>
      <c r="F260" s="64">
        <v>555</v>
      </c>
      <c r="G260" s="62" t="s">
        <v>230</v>
      </c>
      <c r="H260" s="62" t="s">
        <v>239</v>
      </c>
      <c r="I260" s="64">
        <v>240</v>
      </c>
      <c r="J260" s="184">
        <f>'приложение 9 (2019-2020г)'!K504</f>
        <v>86.3</v>
      </c>
      <c r="K260" s="184">
        <f>'приложение 9 (2019-2020г)'!L504</f>
        <v>63.8</v>
      </c>
    </row>
    <row r="261" spans="1:11" s="86" customFormat="1" ht="51" customHeight="1">
      <c r="A261" s="90" t="s">
        <v>88</v>
      </c>
      <c r="B261" s="121">
        <v>13</v>
      </c>
      <c r="C261" s="185" t="s">
        <v>306</v>
      </c>
      <c r="D261" s="185" t="s">
        <v>231</v>
      </c>
      <c r="E261" s="185" t="s">
        <v>309</v>
      </c>
      <c r="F261" s="88"/>
      <c r="G261" s="88"/>
      <c r="H261" s="88"/>
      <c r="I261" s="88"/>
      <c r="J261" s="206">
        <f>J262+J265+J272+J275+J278+J268</f>
        <v>2856.5</v>
      </c>
      <c r="K261" s="206">
        <f>K262+K265+K272+K275+K278+K268</f>
        <v>1009.4</v>
      </c>
    </row>
    <row r="262" spans="1:11" s="86" customFormat="1" ht="31.5" customHeight="1">
      <c r="A262" s="93" t="s">
        <v>316</v>
      </c>
      <c r="B262" s="148">
        <v>13</v>
      </c>
      <c r="C262" s="148">
        <v>0</v>
      </c>
      <c r="D262" s="148" t="s">
        <v>233</v>
      </c>
      <c r="E262" s="148" t="s">
        <v>309</v>
      </c>
      <c r="F262" s="62"/>
      <c r="G262" s="62"/>
      <c r="H262" s="62"/>
      <c r="I262" s="62"/>
      <c r="J262" s="184">
        <f>J263</f>
        <v>0</v>
      </c>
      <c r="K262" s="184">
        <f>K263</f>
        <v>170</v>
      </c>
    </row>
    <row r="263" spans="1:11" s="86" customFormat="1" ht="23.25" customHeight="1">
      <c r="A263" s="9" t="s">
        <v>108</v>
      </c>
      <c r="B263" s="99">
        <v>13</v>
      </c>
      <c r="C263" s="168">
        <v>0</v>
      </c>
      <c r="D263" s="168" t="s">
        <v>233</v>
      </c>
      <c r="E263" s="168" t="s">
        <v>309</v>
      </c>
      <c r="F263" s="62"/>
      <c r="G263" s="62"/>
      <c r="H263" s="62"/>
      <c r="I263" s="62"/>
      <c r="J263" s="184">
        <f>J264</f>
        <v>0</v>
      </c>
      <c r="K263" s="184">
        <f>K264</f>
        <v>170</v>
      </c>
    </row>
    <row r="264" spans="1:11" s="86" customFormat="1" ht="33" customHeight="1">
      <c r="A264" s="3" t="s">
        <v>220</v>
      </c>
      <c r="B264" s="148" t="s">
        <v>286</v>
      </c>
      <c r="C264" s="148" t="s">
        <v>306</v>
      </c>
      <c r="D264" s="148" t="s">
        <v>233</v>
      </c>
      <c r="E264" s="148" t="s">
        <v>309</v>
      </c>
      <c r="F264" s="62" t="s">
        <v>262</v>
      </c>
      <c r="G264" s="62" t="s">
        <v>239</v>
      </c>
      <c r="H264" s="62" t="s">
        <v>233</v>
      </c>
      <c r="I264" s="62" t="s">
        <v>4</v>
      </c>
      <c r="J264" s="184">
        <f>'приложение 9 (2019-2020г)'!K359</f>
        <v>0</v>
      </c>
      <c r="K264" s="184">
        <f>'приложение 9 (2019-2020г)'!L359</f>
        <v>170</v>
      </c>
    </row>
    <row r="265" spans="1:11" s="86" customFormat="1" ht="37.5" customHeight="1">
      <c r="A265" s="13" t="s">
        <v>136</v>
      </c>
      <c r="B265" s="99" t="s">
        <v>286</v>
      </c>
      <c r="C265" s="168" t="s">
        <v>306</v>
      </c>
      <c r="D265" s="168" t="s">
        <v>239</v>
      </c>
      <c r="E265" s="168" t="s">
        <v>309</v>
      </c>
      <c r="F265" s="62"/>
      <c r="G265" s="62"/>
      <c r="H265" s="62"/>
      <c r="I265" s="62"/>
      <c r="J265" s="184">
        <f>J266</f>
        <v>69.4</v>
      </c>
      <c r="K265" s="184">
        <f>K266</f>
        <v>69.4</v>
      </c>
    </row>
    <row r="266" spans="1:11" s="86" customFormat="1" ht="76.5" customHeight="1">
      <c r="A266" s="40" t="s">
        <v>150</v>
      </c>
      <c r="B266" s="99" t="s">
        <v>286</v>
      </c>
      <c r="C266" s="168" t="s">
        <v>306</v>
      </c>
      <c r="D266" s="168" t="s">
        <v>239</v>
      </c>
      <c r="E266" s="168" t="s">
        <v>317</v>
      </c>
      <c r="F266" s="62"/>
      <c r="G266" s="62"/>
      <c r="H266" s="62"/>
      <c r="I266" s="62"/>
      <c r="J266" s="184">
        <f>J267</f>
        <v>69.4</v>
      </c>
      <c r="K266" s="184">
        <f>K267</f>
        <v>69.4</v>
      </c>
    </row>
    <row r="267" spans="1:11" s="86" customFormat="1" ht="36" customHeight="1">
      <c r="A267" s="3" t="s">
        <v>223</v>
      </c>
      <c r="B267" s="99" t="s">
        <v>286</v>
      </c>
      <c r="C267" s="168" t="s">
        <v>306</v>
      </c>
      <c r="D267" s="168" t="s">
        <v>239</v>
      </c>
      <c r="E267" s="168" t="s">
        <v>317</v>
      </c>
      <c r="F267" s="62" t="s">
        <v>262</v>
      </c>
      <c r="G267" s="62" t="s">
        <v>230</v>
      </c>
      <c r="H267" s="62" t="s">
        <v>241</v>
      </c>
      <c r="I267" s="62">
        <v>120</v>
      </c>
      <c r="J267" s="184">
        <f>'приложение 9 (2019-2020г)'!K314</f>
        <v>69.4</v>
      </c>
      <c r="K267" s="184">
        <f>'приложение 9 (2019-2020г)'!L314</f>
        <v>69.4</v>
      </c>
    </row>
    <row r="268" spans="1:11" s="86" customFormat="1" ht="51" customHeight="1">
      <c r="A268" s="9" t="s">
        <v>318</v>
      </c>
      <c r="B268" s="173" t="s">
        <v>286</v>
      </c>
      <c r="C268" s="173" t="s">
        <v>306</v>
      </c>
      <c r="D268" s="173" t="s">
        <v>240</v>
      </c>
      <c r="E268" s="173" t="s">
        <v>319</v>
      </c>
      <c r="F268" s="62"/>
      <c r="G268" s="62"/>
      <c r="H268" s="64"/>
      <c r="I268" s="64"/>
      <c r="J268" s="184">
        <f>J269</f>
        <v>737.1</v>
      </c>
      <c r="K268" s="184">
        <f>K269</f>
        <v>270</v>
      </c>
    </row>
    <row r="269" spans="1:11" s="86" customFormat="1" ht="24.75" customHeight="1">
      <c r="A269" s="9" t="s">
        <v>108</v>
      </c>
      <c r="B269" s="133" t="s">
        <v>286</v>
      </c>
      <c r="C269" s="195" t="s">
        <v>306</v>
      </c>
      <c r="D269" s="195" t="s">
        <v>240</v>
      </c>
      <c r="E269" s="195" t="s">
        <v>319</v>
      </c>
      <c r="F269" s="62"/>
      <c r="G269" s="62"/>
      <c r="H269" s="64"/>
      <c r="I269" s="64"/>
      <c r="J269" s="184">
        <f>J270+J271</f>
        <v>737.1</v>
      </c>
      <c r="K269" s="184">
        <f>K270+K271</f>
        <v>270</v>
      </c>
    </row>
    <row r="270" spans="1:11" s="86" customFormat="1" ht="35.25" customHeight="1">
      <c r="A270" s="3" t="s">
        <v>220</v>
      </c>
      <c r="B270" s="173" t="s">
        <v>286</v>
      </c>
      <c r="C270" s="173" t="s">
        <v>306</v>
      </c>
      <c r="D270" s="173" t="s">
        <v>240</v>
      </c>
      <c r="E270" s="173" t="s">
        <v>319</v>
      </c>
      <c r="F270" s="62">
        <v>116</v>
      </c>
      <c r="G270" s="62" t="s">
        <v>239</v>
      </c>
      <c r="H270" s="62" t="s">
        <v>233</v>
      </c>
      <c r="I270" s="62" t="s">
        <v>4</v>
      </c>
      <c r="J270" s="184">
        <f>'приложение 9 (2019-2020г)'!K317</f>
        <v>737.1</v>
      </c>
      <c r="K270" s="184">
        <f>'приложение 9 (2019-2020г)'!L317</f>
        <v>270</v>
      </c>
    </row>
    <row r="271" spans="1:11" s="86" customFormat="1" ht="24" customHeight="1">
      <c r="A271" s="3" t="s">
        <v>81</v>
      </c>
      <c r="B271" s="37" t="s">
        <v>286</v>
      </c>
      <c r="C271" s="169" t="s">
        <v>306</v>
      </c>
      <c r="D271" s="169" t="s">
        <v>240</v>
      </c>
      <c r="E271" s="169" t="s">
        <v>319</v>
      </c>
      <c r="F271" s="62">
        <v>555</v>
      </c>
      <c r="G271" s="62" t="s">
        <v>239</v>
      </c>
      <c r="H271" s="62" t="s">
        <v>233</v>
      </c>
      <c r="I271" s="62" t="s">
        <v>80</v>
      </c>
      <c r="J271" s="184">
        <f>'приложение 9 (2019-2020г)'!K545</f>
        <v>0</v>
      </c>
      <c r="K271" s="184">
        <f>'приложение 9 (2019-2020г)'!L545</f>
        <v>0</v>
      </c>
    </row>
    <row r="272" spans="1:11" s="86" customFormat="1" ht="31.5" customHeight="1">
      <c r="A272" s="3" t="s">
        <v>320</v>
      </c>
      <c r="B272" s="55" t="s">
        <v>286</v>
      </c>
      <c r="C272" s="55" t="s">
        <v>306</v>
      </c>
      <c r="D272" s="55" t="s">
        <v>234</v>
      </c>
      <c r="E272" s="55" t="s">
        <v>319</v>
      </c>
      <c r="F272" s="62"/>
      <c r="G272" s="62"/>
      <c r="H272" s="62"/>
      <c r="I272" s="62"/>
      <c r="J272" s="184">
        <f>J273</f>
        <v>1650</v>
      </c>
      <c r="K272" s="184">
        <f>K273</f>
        <v>0</v>
      </c>
    </row>
    <row r="273" spans="1:11" s="86" customFormat="1" ht="31.5" customHeight="1">
      <c r="A273" s="8" t="s">
        <v>458</v>
      </c>
      <c r="B273" s="37" t="s">
        <v>286</v>
      </c>
      <c r="C273" s="169" t="s">
        <v>306</v>
      </c>
      <c r="D273" s="169" t="s">
        <v>234</v>
      </c>
      <c r="E273" s="169" t="s">
        <v>319</v>
      </c>
      <c r="F273" s="62"/>
      <c r="G273" s="62"/>
      <c r="H273" s="62"/>
      <c r="I273" s="62"/>
      <c r="J273" s="184">
        <f>J274</f>
        <v>1650</v>
      </c>
      <c r="K273" s="184">
        <f>K274</f>
        <v>0</v>
      </c>
    </row>
    <row r="274" spans="1:11" s="86" customFormat="1" ht="24" customHeight="1">
      <c r="A274" s="8" t="s">
        <v>246</v>
      </c>
      <c r="B274" s="55" t="s">
        <v>286</v>
      </c>
      <c r="C274" s="55" t="s">
        <v>306</v>
      </c>
      <c r="D274" s="55" t="s">
        <v>234</v>
      </c>
      <c r="E274" s="55" t="s">
        <v>319</v>
      </c>
      <c r="F274" s="62" t="s">
        <v>293</v>
      </c>
      <c r="G274" s="62" t="s">
        <v>230</v>
      </c>
      <c r="H274" s="62" t="s">
        <v>286</v>
      </c>
      <c r="I274" s="62" t="s">
        <v>460</v>
      </c>
      <c r="J274" s="184">
        <f>'приложение 9 (2019-2020г)'!K362</f>
        <v>1650</v>
      </c>
      <c r="K274" s="184">
        <v>0</v>
      </c>
    </row>
    <row r="275" spans="1:11" s="86" customFormat="1" ht="41.25" customHeight="1">
      <c r="A275" s="3" t="s">
        <v>321</v>
      </c>
      <c r="B275" s="37" t="s">
        <v>286</v>
      </c>
      <c r="C275" s="169" t="s">
        <v>306</v>
      </c>
      <c r="D275" s="169" t="s">
        <v>242</v>
      </c>
      <c r="E275" s="169" t="s">
        <v>319</v>
      </c>
      <c r="F275" s="62"/>
      <c r="G275" s="62"/>
      <c r="H275" s="62"/>
      <c r="I275" s="62"/>
      <c r="J275" s="184">
        <f>J276</f>
        <v>100</v>
      </c>
      <c r="K275" s="184">
        <f>K276</f>
        <v>100</v>
      </c>
    </row>
    <row r="276" spans="1:11" s="86" customFormat="1" ht="24" customHeight="1">
      <c r="A276" s="9" t="s">
        <v>108</v>
      </c>
      <c r="B276" s="37" t="s">
        <v>286</v>
      </c>
      <c r="C276" s="169" t="s">
        <v>306</v>
      </c>
      <c r="D276" s="169" t="s">
        <v>242</v>
      </c>
      <c r="E276" s="169" t="s">
        <v>319</v>
      </c>
      <c r="F276" s="62"/>
      <c r="G276" s="62"/>
      <c r="H276" s="62"/>
      <c r="I276" s="62"/>
      <c r="J276" s="184">
        <f>J277</f>
        <v>100</v>
      </c>
      <c r="K276" s="184">
        <f>K277</f>
        <v>100</v>
      </c>
    </row>
    <row r="277" spans="1:11" s="86" customFormat="1" ht="31.5" customHeight="1">
      <c r="A277" s="3" t="s">
        <v>220</v>
      </c>
      <c r="B277" s="37" t="s">
        <v>286</v>
      </c>
      <c r="C277" s="169" t="s">
        <v>306</v>
      </c>
      <c r="D277" s="169" t="s">
        <v>242</v>
      </c>
      <c r="E277" s="169" t="s">
        <v>319</v>
      </c>
      <c r="F277" s="62" t="s">
        <v>262</v>
      </c>
      <c r="G277" s="62" t="s">
        <v>239</v>
      </c>
      <c r="H277" s="62" t="s">
        <v>233</v>
      </c>
      <c r="I277" s="62" t="s">
        <v>4</v>
      </c>
      <c r="J277" s="184">
        <f>'приложение 9 (2019-2020г)'!K320</f>
        <v>100</v>
      </c>
      <c r="K277" s="184">
        <f>'приложение 9 (2019-2020г)'!L320</f>
        <v>100</v>
      </c>
    </row>
    <row r="278" spans="1:11" s="86" customFormat="1" ht="31.5" customHeight="1">
      <c r="A278" s="3" t="s">
        <v>322</v>
      </c>
      <c r="B278" s="55" t="s">
        <v>286</v>
      </c>
      <c r="C278" s="55" t="s">
        <v>306</v>
      </c>
      <c r="D278" s="55" t="s">
        <v>248</v>
      </c>
      <c r="E278" s="55" t="s">
        <v>319</v>
      </c>
      <c r="F278" s="62"/>
      <c r="G278" s="62"/>
      <c r="H278" s="62"/>
      <c r="I278" s="62"/>
      <c r="J278" s="184">
        <f>J279</f>
        <v>300</v>
      </c>
      <c r="K278" s="184">
        <f>K279</f>
        <v>400</v>
      </c>
    </row>
    <row r="279" spans="1:11" s="86" customFormat="1" ht="22.5" customHeight="1">
      <c r="A279" s="9" t="s">
        <v>108</v>
      </c>
      <c r="B279" s="37" t="s">
        <v>286</v>
      </c>
      <c r="C279" s="169" t="s">
        <v>306</v>
      </c>
      <c r="D279" s="169" t="s">
        <v>248</v>
      </c>
      <c r="E279" s="169" t="s">
        <v>319</v>
      </c>
      <c r="F279" s="62"/>
      <c r="G279" s="62"/>
      <c r="H279" s="62"/>
      <c r="I279" s="62"/>
      <c r="J279" s="184">
        <f>J280</f>
        <v>300</v>
      </c>
      <c r="K279" s="184">
        <f>K280</f>
        <v>400</v>
      </c>
    </row>
    <row r="280" spans="1:11" s="86" customFormat="1" ht="31.5" customHeight="1">
      <c r="A280" s="3" t="s">
        <v>220</v>
      </c>
      <c r="B280" s="55" t="s">
        <v>286</v>
      </c>
      <c r="C280" s="55" t="s">
        <v>306</v>
      </c>
      <c r="D280" s="55" t="s">
        <v>248</v>
      </c>
      <c r="E280" s="55" t="s">
        <v>319</v>
      </c>
      <c r="F280" s="62" t="s">
        <v>262</v>
      </c>
      <c r="G280" s="62" t="s">
        <v>239</v>
      </c>
      <c r="H280" s="62" t="s">
        <v>233</v>
      </c>
      <c r="I280" s="62" t="s">
        <v>4</v>
      </c>
      <c r="J280" s="184">
        <f>'приложение 9 (2019-2020г)'!K323</f>
        <v>300</v>
      </c>
      <c r="K280" s="184">
        <f>'приложение 9 (2019-2020г)'!L323</f>
        <v>400</v>
      </c>
    </row>
    <row r="281" spans="1:11" s="86" customFormat="1" ht="46.5" customHeight="1">
      <c r="A281" s="11" t="s">
        <v>31</v>
      </c>
      <c r="B281" s="121" t="s">
        <v>297</v>
      </c>
      <c r="C281" s="185" t="s">
        <v>306</v>
      </c>
      <c r="D281" s="185" t="s">
        <v>231</v>
      </c>
      <c r="E281" s="185" t="s">
        <v>309</v>
      </c>
      <c r="F281" s="120"/>
      <c r="G281" s="120"/>
      <c r="H281" s="120"/>
      <c r="I281" s="120"/>
      <c r="J281" s="206">
        <f>J282+J285+J288</f>
        <v>738.1</v>
      </c>
      <c r="K281" s="206">
        <f>K282+K285+K288</f>
        <v>160</v>
      </c>
    </row>
    <row r="282" spans="1:11" s="86" customFormat="1" ht="48.75" customHeight="1">
      <c r="A282" s="3" t="s">
        <v>208</v>
      </c>
      <c r="B282" s="148" t="s">
        <v>297</v>
      </c>
      <c r="C282" s="148" t="s">
        <v>306</v>
      </c>
      <c r="D282" s="148" t="s">
        <v>235</v>
      </c>
      <c r="E282" s="148" t="s">
        <v>309</v>
      </c>
      <c r="F282" s="120"/>
      <c r="G282" s="62"/>
      <c r="H282" s="99"/>
      <c r="I282" s="120"/>
      <c r="J282" s="184">
        <f>J283</f>
        <v>243.1</v>
      </c>
      <c r="K282" s="184">
        <f>K283</f>
        <v>0</v>
      </c>
    </row>
    <row r="283" spans="1:11" s="86" customFormat="1" ht="35.25" customHeight="1">
      <c r="A283" s="40" t="s">
        <v>49</v>
      </c>
      <c r="B283" s="36" t="s">
        <v>297</v>
      </c>
      <c r="C283" s="177" t="s">
        <v>306</v>
      </c>
      <c r="D283" s="177" t="s">
        <v>235</v>
      </c>
      <c r="E283" s="160" t="s">
        <v>408</v>
      </c>
      <c r="F283" s="120"/>
      <c r="G283" s="62"/>
      <c r="H283" s="99"/>
      <c r="I283" s="120"/>
      <c r="J283" s="184">
        <f>J284</f>
        <v>243.1</v>
      </c>
      <c r="K283" s="184">
        <f>K284</f>
        <v>0</v>
      </c>
    </row>
    <row r="284" spans="1:11" s="86" customFormat="1" ht="37.5" customHeight="1">
      <c r="A284" s="40" t="s">
        <v>48</v>
      </c>
      <c r="B284" s="172" t="s">
        <v>297</v>
      </c>
      <c r="C284" s="172" t="s">
        <v>306</v>
      </c>
      <c r="D284" s="172" t="s">
        <v>235</v>
      </c>
      <c r="E284" s="172" t="s">
        <v>408</v>
      </c>
      <c r="F284" s="120">
        <v>116</v>
      </c>
      <c r="G284" s="62" t="s">
        <v>248</v>
      </c>
      <c r="H284" s="99" t="s">
        <v>232</v>
      </c>
      <c r="I284" s="120">
        <v>320</v>
      </c>
      <c r="J284" s="184">
        <f>'приложение 9 (2019-2020г)'!K344</f>
        <v>243.1</v>
      </c>
      <c r="K284" s="184">
        <f>'приложение 9 (2019-2020г)'!L344</f>
        <v>0</v>
      </c>
    </row>
    <row r="285" spans="1:11" s="86" customFormat="1" ht="62.25" customHeight="1">
      <c r="A285" s="3" t="s">
        <v>47</v>
      </c>
      <c r="B285" s="36" t="s">
        <v>297</v>
      </c>
      <c r="C285" s="177" t="s">
        <v>306</v>
      </c>
      <c r="D285" s="177" t="s">
        <v>241</v>
      </c>
      <c r="E285" s="160" t="s">
        <v>309</v>
      </c>
      <c r="F285" s="120"/>
      <c r="G285" s="33"/>
      <c r="H285" s="33"/>
      <c r="I285" s="120"/>
      <c r="J285" s="184">
        <f>J286</f>
        <v>335</v>
      </c>
      <c r="K285" s="184">
        <f>K286</f>
        <v>0</v>
      </c>
    </row>
    <row r="286" spans="1:11" s="86" customFormat="1" ht="34.5" customHeight="1">
      <c r="A286" s="13" t="s">
        <v>189</v>
      </c>
      <c r="B286" s="172" t="s">
        <v>297</v>
      </c>
      <c r="C286" s="172" t="s">
        <v>306</v>
      </c>
      <c r="D286" s="172" t="s">
        <v>241</v>
      </c>
      <c r="E286" s="172" t="s">
        <v>409</v>
      </c>
      <c r="F286" s="120"/>
      <c r="G286" s="33"/>
      <c r="H286" s="33"/>
      <c r="I286" s="120"/>
      <c r="J286" s="184">
        <f>J287</f>
        <v>335</v>
      </c>
      <c r="K286" s="184">
        <f>K287</f>
        <v>0</v>
      </c>
    </row>
    <row r="287" spans="1:11" s="86" customFormat="1" ht="35.25" customHeight="1">
      <c r="A287" s="3" t="s">
        <v>220</v>
      </c>
      <c r="B287" s="36" t="s">
        <v>297</v>
      </c>
      <c r="C287" s="177" t="s">
        <v>306</v>
      </c>
      <c r="D287" s="177" t="s">
        <v>241</v>
      </c>
      <c r="E287" s="160" t="s">
        <v>409</v>
      </c>
      <c r="F287" s="120">
        <v>116</v>
      </c>
      <c r="G287" s="62" t="s">
        <v>230</v>
      </c>
      <c r="H287" s="62" t="s">
        <v>286</v>
      </c>
      <c r="I287" s="120">
        <v>240</v>
      </c>
      <c r="J287" s="184">
        <f>'приложение 9 (2019-2020г)'!K255</f>
        <v>335</v>
      </c>
      <c r="K287" s="184">
        <f>'приложение 9 (2019-2020г)'!L255</f>
        <v>0</v>
      </c>
    </row>
    <row r="288" spans="1:11" s="86" customFormat="1" ht="32.25" customHeight="1">
      <c r="A288" s="8" t="s">
        <v>105</v>
      </c>
      <c r="B288" s="55" t="s">
        <v>297</v>
      </c>
      <c r="C288" s="55" t="s">
        <v>306</v>
      </c>
      <c r="D288" s="55" t="s">
        <v>260</v>
      </c>
      <c r="E288" s="55" t="s">
        <v>409</v>
      </c>
      <c r="F288" s="120"/>
      <c r="G288" s="103"/>
      <c r="H288" s="84"/>
      <c r="I288" s="120"/>
      <c r="J288" s="184">
        <f>J289</f>
        <v>160</v>
      </c>
      <c r="K288" s="184">
        <f>K289</f>
        <v>160</v>
      </c>
    </row>
    <row r="289" spans="1:11" s="86" customFormat="1" ht="21.75" customHeight="1">
      <c r="A289" s="8" t="s">
        <v>190</v>
      </c>
      <c r="B289" s="37" t="s">
        <v>297</v>
      </c>
      <c r="C289" s="169" t="s">
        <v>306</v>
      </c>
      <c r="D289" s="169" t="s">
        <v>260</v>
      </c>
      <c r="E289" s="158" t="s">
        <v>409</v>
      </c>
      <c r="F289" s="120"/>
      <c r="G289" s="103"/>
      <c r="H289" s="84"/>
      <c r="I289" s="120"/>
      <c r="J289" s="184">
        <f>J290</f>
        <v>160</v>
      </c>
      <c r="K289" s="184">
        <f>K290</f>
        <v>160</v>
      </c>
    </row>
    <row r="290" spans="1:11" s="86" customFormat="1" ht="27.75" customHeight="1">
      <c r="A290" s="3" t="s">
        <v>220</v>
      </c>
      <c r="B290" s="37" t="s">
        <v>297</v>
      </c>
      <c r="C290" s="169" t="s">
        <v>306</v>
      </c>
      <c r="D290" s="169" t="s">
        <v>260</v>
      </c>
      <c r="E290" s="158" t="s">
        <v>409</v>
      </c>
      <c r="F290" s="120">
        <v>116</v>
      </c>
      <c r="G290" s="103" t="s">
        <v>230</v>
      </c>
      <c r="H290" s="103" t="s">
        <v>286</v>
      </c>
      <c r="I290" s="120">
        <v>240</v>
      </c>
      <c r="J290" s="184">
        <f>'приложение 9 (2019-2020г)'!K258</f>
        <v>160</v>
      </c>
      <c r="K290" s="184">
        <f>'приложение 9 (2019-2020г)'!L258</f>
        <v>160</v>
      </c>
    </row>
    <row r="291" spans="1:11" s="86" customFormat="1" ht="38.25">
      <c r="A291" s="146" t="s">
        <v>32</v>
      </c>
      <c r="B291" s="175" t="s">
        <v>410</v>
      </c>
      <c r="C291" s="175" t="s">
        <v>306</v>
      </c>
      <c r="D291" s="175" t="s">
        <v>231</v>
      </c>
      <c r="E291" s="175" t="s">
        <v>309</v>
      </c>
      <c r="F291" s="120"/>
      <c r="G291" s="120"/>
      <c r="H291" s="120"/>
      <c r="I291" s="120"/>
      <c r="J291" s="206">
        <f>J292+J303+J309</f>
        <v>10361.8</v>
      </c>
      <c r="K291" s="206">
        <f>K292+K303+K309</f>
        <v>10361.8</v>
      </c>
    </row>
    <row r="292" spans="1:11" s="86" customFormat="1" ht="38.25">
      <c r="A292" s="40" t="s">
        <v>152</v>
      </c>
      <c r="B292" s="99" t="s">
        <v>410</v>
      </c>
      <c r="C292" s="168" t="s">
        <v>325</v>
      </c>
      <c r="D292" s="168" t="s">
        <v>231</v>
      </c>
      <c r="E292" s="131" t="s">
        <v>309</v>
      </c>
      <c r="F292" s="120"/>
      <c r="G292" s="120"/>
      <c r="H292" s="120"/>
      <c r="I292" s="120"/>
      <c r="J292" s="184">
        <f>J293+J296+J298+J300</f>
        <v>895</v>
      </c>
      <c r="K292" s="184">
        <f>K293+K296+K298+K300</f>
        <v>895</v>
      </c>
    </row>
    <row r="293" spans="1:11" s="86" customFormat="1" ht="25.5">
      <c r="A293" s="13" t="s">
        <v>153</v>
      </c>
      <c r="B293" s="148" t="s">
        <v>410</v>
      </c>
      <c r="C293" s="148" t="s">
        <v>325</v>
      </c>
      <c r="D293" s="148" t="s">
        <v>230</v>
      </c>
      <c r="E293" s="148" t="s">
        <v>309</v>
      </c>
      <c r="F293" s="120"/>
      <c r="G293" s="120"/>
      <c r="H293" s="120"/>
      <c r="I293" s="120"/>
      <c r="J293" s="184">
        <f>J294</f>
        <v>25</v>
      </c>
      <c r="K293" s="184">
        <f>K294</f>
        <v>25</v>
      </c>
    </row>
    <row r="294" spans="1:11" s="86" customFormat="1" ht="63.75">
      <c r="A294" s="13" t="s">
        <v>96</v>
      </c>
      <c r="B294" s="99" t="s">
        <v>410</v>
      </c>
      <c r="C294" s="168" t="s">
        <v>325</v>
      </c>
      <c r="D294" s="168" t="s">
        <v>230</v>
      </c>
      <c r="E294" s="131" t="s">
        <v>411</v>
      </c>
      <c r="F294" s="120"/>
      <c r="G294" s="120"/>
      <c r="H294" s="120"/>
      <c r="I294" s="120"/>
      <c r="J294" s="184">
        <f>J295</f>
        <v>25</v>
      </c>
      <c r="K294" s="184">
        <f>K295</f>
        <v>25</v>
      </c>
    </row>
    <row r="295" spans="1:11" s="86" customFormat="1" ht="25.5">
      <c r="A295" s="3" t="s">
        <v>220</v>
      </c>
      <c r="B295" s="148" t="s">
        <v>410</v>
      </c>
      <c r="C295" s="148" t="s">
        <v>325</v>
      </c>
      <c r="D295" s="148" t="s">
        <v>230</v>
      </c>
      <c r="E295" s="148" t="s">
        <v>411</v>
      </c>
      <c r="F295" s="120">
        <v>545</v>
      </c>
      <c r="G295" s="145" t="s">
        <v>230</v>
      </c>
      <c r="H295" s="120">
        <v>13</v>
      </c>
      <c r="I295" s="120">
        <v>240</v>
      </c>
      <c r="J295" s="184">
        <f>'приложение 9 (2019-2020г)'!K367</f>
        <v>25</v>
      </c>
      <c r="K295" s="184">
        <f>'приложение 9 (2019-2020г)'!L367</f>
        <v>25</v>
      </c>
    </row>
    <row r="296" spans="1:11" s="86" customFormat="1" ht="38.25">
      <c r="A296" s="13" t="s">
        <v>154</v>
      </c>
      <c r="B296" s="99" t="s">
        <v>410</v>
      </c>
      <c r="C296" s="168" t="s">
        <v>325</v>
      </c>
      <c r="D296" s="168" t="s">
        <v>235</v>
      </c>
      <c r="E296" s="131" t="s">
        <v>309</v>
      </c>
      <c r="F296" s="120"/>
      <c r="G296" s="120"/>
      <c r="H296" s="120"/>
      <c r="I296" s="120"/>
      <c r="J296" s="184">
        <f>J297</f>
        <v>340</v>
      </c>
      <c r="K296" s="184">
        <f>K297</f>
        <v>340</v>
      </c>
    </row>
    <row r="297" spans="1:11" s="86" customFormat="1" ht="25.5">
      <c r="A297" s="3" t="s">
        <v>220</v>
      </c>
      <c r="B297" s="148" t="s">
        <v>410</v>
      </c>
      <c r="C297" s="148" t="s">
        <v>325</v>
      </c>
      <c r="D297" s="148" t="s">
        <v>235</v>
      </c>
      <c r="E297" s="148" t="s">
        <v>412</v>
      </c>
      <c r="F297" s="120">
        <v>545</v>
      </c>
      <c r="G297" s="145" t="s">
        <v>230</v>
      </c>
      <c r="H297" s="145" t="s">
        <v>286</v>
      </c>
      <c r="I297" s="120">
        <v>240</v>
      </c>
      <c r="J297" s="184">
        <f>'приложение 9 (2019-2020г)'!K369</f>
        <v>340</v>
      </c>
      <c r="K297" s="184">
        <f>'приложение 9 (2019-2020г)'!L369</f>
        <v>340</v>
      </c>
    </row>
    <row r="298" spans="1:11" s="86" customFormat="1" ht="38.25">
      <c r="A298" s="13" t="s">
        <v>155</v>
      </c>
      <c r="B298" s="99" t="s">
        <v>410</v>
      </c>
      <c r="C298" s="168" t="s">
        <v>325</v>
      </c>
      <c r="D298" s="168" t="s">
        <v>241</v>
      </c>
      <c r="E298" s="131" t="s">
        <v>309</v>
      </c>
      <c r="F298" s="120"/>
      <c r="G298" s="120"/>
      <c r="H298" s="120"/>
      <c r="I298" s="120"/>
      <c r="J298" s="184">
        <f>J299</f>
        <v>170</v>
      </c>
      <c r="K298" s="184">
        <f>K299</f>
        <v>170</v>
      </c>
    </row>
    <row r="299" spans="1:11" s="86" customFormat="1" ht="25.5">
      <c r="A299" s="3" t="s">
        <v>220</v>
      </c>
      <c r="B299" s="148" t="s">
        <v>410</v>
      </c>
      <c r="C299" s="148" t="s">
        <v>325</v>
      </c>
      <c r="D299" s="148" t="s">
        <v>241</v>
      </c>
      <c r="E299" s="148" t="s">
        <v>413</v>
      </c>
      <c r="F299" s="120">
        <v>545</v>
      </c>
      <c r="G299" s="145" t="s">
        <v>230</v>
      </c>
      <c r="H299" s="145" t="s">
        <v>286</v>
      </c>
      <c r="I299" s="120">
        <v>240</v>
      </c>
      <c r="J299" s="184">
        <f>'приложение 9 (2019-2020г)'!K371</f>
        <v>170</v>
      </c>
      <c r="K299" s="184">
        <f>'приложение 9 (2019-2020г)'!L371</f>
        <v>170</v>
      </c>
    </row>
    <row r="300" spans="1:11" s="86" customFormat="1" ht="25.5">
      <c r="A300" s="13" t="s">
        <v>160</v>
      </c>
      <c r="B300" s="99" t="s">
        <v>410</v>
      </c>
      <c r="C300" s="168" t="s">
        <v>325</v>
      </c>
      <c r="D300" s="168" t="s">
        <v>233</v>
      </c>
      <c r="E300" s="131" t="s">
        <v>309</v>
      </c>
      <c r="F300" s="120"/>
      <c r="G300" s="120"/>
      <c r="H300" s="120"/>
      <c r="I300" s="120"/>
      <c r="J300" s="184">
        <f>J301</f>
        <v>360</v>
      </c>
      <c r="K300" s="184">
        <f>K301</f>
        <v>360</v>
      </c>
    </row>
    <row r="301" spans="1:11" s="86" customFormat="1" ht="12.75">
      <c r="A301" s="13" t="s">
        <v>67</v>
      </c>
      <c r="B301" s="148" t="s">
        <v>410</v>
      </c>
      <c r="C301" s="148" t="s">
        <v>325</v>
      </c>
      <c r="D301" s="148" t="s">
        <v>233</v>
      </c>
      <c r="E301" s="148" t="s">
        <v>414</v>
      </c>
      <c r="F301" s="120"/>
      <c r="G301" s="120"/>
      <c r="H301" s="120"/>
      <c r="I301" s="120"/>
      <c r="J301" s="184">
        <f>J302</f>
        <v>360</v>
      </c>
      <c r="K301" s="184">
        <f>K302</f>
        <v>360</v>
      </c>
    </row>
    <row r="302" spans="1:11" s="86" customFormat="1" ht="25.5">
      <c r="A302" s="3" t="s">
        <v>220</v>
      </c>
      <c r="B302" s="99" t="s">
        <v>410</v>
      </c>
      <c r="C302" s="168" t="s">
        <v>325</v>
      </c>
      <c r="D302" s="168" t="s">
        <v>233</v>
      </c>
      <c r="E302" s="131" t="s">
        <v>414</v>
      </c>
      <c r="F302" s="120">
        <v>545</v>
      </c>
      <c r="G302" s="62" t="s">
        <v>233</v>
      </c>
      <c r="H302" s="62" t="s">
        <v>230</v>
      </c>
      <c r="I302" s="120">
        <v>240</v>
      </c>
      <c r="J302" s="184">
        <f>'приложение 9 (2019-2020г)'!K390</f>
        <v>360</v>
      </c>
      <c r="K302" s="184">
        <f>'приложение 9 (2019-2020г)'!L390</f>
        <v>360</v>
      </c>
    </row>
    <row r="303" spans="1:11" s="86" customFormat="1" ht="38.25">
      <c r="A303" s="49" t="s">
        <v>156</v>
      </c>
      <c r="B303" s="148" t="s">
        <v>410</v>
      </c>
      <c r="C303" s="148" t="s">
        <v>327</v>
      </c>
      <c r="D303" s="148" t="s">
        <v>231</v>
      </c>
      <c r="E303" s="148" t="s">
        <v>309</v>
      </c>
      <c r="F303" s="120"/>
      <c r="G303" s="120"/>
      <c r="H303" s="120"/>
      <c r="I303" s="120"/>
      <c r="J303" s="184">
        <f>J304</f>
        <v>3571.3</v>
      </c>
      <c r="K303" s="184">
        <f>K304</f>
        <v>3571.3</v>
      </c>
    </row>
    <row r="304" spans="1:11" s="86" customFormat="1" ht="55.5" customHeight="1">
      <c r="A304" s="13" t="s">
        <v>157</v>
      </c>
      <c r="B304" s="99" t="s">
        <v>410</v>
      </c>
      <c r="C304" s="168" t="s">
        <v>327</v>
      </c>
      <c r="D304" s="168" t="s">
        <v>230</v>
      </c>
      <c r="E304" s="131" t="s">
        <v>309</v>
      </c>
      <c r="F304" s="120"/>
      <c r="G304" s="120"/>
      <c r="H304" s="120"/>
      <c r="I304" s="120"/>
      <c r="J304" s="184">
        <f>J305</f>
        <v>3571.3</v>
      </c>
      <c r="K304" s="184">
        <f>K305</f>
        <v>3571.3</v>
      </c>
    </row>
    <row r="305" spans="1:11" s="86" customFormat="1" ht="33" customHeight="1">
      <c r="A305" s="13" t="s">
        <v>158</v>
      </c>
      <c r="B305" s="148" t="s">
        <v>410</v>
      </c>
      <c r="C305" s="148" t="s">
        <v>327</v>
      </c>
      <c r="D305" s="148" t="s">
        <v>230</v>
      </c>
      <c r="E305" s="148" t="s">
        <v>415</v>
      </c>
      <c r="F305" s="120"/>
      <c r="G305" s="120"/>
      <c r="H305" s="120"/>
      <c r="I305" s="120"/>
      <c r="J305" s="184">
        <f>J306+J307+J308</f>
        <v>3571.3</v>
      </c>
      <c r="K305" s="184">
        <f>K306+K307+K308</f>
        <v>3571.3</v>
      </c>
    </row>
    <row r="306" spans="1:11" s="86" customFormat="1" ht="25.5">
      <c r="A306" s="3" t="s">
        <v>223</v>
      </c>
      <c r="B306" s="99" t="s">
        <v>410</v>
      </c>
      <c r="C306" s="168" t="s">
        <v>327</v>
      </c>
      <c r="D306" s="168" t="s">
        <v>230</v>
      </c>
      <c r="E306" s="131" t="s">
        <v>415</v>
      </c>
      <c r="F306" s="120">
        <v>545</v>
      </c>
      <c r="G306" s="62" t="s">
        <v>241</v>
      </c>
      <c r="H306" s="62" t="s">
        <v>236</v>
      </c>
      <c r="I306" s="120">
        <v>120</v>
      </c>
      <c r="J306" s="184">
        <f>'приложение 9 (2019-2020г)'!K381</f>
        <v>2290.3</v>
      </c>
      <c r="K306" s="184">
        <f>'приложение 9 (2019-2020г)'!L381</f>
        <v>2290.3</v>
      </c>
    </row>
    <row r="307" spans="1:11" s="86" customFormat="1" ht="25.5">
      <c r="A307" s="3" t="s">
        <v>220</v>
      </c>
      <c r="B307" s="148" t="s">
        <v>410</v>
      </c>
      <c r="C307" s="148" t="s">
        <v>327</v>
      </c>
      <c r="D307" s="148" t="s">
        <v>230</v>
      </c>
      <c r="E307" s="148" t="s">
        <v>415</v>
      </c>
      <c r="F307" s="120">
        <v>545</v>
      </c>
      <c r="G307" s="62" t="s">
        <v>241</v>
      </c>
      <c r="H307" s="62" t="s">
        <v>236</v>
      </c>
      <c r="I307" s="120">
        <v>240</v>
      </c>
      <c r="J307" s="184">
        <f>'приложение 9 (2019-2020г)'!K382</f>
        <v>1245</v>
      </c>
      <c r="K307" s="184">
        <f>'приложение 9 (2019-2020г)'!L382</f>
        <v>1245</v>
      </c>
    </row>
    <row r="308" spans="1:11" s="86" customFormat="1" ht="17.25" customHeight="1">
      <c r="A308" s="3" t="s">
        <v>3</v>
      </c>
      <c r="B308" s="99" t="s">
        <v>410</v>
      </c>
      <c r="C308" s="168" t="s">
        <v>327</v>
      </c>
      <c r="D308" s="168" t="s">
        <v>230</v>
      </c>
      <c r="E308" s="131" t="s">
        <v>415</v>
      </c>
      <c r="F308" s="120">
        <v>545</v>
      </c>
      <c r="G308" s="62" t="s">
        <v>241</v>
      </c>
      <c r="H308" s="62" t="s">
        <v>236</v>
      </c>
      <c r="I308" s="120">
        <v>850</v>
      </c>
      <c r="J308" s="184">
        <f>'приложение 9 (2019-2020г)'!K383</f>
        <v>36</v>
      </c>
      <c r="K308" s="184">
        <f>'приложение 9 (2019-2020г)'!L383</f>
        <v>36</v>
      </c>
    </row>
    <row r="309" spans="1:11" s="86" customFormat="1" ht="50.25" customHeight="1">
      <c r="A309" s="3" t="s">
        <v>446</v>
      </c>
      <c r="B309" s="99" t="s">
        <v>410</v>
      </c>
      <c r="C309" s="168" t="s">
        <v>306</v>
      </c>
      <c r="D309" s="168" t="s">
        <v>231</v>
      </c>
      <c r="E309" s="168" t="s">
        <v>483</v>
      </c>
      <c r="F309" s="62" t="s">
        <v>293</v>
      </c>
      <c r="G309" s="62" t="s">
        <v>248</v>
      </c>
      <c r="H309" s="62" t="s">
        <v>239</v>
      </c>
      <c r="I309" s="120"/>
      <c r="J309" s="184">
        <f>J310</f>
        <v>5895.5</v>
      </c>
      <c r="K309" s="184">
        <f>K310</f>
        <v>5895.5</v>
      </c>
    </row>
    <row r="310" spans="1:11" s="86" customFormat="1" ht="30.75" customHeight="1">
      <c r="A310" s="8" t="s">
        <v>221</v>
      </c>
      <c r="B310" s="99" t="s">
        <v>410</v>
      </c>
      <c r="C310" s="168" t="s">
        <v>306</v>
      </c>
      <c r="D310" s="168" t="s">
        <v>231</v>
      </c>
      <c r="E310" s="168" t="s">
        <v>483</v>
      </c>
      <c r="F310" s="62" t="s">
        <v>293</v>
      </c>
      <c r="G310" s="62" t="s">
        <v>248</v>
      </c>
      <c r="H310" s="62" t="s">
        <v>239</v>
      </c>
      <c r="I310" s="120">
        <v>320</v>
      </c>
      <c r="J310" s="184">
        <f>'приложение 9 (2019-2020г)'!K400</f>
        <v>5895.5</v>
      </c>
      <c r="K310" s="184">
        <f>'приложение 9 (2019-2020г)'!L400</f>
        <v>5895.5</v>
      </c>
    </row>
    <row r="311" spans="1:11" ht="51">
      <c r="A311" s="183" t="s">
        <v>46</v>
      </c>
      <c r="B311" s="174" t="s">
        <v>416</v>
      </c>
      <c r="C311" s="174" t="s">
        <v>306</v>
      </c>
      <c r="D311" s="174" t="s">
        <v>231</v>
      </c>
      <c r="E311" s="174" t="s">
        <v>309</v>
      </c>
      <c r="F311" s="103"/>
      <c r="G311" s="103"/>
      <c r="H311" s="84"/>
      <c r="I311" s="170"/>
      <c r="J311" s="209">
        <f>J312+J315</f>
        <v>287</v>
      </c>
      <c r="K311" s="209">
        <f>K312+K315</f>
        <v>287</v>
      </c>
    </row>
    <row r="312" spans="1:11" ht="51">
      <c r="A312" s="8" t="s">
        <v>142</v>
      </c>
      <c r="B312" s="133" t="s">
        <v>416</v>
      </c>
      <c r="C312" s="195" t="s">
        <v>306</v>
      </c>
      <c r="D312" s="195" t="s">
        <v>235</v>
      </c>
      <c r="E312" s="161" t="s">
        <v>309</v>
      </c>
      <c r="F312" s="103"/>
      <c r="G312" s="103"/>
      <c r="H312" s="84"/>
      <c r="I312" s="170"/>
      <c r="J312" s="208">
        <f aca="true" t="shared" si="0" ref="J311:K313">J313</f>
        <v>286.3</v>
      </c>
      <c r="K312" s="208">
        <f t="shared" si="0"/>
        <v>287</v>
      </c>
    </row>
    <row r="313" spans="1:11" ht="38.25">
      <c r="A313" s="8" t="s">
        <v>143</v>
      </c>
      <c r="B313" s="173" t="s">
        <v>416</v>
      </c>
      <c r="C313" s="173" t="s">
        <v>306</v>
      </c>
      <c r="D313" s="173" t="s">
        <v>235</v>
      </c>
      <c r="E313" s="173" t="s">
        <v>417</v>
      </c>
      <c r="F313" s="103"/>
      <c r="G313" s="103"/>
      <c r="H313" s="103"/>
      <c r="I313" s="170"/>
      <c r="J313" s="208">
        <f t="shared" si="0"/>
        <v>286.3</v>
      </c>
      <c r="K313" s="208">
        <f t="shared" si="0"/>
        <v>287</v>
      </c>
    </row>
    <row r="314" spans="1:11" ht="25.5">
      <c r="A314" s="8" t="s">
        <v>220</v>
      </c>
      <c r="B314" s="133" t="s">
        <v>416</v>
      </c>
      <c r="C314" s="195" t="s">
        <v>306</v>
      </c>
      <c r="D314" s="195" t="s">
        <v>235</v>
      </c>
      <c r="E314" s="161" t="s">
        <v>417</v>
      </c>
      <c r="F314" s="103" t="s">
        <v>262</v>
      </c>
      <c r="G314" s="103" t="s">
        <v>230</v>
      </c>
      <c r="H314" s="103" t="s">
        <v>286</v>
      </c>
      <c r="I314" s="170">
        <v>240</v>
      </c>
      <c r="J314" s="208">
        <f>'приложение 9 (2019-2020г)'!K248</f>
        <v>286.3</v>
      </c>
      <c r="K314" s="208">
        <v>287</v>
      </c>
    </row>
    <row r="315" spans="1:11" ht="38.25">
      <c r="A315" s="8" t="s">
        <v>489</v>
      </c>
      <c r="B315" s="173" t="s">
        <v>416</v>
      </c>
      <c r="C315" s="173" t="s">
        <v>306</v>
      </c>
      <c r="D315" s="173" t="s">
        <v>232</v>
      </c>
      <c r="E315" s="161" t="s">
        <v>309</v>
      </c>
      <c r="F315" s="103"/>
      <c r="G315" s="103"/>
      <c r="H315" s="103"/>
      <c r="I315" s="170"/>
      <c r="J315" s="208">
        <f>J316</f>
        <v>0.7</v>
      </c>
      <c r="K315" s="208">
        <f>K316</f>
        <v>0</v>
      </c>
    </row>
    <row r="316" spans="1:11" ht="38.25">
      <c r="A316" s="8" t="s">
        <v>490</v>
      </c>
      <c r="B316" s="133" t="s">
        <v>416</v>
      </c>
      <c r="C316" s="195" t="s">
        <v>306</v>
      </c>
      <c r="D316" s="195" t="s">
        <v>232</v>
      </c>
      <c r="E316" s="161" t="s">
        <v>417</v>
      </c>
      <c r="F316" s="103"/>
      <c r="G316" s="103"/>
      <c r="H316" s="103"/>
      <c r="I316" s="170"/>
      <c r="J316" s="208">
        <f>J317</f>
        <v>0.7</v>
      </c>
      <c r="K316" s="208">
        <f>K317</f>
        <v>0</v>
      </c>
    </row>
    <row r="317" spans="1:11" ht="25.5">
      <c r="A317" s="8" t="s">
        <v>220</v>
      </c>
      <c r="B317" s="173" t="s">
        <v>416</v>
      </c>
      <c r="C317" s="173" t="s">
        <v>306</v>
      </c>
      <c r="D317" s="173" t="s">
        <v>232</v>
      </c>
      <c r="E317" s="173" t="s">
        <v>417</v>
      </c>
      <c r="F317" s="103" t="s">
        <v>262</v>
      </c>
      <c r="G317" s="103" t="s">
        <v>230</v>
      </c>
      <c r="H317" s="103" t="s">
        <v>286</v>
      </c>
      <c r="I317" s="170">
        <v>240</v>
      </c>
      <c r="J317" s="208">
        <f>'приложение 9 (2019-2020г)'!K251</f>
        <v>0.7</v>
      </c>
      <c r="K317" s="208">
        <f>'приложение 9 (2019-2020г)'!L251</f>
        <v>0</v>
      </c>
    </row>
    <row r="318" spans="1:11" ht="44.25" customHeight="1">
      <c r="A318" s="183" t="s">
        <v>203</v>
      </c>
      <c r="B318" s="306" t="s">
        <v>418</v>
      </c>
      <c r="C318" s="307" t="s">
        <v>306</v>
      </c>
      <c r="D318" s="307" t="s">
        <v>231</v>
      </c>
      <c r="E318" s="308" t="s">
        <v>309</v>
      </c>
      <c r="F318" s="124"/>
      <c r="G318" s="124"/>
      <c r="H318" s="124"/>
      <c r="I318" s="127"/>
      <c r="J318" s="209">
        <f>J319+J322</f>
        <v>130</v>
      </c>
      <c r="K318" s="209">
        <f>K319+K322</f>
        <v>0</v>
      </c>
    </row>
    <row r="319" spans="1:11" ht="37.5" customHeight="1">
      <c r="A319" s="8" t="s">
        <v>204</v>
      </c>
      <c r="B319" s="37" t="s">
        <v>418</v>
      </c>
      <c r="C319" s="169" t="s">
        <v>306</v>
      </c>
      <c r="D319" s="169" t="s">
        <v>230</v>
      </c>
      <c r="E319" s="158" t="s">
        <v>309</v>
      </c>
      <c r="F319" s="103" t="s">
        <v>262</v>
      </c>
      <c r="G319" s="103"/>
      <c r="H319" s="103"/>
      <c r="I319" s="170"/>
      <c r="J319" s="208">
        <f>J320</f>
        <v>65</v>
      </c>
      <c r="K319" s="208">
        <f>K320</f>
        <v>0</v>
      </c>
    </row>
    <row r="320" spans="1:11" ht="63.75">
      <c r="A320" s="8" t="s">
        <v>202</v>
      </c>
      <c r="B320" s="55" t="s">
        <v>418</v>
      </c>
      <c r="C320" s="55" t="s">
        <v>306</v>
      </c>
      <c r="D320" s="55" t="s">
        <v>230</v>
      </c>
      <c r="E320" s="55" t="s">
        <v>419</v>
      </c>
      <c r="F320" s="103"/>
      <c r="G320" s="103"/>
      <c r="H320" s="103"/>
      <c r="I320" s="170"/>
      <c r="J320" s="208">
        <f>J321</f>
        <v>65</v>
      </c>
      <c r="K320" s="208">
        <f>K321</f>
        <v>0</v>
      </c>
    </row>
    <row r="321" spans="1:11" ht="25.5">
      <c r="A321" s="8" t="s">
        <v>220</v>
      </c>
      <c r="B321" s="37" t="s">
        <v>418</v>
      </c>
      <c r="C321" s="169" t="s">
        <v>306</v>
      </c>
      <c r="D321" s="169" t="s">
        <v>230</v>
      </c>
      <c r="E321" s="158" t="s">
        <v>419</v>
      </c>
      <c r="F321" s="103" t="s">
        <v>262</v>
      </c>
      <c r="G321" s="103" t="s">
        <v>233</v>
      </c>
      <c r="H321" s="103" t="s">
        <v>232</v>
      </c>
      <c r="I321" s="170">
        <v>240</v>
      </c>
      <c r="J321" s="208">
        <f>'приложение 9 (2019-2020г)'!K305</f>
        <v>65</v>
      </c>
      <c r="K321" s="208">
        <f>'приложение 9 (2019-2020г)'!L305</f>
        <v>0</v>
      </c>
    </row>
    <row r="322" spans="1:11" ht="25.5">
      <c r="A322" s="8" t="s">
        <v>205</v>
      </c>
      <c r="B322" s="55" t="s">
        <v>418</v>
      </c>
      <c r="C322" s="55" t="s">
        <v>306</v>
      </c>
      <c r="D322" s="55" t="s">
        <v>235</v>
      </c>
      <c r="E322" s="55" t="s">
        <v>309</v>
      </c>
      <c r="F322" s="103"/>
      <c r="G322" s="103"/>
      <c r="H322" s="103"/>
      <c r="I322" s="170"/>
      <c r="J322" s="208">
        <f>J323</f>
        <v>65</v>
      </c>
      <c r="K322" s="208">
        <f>K323</f>
        <v>0</v>
      </c>
    </row>
    <row r="323" spans="1:11" ht="63.75">
      <c r="A323" s="8" t="s">
        <v>202</v>
      </c>
      <c r="B323" s="37" t="s">
        <v>418</v>
      </c>
      <c r="C323" s="169" t="s">
        <v>306</v>
      </c>
      <c r="D323" s="169" t="s">
        <v>235</v>
      </c>
      <c r="E323" s="158" t="s">
        <v>420</v>
      </c>
      <c r="F323" s="103" t="s">
        <v>262</v>
      </c>
      <c r="G323" s="103" t="s">
        <v>233</v>
      </c>
      <c r="H323" s="103" t="s">
        <v>232</v>
      </c>
      <c r="I323" s="170"/>
      <c r="J323" s="208">
        <f>J324</f>
        <v>65</v>
      </c>
      <c r="K323" s="208">
        <f>K324</f>
        <v>0</v>
      </c>
    </row>
    <row r="324" spans="1:11" ht="25.5">
      <c r="A324" s="8" t="s">
        <v>220</v>
      </c>
      <c r="B324" s="55" t="s">
        <v>418</v>
      </c>
      <c r="C324" s="55" t="s">
        <v>306</v>
      </c>
      <c r="D324" s="55" t="s">
        <v>235</v>
      </c>
      <c r="E324" s="55" t="s">
        <v>420</v>
      </c>
      <c r="F324" s="103" t="s">
        <v>262</v>
      </c>
      <c r="G324" s="103" t="s">
        <v>233</v>
      </c>
      <c r="H324" s="103" t="s">
        <v>232</v>
      </c>
      <c r="I324" s="170">
        <v>240</v>
      </c>
      <c r="J324" s="208">
        <f>'приложение 9 (2019-2020г)'!K308</f>
        <v>65</v>
      </c>
      <c r="K324" s="208">
        <f>'приложение 9 (2019-2020г)'!L308</f>
        <v>0</v>
      </c>
    </row>
    <row r="325" spans="1:11" s="86" customFormat="1" ht="40.5" customHeight="1">
      <c r="A325" s="147" t="s">
        <v>112</v>
      </c>
      <c r="B325" s="121" t="s">
        <v>421</v>
      </c>
      <c r="C325" s="185" t="s">
        <v>306</v>
      </c>
      <c r="D325" s="185" t="s">
        <v>231</v>
      </c>
      <c r="E325" s="162" t="s">
        <v>309</v>
      </c>
      <c r="F325" s="88"/>
      <c r="G325" s="62"/>
      <c r="H325" s="62"/>
      <c r="I325" s="120"/>
      <c r="J325" s="206">
        <f>J326+J331+J333+J335</f>
        <v>18200.1</v>
      </c>
      <c r="K325" s="206">
        <f>K326+K331+K333+K335</f>
        <v>18198.1</v>
      </c>
    </row>
    <row r="326" spans="1:11" s="86" customFormat="1" ht="30" customHeight="1">
      <c r="A326" s="3" t="s">
        <v>132</v>
      </c>
      <c r="B326" s="148" t="s">
        <v>421</v>
      </c>
      <c r="C326" s="148" t="s">
        <v>306</v>
      </c>
      <c r="D326" s="148" t="s">
        <v>230</v>
      </c>
      <c r="E326" s="148" t="s">
        <v>309</v>
      </c>
      <c r="F326" s="62"/>
      <c r="G326" s="62"/>
      <c r="H326" s="62"/>
      <c r="I326" s="120"/>
      <c r="J326" s="184">
        <f>J327+J328</f>
        <v>1462</v>
      </c>
      <c r="K326" s="184">
        <f>K327+K328</f>
        <v>1462</v>
      </c>
    </row>
    <row r="327" spans="1:11" s="86" customFormat="1" ht="31.5" customHeight="1">
      <c r="A327" s="3" t="s">
        <v>220</v>
      </c>
      <c r="B327" s="99" t="s">
        <v>421</v>
      </c>
      <c r="C327" s="168" t="s">
        <v>306</v>
      </c>
      <c r="D327" s="168" t="s">
        <v>230</v>
      </c>
      <c r="E327" s="131" t="s">
        <v>311</v>
      </c>
      <c r="F327" s="62" t="s">
        <v>262</v>
      </c>
      <c r="G327" s="62" t="s">
        <v>230</v>
      </c>
      <c r="H327" s="62" t="s">
        <v>241</v>
      </c>
      <c r="I327" s="120">
        <v>240</v>
      </c>
      <c r="J327" s="184">
        <f>'приложение 9 (2019-2020г)'!K174</f>
        <v>1372</v>
      </c>
      <c r="K327" s="184">
        <f>'приложение 9 (2019-2020г)'!L174</f>
        <v>1372</v>
      </c>
    </row>
    <row r="328" spans="1:11" s="86" customFormat="1" ht="19.5" customHeight="1">
      <c r="A328" s="3" t="s">
        <v>3</v>
      </c>
      <c r="B328" s="148" t="s">
        <v>421</v>
      </c>
      <c r="C328" s="148" t="s">
        <v>306</v>
      </c>
      <c r="D328" s="148" t="s">
        <v>230</v>
      </c>
      <c r="E328" s="148" t="s">
        <v>311</v>
      </c>
      <c r="F328" s="62" t="s">
        <v>262</v>
      </c>
      <c r="G328" s="62" t="s">
        <v>230</v>
      </c>
      <c r="H328" s="62" t="s">
        <v>241</v>
      </c>
      <c r="I328" s="120">
        <v>850</v>
      </c>
      <c r="J328" s="184">
        <f>'приложение 9 (2019-2020г)'!K175</f>
        <v>90</v>
      </c>
      <c r="K328" s="184">
        <f>'приложение 9 (2019-2020г)'!L175</f>
        <v>90</v>
      </c>
    </row>
    <row r="329" spans="1:11" s="86" customFormat="1" ht="123.75" customHeight="1">
      <c r="A329" s="40" t="s">
        <v>151</v>
      </c>
      <c r="B329" s="36" t="s">
        <v>421</v>
      </c>
      <c r="C329" s="177" t="s">
        <v>306</v>
      </c>
      <c r="D329" s="177" t="s">
        <v>230</v>
      </c>
      <c r="E329" s="160" t="s">
        <v>443</v>
      </c>
      <c r="F329" s="62"/>
      <c r="G329" s="62"/>
      <c r="H329" s="62"/>
      <c r="I329" s="120"/>
      <c r="J329" s="184"/>
      <c r="K329" s="184"/>
    </row>
    <row r="330" spans="1:11" s="86" customFormat="1" ht="36.75" customHeight="1">
      <c r="A330" s="3" t="s">
        <v>220</v>
      </c>
      <c r="B330" s="36" t="s">
        <v>421</v>
      </c>
      <c r="C330" s="177" t="s">
        <v>306</v>
      </c>
      <c r="D330" s="177" t="s">
        <v>230</v>
      </c>
      <c r="E330" s="160" t="s">
        <v>443</v>
      </c>
      <c r="F330" s="62" t="s">
        <v>262</v>
      </c>
      <c r="G330" s="62" t="s">
        <v>248</v>
      </c>
      <c r="H330" s="62" t="s">
        <v>239</v>
      </c>
      <c r="I330" s="120">
        <v>240</v>
      </c>
      <c r="J330" s="184">
        <f>'приложение 9 (2019-2020г)'!K349</f>
        <v>210.6</v>
      </c>
      <c r="K330" s="184">
        <f>'приложение 9 (2019-2020г)'!L349</f>
        <v>210.6</v>
      </c>
    </row>
    <row r="331" spans="1:11" s="86" customFormat="1" ht="36" customHeight="1">
      <c r="A331" s="3" t="s">
        <v>133</v>
      </c>
      <c r="B331" s="99" t="s">
        <v>421</v>
      </c>
      <c r="C331" s="168" t="s">
        <v>306</v>
      </c>
      <c r="D331" s="168" t="s">
        <v>235</v>
      </c>
      <c r="E331" s="131" t="s">
        <v>309</v>
      </c>
      <c r="F331" s="62"/>
      <c r="G331" s="62"/>
      <c r="H331" s="62"/>
      <c r="I331" s="120"/>
      <c r="J331" s="184">
        <f>J332+J333+J335+J337</f>
        <v>16433.199999999997</v>
      </c>
      <c r="K331" s="184">
        <f>K332+K333+K335+K337</f>
        <v>16432.199999999997</v>
      </c>
    </row>
    <row r="332" spans="1:11" s="86" customFormat="1" ht="30.75" customHeight="1">
      <c r="A332" s="3" t="s">
        <v>223</v>
      </c>
      <c r="B332" s="148" t="s">
        <v>421</v>
      </c>
      <c r="C332" s="148" t="s">
        <v>306</v>
      </c>
      <c r="D332" s="148" t="s">
        <v>235</v>
      </c>
      <c r="E332" s="148" t="s">
        <v>422</v>
      </c>
      <c r="F332" s="62" t="s">
        <v>262</v>
      </c>
      <c r="G332" s="62" t="s">
        <v>230</v>
      </c>
      <c r="H332" s="62" t="s">
        <v>241</v>
      </c>
      <c r="I332" s="120">
        <v>120</v>
      </c>
      <c r="J332" s="184">
        <f>'приложение 9 (2019-2020г)'!K179</f>
        <v>15251.8</v>
      </c>
      <c r="K332" s="184">
        <f>'приложение 9 (2019-2020г)'!L179</f>
        <v>15251.8</v>
      </c>
    </row>
    <row r="333" spans="1:11" s="86" customFormat="1" ht="80.25" customHeight="1">
      <c r="A333" s="40" t="s">
        <v>44</v>
      </c>
      <c r="B333" s="36" t="s">
        <v>421</v>
      </c>
      <c r="C333" s="177" t="s">
        <v>306</v>
      </c>
      <c r="D333" s="177" t="s">
        <v>235</v>
      </c>
      <c r="E333" s="160" t="s">
        <v>423</v>
      </c>
      <c r="F333" s="62"/>
      <c r="G333" s="62"/>
      <c r="H333" s="62"/>
      <c r="I333" s="120"/>
      <c r="J333" s="184">
        <f>J334</f>
        <v>270.5</v>
      </c>
      <c r="K333" s="184">
        <f>K334</f>
        <v>269.5</v>
      </c>
    </row>
    <row r="334" spans="1:11" s="86" customFormat="1" ht="29.25" customHeight="1">
      <c r="A334" s="3" t="s">
        <v>223</v>
      </c>
      <c r="B334" s="172" t="s">
        <v>421</v>
      </c>
      <c r="C334" s="172" t="s">
        <v>306</v>
      </c>
      <c r="D334" s="172" t="s">
        <v>235</v>
      </c>
      <c r="E334" s="172" t="s">
        <v>423</v>
      </c>
      <c r="F334" s="62" t="s">
        <v>262</v>
      </c>
      <c r="G334" s="62" t="s">
        <v>230</v>
      </c>
      <c r="H334" s="62" t="s">
        <v>241</v>
      </c>
      <c r="I334" s="120">
        <v>120</v>
      </c>
      <c r="J334" s="184">
        <f>'приложение 9 (2019-2020г)'!K181</f>
        <v>270.5</v>
      </c>
      <c r="K334" s="184">
        <f>'приложение 9 (2019-2020г)'!L181</f>
        <v>269.5</v>
      </c>
    </row>
    <row r="335" spans="1:11" s="86" customFormat="1" ht="83.25" customHeight="1">
      <c r="A335" s="40" t="s">
        <v>135</v>
      </c>
      <c r="B335" s="36" t="s">
        <v>421</v>
      </c>
      <c r="C335" s="177" t="s">
        <v>306</v>
      </c>
      <c r="D335" s="177" t="s">
        <v>235</v>
      </c>
      <c r="E335" s="160" t="s">
        <v>424</v>
      </c>
      <c r="F335" s="62"/>
      <c r="G335" s="62"/>
      <c r="H335" s="62"/>
      <c r="I335" s="120"/>
      <c r="J335" s="184">
        <f>J336</f>
        <v>34.4</v>
      </c>
      <c r="K335" s="184">
        <f>K336</f>
        <v>34.4</v>
      </c>
    </row>
    <row r="336" spans="1:11" s="86" customFormat="1" ht="29.25" customHeight="1">
      <c r="A336" s="3" t="s">
        <v>223</v>
      </c>
      <c r="B336" s="172" t="s">
        <v>421</v>
      </c>
      <c r="C336" s="172" t="s">
        <v>306</v>
      </c>
      <c r="D336" s="172" t="s">
        <v>235</v>
      </c>
      <c r="E336" s="172" t="s">
        <v>424</v>
      </c>
      <c r="F336" s="62" t="s">
        <v>262</v>
      </c>
      <c r="G336" s="62" t="s">
        <v>230</v>
      </c>
      <c r="H336" s="62" t="s">
        <v>241</v>
      </c>
      <c r="I336" s="120">
        <v>120</v>
      </c>
      <c r="J336" s="184">
        <f>'приложение 9 (2019-2020г)'!K183</f>
        <v>34.4</v>
      </c>
      <c r="K336" s="184">
        <f>'приложение 9 (2019-2020г)'!L183</f>
        <v>34.4</v>
      </c>
    </row>
    <row r="337" spans="1:11" s="86" customFormat="1" ht="122.25" customHeight="1">
      <c r="A337" s="40" t="s">
        <v>151</v>
      </c>
      <c r="B337" s="36" t="s">
        <v>421</v>
      </c>
      <c r="C337" s="177" t="s">
        <v>306</v>
      </c>
      <c r="D337" s="177" t="s">
        <v>235</v>
      </c>
      <c r="E337" s="160" t="s">
        <v>443</v>
      </c>
      <c r="F337" s="62"/>
      <c r="G337" s="62"/>
      <c r="H337" s="62"/>
      <c r="I337" s="120"/>
      <c r="J337" s="184">
        <f>J338</f>
        <v>876.5</v>
      </c>
      <c r="K337" s="184">
        <f>K338</f>
        <v>876.5</v>
      </c>
    </row>
    <row r="338" spans="1:11" s="86" customFormat="1" ht="29.25" customHeight="1">
      <c r="A338" s="3" t="s">
        <v>223</v>
      </c>
      <c r="B338" s="172" t="s">
        <v>421</v>
      </c>
      <c r="C338" s="172" t="s">
        <v>306</v>
      </c>
      <c r="D338" s="172" t="s">
        <v>235</v>
      </c>
      <c r="E338" s="160" t="s">
        <v>443</v>
      </c>
      <c r="F338" s="62" t="s">
        <v>262</v>
      </c>
      <c r="G338" s="62" t="s">
        <v>248</v>
      </c>
      <c r="H338" s="62" t="s">
        <v>239</v>
      </c>
      <c r="I338" s="120">
        <v>120</v>
      </c>
      <c r="J338" s="184">
        <f>'приложение 9 (2019-2020г)'!K352</f>
        <v>876.5</v>
      </c>
      <c r="K338" s="184">
        <f>'приложение 9 (2019-2020г)'!L352</f>
        <v>876.5</v>
      </c>
    </row>
    <row r="339" spans="1:11" s="86" customFormat="1" ht="46.5" customHeight="1">
      <c r="A339" s="11" t="s">
        <v>308</v>
      </c>
      <c r="B339" s="99">
        <v>37</v>
      </c>
      <c r="C339" s="168">
        <v>0</v>
      </c>
      <c r="D339" s="168" t="s">
        <v>231</v>
      </c>
      <c r="E339" s="168" t="s">
        <v>309</v>
      </c>
      <c r="F339" s="33"/>
      <c r="G339" s="33"/>
      <c r="H339" s="33"/>
      <c r="I339" s="120"/>
      <c r="J339" s="184">
        <f>J340+J343+J345+J348</f>
        <v>363.2</v>
      </c>
      <c r="K339" s="184">
        <f>K340+K343+K345+K348</f>
        <v>363.2</v>
      </c>
    </row>
    <row r="340" spans="1:11" s="86" customFormat="1" ht="46.5" customHeight="1">
      <c r="A340" s="3" t="s">
        <v>141</v>
      </c>
      <c r="B340" s="148" t="s">
        <v>310</v>
      </c>
      <c r="C340" s="148" t="s">
        <v>306</v>
      </c>
      <c r="D340" s="148" t="s">
        <v>230</v>
      </c>
      <c r="E340" s="148" t="s">
        <v>311</v>
      </c>
      <c r="F340" s="33"/>
      <c r="G340" s="33"/>
      <c r="H340" s="33"/>
      <c r="I340" s="120"/>
      <c r="J340" s="184">
        <f>J341</f>
        <v>15</v>
      </c>
      <c r="K340" s="184">
        <f>K341</f>
        <v>15</v>
      </c>
    </row>
    <row r="341" spans="1:11" s="86" customFormat="1" ht="27" customHeight="1">
      <c r="A341" s="13" t="s">
        <v>41</v>
      </c>
      <c r="B341" s="99" t="s">
        <v>310</v>
      </c>
      <c r="C341" s="168" t="s">
        <v>306</v>
      </c>
      <c r="D341" s="168" t="s">
        <v>230</v>
      </c>
      <c r="E341" s="131" t="s">
        <v>311</v>
      </c>
      <c r="F341" s="33"/>
      <c r="G341" s="33"/>
      <c r="H341" s="33"/>
      <c r="I341" s="120"/>
      <c r="J341" s="184">
        <f>J342</f>
        <v>15</v>
      </c>
      <c r="K341" s="184">
        <f>K342</f>
        <v>15</v>
      </c>
    </row>
    <row r="342" spans="1:11" s="86" customFormat="1" ht="27" customHeight="1">
      <c r="A342" s="3" t="s">
        <v>220</v>
      </c>
      <c r="B342" s="148" t="s">
        <v>310</v>
      </c>
      <c r="C342" s="148" t="s">
        <v>306</v>
      </c>
      <c r="D342" s="148" t="s">
        <v>230</v>
      </c>
      <c r="E342" s="148" t="s">
        <v>311</v>
      </c>
      <c r="F342" s="62" t="s">
        <v>262</v>
      </c>
      <c r="G342" s="62" t="s">
        <v>230</v>
      </c>
      <c r="H342" s="62" t="s">
        <v>286</v>
      </c>
      <c r="I342" s="120">
        <v>240</v>
      </c>
      <c r="J342" s="184">
        <f>'приложение 9 (2019-2020г)'!K241</f>
        <v>15</v>
      </c>
      <c r="K342" s="184">
        <v>15</v>
      </c>
    </row>
    <row r="343" spans="1:11" s="86" customFormat="1" ht="93.75" customHeight="1">
      <c r="A343" s="9" t="s">
        <v>312</v>
      </c>
      <c r="B343" s="42">
        <v>37</v>
      </c>
      <c r="C343" s="176">
        <v>0</v>
      </c>
      <c r="D343" s="177" t="s">
        <v>235</v>
      </c>
      <c r="E343" s="177" t="s">
        <v>311</v>
      </c>
      <c r="F343" s="33"/>
      <c r="G343" s="33"/>
      <c r="H343" s="33"/>
      <c r="I343" s="120"/>
      <c r="J343" s="184">
        <f>J344</f>
        <v>15</v>
      </c>
      <c r="K343" s="184">
        <f>K344</f>
        <v>15</v>
      </c>
    </row>
    <row r="344" spans="1:11" s="86" customFormat="1" ht="27" customHeight="1">
      <c r="A344" s="3" t="s">
        <v>220</v>
      </c>
      <c r="B344" s="36" t="s">
        <v>310</v>
      </c>
      <c r="C344" s="177" t="s">
        <v>306</v>
      </c>
      <c r="D344" s="177" t="s">
        <v>235</v>
      </c>
      <c r="E344" s="177" t="s">
        <v>311</v>
      </c>
      <c r="F344" s="62" t="s">
        <v>293</v>
      </c>
      <c r="G344" s="62" t="s">
        <v>230</v>
      </c>
      <c r="H344" s="62" t="s">
        <v>286</v>
      </c>
      <c r="I344" s="120">
        <v>240</v>
      </c>
      <c r="J344" s="184">
        <f>'приложение 9 (2019-2020г)'!K374</f>
        <v>15</v>
      </c>
      <c r="K344" s="184">
        <f>'приложение 9 (2019-2020г)'!L374</f>
        <v>15</v>
      </c>
    </row>
    <row r="345" spans="1:11" s="86" customFormat="1" ht="27" customHeight="1">
      <c r="A345" s="8" t="s">
        <v>313</v>
      </c>
      <c r="B345" s="172" t="s">
        <v>310</v>
      </c>
      <c r="C345" s="172" t="s">
        <v>306</v>
      </c>
      <c r="D345" s="172" t="s">
        <v>233</v>
      </c>
      <c r="E345" s="172" t="s">
        <v>311</v>
      </c>
      <c r="F345" s="33"/>
      <c r="G345" s="33"/>
      <c r="H345" s="33"/>
      <c r="I345" s="120"/>
      <c r="J345" s="184">
        <f>J346</f>
        <v>10</v>
      </c>
      <c r="K345" s="184">
        <f>K346</f>
        <v>10</v>
      </c>
    </row>
    <row r="346" spans="1:11" s="86" customFormat="1" ht="25.5">
      <c r="A346" s="13" t="s">
        <v>41</v>
      </c>
      <c r="B346" s="36" t="s">
        <v>310</v>
      </c>
      <c r="C346" s="177" t="s">
        <v>306</v>
      </c>
      <c r="D346" s="177" t="s">
        <v>233</v>
      </c>
      <c r="E346" s="177" t="s">
        <v>311</v>
      </c>
      <c r="F346" s="62"/>
      <c r="G346" s="62"/>
      <c r="H346" s="62"/>
      <c r="I346" s="120"/>
      <c r="J346" s="184">
        <f>J347</f>
        <v>10</v>
      </c>
      <c r="K346" s="184">
        <f>K347</f>
        <v>10</v>
      </c>
    </row>
    <row r="347" spans="1:11" s="86" customFormat="1" ht="25.5">
      <c r="A347" s="3" t="s">
        <v>220</v>
      </c>
      <c r="B347" s="36" t="s">
        <v>310</v>
      </c>
      <c r="C347" s="177" t="s">
        <v>306</v>
      </c>
      <c r="D347" s="177" t="s">
        <v>233</v>
      </c>
      <c r="E347" s="177" t="s">
        <v>311</v>
      </c>
      <c r="F347" s="62" t="s">
        <v>262</v>
      </c>
      <c r="G347" s="62" t="s">
        <v>230</v>
      </c>
      <c r="H347" s="62" t="s">
        <v>286</v>
      </c>
      <c r="I347" s="120">
        <v>240</v>
      </c>
      <c r="J347" s="184">
        <f>'приложение 9 (2019-2020г)'!K244</f>
        <v>10</v>
      </c>
      <c r="K347" s="184">
        <f>'приложение 9 (2019-2020г)'!L244</f>
        <v>10</v>
      </c>
    </row>
    <row r="348" spans="1:11" ht="45.75" customHeight="1">
      <c r="A348" s="8" t="s">
        <v>314</v>
      </c>
      <c r="B348" s="178" t="s">
        <v>310</v>
      </c>
      <c r="C348" s="178" t="s">
        <v>306</v>
      </c>
      <c r="D348" s="178" t="s">
        <v>239</v>
      </c>
      <c r="E348" s="178" t="s">
        <v>315</v>
      </c>
      <c r="F348" s="170"/>
      <c r="G348" s="170"/>
      <c r="H348" s="170"/>
      <c r="I348" s="170"/>
      <c r="J348" s="208">
        <f>J349</f>
        <v>323.2</v>
      </c>
      <c r="K348" s="208">
        <f>K349</f>
        <v>323.2</v>
      </c>
    </row>
    <row r="349" spans="1:11" ht="38.25">
      <c r="A349" s="8" t="s">
        <v>58</v>
      </c>
      <c r="B349" s="179" t="s">
        <v>310</v>
      </c>
      <c r="C349" s="180" t="s">
        <v>306</v>
      </c>
      <c r="D349" s="180" t="s">
        <v>239</v>
      </c>
      <c r="E349" s="180" t="s">
        <v>315</v>
      </c>
      <c r="F349" s="170">
        <v>116</v>
      </c>
      <c r="G349" s="103" t="s">
        <v>241</v>
      </c>
      <c r="H349" s="170">
        <v>12</v>
      </c>
      <c r="I349" s="170">
        <v>810</v>
      </c>
      <c r="J349" s="208">
        <f>'приложение 9 (2019-2020г)'!K291</f>
        <v>323.2</v>
      </c>
      <c r="K349" s="208">
        <f>'приложение 9 (2019-2020г)'!L291</f>
        <v>323.2</v>
      </c>
    </row>
    <row r="350" spans="10:11" ht="12.75">
      <c r="J350" s="181">
        <f>J339+J325+J318+J311+J291+J281+J261+J238+J225+J208+J197+J187+J167+J67+J15</f>
        <v>412341.69999999995</v>
      </c>
      <c r="K350" s="181">
        <f>K339+K325+K318+K311+K291+K281+K261+K238+K225+K208+K197+K187+K167+K67+K15</f>
        <v>380331.5</v>
      </c>
    </row>
    <row r="352" spans="10:11" ht="12.75">
      <c r="J352" s="182"/>
      <c r="K352" s="182"/>
    </row>
  </sheetData>
  <sheetProtection/>
  <autoFilter ref="A5:K350"/>
  <mergeCells count="13">
    <mergeCell ref="B14:E14"/>
    <mergeCell ref="J12:K12"/>
    <mergeCell ref="F12:F13"/>
    <mergeCell ref="G12:G13"/>
    <mergeCell ref="H12:H13"/>
    <mergeCell ref="I12:I13"/>
    <mergeCell ref="N5:Q5"/>
    <mergeCell ref="A9:K10"/>
    <mergeCell ref="F1:I1"/>
    <mergeCell ref="B2:I2"/>
    <mergeCell ref="B3:I3"/>
    <mergeCell ref="A12:A13"/>
    <mergeCell ref="B12:E13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59" r:id="rId1"/>
  <rowBreaks count="6" manualBreakCount="6">
    <brk id="42" max="10" man="1"/>
    <brk id="82" max="10" man="1"/>
    <brk id="166" max="10" man="1"/>
    <brk id="224" max="10" man="1"/>
    <brk id="260" max="10" man="1"/>
    <brk id="303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2018-12-02T09:31:39Z</cp:lastPrinted>
  <dcterms:created xsi:type="dcterms:W3CDTF">1999-09-09T12:43:32Z</dcterms:created>
  <dcterms:modified xsi:type="dcterms:W3CDTF">2018-12-03T13:02:08Z</dcterms:modified>
  <cp:category/>
  <cp:version/>
  <cp:contentType/>
  <cp:contentStatus/>
</cp:coreProperties>
</file>