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activeTab="3"/>
  </bookViews>
  <sheets>
    <sheet name="приложение 3" sheetId="1" r:id="rId1"/>
    <sheet name="приложение 4" sheetId="2" r:id="rId2"/>
    <sheet name="приложение 5" sheetId="3" r:id="rId3"/>
    <sheet name="приложение 6 (мун.прогр.)" sheetId="4" r:id="rId4"/>
  </sheets>
  <definedNames>
    <definedName name="_xlnm._FilterDatabase" localSheetId="1" hidden="1">'приложение 4'!$C$14:$H$533</definedName>
    <definedName name="_xlnm._FilterDatabase" localSheetId="2" hidden="1">'приложение 5'!$A$11:$H$587</definedName>
    <definedName name="_xlnm.Print_Titles" localSheetId="1">'приложение 4'!$15:$18</definedName>
    <definedName name="_xlnm.Print_Titles" localSheetId="2">'приложение 5'!$15:$18</definedName>
    <definedName name="_xlnm.Print_Area" localSheetId="1">'приложение 4'!$B$1:$H$533</definedName>
    <definedName name="_xlnm.Print_Area" localSheetId="2">'приложение 5'!$B$1:$H$587</definedName>
    <definedName name="_xlnm.Print_Area" localSheetId="3">'приложение 6 (мун.прогр.)'!$A$1:$G$339</definedName>
  </definedNames>
  <calcPr fullCalcOnLoad="1"/>
</workbook>
</file>

<file path=xl/sharedStrings.xml><?xml version="1.0" encoding="utf-8"?>
<sst xmlns="http://schemas.openxmlformats.org/spreadsheetml/2006/main" count="6472" uniqueCount="715">
  <si>
    <t>Осуществление отдельных государственных полномочий по обеспечению жилыми помещениями детей-сирот и детей, оставшихся без попечения родителей</t>
  </si>
  <si>
    <t>Санитарно-эпидемиологическое благополучие</t>
  </si>
  <si>
    <t>120</t>
  </si>
  <si>
    <t>Расходы на выплаты персоналу муниципальных органов</t>
  </si>
  <si>
    <t>Высшее должностное лицо муниципального образования</t>
  </si>
  <si>
    <t>Уплата налогов, сборов и иных платежей</t>
  </si>
  <si>
    <t>240</t>
  </si>
  <si>
    <t>850</t>
  </si>
  <si>
    <t>Предоставление субсидий социально ориентированным некоммерческим организациям</t>
  </si>
  <si>
    <t>630</t>
  </si>
  <si>
    <t>Иные закупки товаров, работ и услуг для муниципальных нужд</t>
  </si>
  <si>
    <t>Субсидии бюджетным учреждениям</t>
  </si>
  <si>
    <t>610</t>
  </si>
  <si>
    <t>Массовый спорт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</si>
  <si>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</si>
  <si>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 xml:space="preserve">Выплата и проведение мероприятий по присуждению  премий </t>
  </si>
  <si>
    <t>Наименование</t>
  </si>
  <si>
    <t>КЦСР</t>
  </si>
  <si>
    <t>ГРБС</t>
  </si>
  <si>
    <t>РЗ</t>
  </si>
  <si>
    <t>ПР</t>
  </si>
  <si>
    <t>КВР</t>
  </si>
  <si>
    <t>Подпрограмма 1 «Профилактика преступлений и иных правонарушений»</t>
  </si>
  <si>
    <t>Ремонт и капитальный ремонт автомобильных дорог и искусственных сооружений</t>
  </si>
  <si>
    <t xml:space="preserve">Общее образование </t>
  </si>
  <si>
    <t>Иные закупки товаров, работ и услуг для обеспечения государственных (муниципальных) нужд</t>
  </si>
  <si>
    <t>Организация летнего отдыха в каникулярное время</t>
  </si>
  <si>
    <t>08 0 01 S1360</t>
  </si>
  <si>
    <t>Расходы на ведение бухгалтерского учета в в образовательных учреждениях за счет субвенции</t>
  </si>
  <si>
    <t>Основное мероприятие 4 "Приобретение бланков маршрутных карт автобусных маршрутов и бланков свидетельств об осуществлении перевозок по маршруту регулярных перевозок</t>
  </si>
  <si>
    <t>08 0 04 00704</t>
  </si>
  <si>
    <t>Приобретение маршрутных карт</t>
  </si>
  <si>
    <t>Муниципальная программа «Развитие дошкольного, общего и дополнительного образования в Устюженском муниципальном районе на 2016-2018 годы»</t>
  </si>
  <si>
    <t>Обеспечение дошкольного образования и общеобразовательного процесса в муниципальных образовательных организациях</t>
  </si>
  <si>
    <t xml:space="preserve"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</si>
  <si>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Расходы на обеспечение деятельности (оказание услуг) муниципальных учреждений</t>
  </si>
  <si>
    <t>01 0 12 L4980</t>
  </si>
  <si>
    <t>Расходы на обеспечение функций органов местного самоуправления</t>
  </si>
  <si>
    <t>01 0 11 00000</t>
  </si>
  <si>
    <t>01 0 11 S3230</t>
  </si>
  <si>
    <t>01 0 13 L0970</t>
  </si>
  <si>
    <t>Муниципальная программа  «Сохранение и развитие культурного потенциала Устюженского  муниципального района  на 2016-2018 годы»</t>
  </si>
  <si>
    <t xml:space="preserve">Муниципальная  программа «Обеспечение законности, правопорядка и общественной безопасности в Устюженском муниципальном районе на 2015-2020 годы» 
</t>
  </si>
  <si>
    <t xml:space="preserve">Муниципальная программа «Развитие муниципальной службы в администрации Устюженского муниципального района на 2016-2020 годы» </t>
  </si>
  <si>
    <t>Муниципальная программа "Устойчивое развитие сельских территорий Устюженского муниципального района на период 2014-2017 годы до 2020 года"</t>
  </si>
  <si>
    <t>Муниципальная программа «Управление муниципальным имуществом Устюженского муниципального района на период 2016-2020 годы»</t>
  </si>
  <si>
    <t>01 0 12 00000</t>
  </si>
  <si>
    <t>расходы на реализацию системы персонифицированного финансирования дополнительного образования детей</t>
  </si>
  <si>
    <t>Субсидии некоммерческим организациям (за исключением государственных (муниципальных) учреждений)</t>
  </si>
  <si>
    <t xml:space="preserve">Основное мероприятие 13 Создание в общеобразовательных организациях, расположенных в сельской местности, условий для занятия физической культурой и спортом 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</si>
  <si>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</si>
  <si>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01 0 13 00000</t>
  </si>
  <si>
    <t>04 0 01 00000</t>
  </si>
  <si>
    <t>06 0 0313590</t>
  </si>
  <si>
    <t>06 0 0000000</t>
  </si>
  <si>
    <t>01 0 11 16590</t>
  </si>
  <si>
    <t>Организация и осуществление мероприятий по работе с детьми и молодежью</t>
  </si>
  <si>
    <t>04 0 01 20590</t>
  </si>
  <si>
    <t>04 0 03 00000</t>
  </si>
  <si>
    <t>04 0 03 20590</t>
  </si>
  <si>
    <t>Учреждения культуры (Дома культуры)</t>
  </si>
  <si>
    <t>02 0 01 00000</t>
  </si>
  <si>
    <t>Софинансирование расходов на обеспечение развития и укрепления материально-технической базы муниципальных домов культуры</t>
  </si>
  <si>
    <t>Учреждения культуры (Музеи)</t>
  </si>
  <si>
    <t>02 0 02 00000</t>
  </si>
  <si>
    <t>02 0 03 00000</t>
  </si>
  <si>
    <t>Учреждения культуры (Библиотеки)</t>
  </si>
  <si>
    <t>02 0 03 05280</t>
  </si>
  <si>
    <t>Софинансирование расходов на комплектование книжных  фондов общедоступных библиотек</t>
  </si>
  <si>
    <t>Расходы на содержание управления по культуре, туризму, спорту и молодежной политике администрации района</t>
  </si>
  <si>
    <t>02 0 04 00000</t>
  </si>
  <si>
    <t>04 0 04 20590</t>
  </si>
  <si>
    <t>04 0 04 00000</t>
  </si>
  <si>
    <t>04 0 02 00000</t>
  </si>
  <si>
    <t>04 0 02 20590</t>
  </si>
  <si>
    <t>Мероприятия в области туризма</t>
  </si>
  <si>
    <t>12 0 05 00000</t>
  </si>
  <si>
    <t>Расходы на обеспечение функций государственных (муниципальных) органов</t>
  </si>
  <si>
    <t>12 0 01 00190</t>
  </si>
  <si>
    <t>Мероприятия в области спорта и физической культуры</t>
  </si>
  <si>
    <t>05 0 01 00000</t>
  </si>
  <si>
    <t>Мероприятия по профилактиве преступлений и иных правонарушений</t>
  </si>
  <si>
    <t>03 1 03 00000</t>
  </si>
  <si>
    <t>Проведение мероприятий на внедрение и (или) эксплуатацию аппаратно-программного комплекса "Безопасный город"</t>
  </si>
  <si>
    <t>03 1 01 01020</t>
  </si>
  <si>
    <t>16 0 02 01611</t>
  </si>
  <si>
    <t>12 0 05 01130</t>
  </si>
  <si>
    <t>05 0 02 00000</t>
  </si>
  <si>
    <t>05 0 02 00490</t>
  </si>
  <si>
    <t>05 0 02 05280</t>
  </si>
  <si>
    <t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</si>
  <si>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Расходы на выплаты персоналу казенных учреждений</t>
  </si>
  <si>
    <t>Муниципальная программа "Формирование доступной среды жизнедеятельности для инвалидов и других маломобильных групп населения в Устюженском муниципальном районе на 2016-2020 годы"</t>
  </si>
  <si>
    <t>18 0 00 00000</t>
  </si>
  <si>
    <t>18 0 02 00000</t>
  </si>
  <si>
    <t>18 0 02 00118</t>
  </si>
  <si>
    <t>Основное мероприятие "Комплексное обустройство объектами социальной и инженерной инфраструктур населенных пунктов, расположенных в сельской местности, строительство и реконструкция автомобильных дорог"</t>
  </si>
  <si>
    <t xml:space="preserve">Социальные выплаты гражданам, кроме публичных нормативных социальных выплат </t>
  </si>
  <si>
    <t xml:space="preserve">Улучшение жилищных условий граждан, проживающих в сельской местности, в том числе молодых семей и молодых специалистов </t>
  </si>
  <si>
    <t>14 0 04 00000</t>
  </si>
  <si>
    <t>ведомственная целевая программа "Предотвращение распространения сорного растения борщевик Сосновского на территории Устюженского муниципального района на 2017-2020 годы"</t>
  </si>
  <si>
    <t>35 0 00 00000</t>
  </si>
  <si>
    <t>35 0 00 S1400</t>
  </si>
  <si>
    <t>Проектно-сметная документация в отношении а/д общего пользования местного значения для обеспечения подъездов к земельным участкам,предоставленных отдельным категориям граждан</t>
  </si>
  <si>
    <t>Строительство, реконструкция и ремонт объектов  системы теплоснабжения</t>
  </si>
  <si>
    <t xml:space="preserve">Основное мероприятие "Реализация мероприятий по замене (ремонту) электро,-тепломеханического  оборудования котельных и тепловых сетей" </t>
  </si>
  <si>
    <t>Строительство, реконструкция и ремонт объектов  системы водоснабжения и водоотведения</t>
  </si>
  <si>
    <t>01 0 11 00230</t>
  </si>
  <si>
    <t>Ремонт помещения дошкольной группы</t>
  </si>
  <si>
    <t>01 0 12 00120</t>
  </si>
  <si>
    <t>реализация проекта "Народный бюджет"</t>
  </si>
  <si>
    <t>75 0 00 00090</t>
  </si>
  <si>
    <t>830</t>
  </si>
  <si>
    <t>Выплаты по исполнительным листам</t>
  </si>
  <si>
    <t>исполнительные листы</t>
  </si>
  <si>
    <t>Расходы на комплектование книжных  фондов общедоступных библиотек</t>
  </si>
  <si>
    <t>Расходы на обеспечение развития и укрепления материально-технической базы муниципальных домов культуры</t>
  </si>
  <si>
    <t>14 0 04 02250</t>
  </si>
  <si>
    <t>Другие вопросы в области здравоохранения</t>
  </si>
  <si>
    <t xml:space="preserve">         Устюженского муниципального района</t>
  </si>
  <si>
    <t xml:space="preserve">         к решению  Земского Собрания</t>
  </si>
  <si>
    <t>12 0 06 S1250</t>
  </si>
  <si>
    <t>Субсидии юридическим лицам (кроме некомерческих организаций), индивидуальным предпринимателям, физическим лицам- производителям товаров, работ, услуг</t>
  </si>
  <si>
    <t>810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</si>
  <si>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</si>
  <si>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 xml:space="preserve">  Строительство, реконструкция объектов социальной и коммунальной инфраструктуры муниципальной собственности</t>
  </si>
  <si>
    <t>Основное мероприятие  Развитие культурно-досуговой деятельности</t>
  </si>
  <si>
    <t>Основное мероприятие  Развитие музейного дела</t>
  </si>
  <si>
    <t>Основное мероприятие  "Развитие общедоступных библиотек"</t>
  </si>
  <si>
    <t>Основное мероприятие  "Обеспечение условий реализации программы"</t>
  </si>
  <si>
    <t>Основное мероприятие  «Организация предоставления дополнительного образования в муниципальных образовательных организациях района»</t>
  </si>
  <si>
    <t>02 0 05 00000</t>
  </si>
  <si>
    <t>02 0 05 05590</t>
  </si>
  <si>
    <t>Муниципальная программа "Энергосбережение на территории Устюженского муниципального раойна на 2016-2020 годы"</t>
  </si>
  <si>
    <t>06 0 00 00000</t>
  </si>
  <si>
    <t>Основное мероприятие "Проведение энергетического обследования муниципальных учреждений района"</t>
  </si>
  <si>
    <t>06 0 01 00000</t>
  </si>
  <si>
    <t>06 0 01 00601</t>
  </si>
  <si>
    <t xml:space="preserve">Реализация непрограммных расходов бюджета </t>
  </si>
  <si>
    <t>75 0 00 05590</t>
  </si>
  <si>
    <t>75 0 00 00500</t>
  </si>
  <si>
    <t>Реализация непрограммных расходов бюджета  (гашение просроченной кредиторской  задолженности прошлых лет)</t>
  </si>
  <si>
    <t>Реализация непрограммных расходов бюджета  (гашение просроченной  кредиторской задолженности прошлых лет)</t>
  </si>
  <si>
    <t>Основное мероприятие "Предотвращение распространения сорного растения борщевик Сосновского"</t>
  </si>
  <si>
    <t>Основное мероприятие "Строительство, реконструкция и капитальный ремонт образовательных учреждений, расширение сети дошкольных образовательных учреждений"</t>
  </si>
  <si>
    <t xml:space="preserve">02 </t>
  </si>
  <si>
    <t>ЖИЛИЩНО-КОММУНАЛЬНОЕ ХОЗЯЙСТВО</t>
  </si>
  <si>
    <t>Жилищное хозяйство</t>
  </si>
  <si>
    <t>Капитальный ремонт жилого фонда</t>
  </si>
  <si>
    <t>Распределение бюджетных ассигнований на реализацию муниципальных программ Устюженского муниципального района</t>
  </si>
  <si>
    <t>Резервный фонд</t>
  </si>
  <si>
    <t>Резервные средства</t>
  </si>
  <si>
    <t>870</t>
  </si>
  <si>
    <t>ИТОГО</t>
  </si>
  <si>
    <t>КУЛЬТУРА И КИНЕМАТОГРАФИЯ</t>
  </si>
  <si>
    <t xml:space="preserve">Муниципальная  программа «Обеспечение законности, правопорядка и общественной безопасности 
в Устюженском муниципальном районе на 2014-2020 годы» 
</t>
  </si>
  <si>
    <t xml:space="preserve">Муниципальная  программа «Обеспечение законности, правопорядка и общественной безопасности в Устюженском муниципальном районе на 2014-2020 годы» 
</t>
  </si>
  <si>
    <t>Муниципальная программа "Устойчивое развитие сельских территорий Устюженского района Вологодской области на 2014-2017 годы и на период до 2020 года"</t>
  </si>
  <si>
    <t>Привлечение общественности к охране общественного порядка</t>
  </si>
  <si>
    <t>Судебная система</t>
  </si>
  <si>
    <t>Общеэкономические вопросы</t>
  </si>
  <si>
    <t>Управление по культуре, туризму, спорту и молодежной политике администрации   Устюженского муниципального района</t>
  </si>
  <si>
    <t>ВСЕГО  РАСХОДОВ</t>
  </si>
  <si>
    <t xml:space="preserve">Комитет по управлению имуществом администрации Устюженского муниципального района </t>
  </si>
  <si>
    <t>Финансовое управление администрации Устюженского муниципального района</t>
  </si>
  <si>
    <t>Управление образования администрации Устюженского муниципального  района</t>
  </si>
  <si>
    <t>75 0 00 00031</t>
  </si>
  <si>
    <t>01 0 04 72010</t>
  </si>
  <si>
    <t>540</t>
  </si>
  <si>
    <t>Иные межбюджетные трансферты</t>
  </si>
  <si>
    <t>Обслуживание муниципального долга</t>
  </si>
  <si>
    <t>Расходы на обеспечение деятельности (оказание услуг) казенных учреждений</t>
  </si>
  <si>
    <t>75 0 00 00150</t>
  </si>
  <si>
    <t>Обеспечение проведения выборов и референдумов</t>
  </si>
  <si>
    <t>Обеспечение деятельности избирательной комиссии</t>
  </si>
  <si>
    <t>75 0 00 00300</t>
  </si>
  <si>
    <t xml:space="preserve">Межбюджетные трансферты на выполнение полномочий по утверждению генеральных планов поселений, правил землепользования и застройки, утверждению подготовленной на основе генеральных планов поселений документации по планировке территории (в части подготовки и утверждения проектов планировки территорий, проектов межевания территорий)  </t>
  </si>
  <si>
    <t>75 0 00 00400</t>
  </si>
  <si>
    <t>110</t>
  </si>
  <si>
    <t>Организация деятельности МКУ "Устюженский МФЦ"</t>
  </si>
  <si>
    <t>Отдел централизованной бухгалтерии</t>
  </si>
  <si>
    <t>75 0 00 00401</t>
  </si>
  <si>
    <t>91 0 00 00000</t>
  </si>
  <si>
    <t>91 1 00 00000</t>
  </si>
  <si>
    <t>91 1 00 00190</t>
  </si>
  <si>
    <t>96 0 00 00000</t>
  </si>
  <si>
    <t>96 2 00 00190</t>
  </si>
  <si>
    <t>97 0 00 00000</t>
  </si>
  <si>
    <t>97 0 00 21030</t>
  </si>
  <si>
    <t xml:space="preserve">Муниципальная Программа «Охрана окружающей среды, воспроизводство и рациональное использование природных ресурсов Устюженского муниципального района на 2016-2020 годы» </t>
  </si>
  <si>
    <t>13 0 06 00000</t>
  </si>
  <si>
    <t>13 0 06 72180</t>
  </si>
  <si>
    <t>13 0 00 00000</t>
  </si>
  <si>
    <t>Основное мероприятие 1 Предупреждение безпризорности, безнадзорности, профилактика правонарушений несовершеннолетних</t>
  </si>
  <si>
    <t>Муниципальная программа "Стимулирование развития жилищного строительства на территории Устюженского муниципального района на 2016-2020 годы"</t>
  </si>
  <si>
    <t>Муниципальная программа «Поддержка и развитие субъектов малого и среднего предпринимательства в Устюженском  муниципальном районе на период 2016-2018 годы»</t>
  </si>
  <si>
    <t>03 1 04 S1060</t>
  </si>
  <si>
    <t>Обеспечение расходов в рамках государственной программы "Развитие транспортной системы Вологодской области на 2014-2020 годы"</t>
  </si>
  <si>
    <t>08 0 01 71350</t>
  </si>
  <si>
    <t>01 0 10 00000</t>
  </si>
  <si>
    <t>03 0 00 00000</t>
  </si>
  <si>
    <t>03 1 00 0000</t>
  </si>
  <si>
    <t>03 1 01 00000</t>
  </si>
  <si>
    <t>03 1 01 72140</t>
  </si>
  <si>
    <t>75 0 00 00020</t>
  </si>
  <si>
    <t>Снижение количества экстремистских проявлений, недопущение террористических актов</t>
  </si>
  <si>
    <t>03 1 03 00330</t>
  </si>
  <si>
    <t>75 0 00 00060</t>
  </si>
  <si>
    <t>93 0 00 00000</t>
  </si>
  <si>
    <t>93 1 00 00190</t>
  </si>
  <si>
    <t>75 0 00 00080</t>
  </si>
  <si>
    <t>(тыс. рублей)</t>
  </si>
  <si>
    <t>раздел</t>
  </si>
  <si>
    <t>подраздел</t>
  </si>
  <si>
    <t>Вид расходов</t>
  </si>
  <si>
    <t>Целевая статья</t>
  </si>
  <si>
    <t>410</t>
  </si>
  <si>
    <t>Муниципальная программа «Развитие дошкольного, общего и дополнительного образования в Устюженском муниципальном районе на 2015-2018 годы»</t>
  </si>
  <si>
    <t>01 0 00 00000</t>
  </si>
  <si>
    <t>01 0 01 00000</t>
  </si>
  <si>
    <t>Расходы на обеспечение деятельности (оказание услуг) дошкольных образовательных учреждений</t>
  </si>
  <si>
    <t>01 0 01 72010</t>
  </si>
  <si>
    <t>01 0 02 72010</t>
  </si>
  <si>
    <t>01 0 03 00000</t>
  </si>
  <si>
    <t xml:space="preserve">Сумма </t>
  </si>
  <si>
    <t>08 0 03 00703</t>
  </si>
  <si>
    <t>Выполнение работ по реконструкции, перепрофилированию, демонтажу, сносу объектов муниципальной собственности, переносу коммуникаций объектов муниципальной собственности, разработке проектно-сметной документации и экспертизе проектно-сметной документации</t>
  </si>
  <si>
    <t>05 0 01 00490</t>
  </si>
  <si>
    <t>05 0 04 00490</t>
  </si>
  <si>
    <t>05 0 01 05280</t>
  </si>
  <si>
    <t>Сельское хозяйство и рыболовство</t>
  </si>
  <si>
    <t>Коммунальное хозяйство</t>
  </si>
  <si>
    <t>4</t>
  </si>
  <si>
    <t>01 0 04 00000</t>
  </si>
  <si>
    <t>01 0 03 16590</t>
  </si>
  <si>
    <t>Основное мероприятие 5 «Обеспечение условий для функционирования муниципальных общеобразовательных организаций района»</t>
  </si>
  <si>
    <t>01 0 05 00000</t>
  </si>
  <si>
    <t>01 0 05 13590</t>
  </si>
  <si>
    <t>01 0 06 00000</t>
  </si>
  <si>
    <t>01 0 06 72020</t>
  </si>
  <si>
    <t>01 0 06 72040</t>
  </si>
  <si>
    <t>01 0 07 00000</t>
  </si>
  <si>
    <t>01 0 07 15590</t>
  </si>
  <si>
    <t>10 0 00 00000</t>
  </si>
  <si>
    <t>Муниципальная программа "Управление муниципальными финансами Устюженского муниципального района на 2016-2020 годы"</t>
  </si>
  <si>
    <t>10 1 00 00000</t>
  </si>
  <si>
    <t>10 2 00 00000</t>
  </si>
  <si>
    <t>10 3 00 00000</t>
  </si>
  <si>
    <t>10 2 00 01501</t>
  </si>
  <si>
    <t>10 3 00 00190</t>
  </si>
  <si>
    <t>03 1 01 00310</t>
  </si>
  <si>
    <t>10 3 00 05280</t>
  </si>
  <si>
    <t>10 1 00 01010</t>
  </si>
  <si>
    <t>10 2 01 00000</t>
  </si>
  <si>
    <t>10 2 01 01401</t>
  </si>
  <si>
    <t>10 2 01 72220</t>
  </si>
  <si>
    <t>10 2 02 00000</t>
  </si>
  <si>
    <t>10 2 02 01501</t>
  </si>
  <si>
    <t>01 0 02 00000</t>
  </si>
  <si>
    <t>01 0 08 00000</t>
  </si>
  <si>
    <t>01 0 08 00190</t>
  </si>
  <si>
    <t>Муниципальная программа «Реализация молодёжной политики в Устюженском муниципальном районе на 2016-2018 годы»</t>
  </si>
  <si>
    <t>04 0 00 00000</t>
  </si>
  <si>
    <t>Муниципальная программа  «Сохранение и развитие культурного потенциала Устюженского района  на 2016-2018 годы»</t>
  </si>
  <si>
    <t>02 0 00 00000</t>
  </si>
  <si>
    <t>02 0 01 01590</t>
  </si>
  <si>
    <t>02 0 02 02590</t>
  </si>
  <si>
    <t>02 0 01 05280</t>
  </si>
  <si>
    <t>02 0 03 03590</t>
  </si>
  <si>
    <t>02 0 04 00590</t>
  </si>
  <si>
    <t>Основное мероприятие 2 Реализация профилактических и пропогандистских мер, направленных на культурное, спортивное, правовое и военно-патриотическое воспитание граждан</t>
  </si>
  <si>
    <t>03 1 02 00000</t>
  </si>
  <si>
    <t>03 1 02 01020</t>
  </si>
  <si>
    <t>05 0 00 00000</t>
  </si>
  <si>
    <t>Дополнительное образование детей</t>
  </si>
  <si>
    <t>Строительство детского сада на 80 мест 2016г.</t>
  </si>
  <si>
    <t xml:space="preserve">Муниципальная программа «Развитие автомобильных дорог общего пользования в границах Устюженского  муниципального района до 2020 года» </t>
  </si>
  <si>
    <t>730</t>
  </si>
  <si>
    <t xml:space="preserve">  Строительство, реконструкция объектов социальной и коммунальной инфраструктур муниципальной собственности</t>
  </si>
  <si>
    <t>Муниципальная программа Устюженского муниципального района «Управление муниципальным имуществом Устюженского муниципального района на период 2016-2020 годы»</t>
  </si>
  <si>
    <t>07 0 04 00000</t>
  </si>
  <si>
    <t>07 0 04 02130</t>
  </si>
  <si>
    <t>Распределение бюджетных ассигнований по разделам, подразделам классификации расходов на 2018 год</t>
  </si>
  <si>
    <t xml:space="preserve">Физическая культура    </t>
  </si>
  <si>
    <t>Основное мероприятие "Бюджетные инвестиции на строительство объектов инфраструктуры местного значения</t>
  </si>
  <si>
    <t>строительство универсальной спортивной  площадки в г. Устюжна</t>
  </si>
  <si>
    <t>Основное мероприятие  "Организация, проведение и участие в официальных физкультурных и спортивных мероприятиях"</t>
  </si>
  <si>
    <t xml:space="preserve">Физическая культура   </t>
  </si>
  <si>
    <t>Основное мероприятие  "Обеспечение доступа к открытым и закрытым спортивным объектам</t>
  </si>
  <si>
    <t>Основное мероприятие "Реализация проектов (мероприятий) по поощрению и популизации достижений</t>
  </si>
  <si>
    <t>14 0 11 02250</t>
  </si>
  <si>
    <t>Другие вопросы в области охраны окружающей среды</t>
  </si>
  <si>
    <t>Основное мероприятие "Строительство колодцев общего пользования на территории Устюженского муниципального района</t>
  </si>
  <si>
    <t xml:space="preserve">Муниципальная программа «Охрана окружающей среды, воспроизводство и рациональное использование природных ресурсов Устюженского муниципального района на 2016-2020 годы» </t>
  </si>
  <si>
    <t>Расходы на природноохранные мероприятия</t>
  </si>
  <si>
    <t>13 0 07 00000</t>
  </si>
  <si>
    <t>13 0 07 01400</t>
  </si>
  <si>
    <t>Муниципальная программа "Энергосбережение на территории Устюженского муниципального района на 2016-2020 годы"</t>
  </si>
  <si>
    <t>Ведомственная структура расходов местного бюджета Устюженского муниципального района по главным распорядителям бюджетных средств, разделам, подразделам и (или)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2018 год</t>
  </si>
  <si>
    <t>Распределение бюджетных ассигнований по разделам, подразделам, целевым статьям (муниципальным программам непрограммным направлениям), группам (группам и подгруппам) видам расходов классификации расходов на 2018 год</t>
  </si>
  <si>
    <t xml:space="preserve">Основное мероприятие "Ремонт и наладка инженерного оборудования; модернизация тепловых узлов; ремонт и регулировка систем отопления; водоснабжения, электроснабжения в муниципальных учреждениях" </t>
  </si>
  <si>
    <t>Замена оконных блоков в коридорах здания МОУ "Гимназия"</t>
  </si>
  <si>
    <t>06 0 03 00000</t>
  </si>
  <si>
    <t>06 0 03 13590</t>
  </si>
  <si>
    <t>ведомственной целевой программы «Создание условий для обеспечения деятельности администрации Устюженского муниципального района»</t>
  </si>
  <si>
    <t>36 0 00 00000</t>
  </si>
  <si>
    <t>36 0 00 00190</t>
  </si>
  <si>
    <t>36 0 00 00191</t>
  </si>
  <si>
    <t xml:space="preserve"> Основное мероприятие: Материально-техническое обеспечение деятельности</t>
  </si>
  <si>
    <t>Основное мероприятие: Расходы на обеспечение функций муниципальных органов</t>
  </si>
  <si>
    <t xml:space="preserve"> «Приложение 10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</si>
  <si>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</si>
  <si>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78 0 00 00000</t>
  </si>
  <si>
    <t>Осуществление отдельных государственных полномочий</t>
  </si>
  <si>
    <t>78 0 00 51200</t>
  </si>
  <si>
    <t>Резервные фонды</t>
  </si>
  <si>
    <t>70 0 00 00000</t>
  </si>
  <si>
    <t>70 5 00 00000</t>
  </si>
  <si>
    <t>Резервные фонды испольнительных органов муниципальной власти</t>
  </si>
  <si>
    <t>Основное мероприятие "Создание положительного имиджа Устюженского муниципального района"</t>
  </si>
  <si>
    <t>Основное мероприятие "Формирование конкурентоспособного туристского продукта в районе"</t>
  </si>
  <si>
    <t>Муниципальная программа  «Сохранение и развитие культурного потенциала Устюженского муниципальноно района на 2016-2018 годы»</t>
  </si>
  <si>
    <t>Основное мероприятие «Организация предоставления дополнительного образования детям в муниципальных образовательных организациях района»</t>
  </si>
  <si>
    <t>Основное мероприятие  "Организация участия представителей Устюженского района в областных образовательных семинарах, форумах, конкурсах, фестивалях, сборах"</t>
  </si>
  <si>
    <t>Основное мероприятие "Материальное обеспечение молодежных и творческих объединений, клубов, волонтерских отрядов"</t>
  </si>
  <si>
    <t>Основное мероприятие "Проведение молодежных мероприятий, конкурсов, фестивалей, сборов, мастер-классов, круглых столов, приглашение педагогов для обучения на территории района"</t>
  </si>
  <si>
    <t>Основное мероприятие "Организация труда и летнего отдыха молодежи"</t>
  </si>
  <si>
    <t>Основное мероприятие "Содействие развитию молодежного предпринимательства: комплекс мероприятий по вовлечению молодежи в предпринимательскую деятельность"</t>
  </si>
  <si>
    <t>Мероприятия направленные на развитие молодежного предпринимательства</t>
  </si>
  <si>
    <t>Выполнение полномочий муницмпальных образований (поселений) района для организации досуга и обеспечения жителей  поселения услугами организаций культуры</t>
  </si>
  <si>
    <t>Выполнение полномочий муниципальных образований (поселений) по организации библиотечного обслуживания населения, комплектования и обеспечения сохранности библиотечных фондов библиотек муниципальных образований района</t>
  </si>
  <si>
    <t>Основное мероприятие  "Обеспечение условий реализации муниципальной программы"</t>
  </si>
  <si>
    <t>Основное мероприятие  "Обеспечение доступа к открытым и закрытым спортивным объектам"</t>
  </si>
  <si>
    <t>Выполнение полномочий муниципальных образований (поселений) района на обеспечение условий для развития на территории муниципальных образований района физической культуры, школьного спорта и массового спорта, организация проведения официальных физкультурно-оздоровительных и спортивных мероприятий муниципальных образований района</t>
  </si>
  <si>
    <t>05 0 05 00000</t>
  </si>
  <si>
    <t>05 0 05 S3230</t>
  </si>
  <si>
    <t>Основное мероприятие "Бюджетные инвестиции на строительство объектов инфраструктуры местного значения"</t>
  </si>
  <si>
    <t>Подпрограмма "Профилактика преступлений и иных правонарушений"</t>
  </si>
  <si>
    <t>Основное мероприятие  "Реализация профилактических и пропогандистских мер, направленных на культурное, спортивное, правовое и военно-патриотическое воспитание граждан"</t>
  </si>
  <si>
    <t>Функционирование высшего должностного лица  субъекта Российской Федерации и муниципального образования</t>
  </si>
  <si>
    <t xml:space="preserve">Обеспечение деятельности органов государственной (муниципальных) органов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</si>
  <si>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</si>
  <si>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законодательных органов государственной (муниципальной) власти</t>
  </si>
  <si>
    <t>Реализация государственных (муниципальных) функций, связанных с общегосударственным управлением</t>
  </si>
  <si>
    <t>Членский взнос в ассоциацию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</si>
  <si>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</si>
  <si>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Ведомственная целевая программа «Создание условий для обеспечения деятельности администрации Устюженского муниципального района»</t>
  </si>
  <si>
    <t xml:space="preserve"> Основное мероприятие "Материально-техническое обеспечение деятельности"</t>
  </si>
  <si>
    <t>Основное мероприятие "Расходы на обеспечение функций муниципальных органов"</t>
  </si>
  <si>
    <t>Выполнение полномочий муниципальных образований района в соответствии с заключенными соглашениями</t>
  </si>
  <si>
    <t>Осуществление отдельных государственных полномочий в соответствии с законом области от 5 ноября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</t>
  </si>
  <si>
    <t>Основное мероприятие "Проведение надзорных мероприятий в рамках осуществления государственного экологического надзора"</t>
  </si>
  <si>
    <t>Подпрограмма  "Профилактика преступлений и иных правонарушений"</t>
  </si>
  <si>
    <t>Основное мероприятие "Предупреждение безпризорности, безнадзорности, профилактика правонарушений несовершеннолетних"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</si>
  <si>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</si>
  <si>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Основное мероприятие "Мероприятия, направленные на повышение престижа муниципальной службы"</t>
  </si>
  <si>
    <t>Основное мероприятие "Реализация мероприятий, направленных на формирование положительного образа предпринимателя, популяризацию роли предпринимательства"</t>
  </si>
  <si>
    <t>Основное мероприятие  "Обеспечение комфортных условий жизнедеятельности инвалидов и других маломобильных групп населения путем адаптации объектов социальной инфраструктуры для их нужд"</t>
  </si>
  <si>
    <t>Мероприятия направленные на обеспечение комфортных условий жизнедеятельности инвалидов и других маломобильных групп</t>
  </si>
  <si>
    <t>Основное мероприятие "Предупреждение экстремизма и терроризма"</t>
  </si>
  <si>
    <t>Основное меропрятие "Внедрение современных технических средств, направленных на предупреждение правонарушений и преступлений в общественных местах и на улицах"</t>
  </si>
  <si>
    <t>Основное мероприятие  "Содержание автодорог общего пользования местного значения  вне границ населенных пунктов"</t>
  </si>
  <si>
    <t xml:space="preserve">Основное мероприятие "Реализация мероприятий по замене (ремонту)  систем водоснабжения и водоотведения" </t>
  </si>
  <si>
    <t>Осуществление отдельных государственных полномочий 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</si>
  <si>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36 0 00 72190</t>
  </si>
  <si>
    <t>36 0 00 72210</t>
  </si>
  <si>
    <t>Основное мероприятие  " Мероприятия, направленные на применение эффективных кадровых технологий и новых принципов кадровой политики в системе муниципальной службы"</t>
  </si>
  <si>
    <t>14 0 11 00000</t>
  </si>
  <si>
    <t>Осуществление отдельных государственных полномочий в соответствии с законом области от 28 июля 2006 года № 1465-ОЗ "О наделении органов местного самоуправления отдельными государственными полномочиями в сфере охраны окружающей среды"</t>
  </si>
  <si>
    <t>78 0 00 72230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</si>
  <si>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ветеранах", в соответствии с Указом Президента РФ от 7 мая 2008 года №714 "Об обеспечении жильем ветеранов ВОВ 1941-1945 годов"</t>
  </si>
  <si>
    <t>36 0 00 72060</t>
  </si>
  <si>
    <t>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категорий"</t>
  </si>
  <si>
    <t>Подпрограмма "Повышение эффективности управления муниципальным имуществом Устюженского муниципального района на 2016-2020 годы»</t>
  </si>
  <si>
    <t>Основное мероприятие "Повышение эффективности использования объектов муниципального имущества"</t>
  </si>
  <si>
    <t>Основное мероприятие "Оформление технических планов и паспортов на объекты имущества и выполнение кадастровых работ в отношении земельных участков"</t>
  </si>
  <si>
    <t>Основное мероприятие "Проведение работ по оценке стоимости аренды, продажи или залоговой стоимости объектов, публикация информации в средствах массовой информации"</t>
  </si>
  <si>
    <t>Межевание земельного участка и постановка на кадастровый учет земельного участка для строительства колодца общего пользования</t>
  </si>
  <si>
    <t>13 0 07 01500</t>
  </si>
  <si>
    <t>13 0 07 01600</t>
  </si>
  <si>
    <t>Техническая инвентаризация объекта и постановка на кадастровый учет колодца общего пользования</t>
  </si>
  <si>
    <t>Подпрограмма "Обеспечение реализации муниципальной программы управлением муниципальным имуществом Устюженского муниципального района на 2016-2020 годы"</t>
  </si>
  <si>
    <t>Основное мероприятие "Выполнение мероприятий в соответствии с планом работы комитета по управлению имуществом администрации Устюженского муниципального района"</t>
  </si>
  <si>
    <t>Обеспечение деятельности комитета по управлению имуществом администрации района</t>
  </si>
  <si>
    <t>Подпрограмма  "Повышение эффективности управления муниципальным имуществом Устюженского муниципального района на 2016-2020 годы"</t>
  </si>
  <si>
    <t>Основное мероприятие "Выполнение текущего и капитального ремонта объектов муниципального имущества"</t>
  </si>
  <si>
    <t>Основное мероприятие  "Обеспечение выполнения муниципальными дошкольными образовательными организациями, общеобразовательными организациями района муниципальных заданий по реализации образовательных программ дошкольного образования"</t>
  </si>
  <si>
    <t>Основное мероприятие "Обеспечение условий для функционирования муниципальных дошкольных образовательных организаций района"</t>
  </si>
  <si>
    <t xml:space="preserve">Основное мероприятие "Обеспечение выполнения муниципальными общеобразовательными организациями района муниципальных заданий по реализации образовательных программ общего образования в муниципальных общеобразовательных организациях района, в том числе по адаптированным общеобразовательным программам" </t>
  </si>
  <si>
    <t>Основное мероприятие "Обеспечение условий для функционирования муниципальных общеобразовательных организаций района"</t>
  </si>
  <si>
    <t>Основное мероприятие "Обеспечение предоставления мер социальной поддержки отдельным категориям обучающихся в муниципальных общеобразовательных организациях района"</t>
  </si>
  <si>
    <t>Жилищно-коммунальное хозяйство</t>
  </si>
  <si>
    <t>Здравоохранение</t>
  </si>
  <si>
    <t>Основное мероприятие "Приобретение отвалов для трактора для содержания дорог"</t>
  </si>
  <si>
    <t>08 0 05 00000</t>
  </si>
  <si>
    <t>08 0 05 00705</t>
  </si>
  <si>
    <t xml:space="preserve">Основное мероприятие "Создание в общеобразовательных организациях, расположенных в сельской местности, условий для занятия физической культурой и спортом </t>
  </si>
  <si>
    <t>Основное мероприятие "Организация предоставления дополнительного образования детям в муниципальных образовательных организациях района"</t>
  </si>
  <si>
    <t>Основное мероприятие  "Создание условий для функционирования и обеспечения системы персонифицированного финансирования дополнительного образования детей".</t>
  </si>
  <si>
    <t>Основное мероприятие "Организация отдыха детей и молодёжи в каникулярное время с дневным пребыванием"</t>
  </si>
  <si>
    <t>Основное мероприятие "Обеспечение создания условий для реализации Программы"</t>
  </si>
  <si>
    <t>Подпрограмма "Повышение безопасности дорожного движения в устюженском муниципальном районе на 2015-2020 годы"</t>
  </si>
  <si>
    <t>03 2 00 00000</t>
  </si>
  <si>
    <t>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</t>
  </si>
  <si>
    <t xml:space="preserve"> Строительство, реконструкция объектов социальной и коммунальной инфраструктуры муниципальной собственности</t>
  </si>
  <si>
    <t>Основное мероприятие "Обеспечение предоставления органами местного самоуправления района мер социальной поддержки родителям (законным представителям) детей, посещающих муниципальные образовательные организации района, реализующие основную общеобразовательную программу дошкольного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</si>
  <si>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</si>
  <si>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93 0 00 00190</t>
  </si>
  <si>
    <t>Руководитель контрольно-счетной палаты муниципального образования и его заместители</t>
  </si>
  <si>
    <t>Подпрограмма "Обеспечение реализации муниципальной программы "Управление муниципальными финансами Устюженского муниципального района на 2016-2020 годы"</t>
  </si>
  <si>
    <t>03 2 02  L0151</t>
  </si>
  <si>
    <t>Основное мероприятие "Привлечение общественности к охране общественного порядка"</t>
  </si>
  <si>
    <t>Основное мероприятие "Капитальный ремонт и ремонт автомобильных дорог (включая искусственные сооружения на них) общего пользования местного значения"</t>
  </si>
  <si>
    <t>Основное мероприятие "Содержание автодорог общего пользования местного значения  вне границ населенных пунктов"</t>
  </si>
  <si>
    <t>Основное мероприятие "Содержание автодорог общего пользования местного значения в границах населенных пунктов"</t>
  </si>
  <si>
    <t>Основное мероприятие "Мероприятия, направленные на совершенствование ситемы дополнительных гарантий муниципальным служащим"</t>
  </si>
  <si>
    <t>Подпрограмма «Обеспечение сбалансированности и устойчивости местного бюджета Устюженского муниципального района, повышение эффективности бюджетных расходов и управление муниципальным долгом района на 2016-2020 годы»</t>
  </si>
  <si>
    <t>Расходы на обслуживание муниципального долга</t>
  </si>
  <si>
    <t>Подпрограмма "Межбюджетные отношения в Устюженском муниципальном районе"</t>
  </si>
  <si>
    <t>Межбюджетные трансферты общего характера бюджетам субъектов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</si>
  <si>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</si>
  <si>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отдельных государственных полномочий в соответствии с законом области от 6 декабря 2013 года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</si>
  <si>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Основное мероприятие "Выравнивание бюджетной обеспеченности поселений"</t>
  </si>
  <si>
    <t>Основное мероприятие "Поддержка мер по обеспечению сбалансированности бюджетов поселений"</t>
  </si>
  <si>
    <t>Дотации на выравнивание бюджетной обеспеченности муниципальных образований (поселений) района</t>
  </si>
  <si>
    <t>Дотации на поддержку мер по обеспечению сбалансированности  муниципальных образований (поселений) района</t>
  </si>
  <si>
    <t>98 0 00 00000</t>
  </si>
  <si>
    <t>98 0 00 05280</t>
  </si>
  <si>
    <t>Межбюджетные трансферты из бюджетов муниципальных образований района</t>
  </si>
  <si>
    <t>78 0 00 51350</t>
  </si>
  <si>
    <t>78 0 00 72250</t>
  </si>
  <si>
    <t>78 0 00 72010</t>
  </si>
  <si>
    <t>97 0 00 00080</t>
  </si>
  <si>
    <t>97 0 00 00020</t>
  </si>
  <si>
    <t xml:space="preserve">Меропирятия по комплексному обустройству объектами социальной и инженерной инфраструктуры ПСД </t>
  </si>
  <si>
    <t>Поощрение в смотрах-конкурсах</t>
  </si>
  <si>
    <t>Обеспечение деятельности ЕДДС</t>
  </si>
  <si>
    <t>Основное мероприятие  "Привлечение общественности к охране общественного порядка"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</si>
  <si>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</si>
  <si>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Сельское хозяйство и рыболоводство</t>
  </si>
  <si>
    <t>Межбюджетные трансферты на выполнение полномочий по организации в границах поселений электро-, тепло-,  водоснабжения населения, водоотведения, снабжения топливом передаваемых из местного бюджета района</t>
  </si>
  <si>
    <t>Расходы на реализацию системы персонифицированного финансирования дополнительного образования детей</t>
  </si>
  <si>
    <t>Молодежная политика</t>
  </si>
  <si>
    <t xml:space="preserve">Молодежная политика </t>
  </si>
  <si>
    <t>Другие вопросы в области культуры, кинематографии</t>
  </si>
  <si>
    <t>ОБСЛУЖИВАНИЕ ГОСУДАРСТВЕННОГО И МУНИЦИПАЛЬНОГО ДОЛГА</t>
  </si>
  <si>
    <t>Обслуживание  государственного внутреннего и муниципального  долга</t>
  </si>
  <si>
    <t>МЕЖБЮДЖЕТНЫЕ ТРАНСФЕРТЫ ОБЩЕГО ХАРАКТЕРА БЮДЖЕТАМ БЮДЖЕТНОЙ СИСТЕМЫ РОССИЙСКОЙ ФЕДЕРАЦИИ</t>
  </si>
  <si>
    <t>Основное мероприятие "Обеспечение выполнения муниципальными дошкольными образовательными организациями, общеобразовательными организациями района муниципальных заданий по реализации образовательных программ дошкольного образования"</t>
  </si>
  <si>
    <t>01 0 11 S1220</t>
  </si>
  <si>
    <t>Капитальный ремонт объектов социальной и коммунальной инфраструктуры муниципальной собственности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</si>
  <si>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</si>
  <si>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14 0 02 L5671</t>
  </si>
  <si>
    <t>Расходы  на стимулирование органов местного самоуправления муниципальных районов области за достижение наилучших результатов по социально - экономическому развитию (областной бюджет)</t>
  </si>
  <si>
    <t>36 0 00 74001</t>
  </si>
  <si>
    <t xml:space="preserve">Основное мероприятие "Реализация мероприятий по ремонт и реконструкции систем водопотребления и водоотведения" </t>
  </si>
  <si>
    <t>Благоустройство</t>
  </si>
  <si>
    <t>Благоуствойство</t>
  </si>
  <si>
    <t>Выполнение отдельных полномочий органов местного самоуправления по благоустройству территорий муниципальных образований (поселений) района в рамках реализации мероприятий муниципальной программы формирования современной городской среды</t>
  </si>
  <si>
    <t>Муниципальная программа " Формирование современной городской среды на территории Устюженского муниципального района на 2018-2022 годы"</t>
  </si>
  <si>
    <t>19 0 00 00000</t>
  </si>
  <si>
    <t>Основное мероприятие "Создание условий для обеспечения поселений, входящих в состав района, услугами торговли на реализацию мероприятий по организации ярмарок"</t>
  </si>
  <si>
    <t>12 0 07 00000</t>
  </si>
  <si>
    <t>Основное мероприятие «Обеспечение выполнения муниципальными общеобразовательными организациями района муниципальных заданий по реализации образовательных программ общего образования в муниципальных общеобразовательных организациях района, в том числе по адаптированным общеобразовательным программам» (приобретение учебников)</t>
  </si>
  <si>
    <t>Основное мероприятие  «Обеспечение предоставления мер социальной поддержки отдельным категориям обучающихся в муниципальных общеобразовательных организациях района»</t>
  </si>
  <si>
    <t>Основное мероприятие «Обеспечение предоставления мер социальной поддержки отдельным категориям обучающихся в муниципальных общеобразовательных организациях района»</t>
  </si>
  <si>
    <t>Основное мероприятие  "Предоставление единовременных выплат педагогическим работникам муниципальных общеобразовательных организаций, проживающим и работающим в сельской местности"</t>
  </si>
  <si>
    <t>Выполнение полномочий муниципальных образований (поселений) района для организации досуга и обеспечения жителей  поселения услугами организаций культуры</t>
  </si>
  <si>
    <t>Основное мероприятие "Благоуствойство дворовых территорий в Устюженском муниципальном районе"</t>
  </si>
  <si>
    <t>Основное мероприятие "Благоуствойство общественных территорий в Устюженском муниципальном районе"</t>
  </si>
  <si>
    <t>19 0 01 L5551</t>
  </si>
  <si>
    <t>19 0 01 00000</t>
  </si>
  <si>
    <t>19 0 02 00000</t>
  </si>
  <si>
    <t>19 0 02 L5552</t>
  </si>
  <si>
    <t>36 0 00 00200</t>
  </si>
  <si>
    <t>«Приложение  7</t>
  </si>
  <si>
    <t>от 22.12.2017 № 91</t>
  </si>
  <si>
    <t xml:space="preserve">«Приложение 8 </t>
  </si>
  <si>
    <t>от  22.12.2017 № 91</t>
  </si>
  <si>
    <t>«Приложение  9</t>
  </si>
  <si>
    <t xml:space="preserve">         от 22.12.2017 № 91</t>
  </si>
  <si>
    <t>Создание условий для обеспечения поселений, входящих в состав района, услугами торговли на реализацию мероприятий по организации ярмарок</t>
  </si>
  <si>
    <t>Основное мероприятие"Приобретение оборудования и инвентаря для детского сада"</t>
  </si>
  <si>
    <t>01 0 15 00000</t>
  </si>
  <si>
    <t>Приобретение оборудования и инвентаря для детского сада</t>
  </si>
  <si>
    <t>01 0 15 00190</t>
  </si>
  <si>
    <t>04 0 05 L4970</t>
  </si>
  <si>
    <t>04 0 05 00000</t>
  </si>
  <si>
    <t>Основное мероприятие "Обеспечение жильем молодых семей"</t>
  </si>
  <si>
    <t>предоставление социальных выплат молодым семьям</t>
  </si>
  <si>
    <t>Приложение  3</t>
  </si>
  <si>
    <t>Приложение 4</t>
  </si>
  <si>
    <t>Приложение  5</t>
  </si>
  <si>
    <t xml:space="preserve"> Приложение 6</t>
  </si>
  <si>
    <t>Муниципальная программа  "Развитие физической культуры и спорта Устюженского муниципального района на 2016-2018 годы"</t>
  </si>
  <si>
    <t>08 0 02 00702</t>
  </si>
  <si>
    <t>15 0 00 00000</t>
  </si>
  <si>
    <t>15 1 00 00000</t>
  </si>
  <si>
    <t>15 1 01 00000</t>
  </si>
  <si>
    <t>15 1 01 01510</t>
  </si>
  <si>
    <t>15 1 02 00000</t>
  </si>
  <si>
    <t>15 1 02 01520</t>
  </si>
  <si>
    <t>15 1 04 00000</t>
  </si>
  <si>
    <t>15 1 04 01540</t>
  </si>
  <si>
    <t>15 1 05 00000</t>
  </si>
  <si>
    <t>15 1 05 01550</t>
  </si>
  <si>
    <t>75 0 00 72200</t>
  </si>
  <si>
    <t>01 0 02 72020</t>
  </si>
  <si>
    <t>Проектно-сметная документация в отношении а/д общего пользования местного значения дляобеспечения подъездов к земельным участкам,предоставленных отдельным категориямграждан</t>
  </si>
  <si>
    <t>75 0 00 0 0710</t>
  </si>
  <si>
    <t>09 0 01 S2270</t>
  </si>
  <si>
    <t>09 0 02 S2270</t>
  </si>
  <si>
    <t>09 0 01 00000</t>
  </si>
  <si>
    <t>15 2 00 00000</t>
  </si>
  <si>
    <t>15 2 01 00000</t>
  </si>
  <si>
    <t>15 2 01 01560</t>
  </si>
  <si>
    <t>07 0 00 00000</t>
  </si>
  <si>
    <t>08 0 00 00000</t>
  </si>
  <si>
    <t>08 0 01 00000</t>
  </si>
  <si>
    <t>08 0 01 00801</t>
  </si>
  <si>
    <t>Основное мероприятие 1 Разработка и утверждение документов территориального планирования муниципальных образований</t>
  </si>
  <si>
    <t xml:space="preserve">Межбюджетные трансферты на выполнение полномочий по утверждению генеральных планов поселений, правил землепользования и застройки, утверждению подготовленной на основе генеральных планов поселений документации по планировке территории (в части подготовки и утверждения проектов планировки территорий, проектов межевания территорий)                                                                                                                                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</si>
  <si>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</si>
  <si>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Муниципальная программа "Стимулирование развития жилищного строительства на территории Устюженского муниципального района"</t>
  </si>
  <si>
    <t>Основное мероприятие 1 Разработка и утверждение документов территориального плпнирования муниципальных образований</t>
  </si>
  <si>
    <t>11 0 00 00000</t>
  </si>
  <si>
    <t>11 0 01 00000</t>
  </si>
  <si>
    <t>11 0 01 01100</t>
  </si>
  <si>
    <t>Муниципальная программа «Комплексное развитие систем коммунальной инфраструктуры Устюженского муниципального района до 2020 года»</t>
  </si>
  <si>
    <t>09 0 00 00000</t>
  </si>
  <si>
    <t>09  0 01 00000</t>
  </si>
  <si>
    <t>Муниципальная программа «Поддержка субъектов малого и среднего предпринимательства в Устюженском  муниципальном районе на период 2016-2018 годов»</t>
  </si>
  <si>
    <t>12 0 00 00000</t>
  </si>
  <si>
    <t>12 0 01 00000</t>
  </si>
  <si>
    <t>09 0 01 00901</t>
  </si>
  <si>
    <t>09 0 02 00000</t>
  </si>
  <si>
    <t>09 0 02 00903</t>
  </si>
  <si>
    <t>75 0 00 02090</t>
  </si>
  <si>
    <t>03 1 07 00000</t>
  </si>
  <si>
    <t>03 1 07 00370</t>
  </si>
  <si>
    <t>03 1 00 00000</t>
  </si>
  <si>
    <t>01 0 09 00000</t>
  </si>
  <si>
    <t>01 0 09 00210</t>
  </si>
  <si>
    <t>Организация временного трудоустройства несовершеннолетних в период каникул и в свободное от учебы время, работы оздоровительных лагерей, трудовых отрядов</t>
  </si>
  <si>
    <t>03 1 01 00320</t>
  </si>
  <si>
    <t>03 1 04 00000</t>
  </si>
  <si>
    <t>75 0 00 00100</t>
  </si>
  <si>
    <t>14 0 00 00000</t>
  </si>
  <si>
    <t>14 0 02 00000</t>
  </si>
  <si>
    <t>08 0 01 S1350</t>
  </si>
  <si>
    <t>Обеспечение расходов в рамках государственной программы "Развитие транспортной системы Вологодской области на 2014-2020 годы" (софинансировние район)</t>
  </si>
  <si>
    <t>Муниципальная программа «Развитие туризма в Устюженском муниципальном районе на  2016-2018 годы»</t>
  </si>
  <si>
    <t>16 0 00 00000</t>
  </si>
  <si>
    <t>16 0 01 00000</t>
  </si>
  <si>
    <t>16 0 01 01611</t>
  </si>
  <si>
    <t>16 0 02 00000</t>
  </si>
  <si>
    <t>16 0 02 01623</t>
  </si>
  <si>
    <t xml:space="preserve">Муниципальная программа «Развитие муниципальной службы в Устюженском муниципальном районе на 2016-2020 годы» </t>
  </si>
  <si>
    <t>Организация профессиональной переподготовки и обучение на курсах повышения классификации муниципальными служащими</t>
  </si>
  <si>
    <t>07 0 03 00000</t>
  </si>
  <si>
    <t>07 0 03 02120</t>
  </si>
  <si>
    <t>Организаия и проведение конкурса "Лучший муниципальный служащий"</t>
  </si>
  <si>
    <t xml:space="preserve">07 0 03 02110 </t>
  </si>
  <si>
    <t>07 0 03 02110</t>
  </si>
  <si>
    <t>Размещение материалов о деятельности администрации, о прохождении муниципальной службы на официальном сайте</t>
  </si>
  <si>
    <t>Пенсионное обеспечение муниципальных служащих</t>
  </si>
  <si>
    <t>07 0 05 00000</t>
  </si>
  <si>
    <t>07 0 05 02140</t>
  </si>
  <si>
    <t>Обеспечение дошкольного образования в муниципальных дошкольных образовательных организациях</t>
  </si>
  <si>
    <t>Обеспечение деятельности Контрольно-счетной палаты</t>
  </si>
  <si>
    <t>Иные выплаты населению</t>
  </si>
  <si>
    <t>360</t>
  </si>
  <si>
    <t>Дотации</t>
  </si>
  <si>
    <t>510</t>
  </si>
  <si>
    <t>Иные дотации</t>
  </si>
  <si>
    <t>Иные закупки товаров, работ и услуг для  муниципальных нужд</t>
  </si>
  <si>
    <t xml:space="preserve">Содержание детей с ограниченными возможностями здоровья за время их пребывания в муниципальной организации, осуществляющей образовательную деятельность, по адаптированным основным общеобразовательным программам </t>
  </si>
  <si>
    <t>Создание в общеобразовательных организациях, расположенных в сельской местности, условий для занятия физ.культурой и спортом за счет средств федерального бюджета</t>
  </si>
  <si>
    <t>720</t>
  </si>
  <si>
    <t>Школы - детские сады, школы начальные, неполные средние и средние</t>
  </si>
  <si>
    <t>Иные закупки товаров, работ и услуг для государственных (муниципальных) нужд</t>
  </si>
  <si>
    <t>Социальные выплаты гражданам, кроме публичных нормативных обязательств</t>
  </si>
  <si>
    <t>320</t>
  </si>
  <si>
    <t>Расходы на выплаты персоналу государственных (муниципальных) органов</t>
  </si>
  <si>
    <t>Публичные нормативные обязательства по социальным выплатам гражданам</t>
  </si>
  <si>
    <t>310</t>
  </si>
  <si>
    <t xml:space="preserve"> </t>
  </si>
  <si>
    <t>3</t>
  </si>
  <si>
    <t>Раз-</t>
  </si>
  <si>
    <t>дел</t>
  </si>
  <si>
    <t>Сумма</t>
  </si>
  <si>
    <t>01</t>
  </si>
  <si>
    <t>00</t>
  </si>
  <si>
    <t>03</t>
  </si>
  <si>
    <t>05</t>
  </si>
  <si>
    <t>08</t>
  </si>
  <si>
    <t>02</t>
  </si>
  <si>
    <t>12</t>
  </si>
  <si>
    <t>Устюженского муниципального района</t>
  </si>
  <si>
    <t>Целевая</t>
  </si>
  <si>
    <t>статья</t>
  </si>
  <si>
    <t xml:space="preserve">Вид </t>
  </si>
  <si>
    <t>06</t>
  </si>
  <si>
    <t>07</t>
  </si>
  <si>
    <t>04</t>
  </si>
  <si>
    <t>ВСЕГО расходов</t>
  </si>
  <si>
    <t>09</t>
  </si>
  <si>
    <t>Общее образование</t>
  </si>
  <si>
    <t xml:space="preserve">          Наименование</t>
  </si>
  <si>
    <t xml:space="preserve">ОБЩЕГОСУДАРСТВЕННЫЕ  ВОПРОСЫ  </t>
  </si>
  <si>
    <t>НАЦИОНАЛЬНАЯ  ЭКОНОМИКА</t>
  </si>
  <si>
    <t>ОБРАЗОВАНИЕ</t>
  </si>
  <si>
    <t>Дошкольное  образование</t>
  </si>
  <si>
    <t>Другие вопросы  в области образования</t>
  </si>
  <si>
    <t xml:space="preserve">Культура </t>
  </si>
  <si>
    <t>Бюджетные инвестиции</t>
  </si>
  <si>
    <t>Корректировка проектной документации и контроль за строительством  детского сада на 80мест.</t>
  </si>
  <si>
    <t>75 0 00 02240</t>
  </si>
  <si>
    <t xml:space="preserve"> Проведение мероприятий по предотвращению распространения сорного растения борщевик Сосновского</t>
  </si>
  <si>
    <t>СОЦИАЛЬНАЯ ПОЛИТИКА</t>
  </si>
  <si>
    <t>10</t>
  </si>
  <si>
    <t>Другие вопросы в области социальной политики</t>
  </si>
  <si>
    <t>расхо-</t>
  </si>
  <si>
    <t>дов</t>
  </si>
  <si>
    <t xml:space="preserve">ОБЩЕГОСУДАРСТВЕННЫЕ  ВОПРОСЫ </t>
  </si>
  <si>
    <t>ОХРАНА ОКРУЖАЮЩЕЙ СРЕДЫ</t>
  </si>
  <si>
    <t>Другие вопросы в области образования</t>
  </si>
  <si>
    <t xml:space="preserve">  </t>
  </si>
  <si>
    <t>Культура</t>
  </si>
  <si>
    <t xml:space="preserve">       </t>
  </si>
  <si>
    <t>Другие  общегосударственные  вопросы</t>
  </si>
  <si>
    <t>Социальное обеспечение  населения</t>
  </si>
  <si>
    <t>Другие вопросы в области национальной экономики</t>
  </si>
  <si>
    <t>11</t>
  </si>
  <si>
    <t>114</t>
  </si>
  <si>
    <t>116</t>
  </si>
  <si>
    <t>112</t>
  </si>
  <si>
    <t>к решению  Земского Собрания</t>
  </si>
  <si>
    <t>НАЦИОНАЛЬНАЯ БЕЗОПАСНОСТЬ И ПРАВООХРАНИТЕЛЬНАЯ  ДЕЯТЕЛЬНОСТЬ</t>
  </si>
  <si>
    <t xml:space="preserve">    Расходы местного бюджета Устюженского муниципального </t>
  </si>
  <si>
    <t>(тыс.руб)</t>
  </si>
  <si>
    <t>Пенсионное  обеспечение</t>
  </si>
  <si>
    <t>Охрана  семьи  и детства</t>
  </si>
  <si>
    <t>01 0 11L0970</t>
  </si>
  <si>
    <t>Обеспечение мероприятий  федеральной целевой программы развития образования на 2016-2020 годы</t>
  </si>
  <si>
    <t>01 0 07 L4980</t>
  </si>
  <si>
    <t>Охрана семьи  и детства</t>
  </si>
  <si>
    <t>Наименование показателей</t>
  </si>
  <si>
    <t>Под-</t>
  </si>
  <si>
    <t>раз-</t>
  </si>
  <si>
    <t xml:space="preserve">Наименование </t>
  </si>
  <si>
    <t>Земское Собрание Устюженского муниципального района</t>
  </si>
  <si>
    <t>Общегосударственные вопросы</t>
  </si>
  <si>
    <t>Код</t>
  </si>
  <si>
    <t>ведо-</t>
  </si>
  <si>
    <t>мства</t>
  </si>
  <si>
    <t>Администрация Устюженского муниципального района</t>
  </si>
  <si>
    <t>Национальная экономика</t>
  </si>
  <si>
    <t>Охрана окружающей среды</t>
  </si>
  <si>
    <t>Социальное обеспечение населения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</si>
  <si>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</si>
  <si>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Образование</t>
  </si>
  <si>
    <t>Социальная политика</t>
  </si>
  <si>
    <t xml:space="preserve">112 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</si>
  <si>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</si>
  <si>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</si>
  <si>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</si>
  <si>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ФИЗИЧЕСКАЯ КУЛЬТУРА И СПОРТ</t>
  </si>
  <si>
    <t>Физическая культура  и спорт</t>
  </si>
  <si>
    <t xml:space="preserve">Культура и  кинематография </t>
  </si>
  <si>
    <t>Национальная безопасность и правоохранительная деятельность</t>
  </si>
  <si>
    <t>Обеспечение ежемесячных денежных выплат работающим и проживающим в сельской местности</t>
  </si>
  <si>
    <t>555</t>
  </si>
  <si>
    <t>Контрольно-счетная палата Устюженского муниципального района</t>
  </si>
  <si>
    <t>547</t>
  </si>
  <si>
    <t>545</t>
  </si>
  <si>
    <t>546</t>
  </si>
  <si>
    <t xml:space="preserve">555 </t>
  </si>
  <si>
    <t>Другие вопросы в области национальной безопасности и правоохранительной деятельности</t>
  </si>
  <si>
    <t>14</t>
  </si>
  <si>
    <t>Дорожное хозяйство (дорожные фонды)</t>
  </si>
  <si>
    <t>Общеэкономичекие вопросы</t>
  </si>
  <si>
    <t>02 0 03 L5193</t>
  </si>
  <si>
    <t>03 2 03 00000</t>
  </si>
  <si>
    <t>03 2 03 02030</t>
  </si>
  <si>
    <t>Основное мероприятие " Организация мероприятий по повышению безопасности дорожного движения"</t>
  </si>
  <si>
    <t>Повышение безопасности дорожного движения "Безопасное колесо"</t>
  </si>
  <si>
    <t>Основное мероприятие "Проектно-сметная документация, экспертиза"</t>
  </si>
  <si>
    <t>Расходы на разработку проектно-сметной документации и экспертизе</t>
  </si>
  <si>
    <t>Основное мероприятие  Разработка и утверждение документов территориального планирования муниципальных образований</t>
  </si>
  <si>
    <t>12 0 07 S1260</t>
  </si>
  <si>
    <t>01 0 11 S3232</t>
  </si>
  <si>
    <t>02 0 01 L4670</t>
  </si>
  <si>
    <t>приобретение здания под размещение краеведческого музея в г. Устюжна</t>
  </si>
  <si>
    <t>Основное меропирятие "Бюджетные инвестиции в развитие музейного дела"</t>
  </si>
  <si>
    <t>02 0 06 02590</t>
  </si>
  <si>
    <t>02 0 06 00000</t>
  </si>
  <si>
    <t>создание условий для оказания медицинской помощи населению на территории муниципального района</t>
  </si>
  <si>
    <t>14 0 04 02251</t>
  </si>
  <si>
    <t>75 0 00 00501</t>
  </si>
  <si>
    <t>Организация деятельности МКУ "ЦБУ и О"</t>
  </si>
  <si>
    <t>сметная документация по теплотрассе в д. Бриллино</t>
  </si>
  <si>
    <t>09 0 01 S3150</t>
  </si>
  <si>
    <t>Подготовка объектов теплоэнергетики к работе в осенне-зимний период</t>
  </si>
  <si>
    <t>02 0 03 L5191</t>
  </si>
  <si>
    <t>Государственная поддержка лучших сельских учреждений культуры</t>
  </si>
  <si>
    <t>Основное мероприятие "Ликвидация несанкционированных свалок</t>
  </si>
  <si>
    <t>13 0 10 00000</t>
  </si>
  <si>
    <t>13 0 10 01400</t>
  </si>
  <si>
    <t>Исполнение судебных актов</t>
  </si>
  <si>
    <t>Строительство, реконструкция и ремонт объектов системы теплоснабжения</t>
  </si>
  <si>
    <t xml:space="preserve">от  27.12.2018 № 113 </t>
  </si>
  <si>
    <t xml:space="preserve">         от  27.12.2018 № 113 </t>
  </si>
  <si>
    <t>Основное мероприятие "Обеспечение качественной питьевой водой население Устюженского муниципального района из источников нецентрализованного водоснабжения (общественных колодцев)</t>
  </si>
  <si>
    <t xml:space="preserve">от 27.12.2018   № 113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</si>
</sst>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0&quot;#;\-&quot;0&quot;#;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0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0000"/>
    <numFmt numFmtId="188" formatCode="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4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4" fillId="32" borderId="12" xfId="53" applyNumberFormat="1" applyFont="1" applyFill="1" applyBorder="1" applyAlignment="1" applyProtection="1">
      <alignment horizontal="left" vertical="center" wrapText="1"/>
      <protection hidden="1"/>
    </xf>
    <xf numFmtId="49" fontId="6" fillId="32" borderId="11" xfId="0" applyNumberFormat="1" applyFont="1" applyFill="1" applyBorder="1" applyAlignment="1">
      <alignment horizontal="center"/>
    </xf>
    <xf numFmtId="0" fontId="6" fillId="32" borderId="12" xfId="0" applyFont="1" applyFill="1" applyBorder="1" applyAlignment="1">
      <alignment horizontal="left" vertical="center" wrapText="1"/>
    </xf>
    <xf numFmtId="0" fontId="4" fillId="32" borderId="13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53" applyNumberFormat="1" applyFont="1" applyFill="1" applyBorder="1" applyAlignment="1" applyProtection="1">
      <alignment horizontal="left" vertical="center" wrapText="1"/>
      <protection hidden="1"/>
    </xf>
    <xf numFmtId="172" fontId="4" fillId="32" borderId="11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 wrapText="1"/>
    </xf>
    <xf numFmtId="0" fontId="4" fillId="32" borderId="12" xfId="0" applyFont="1" applyFill="1" applyBorder="1" applyAlignment="1" applyProtection="1">
      <alignment horizontal="left" vertical="center" wrapText="1"/>
      <protection/>
    </xf>
    <xf numFmtId="0" fontId="6" fillId="32" borderId="12" xfId="53" applyNumberFormat="1" applyFont="1" applyFill="1" applyBorder="1" applyAlignment="1" applyProtection="1">
      <alignment horizontal="left" vertical="center" wrapText="1"/>
      <protection hidden="1"/>
    </xf>
    <xf numFmtId="3" fontId="6" fillId="32" borderId="11" xfId="0" applyNumberFormat="1" applyFont="1" applyFill="1" applyBorder="1" applyAlignment="1">
      <alignment horizontal="center"/>
    </xf>
    <xf numFmtId="0" fontId="4" fillId="32" borderId="0" xfId="53" applyNumberFormat="1" applyFont="1" applyFill="1" applyBorder="1" applyAlignment="1" applyProtection="1">
      <alignment horizontal="left" vertical="center" wrapText="1"/>
      <protection hidden="1"/>
    </xf>
    <xf numFmtId="0" fontId="4" fillId="32" borderId="12" xfId="0" applyFont="1" applyFill="1" applyBorder="1" applyAlignment="1">
      <alignment vertical="center" wrapText="1"/>
    </xf>
    <xf numFmtId="0" fontId="4" fillId="32" borderId="14" xfId="53" applyNumberFormat="1" applyFont="1" applyFill="1" applyBorder="1" applyAlignment="1" applyProtection="1">
      <alignment horizontal="left" vertical="center" wrapText="1"/>
      <protection hidden="1"/>
    </xf>
    <xf numFmtId="0" fontId="4" fillId="32" borderId="12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32" borderId="16" xfId="0" applyFont="1" applyFill="1" applyBorder="1" applyAlignment="1">
      <alignment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/>
    </xf>
    <xf numFmtId="14" fontId="4" fillId="32" borderId="11" xfId="0" applyNumberFormat="1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/>
    </xf>
    <xf numFmtId="49" fontId="6" fillId="32" borderId="12" xfId="0" applyNumberFormat="1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4" fillId="32" borderId="0" xfId="0" applyFont="1" applyFill="1" applyAlignment="1">
      <alignment vertical="center"/>
    </xf>
    <xf numFmtId="49" fontId="4" fillId="32" borderId="12" xfId="0" applyNumberFormat="1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32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2" fontId="4" fillId="32" borderId="12" xfId="0" applyNumberFormat="1" applyFont="1" applyFill="1" applyBorder="1" applyAlignment="1">
      <alignment horizontal="righ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4" fillId="32" borderId="0" xfId="0" applyFont="1" applyFill="1" applyAlignment="1">
      <alignment vertical="center" wrapText="1"/>
    </xf>
    <xf numFmtId="0" fontId="4" fillId="32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left" vertical="center" wrapText="1"/>
    </xf>
    <xf numFmtId="3" fontId="4" fillId="32" borderId="12" xfId="0" applyNumberFormat="1" applyFont="1" applyFill="1" applyBorder="1" applyAlignment="1">
      <alignment horizontal="center" vertical="center"/>
    </xf>
    <xf numFmtId="3" fontId="4" fillId="32" borderId="11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vertical="center"/>
    </xf>
    <xf numFmtId="49" fontId="4" fillId="32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32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49" fontId="4" fillId="32" borderId="12" xfId="0" applyNumberFormat="1" applyFont="1" applyFill="1" applyBorder="1" applyAlignment="1">
      <alignment horizontal="center" vertical="center" wrapText="1"/>
    </xf>
    <xf numFmtId="49" fontId="4" fillId="32" borderId="12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32" borderId="13" xfId="0" applyNumberFormat="1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4" fillId="32" borderId="0" xfId="0" applyFont="1" applyFill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center" wrapText="1"/>
    </xf>
    <xf numFmtId="49" fontId="4" fillId="32" borderId="12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vertical="center" wrapText="1"/>
    </xf>
    <xf numFmtId="0" fontId="4" fillId="32" borderId="0" xfId="0" applyFont="1" applyFill="1" applyAlignment="1">
      <alignment horizontal="justify" vertical="center"/>
    </xf>
    <xf numFmtId="0" fontId="4" fillId="32" borderId="12" xfId="0" applyFont="1" applyFill="1" applyBorder="1" applyAlignment="1">
      <alignment horizontal="justify" vertical="center"/>
    </xf>
    <xf numFmtId="0" fontId="4" fillId="32" borderId="12" xfId="0" applyFont="1" applyFill="1" applyBorder="1" applyAlignment="1">
      <alignment vertical="center"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32" borderId="12" xfId="0" applyNumberFormat="1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4" fillId="32" borderId="12" xfId="54" applyNumberFormat="1" applyFont="1" applyFill="1" applyBorder="1" applyAlignment="1" applyProtection="1">
      <alignment horizontal="left" vertical="center" wrapText="1"/>
      <protection hidden="1"/>
    </xf>
    <xf numFmtId="0" fontId="4" fillId="32" borderId="12" xfId="0" applyFont="1" applyFill="1" applyBorder="1" applyAlignment="1">
      <alignment horizontal="center"/>
    </xf>
    <xf numFmtId="0" fontId="6" fillId="32" borderId="13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Continuous" wrapText="1"/>
    </xf>
    <xf numFmtId="0" fontId="4" fillId="0" borderId="0" xfId="0" applyFont="1" applyFill="1" applyAlignment="1">
      <alignment horizontal="centerContinuous" wrapText="1"/>
    </xf>
    <xf numFmtId="0" fontId="4" fillId="0" borderId="0" xfId="0" applyFont="1" applyFill="1" applyAlignment="1">
      <alignment wrapText="1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4" fontId="4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32" borderId="0" xfId="0" applyFont="1" applyFill="1" applyAlignment="1">
      <alignment/>
    </xf>
    <xf numFmtId="0" fontId="6" fillId="32" borderId="11" xfId="0" applyFont="1" applyFill="1" applyBorder="1" applyAlignment="1">
      <alignment horizontal="left" wrapText="1"/>
    </xf>
    <xf numFmtId="49" fontId="6" fillId="32" borderId="12" xfId="0" applyNumberFormat="1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172" fontId="6" fillId="32" borderId="11" xfId="0" applyNumberFormat="1" applyFont="1" applyFill="1" applyBorder="1" applyAlignment="1">
      <alignment horizontal="right"/>
    </xf>
    <xf numFmtId="0" fontId="6" fillId="32" borderId="12" xfId="0" applyFont="1" applyFill="1" applyBorder="1" applyAlignment="1">
      <alignment horizontal="left" wrapText="1"/>
    </xf>
    <xf numFmtId="172" fontId="6" fillId="32" borderId="0" xfId="0" applyNumberFormat="1" applyFont="1" applyFill="1" applyAlignment="1">
      <alignment/>
    </xf>
    <xf numFmtId="0" fontId="6" fillId="32" borderId="0" xfId="0" applyFont="1" applyFill="1" applyAlignment="1">
      <alignment/>
    </xf>
    <xf numFmtId="172" fontId="4" fillId="32" borderId="12" xfId="0" applyNumberFormat="1" applyFont="1" applyFill="1" applyBorder="1" applyAlignment="1">
      <alignment horizontal="right"/>
    </xf>
    <xf numFmtId="172" fontId="6" fillId="32" borderId="12" xfId="0" applyNumberFormat="1" applyFont="1" applyFill="1" applyBorder="1" applyAlignment="1">
      <alignment horizontal="right"/>
    </xf>
    <xf numFmtId="0" fontId="7" fillId="32" borderId="13" xfId="53" applyNumberFormat="1" applyFont="1" applyFill="1" applyBorder="1" applyAlignment="1" applyProtection="1">
      <alignment horizontal="left" vertical="center" wrapText="1"/>
      <protection hidden="1"/>
    </xf>
    <xf numFmtId="3" fontId="4" fillId="32" borderId="12" xfId="0" applyNumberFormat="1" applyFont="1" applyFill="1" applyBorder="1" applyAlignment="1">
      <alignment horizontal="center"/>
    </xf>
    <xf numFmtId="0" fontId="4" fillId="32" borderId="12" xfId="0" applyFont="1" applyFill="1" applyBorder="1" applyAlignment="1">
      <alignment horizontal="left" wrapText="1"/>
    </xf>
    <xf numFmtId="3" fontId="4" fillId="32" borderId="11" xfId="0" applyNumberFormat="1" applyFont="1" applyFill="1" applyBorder="1" applyAlignment="1">
      <alignment horizontal="center"/>
    </xf>
    <xf numFmtId="0" fontId="6" fillId="32" borderId="12" xfId="0" applyFont="1" applyFill="1" applyBorder="1" applyAlignment="1">
      <alignment horizontal="left" vertical="top" wrapText="1"/>
    </xf>
    <xf numFmtId="0" fontId="7" fillId="32" borderId="12" xfId="0" applyFont="1" applyFill="1" applyBorder="1" applyAlignment="1">
      <alignment horizontal="center"/>
    </xf>
    <xf numFmtId="0" fontId="4" fillId="32" borderId="13" xfId="53" applyNumberFormat="1" applyFont="1" applyFill="1" applyBorder="1" applyAlignment="1" applyProtection="1">
      <alignment horizontal="left" wrapText="1"/>
      <protection hidden="1"/>
    </xf>
    <xf numFmtId="172" fontId="4" fillId="32" borderId="0" xfId="0" applyNumberFormat="1" applyFont="1" applyFill="1" applyAlignment="1">
      <alignment/>
    </xf>
    <xf numFmtId="49" fontId="4" fillId="32" borderId="10" xfId="0" applyNumberFormat="1" applyFont="1" applyFill="1" applyBorder="1" applyAlignment="1">
      <alignment horizontal="center"/>
    </xf>
    <xf numFmtId="49" fontId="4" fillId="32" borderId="13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7" fillId="32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32" borderId="11" xfId="0" applyFont="1" applyFill="1" applyBorder="1" applyAlignment="1">
      <alignment horizontal="center" wrapText="1"/>
    </xf>
    <xf numFmtId="0" fontId="4" fillId="32" borderId="11" xfId="0" applyFont="1" applyFill="1" applyBorder="1" applyAlignment="1">
      <alignment horizontal="center" wrapText="1"/>
    </xf>
    <xf numFmtId="172" fontId="4" fillId="0" borderId="11" xfId="0" applyNumberFormat="1" applyFont="1" applyFill="1" applyBorder="1" applyAlignment="1">
      <alignment horizontal="right"/>
    </xf>
    <xf numFmtId="0" fontId="4" fillId="32" borderId="13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7" fillId="32" borderId="12" xfId="0" applyFont="1" applyFill="1" applyBorder="1" applyAlignment="1">
      <alignment wrapText="1"/>
    </xf>
    <xf numFmtId="0" fontId="4" fillId="32" borderId="12" xfId="0" applyFont="1" applyFill="1" applyBorder="1" applyAlignment="1">
      <alignment wrapText="1"/>
    </xf>
    <xf numFmtId="172" fontId="4" fillId="32" borderId="12" xfId="0" applyNumberFormat="1" applyFont="1" applyFill="1" applyBorder="1" applyAlignment="1">
      <alignment horizontal="right" vertical="top" wrapText="1"/>
    </xf>
    <xf numFmtId="0" fontId="4" fillId="32" borderId="12" xfId="0" applyFont="1" applyFill="1" applyBorder="1" applyAlignment="1">
      <alignment horizontal="right"/>
    </xf>
    <xf numFmtId="0" fontId="6" fillId="32" borderId="14" xfId="53" applyNumberFormat="1" applyFont="1" applyFill="1" applyBorder="1" applyAlignment="1" applyProtection="1">
      <alignment horizontal="left" vertical="center" wrapText="1"/>
      <protection hidden="1"/>
    </xf>
    <xf numFmtId="0" fontId="7" fillId="32" borderId="12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wrapText="1"/>
    </xf>
    <xf numFmtId="0" fontId="6" fillId="32" borderId="13" xfId="53" applyNumberFormat="1" applyFont="1" applyFill="1" applyBorder="1" applyAlignment="1" applyProtection="1">
      <alignment horizontal="left" wrapText="1"/>
      <protection hidden="1"/>
    </xf>
    <xf numFmtId="172" fontId="4" fillId="32" borderId="12" xfId="0" applyNumberFormat="1" applyFont="1" applyFill="1" applyBorder="1" applyAlignment="1">
      <alignment/>
    </xf>
    <xf numFmtId="0" fontId="6" fillId="32" borderId="0" xfId="0" applyFont="1" applyFill="1" applyAlignment="1">
      <alignment vertical="center" wrapText="1"/>
    </xf>
    <xf numFmtId="3" fontId="4" fillId="0" borderId="11" xfId="0" applyNumberFormat="1" applyFont="1" applyFill="1" applyBorder="1" applyAlignment="1">
      <alignment horizontal="center"/>
    </xf>
    <xf numFmtId="172" fontId="6" fillId="0" borderId="12" xfId="0" applyNumberFormat="1" applyFont="1" applyFill="1" applyBorder="1" applyAlignment="1">
      <alignment horizontal="right"/>
    </xf>
    <xf numFmtId="172" fontId="4" fillId="0" borderId="12" xfId="0" applyNumberFormat="1" applyFont="1" applyFill="1" applyBorder="1" applyAlignment="1">
      <alignment horizontal="right"/>
    </xf>
    <xf numFmtId="172" fontId="4" fillId="32" borderId="0" xfId="0" applyNumberFormat="1" applyFont="1" applyFill="1" applyBorder="1" applyAlignment="1">
      <alignment horizontal="center"/>
    </xf>
    <xf numFmtId="172" fontId="4" fillId="32" borderId="12" xfId="0" applyNumberFormat="1" applyFont="1" applyFill="1" applyBorder="1" applyAlignment="1">
      <alignment horizontal="right" wrapText="1"/>
    </xf>
    <xf numFmtId="172" fontId="6" fillId="32" borderId="12" xfId="0" applyNumberFormat="1" applyFont="1" applyFill="1" applyBorder="1" applyAlignment="1">
      <alignment horizontal="right" wrapText="1"/>
    </xf>
    <xf numFmtId="0" fontId="6" fillId="32" borderId="12" xfId="0" applyFont="1" applyFill="1" applyBorder="1" applyAlignment="1">
      <alignment horizontal="right" wrapText="1"/>
    </xf>
    <xf numFmtId="0" fontId="4" fillId="32" borderId="12" xfId="0" applyFont="1" applyFill="1" applyBorder="1" applyAlignment="1">
      <alignment horizontal="right" wrapText="1"/>
    </xf>
    <xf numFmtId="49" fontId="4" fillId="0" borderId="1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wrapText="1"/>
    </xf>
    <xf numFmtId="0" fontId="7" fillId="32" borderId="12" xfId="0" applyFont="1" applyFill="1" applyBorder="1" applyAlignment="1">
      <alignment horizontal="center" wrapText="1"/>
    </xf>
    <xf numFmtId="0" fontId="4" fillId="32" borderId="12" xfId="0" applyFont="1" applyFill="1" applyBorder="1" applyAlignment="1">
      <alignment horizontal="center" wrapText="1"/>
    </xf>
    <xf numFmtId="2" fontId="4" fillId="32" borderId="11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center"/>
    </xf>
    <xf numFmtId="2" fontId="6" fillId="32" borderId="12" xfId="0" applyNumberFormat="1" applyFont="1" applyFill="1" applyBorder="1" applyAlignment="1">
      <alignment horizontal="right" wrapText="1"/>
    </xf>
    <xf numFmtId="2" fontId="4" fillId="32" borderId="12" xfId="0" applyNumberFormat="1" applyFont="1" applyFill="1" applyBorder="1" applyAlignment="1">
      <alignment horizontal="right" wrapText="1"/>
    </xf>
    <xf numFmtId="49" fontId="4" fillId="32" borderId="12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center" wrapText="1"/>
    </xf>
    <xf numFmtId="172" fontId="4" fillId="32" borderId="11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left" wrapText="1"/>
    </xf>
    <xf numFmtId="49" fontId="6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left" wrapText="1"/>
    </xf>
    <xf numFmtId="0" fontId="4" fillId="32" borderId="12" xfId="0" applyFont="1" applyFill="1" applyBorder="1" applyAlignment="1">
      <alignment/>
    </xf>
    <xf numFmtId="49" fontId="6" fillId="32" borderId="13" xfId="0" applyNumberFormat="1" applyFont="1" applyFill="1" applyBorder="1" applyAlignment="1">
      <alignment horizontal="center"/>
    </xf>
    <xf numFmtId="0" fontId="6" fillId="32" borderId="12" xfId="0" applyFont="1" applyFill="1" applyBorder="1" applyAlignment="1">
      <alignment/>
    </xf>
    <xf numFmtId="172" fontId="6" fillId="32" borderId="12" xfId="0" applyNumberFormat="1" applyFont="1" applyFill="1" applyBorder="1" applyAlignment="1">
      <alignment/>
    </xf>
    <xf numFmtId="0" fontId="6" fillId="32" borderId="13" xfId="0" applyFont="1" applyFill="1" applyBorder="1" applyAlignment="1">
      <alignment horizontal="left" wrapText="1"/>
    </xf>
    <xf numFmtId="0" fontId="7" fillId="32" borderId="13" xfId="0" applyFont="1" applyFill="1" applyBorder="1" applyAlignment="1">
      <alignment horizontal="center"/>
    </xf>
    <xf numFmtId="0" fontId="6" fillId="0" borderId="13" xfId="53" applyNumberFormat="1" applyFont="1" applyFill="1" applyBorder="1" applyAlignment="1" applyProtection="1">
      <alignment horizontal="left" vertical="center" wrapText="1"/>
      <protection hidden="1"/>
    </xf>
    <xf numFmtId="49" fontId="6" fillId="0" borderId="1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4" fillId="32" borderId="13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Font="1" applyBorder="1" applyAlignment="1">
      <alignment wrapText="1"/>
    </xf>
    <xf numFmtId="0" fontId="4" fillId="32" borderId="14" xfId="0" applyFont="1" applyFill="1" applyBorder="1" applyAlignment="1">
      <alignment horizontal="left" vertical="top" wrapText="1"/>
    </xf>
    <xf numFmtId="49" fontId="4" fillId="32" borderId="20" xfId="0" applyNumberFormat="1" applyFont="1" applyFill="1" applyBorder="1" applyAlignment="1">
      <alignment horizontal="center"/>
    </xf>
    <xf numFmtId="0" fontId="4" fillId="32" borderId="14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49" fontId="4" fillId="32" borderId="12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4" fillId="0" borderId="13" xfId="53" applyNumberFormat="1" applyFont="1" applyFill="1" applyBorder="1" applyAlignment="1" applyProtection="1">
      <alignment horizontal="left" wrapText="1"/>
      <protection hidden="1"/>
    </xf>
    <xf numFmtId="0" fontId="6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/>
    </xf>
    <xf numFmtId="0" fontId="0" fillId="32" borderId="0" xfId="0" applyFont="1" applyFill="1" applyAlignment="1">
      <alignment/>
    </xf>
    <xf numFmtId="49" fontId="6" fillId="0" borderId="13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172" fontId="6" fillId="0" borderId="11" xfId="0" applyNumberFormat="1" applyFont="1" applyFill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 vertical="top" wrapText="1"/>
    </xf>
    <xf numFmtId="0" fontId="6" fillId="32" borderId="12" xfId="0" applyFont="1" applyFill="1" applyBorder="1" applyAlignment="1">
      <alignment horizontal="center" vertical="top" wrapText="1"/>
    </xf>
    <xf numFmtId="49" fontId="6" fillId="32" borderId="12" xfId="0" applyNumberFormat="1" applyFont="1" applyFill="1" applyBorder="1" applyAlignment="1">
      <alignment horizontal="center" wrapText="1"/>
    </xf>
    <xf numFmtId="172" fontId="4" fillId="32" borderId="11" xfId="0" applyNumberFormat="1" applyFont="1" applyFill="1" applyBorder="1" applyAlignment="1">
      <alignment/>
    </xf>
    <xf numFmtId="49" fontId="4" fillId="32" borderId="14" xfId="0" applyNumberFormat="1" applyFont="1" applyFill="1" applyBorder="1" applyAlignment="1">
      <alignment horizontal="center"/>
    </xf>
    <xf numFmtId="49" fontId="4" fillId="32" borderId="12" xfId="0" applyNumberFormat="1" applyFont="1" applyFill="1" applyBorder="1" applyAlignment="1">
      <alignment wrapText="1"/>
    </xf>
    <xf numFmtId="0" fontId="4" fillId="32" borderId="0" xfId="0" applyFont="1" applyFill="1" applyAlignment="1">
      <alignment wrapText="1"/>
    </xf>
    <xf numFmtId="0" fontId="6" fillId="32" borderId="0" xfId="0" applyFont="1" applyFill="1" applyAlignment="1">
      <alignment horizontal="left" vertical="center" wrapText="1"/>
    </xf>
    <xf numFmtId="0" fontId="4" fillId="34" borderId="0" xfId="0" applyFont="1" applyFill="1" applyAlignment="1">
      <alignment/>
    </xf>
    <xf numFmtId="49" fontId="6" fillId="0" borderId="1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172" fontId="6" fillId="0" borderId="12" xfId="0" applyNumberFormat="1" applyFont="1" applyFill="1" applyBorder="1" applyAlignment="1">
      <alignment/>
    </xf>
    <xf numFmtId="0" fontId="6" fillId="32" borderId="11" xfId="0" applyFont="1" applyFill="1" applyBorder="1" applyAlignment="1">
      <alignment horizontal="center" wrapText="1"/>
    </xf>
    <xf numFmtId="0" fontId="9" fillId="32" borderId="12" xfId="0" applyFont="1" applyFill="1" applyBorder="1" applyAlignment="1">
      <alignment horizontal="center" wrapText="1"/>
    </xf>
    <xf numFmtId="49" fontId="9" fillId="32" borderId="11" xfId="0" applyNumberFormat="1" applyFont="1" applyFill="1" applyBorder="1" applyAlignment="1">
      <alignment horizontal="center"/>
    </xf>
    <xf numFmtId="49" fontId="6" fillId="32" borderId="12" xfId="0" applyNumberFormat="1" applyFont="1" applyFill="1" applyBorder="1" applyAlignment="1">
      <alignment horizontal="left" vertical="top" wrapText="1"/>
    </xf>
    <xf numFmtId="0" fontId="9" fillId="32" borderId="12" xfId="0" applyFont="1" applyFill="1" applyBorder="1" applyAlignment="1">
      <alignment horizontal="center"/>
    </xf>
    <xf numFmtId="49" fontId="7" fillId="32" borderId="12" xfId="0" applyNumberFormat="1" applyFont="1" applyFill="1" applyBorder="1" applyAlignment="1">
      <alignment horizontal="center"/>
    </xf>
    <xf numFmtId="49" fontId="4" fillId="32" borderId="12" xfId="0" applyNumberFormat="1" applyFont="1" applyFill="1" applyBorder="1" applyAlignment="1">
      <alignment horizontal="right"/>
    </xf>
    <xf numFmtId="0" fontId="6" fillId="32" borderId="12" xfId="0" applyFont="1" applyFill="1" applyBorder="1" applyAlignment="1">
      <alignment vertical="center" wrapText="1"/>
    </xf>
    <xf numFmtId="0" fontId="6" fillId="32" borderId="12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4" fillId="32" borderId="21" xfId="53" applyNumberFormat="1" applyFont="1" applyFill="1" applyBorder="1" applyAlignment="1" applyProtection="1">
      <alignment horizontal="left" vertical="center" wrapText="1"/>
      <protection hidden="1"/>
    </xf>
    <xf numFmtId="0" fontId="4" fillId="32" borderId="0" xfId="0" applyFont="1" applyFill="1" applyBorder="1" applyAlignment="1">
      <alignment horizontal="center"/>
    </xf>
    <xf numFmtId="49" fontId="4" fillId="32" borderId="0" xfId="0" applyNumberFormat="1" applyFont="1" applyFill="1" applyBorder="1" applyAlignment="1">
      <alignment horizontal="center"/>
    </xf>
    <xf numFmtId="0" fontId="4" fillId="32" borderId="0" xfId="0" applyFont="1" applyFill="1" applyBorder="1" applyAlignment="1">
      <alignment/>
    </xf>
    <xf numFmtId="172" fontId="4" fillId="32" borderId="0" xfId="0" applyNumberFormat="1" applyFont="1" applyFill="1" applyBorder="1" applyAlignment="1">
      <alignment/>
    </xf>
    <xf numFmtId="0" fontId="6" fillId="0" borderId="21" xfId="0" applyFont="1" applyFill="1" applyBorder="1" applyAlignment="1">
      <alignment wrapText="1"/>
    </xf>
    <xf numFmtId="4" fontId="6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3" fontId="6" fillId="32" borderId="12" xfId="0" applyNumberFormat="1" applyFont="1" applyFill="1" applyBorder="1" applyAlignment="1">
      <alignment horizontal="center"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6" fillId="32" borderId="11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172" fontId="6" fillId="32" borderId="12" xfId="0" applyNumberFormat="1" applyFont="1" applyFill="1" applyBorder="1" applyAlignment="1">
      <alignment horizontal="right" vertical="top" wrapText="1"/>
    </xf>
    <xf numFmtId="0" fontId="6" fillId="32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4" fillId="32" borderId="12" xfId="53" applyNumberFormat="1" applyFont="1" applyFill="1" applyBorder="1" applyAlignment="1" applyProtection="1">
      <alignment horizontal="left" vertical="center" wrapText="1"/>
      <protection hidden="1"/>
    </xf>
    <xf numFmtId="0" fontId="4" fillId="32" borderId="13" xfId="0" applyFont="1" applyFill="1" applyBorder="1" applyAlignment="1">
      <alignment horizontal="center" wrapText="1"/>
    </xf>
    <xf numFmtId="10" fontId="4" fillId="0" borderId="0" xfId="0" applyNumberFormat="1" applyFont="1" applyFill="1" applyAlignment="1">
      <alignment/>
    </xf>
    <xf numFmtId="0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4" fontId="4" fillId="32" borderId="12" xfId="0" applyNumberFormat="1" applyFont="1" applyFill="1" applyBorder="1" applyAlignment="1">
      <alignment horizontal="right" vertical="center"/>
    </xf>
    <xf numFmtId="0" fontId="4" fillId="35" borderId="12" xfId="0" applyFont="1" applyFill="1" applyBorder="1" applyAlignment="1">
      <alignment horizontal="left" vertical="center" wrapText="1"/>
    </xf>
    <xf numFmtId="49" fontId="4" fillId="35" borderId="11" xfId="0" applyNumberFormat="1" applyFont="1" applyFill="1" applyBorder="1" applyAlignment="1">
      <alignment horizontal="center" vertical="center"/>
    </xf>
    <xf numFmtId="49" fontId="4" fillId="35" borderId="13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" fillId="35" borderId="12" xfId="53" applyNumberFormat="1" applyFont="1" applyFill="1" applyBorder="1" applyAlignment="1" applyProtection="1">
      <alignment horizontal="left" vertical="center" wrapText="1"/>
      <protection hidden="1"/>
    </xf>
    <xf numFmtId="49" fontId="4" fillId="35" borderId="12" xfId="0" applyNumberFormat="1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0" xfId="0" applyFont="1" applyFill="1" applyAlignment="1">
      <alignment horizontal="left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35" borderId="13" xfId="53" applyNumberFormat="1" applyFont="1" applyFill="1" applyBorder="1" applyAlignment="1" applyProtection="1">
      <alignment horizontal="left" vertical="center" wrapText="1"/>
      <protection hidden="1"/>
    </xf>
    <xf numFmtId="0" fontId="4" fillId="35" borderId="0" xfId="0" applyFont="1" applyFill="1" applyAlignment="1">
      <alignment vertical="center" wrapText="1"/>
    </xf>
    <xf numFmtId="3" fontId="4" fillId="35" borderId="12" xfId="0" applyNumberFormat="1" applyFont="1" applyFill="1" applyBorder="1" applyAlignment="1">
      <alignment horizontal="center" vertical="center"/>
    </xf>
    <xf numFmtId="175" fontId="6" fillId="32" borderId="12" xfId="0" applyNumberFormat="1" applyFont="1" applyFill="1" applyBorder="1" applyAlignment="1">
      <alignment/>
    </xf>
    <xf numFmtId="175" fontId="4" fillId="32" borderId="12" xfId="0" applyNumberFormat="1" applyFont="1" applyFill="1" applyBorder="1" applyAlignment="1">
      <alignment/>
    </xf>
    <xf numFmtId="175" fontId="4" fillId="32" borderId="12" xfId="0" applyNumberFormat="1" applyFont="1" applyFill="1" applyBorder="1" applyAlignment="1">
      <alignment horizontal="right"/>
    </xf>
    <xf numFmtId="4" fontId="6" fillId="32" borderId="11" xfId="0" applyNumberFormat="1" applyFont="1" applyFill="1" applyBorder="1" applyAlignment="1">
      <alignment horizontal="right" vertical="center"/>
    </xf>
    <xf numFmtId="4" fontId="4" fillId="32" borderId="11" xfId="0" applyNumberFormat="1" applyFont="1" applyFill="1" applyBorder="1" applyAlignment="1">
      <alignment horizontal="right" vertical="center"/>
    </xf>
    <xf numFmtId="4" fontId="4" fillId="32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4" fontId="4" fillId="35" borderId="11" xfId="0" applyNumberFormat="1" applyFont="1" applyFill="1" applyBorder="1" applyAlignment="1">
      <alignment horizontal="right" vertical="center"/>
    </xf>
    <xf numFmtId="4" fontId="4" fillId="32" borderId="12" xfId="0" applyNumberFormat="1" applyFont="1" applyFill="1" applyBorder="1" applyAlignment="1">
      <alignment vertical="center"/>
    </xf>
    <xf numFmtId="4" fontId="4" fillId="35" borderId="12" xfId="0" applyNumberFormat="1" applyFont="1" applyFill="1" applyBorder="1" applyAlignment="1">
      <alignment horizontal="right" vertical="center"/>
    </xf>
    <xf numFmtId="4" fontId="4" fillId="32" borderId="12" xfId="0" applyNumberFormat="1" applyFont="1" applyFill="1" applyBorder="1" applyAlignment="1">
      <alignment vertical="center" wrapText="1"/>
    </xf>
    <xf numFmtId="4" fontId="0" fillId="0" borderId="0" xfId="0" applyNumberFormat="1" applyFont="1" applyAlignment="1">
      <alignment/>
    </xf>
    <xf numFmtId="4" fontId="6" fillId="0" borderId="2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6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5.25390625" style="210" customWidth="1"/>
    <col min="2" max="2" width="61.75390625" style="210" customWidth="1"/>
    <col min="3" max="3" width="9.625" style="210" customWidth="1"/>
    <col min="4" max="4" width="9.75390625" style="210" customWidth="1"/>
    <col min="5" max="5" width="20.75390625" style="210" customWidth="1"/>
    <col min="6" max="6" width="9.125" style="210" customWidth="1"/>
    <col min="7" max="7" width="10.25390625" style="210" bestFit="1" customWidth="1"/>
    <col min="8" max="16384" width="9.125" style="210" customWidth="1"/>
  </cols>
  <sheetData>
    <row r="1" spans="3:5" ht="12.75">
      <c r="C1" s="211"/>
      <c r="D1" s="321" t="s">
        <v>490</v>
      </c>
      <c r="E1" s="321"/>
    </row>
    <row r="2" spans="3:5" ht="12.75">
      <c r="C2" s="212" t="s">
        <v>637</v>
      </c>
      <c r="D2" s="212"/>
      <c r="E2" s="212"/>
    </row>
    <row r="3" spans="3:5" ht="12.75">
      <c r="C3" s="212" t="s">
        <v>598</v>
      </c>
      <c r="D3" s="212"/>
      <c r="E3" s="212"/>
    </row>
    <row r="4" spans="3:6" ht="12.75">
      <c r="C4" s="322" t="s">
        <v>714</v>
      </c>
      <c r="D4" s="322"/>
      <c r="E4" s="322"/>
      <c r="F4" s="323"/>
    </row>
    <row r="5" spans="3:6" ht="12.75">
      <c r="C5" s="98"/>
      <c r="D5" s="98"/>
      <c r="E5" s="98"/>
      <c r="F5" s="99"/>
    </row>
    <row r="6" spans="3:5" ht="12.75">
      <c r="C6" s="211"/>
      <c r="D6" s="321" t="s">
        <v>475</v>
      </c>
      <c r="E6" s="321"/>
    </row>
    <row r="7" spans="3:5" ht="12.75">
      <c r="C7" s="212" t="s">
        <v>637</v>
      </c>
      <c r="D7" s="212"/>
      <c r="E7" s="212"/>
    </row>
    <row r="8" spans="3:5" ht="12.75">
      <c r="C8" s="212" t="s">
        <v>598</v>
      </c>
      <c r="D8" s="212"/>
      <c r="E8" s="212"/>
    </row>
    <row r="9" spans="3:6" ht="12.75">
      <c r="C9" s="322" t="s">
        <v>476</v>
      </c>
      <c r="D9" s="322"/>
      <c r="E9" s="322"/>
      <c r="F9" s="323"/>
    </row>
    <row r="11" spans="1:5" ht="21" customHeight="1">
      <c r="A11" s="213"/>
      <c r="B11" s="324" t="s">
        <v>282</v>
      </c>
      <c r="C11" s="324"/>
      <c r="D11" s="324"/>
      <c r="E11" s="324"/>
    </row>
    <row r="12" spans="1:5" ht="12.75" customHeight="1">
      <c r="A12" s="214"/>
      <c r="B12" s="215"/>
      <c r="C12" s="215"/>
      <c r="D12" s="215"/>
      <c r="E12" s="215"/>
    </row>
    <row r="13" spans="2:5" ht="14.25" customHeight="1">
      <c r="B13" s="216"/>
      <c r="C13" s="216"/>
      <c r="D13" s="217"/>
      <c r="E13" s="107" t="s">
        <v>211</v>
      </c>
    </row>
    <row r="14" spans="2:5" ht="12.75" customHeight="1">
      <c r="B14" s="325" t="s">
        <v>608</v>
      </c>
      <c r="C14" s="325" t="s">
        <v>212</v>
      </c>
      <c r="D14" s="325" t="s">
        <v>213</v>
      </c>
      <c r="E14" s="325" t="s">
        <v>590</v>
      </c>
    </row>
    <row r="15" spans="2:5" ht="12" customHeight="1">
      <c r="B15" s="326"/>
      <c r="C15" s="326"/>
      <c r="D15" s="326"/>
      <c r="E15" s="326"/>
    </row>
    <row r="16" spans="2:5" ht="12" customHeight="1">
      <c r="B16" s="327"/>
      <c r="C16" s="327"/>
      <c r="D16" s="327"/>
      <c r="E16" s="327"/>
    </row>
    <row r="17" spans="2:5" ht="12.75" customHeight="1">
      <c r="B17" s="1">
        <v>1</v>
      </c>
      <c r="C17" s="1">
        <v>2</v>
      </c>
      <c r="D17" s="2" t="s">
        <v>587</v>
      </c>
      <c r="E17" s="3">
        <v>4</v>
      </c>
    </row>
    <row r="18" spans="2:5" ht="12.75">
      <c r="B18" s="218" t="s">
        <v>609</v>
      </c>
      <c r="C18" s="219" t="s">
        <v>591</v>
      </c>
      <c r="D18" s="219" t="s">
        <v>592</v>
      </c>
      <c r="E18" s="275">
        <f>E19++E20+E21+E23+E25+E26+E22+E24</f>
        <v>57922.380000000005</v>
      </c>
    </row>
    <row r="19" spans="2:5" ht="32.25" customHeight="1">
      <c r="B19" s="9" t="s">
        <v>339</v>
      </c>
      <c r="C19" s="220" t="s">
        <v>591</v>
      </c>
      <c r="D19" s="220" t="s">
        <v>596</v>
      </c>
      <c r="E19" s="276">
        <f>'приложение 4'!H20</f>
        <v>1520.37</v>
      </c>
    </row>
    <row r="20" spans="2:5" ht="38.25">
      <c r="B20" s="90" t="s">
        <v>341</v>
      </c>
      <c r="C20" s="220" t="s">
        <v>591</v>
      </c>
      <c r="D20" s="220" t="s">
        <v>593</v>
      </c>
      <c r="E20" s="276">
        <f>'приложение 4'!H25</f>
        <v>1145.2200000000003</v>
      </c>
    </row>
    <row r="21" spans="2:5" ht="45.75" customHeight="1">
      <c r="B21" s="50" t="s">
        <v>345</v>
      </c>
      <c r="C21" s="220" t="s">
        <v>591</v>
      </c>
      <c r="D21" s="220" t="s">
        <v>604</v>
      </c>
      <c r="E21" s="276">
        <f>'приложение 4'!H31</f>
        <v>19864.38</v>
      </c>
    </row>
    <row r="22" spans="2:5" ht="15.75" customHeight="1">
      <c r="B22" s="221" t="s">
        <v>159</v>
      </c>
      <c r="C22" s="220" t="s">
        <v>591</v>
      </c>
      <c r="D22" s="220" t="s">
        <v>594</v>
      </c>
      <c r="E22" s="276">
        <f>'приложение 4'!H55</f>
        <v>18</v>
      </c>
    </row>
    <row r="23" spans="2:5" ht="30" customHeight="1">
      <c r="B23" s="9" t="s">
        <v>406</v>
      </c>
      <c r="C23" s="220" t="s">
        <v>591</v>
      </c>
      <c r="D23" s="220" t="s">
        <v>602</v>
      </c>
      <c r="E23" s="276">
        <f>'приложение 4'!H59</f>
        <v>6046.630000000001</v>
      </c>
    </row>
    <row r="24" spans="2:5" ht="12.75" hidden="1">
      <c r="B24" s="221" t="s">
        <v>173</v>
      </c>
      <c r="C24" s="220" t="s">
        <v>591</v>
      </c>
      <c r="D24" s="220" t="s">
        <v>603</v>
      </c>
      <c r="E24" s="276">
        <f>'приложение 4'!H81</f>
        <v>0</v>
      </c>
    </row>
    <row r="25" spans="2:5" ht="18" customHeight="1" hidden="1">
      <c r="B25" s="221" t="s">
        <v>150</v>
      </c>
      <c r="C25" s="220" t="s">
        <v>591</v>
      </c>
      <c r="D25" s="220" t="s">
        <v>633</v>
      </c>
      <c r="E25" s="276">
        <f>'приложение 4'!H83</f>
        <v>0</v>
      </c>
    </row>
    <row r="26" spans="2:5" ht="12.75">
      <c r="B26" s="221" t="s">
        <v>630</v>
      </c>
      <c r="C26" s="220" t="s">
        <v>591</v>
      </c>
      <c r="D26" s="220" t="s">
        <v>664</v>
      </c>
      <c r="E26" s="276">
        <f>'приложение 4'!H87</f>
        <v>29327.780000000006</v>
      </c>
    </row>
    <row r="27" spans="2:5" ht="30.75" customHeight="1">
      <c r="B27" s="222" t="s">
        <v>638</v>
      </c>
      <c r="C27" s="219" t="s">
        <v>593</v>
      </c>
      <c r="D27" s="219" t="s">
        <v>592</v>
      </c>
      <c r="E27" s="275">
        <f>E28+E29</f>
        <v>1514.54</v>
      </c>
    </row>
    <row r="28" spans="2:5" ht="29.25" customHeight="1">
      <c r="B28" s="221" t="s">
        <v>665</v>
      </c>
      <c r="C28" s="220" t="s">
        <v>593</v>
      </c>
      <c r="D28" s="220" t="s">
        <v>606</v>
      </c>
      <c r="E28" s="276">
        <f>'приложение 4'!H164</f>
        <v>1432.09</v>
      </c>
    </row>
    <row r="29" spans="2:5" ht="28.5" customHeight="1">
      <c r="B29" s="221" t="s">
        <v>678</v>
      </c>
      <c r="C29" s="220" t="s">
        <v>593</v>
      </c>
      <c r="D29" s="220" t="s">
        <v>679</v>
      </c>
      <c r="E29" s="276">
        <f>'приложение 4'!H168</f>
        <v>82.45</v>
      </c>
    </row>
    <row r="30" spans="2:5" ht="12.75">
      <c r="B30" s="222" t="s">
        <v>610</v>
      </c>
      <c r="C30" s="219" t="s">
        <v>604</v>
      </c>
      <c r="D30" s="219" t="s">
        <v>592</v>
      </c>
      <c r="E30" s="275">
        <f>E31+E33+E34+E32</f>
        <v>24725.379999999997</v>
      </c>
    </row>
    <row r="31" spans="2:5" ht="12.75" hidden="1">
      <c r="B31" s="221" t="s">
        <v>681</v>
      </c>
      <c r="C31" s="220" t="s">
        <v>604</v>
      </c>
      <c r="D31" s="220" t="s">
        <v>591</v>
      </c>
      <c r="E31" s="276">
        <f>'приложение 4'!H184</f>
        <v>0</v>
      </c>
    </row>
    <row r="32" spans="2:5" ht="12.75" hidden="1">
      <c r="B32" s="223" t="s">
        <v>230</v>
      </c>
      <c r="C32" s="220" t="s">
        <v>604</v>
      </c>
      <c r="D32" s="220" t="s">
        <v>594</v>
      </c>
      <c r="E32" s="276">
        <f>'приложение 4'!H190</f>
        <v>0</v>
      </c>
    </row>
    <row r="33" spans="2:5" ht="12.75">
      <c r="B33" s="128" t="s">
        <v>680</v>
      </c>
      <c r="C33" s="220" t="s">
        <v>604</v>
      </c>
      <c r="D33" s="220" t="s">
        <v>606</v>
      </c>
      <c r="E33" s="276">
        <f>'приложение 4'!H195</f>
        <v>20413.66</v>
      </c>
    </row>
    <row r="34" spans="2:5" ht="16.5" customHeight="1">
      <c r="B34" s="221" t="s">
        <v>632</v>
      </c>
      <c r="C34" s="220" t="s">
        <v>604</v>
      </c>
      <c r="D34" s="220" t="s">
        <v>597</v>
      </c>
      <c r="E34" s="276">
        <f>'приложение 4'!H217</f>
        <v>4311.719999999999</v>
      </c>
    </row>
    <row r="35" spans="2:5" ht="18.75" customHeight="1">
      <c r="B35" s="192" t="s">
        <v>146</v>
      </c>
      <c r="C35" s="219" t="s">
        <v>594</v>
      </c>
      <c r="D35" s="219" t="s">
        <v>592</v>
      </c>
      <c r="E35" s="275">
        <f>E36+E37+E38</f>
        <v>9399.51</v>
      </c>
    </row>
    <row r="36" spans="2:5" ht="15" customHeight="1">
      <c r="B36" s="11" t="s">
        <v>147</v>
      </c>
      <c r="C36" s="220" t="s">
        <v>594</v>
      </c>
      <c r="D36" s="220" t="s">
        <v>591</v>
      </c>
      <c r="E36" s="276">
        <f>'приложение 4'!H244</f>
        <v>427.55</v>
      </c>
    </row>
    <row r="37" spans="2:5" ht="12.75">
      <c r="B37" s="223" t="s">
        <v>231</v>
      </c>
      <c r="C37" s="220" t="s">
        <v>594</v>
      </c>
      <c r="D37" s="220" t="s">
        <v>596</v>
      </c>
      <c r="E37" s="276">
        <f>'приложение 4'!H250</f>
        <v>7637.96</v>
      </c>
    </row>
    <row r="38" spans="2:5" ht="12.75">
      <c r="B38" s="223" t="s">
        <v>456</v>
      </c>
      <c r="C38" s="220" t="s">
        <v>594</v>
      </c>
      <c r="D38" s="220" t="s">
        <v>593</v>
      </c>
      <c r="E38" s="276">
        <f>'приложение 4'!H270</f>
        <v>1334</v>
      </c>
    </row>
    <row r="39" spans="2:5" ht="15" customHeight="1">
      <c r="B39" s="222" t="s">
        <v>625</v>
      </c>
      <c r="C39" s="219" t="s">
        <v>602</v>
      </c>
      <c r="D39" s="219" t="s">
        <v>592</v>
      </c>
      <c r="E39" s="275">
        <f>E40</f>
        <v>665.8</v>
      </c>
    </row>
    <row r="40" spans="2:5" ht="15.75" customHeight="1">
      <c r="B40" s="221" t="s">
        <v>291</v>
      </c>
      <c r="C40" s="220" t="s">
        <v>602</v>
      </c>
      <c r="D40" s="220" t="s">
        <v>594</v>
      </c>
      <c r="E40" s="276">
        <f>'приложение 4'!H279</f>
        <v>665.8</v>
      </c>
    </row>
    <row r="41" spans="2:5" ht="17.25" customHeight="1">
      <c r="B41" s="222" t="s">
        <v>611</v>
      </c>
      <c r="C41" s="219" t="s">
        <v>603</v>
      </c>
      <c r="D41" s="219" t="s">
        <v>592</v>
      </c>
      <c r="E41" s="275">
        <f>E42+E43+E45+E46+E44</f>
        <v>289421.9</v>
      </c>
    </row>
    <row r="42" spans="2:5" ht="12.75">
      <c r="B42" s="221" t="s">
        <v>612</v>
      </c>
      <c r="C42" s="220" t="s">
        <v>603</v>
      </c>
      <c r="D42" s="220" t="s">
        <v>591</v>
      </c>
      <c r="E42" s="276">
        <f>'приложение 4'!H292</f>
        <v>75784.36</v>
      </c>
    </row>
    <row r="43" spans="2:5" ht="12.75">
      <c r="B43" s="221" t="s">
        <v>607</v>
      </c>
      <c r="C43" s="220" t="s">
        <v>603</v>
      </c>
      <c r="D43" s="220" t="s">
        <v>596</v>
      </c>
      <c r="E43" s="276">
        <f>'приложение 4'!H311</f>
        <v>147228.30000000002</v>
      </c>
    </row>
    <row r="44" spans="2:5" ht="12.75">
      <c r="B44" s="221" t="s">
        <v>274</v>
      </c>
      <c r="C44" s="220" t="s">
        <v>603</v>
      </c>
      <c r="D44" s="220" t="s">
        <v>593</v>
      </c>
      <c r="E44" s="276">
        <f>'приложение 4'!H334</f>
        <v>20426.370000000003</v>
      </c>
    </row>
    <row r="45" spans="2:5" ht="17.25" customHeight="1">
      <c r="B45" s="237" t="s">
        <v>442</v>
      </c>
      <c r="C45" s="220" t="s">
        <v>603</v>
      </c>
      <c r="D45" s="220" t="s">
        <v>603</v>
      </c>
      <c r="E45" s="276">
        <f>'приложение 4'!H357</f>
        <v>530.9599999999999</v>
      </c>
    </row>
    <row r="46" spans="2:5" ht="12.75">
      <c r="B46" s="221" t="s">
        <v>613</v>
      </c>
      <c r="C46" s="220" t="s">
        <v>603</v>
      </c>
      <c r="D46" s="220" t="s">
        <v>606</v>
      </c>
      <c r="E46" s="276">
        <f>'приложение 4'!H380</f>
        <v>45451.909999999996</v>
      </c>
    </row>
    <row r="47" spans="2:5" ht="12.75">
      <c r="B47" s="224" t="s">
        <v>154</v>
      </c>
      <c r="C47" s="219" t="s">
        <v>595</v>
      </c>
      <c r="D47" s="219" t="s">
        <v>592</v>
      </c>
      <c r="E47" s="275">
        <f>E48+E49</f>
        <v>33777.469999999994</v>
      </c>
    </row>
    <row r="48" spans="2:5" ht="12.75">
      <c r="B48" s="221" t="s">
        <v>614</v>
      </c>
      <c r="C48" s="2" t="s">
        <v>595</v>
      </c>
      <c r="D48" s="2" t="s">
        <v>591</v>
      </c>
      <c r="E48" s="276">
        <f>'приложение 4'!H403</f>
        <v>30453.879999999997</v>
      </c>
    </row>
    <row r="49" spans="2:5" ht="12.75">
      <c r="B49" s="225" t="s">
        <v>444</v>
      </c>
      <c r="C49" s="2" t="s">
        <v>595</v>
      </c>
      <c r="D49" s="2" t="s">
        <v>604</v>
      </c>
      <c r="E49" s="276">
        <f>'приложение 4'!H429</f>
        <v>3323.5899999999997</v>
      </c>
    </row>
    <row r="50" spans="2:5" ht="12.75">
      <c r="B50" s="218" t="s">
        <v>666</v>
      </c>
      <c r="C50" s="219" t="s">
        <v>606</v>
      </c>
      <c r="D50" s="219" t="s">
        <v>592</v>
      </c>
      <c r="E50" s="275">
        <f>E51+E52</f>
        <v>431.3</v>
      </c>
    </row>
    <row r="51" spans="2:5" ht="12.75">
      <c r="B51" s="226" t="s">
        <v>1</v>
      </c>
      <c r="C51" s="227" t="s">
        <v>606</v>
      </c>
      <c r="D51" s="220" t="s">
        <v>603</v>
      </c>
      <c r="E51" s="276">
        <f>'приложение 4'!H442</f>
        <v>129.87</v>
      </c>
    </row>
    <row r="52" spans="2:5" s="228" customFormat="1" ht="12.75" customHeight="1">
      <c r="B52" s="185" t="s">
        <v>118</v>
      </c>
      <c r="C52" s="187" t="s">
        <v>606</v>
      </c>
      <c r="D52" s="118" t="s">
        <v>606</v>
      </c>
      <c r="E52" s="277">
        <f>'приложение 4'!H446</f>
        <v>301.43</v>
      </c>
    </row>
    <row r="53" spans="2:5" ht="12.75">
      <c r="B53" s="218" t="s">
        <v>619</v>
      </c>
      <c r="C53" s="229" t="s">
        <v>620</v>
      </c>
      <c r="D53" s="219" t="s">
        <v>592</v>
      </c>
      <c r="E53" s="275">
        <f>E54+E55+E56+E57</f>
        <v>9070.65</v>
      </c>
    </row>
    <row r="54" spans="2:5" ht="12.75">
      <c r="B54" s="225" t="s">
        <v>641</v>
      </c>
      <c r="C54" s="227" t="s">
        <v>620</v>
      </c>
      <c r="D54" s="220" t="s">
        <v>591</v>
      </c>
      <c r="E54" s="276">
        <f>'приложение 4'!H452</f>
        <v>1610.3600000000001</v>
      </c>
    </row>
    <row r="55" spans="2:5" ht="12.75">
      <c r="B55" s="225" t="s">
        <v>631</v>
      </c>
      <c r="C55" s="220" t="s">
        <v>620</v>
      </c>
      <c r="D55" s="2" t="s">
        <v>593</v>
      </c>
      <c r="E55" s="276">
        <f>'приложение 4'!H458</f>
        <v>3773.19</v>
      </c>
    </row>
    <row r="56" spans="2:5" ht="12.75">
      <c r="B56" s="225" t="s">
        <v>642</v>
      </c>
      <c r="C56" s="2" t="s">
        <v>620</v>
      </c>
      <c r="D56" s="2" t="s">
        <v>604</v>
      </c>
      <c r="E56" s="276">
        <f>'приложение 4'!H473</f>
        <v>2600</v>
      </c>
    </row>
    <row r="57" spans="2:5" ht="12.75">
      <c r="B57" s="221" t="s">
        <v>621</v>
      </c>
      <c r="C57" s="2" t="s">
        <v>620</v>
      </c>
      <c r="D57" s="2" t="s">
        <v>602</v>
      </c>
      <c r="E57" s="276">
        <f>'приложение 4'!H482</f>
        <v>1087.1</v>
      </c>
    </row>
    <row r="58" spans="2:5" ht="12.75">
      <c r="B58" s="222" t="s">
        <v>667</v>
      </c>
      <c r="C58" s="230" t="s">
        <v>633</v>
      </c>
      <c r="D58" s="230" t="s">
        <v>592</v>
      </c>
      <c r="E58" s="275">
        <f>E60+E59</f>
        <v>9787.91</v>
      </c>
    </row>
    <row r="59" spans="2:5" ht="12.75">
      <c r="B59" s="231" t="s">
        <v>287</v>
      </c>
      <c r="C59" s="2" t="s">
        <v>633</v>
      </c>
      <c r="D59" s="2" t="s">
        <v>591</v>
      </c>
      <c r="E59" s="276">
        <f>'приложение 4'!H488</f>
        <v>7146.52</v>
      </c>
    </row>
    <row r="60" spans="2:5" ht="12.75">
      <c r="B60" s="10" t="s">
        <v>13</v>
      </c>
      <c r="C60" s="220" t="s">
        <v>633</v>
      </c>
      <c r="D60" s="220" t="s">
        <v>596</v>
      </c>
      <c r="E60" s="276">
        <f>'приложение 4'!H501</f>
        <v>2641.39</v>
      </c>
    </row>
    <row r="61" spans="2:5" ht="25.5">
      <c r="B61" s="15" t="s">
        <v>445</v>
      </c>
      <c r="C61" s="230" t="s">
        <v>664</v>
      </c>
      <c r="D61" s="230" t="s">
        <v>592</v>
      </c>
      <c r="E61" s="275">
        <f>E62</f>
        <v>92.74</v>
      </c>
    </row>
    <row r="62" spans="2:5" ht="12.75">
      <c r="B62" s="221" t="s">
        <v>446</v>
      </c>
      <c r="C62" s="220" t="s">
        <v>664</v>
      </c>
      <c r="D62" s="220" t="s">
        <v>591</v>
      </c>
      <c r="E62" s="278">
        <f>'приложение 4'!H513</f>
        <v>92.74</v>
      </c>
    </row>
    <row r="63" spans="2:5" ht="35.25" customHeight="1">
      <c r="B63" s="95" t="s">
        <v>447</v>
      </c>
      <c r="C63" s="219" t="s">
        <v>679</v>
      </c>
      <c r="D63" s="219" t="s">
        <v>592</v>
      </c>
      <c r="E63" s="279">
        <f>E64+E65</f>
        <v>25658</v>
      </c>
    </row>
    <row r="64" spans="2:5" ht="29.25" customHeight="1">
      <c r="B64" s="10" t="s">
        <v>420</v>
      </c>
      <c r="C64" s="220" t="s">
        <v>679</v>
      </c>
      <c r="D64" s="220" t="s">
        <v>591</v>
      </c>
      <c r="E64" s="278">
        <f>'приложение 4'!H519</f>
        <v>7704.6</v>
      </c>
    </row>
    <row r="65" spans="2:5" ht="12.75">
      <c r="B65" s="10" t="s">
        <v>574</v>
      </c>
      <c r="C65" s="220" t="s">
        <v>679</v>
      </c>
      <c r="D65" s="220" t="s">
        <v>596</v>
      </c>
      <c r="E65" s="278">
        <f>'приложение 4'!H530</f>
        <v>17953.4</v>
      </c>
    </row>
    <row r="66" spans="2:5" ht="12.75">
      <c r="B66" s="222" t="s">
        <v>162</v>
      </c>
      <c r="C66" s="220"/>
      <c r="D66" s="220"/>
      <c r="E66" s="280">
        <f>E18+E27+E30+E35+E39+E41+E47+E50+E53+E58+E61+E63</f>
        <v>462467.57999999996</v>
      </c>
    </row>
    <row r="67" spans="3:5" ht="12.75">
      <c r="C67" s="233"/>
      <c r="D67" s="233"/>
      <c r="E67" s="234" t="s">
        <v>586</v>
      </c>
    </row>
    <row r="70" spans="5:6" ht="12.75">
      <c r="E70" s="273"/>
      <c r="F70" s="274"/>
    </row>
    <row r="71" ht="12.75">
      <c r="E71" s="296"/>
    </row>
    <row r="73" ht="12.75">
      <c r="E73" s="235"/>
    </row>
    <row r="75" ht="12.75">
      <c r="E75" s="319"/>
    </row>
    <row r="77" ht="12.75">
      <c r="E77" s="236"/>
    </row>
  </sheetData>
  <sheetProtection/>
  <mergeCells count="9">
    <mergeCell ref="D1:E1"/>
    <mergeCell ref="C4:F4"/>
    <mergeCell ref="B11:E11"/>
    <mergeCell ref="D6:E6"/>
    <mergeCell ref="C9:F9"/>
    <mergeCell ref="B14:B16"/>
    <mergeCell ref="C14:C16"/>
    <mergeCell ref="E14:E16"/>
    <mergeCell ref="D14:D16"/>
  </mergeCells>
  <printOptions/>
  <pageMargins left="1.062992125984252" right="0.5905511811023623" top="0.38" bottom="0.3937007874015748" header="0.38" footer="0.29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3"/>
  <sheetViews>
    <sheetView view="pageBreakPreview" zoomScale="90" zoomScaleSheetLayoutView="90" zoomScalePageLayoutView="0" workbookViewId="0" topLeftCell="B1">
      <selection activeCell="C284" sqref="C284"/>
    </sheetView>
  </sheetViews>
  <sheetFormatPr defaultColWidth="9.00390625" defaultRowHeight="12.75"/>
  <cols>
    <col min="1" max="1" width="2.00390625" style="96" hidden="1" customWidth="1"/>
    <col min="2" max="2" width="2.00390625" style="96" customWidth="1"/>
    <col min="3" max="3" width="58.00390625" style="96" customWidth="1"/>
    <col min="4" max="4" width="6.125" style="96" customWidth="1"/>
    <col min="5" max="5" width="7.375" style="96" customWidth="1"/>
    <col min="6" max="6" width="17.125" style="96" customWidth="1"/>
    <col min="7" max="7" width="11.625" style="96" customWidth="1"/>
    <col min="8" max="8" width="17.00390625" style="96" customWidth="1"/>
    <col min="9" max="9" width="2.00390625" style="96" customWidth="1"/>
    <col min="10" max="16384" width="9.125" style="96" customWidth="1"/>
  </cols>
  <sheetData>
    <row r="1" spans="5:7" ht="12.75">
      <c r="E1" s="97"/>
      <c r="F1" s="322" t="s">
        <v>491</v>
      </c>
      <c r="G1" s="322"/>
    </row>
    <row r="2" ht="12.75">
      <c r="E2" s="96" t="s">
        <v>637</v>
      </c>
    </row>
    <row r="3" ht="12.75">
      <c r="E3" s="96" t="s">
        <v>598</v>
      </c>
    </row>
    <row r="4" spans="5:9" ht="12.75">
      <c r="E4" s="322" t="s">
        <v>711</v>
      </c>
      <c r="F4" s="322"/>
      <c r="G4" s="322"/>
      <c r="H4" s="323"/>
      <c r="I4" s="323"/>
    </row>
    <row r="5" spans="5:9" ht="12.75">
      <c r="E5" s="98"/>
      <c r="F5" s="98"/>
      <c r="G5" s="98"/>
      <c r="H5" s="99"/>
      <c r="I5" s="99"/>
    </row>
    <row r="6" spans="5:7" ht="12.75">
      <c r="E6" s="97"/>
      <c r="F6" s="322" t="s">
        <v>477</v>
      </c>
      <c r="G6" s="322"/>
    </row>
    <row r="7" ht="12.75">
      <c r="E7" s="96" t="s">
        <v>637</v>
      </c>
    </row>
    <row r="8" ht="12.75">
      <c r="E8" s="96" t="s">
        <v>598</v>
      </c>
    </row>
    <row r="9" spans="5:9" ht="12.75">
      <c r="E9" s="322" t="s">
        <v>478</v>
      </c>
      <c r="F9" s="322"/>
      <c r="G9" s="322"/>
      <c r="H9" s="323"/>
      <c r="I9" s="323"/>
    </row>
    <row r="10" spans="5:7" ht="12.75">
      <c r="E10" s="97"/>
      <c r="F10" s="98"/>
      <c r="G10" s="98"/>
    </row>
    <row r="11" spans="1:8" ht="36.75" customHeight="1">
      <c r="A11" s="100" t="s">
        <v>639</v>
      </c>
      <c r="B11" s="99"/>
      <c r="C11" s="328" t="s">
        <v>299</v>
      </c>
      <c r="D11" s="328"/>
      <c r="E11" s="328"/>
      <c r="F11" s="328"/>
      <c r="G11" s="328"/>
      <c r="H11" s="328"/>
    </row>
    <row r="12" spans="3:10" ht="18.75" customHeight="1">
      <c r="C12" s="101"/>
      <c r="D12" s="101"/>
      <c r="E12" s="102"/>
      <c r="F12" s="102"/>
      <c r="G12" s="102"/>
      <c r="H12" s="102"/>
      <c r="I12" s="103"/>
      <c r="J12" s="103"/>
    </row>
    <row r="13" spans="3:10" ht="20.25" customHeight="1">
      <c r="C13" s="101"/>
      <c r="D13" s="101"/>
      <c r="E13" s="102"/>
      <c r="F13" s="102"/>
      <c r="G13" s="102"/>
      <c r="H13" s="102"/>
      <c r="I13" s="103"/>
      <c r="J13" s="103"/>
    </row>
    <row r="14" spans="3:8" ht="12.75">
      <c r="C14" s="104"/>
      <c r="D14" s="104"/>
      <c r="E14" s="105"/>
      <c r="F14" s="105"/>
      <c r="G14" s="106" t="s">
        <v>629</v>
      </c>
      <c r="H14" s="107" t="s">
        <v>211</v>
      </c>
    </row>
    <row r="15" spans="3:8" ht="12.75">
      <c r="C15" s="329" t="s">
        <v>647</v>
      </c>
      <c r="D15" s="108" t="s">
        <v>588</v>
      </c>
      <c r="E15" s="109" t="s">
        <v>648</v>
      </c>
      <c r="F15" s="332" t="s">
        <v>215</v>
      </c>
      <c r="G15" s="332" t="s">
        <v>214</v>
      </c>
      <c r="H15" s="329" t="s">
        <v>590</v>
      </c>
    </row>
    <row r="16" spans="3:9" ht="12.75">
      <c r="C16" s="330"/>
      <c r="D16" s="110" t="s">
        <v>589</v>
      </c>
      <c r="E16" s="111" t="s">
        <v>649</v>
      </c>
      <c r="F16" s="333"/>
      <c r="G16" s="333"/>
      <c r="H16" s="330"/>
      <c r="I16" s="105"/>
    </row>
    <row r="17" spans="3:8" ht="12.75">
      <c r="C17" s="331"/>
      <c r="D17" s="112"/>
      <c r="E17" s="113" t="s">
        <v>589</v>
      </c>
      <c r="F17" s="334"/>
      <c r="G17" s="334"/>
      <c r="H17" s="331"/>
    </row>
    <row r="18" spans="3:8" ht="12.75">
      <c r="C18" s="112">
        <v>1</v>
      </c>
      <c r="D18" s="112">
        <v>2</v>
      </c>
      <c r="E18" s="114" t="s">
        <v>587</v>
      </c>
      <c r="F18" s="115">
        <v>4</v>
      </c>
      <c r="G18" s="115">
        <v>5</v>
      </c>
      <c r="H18" s="115">
        <v>6</v>
      </c>
    </row>
    <row r="19" spans="3:8" s="116" customFormat="1" ht="16.5" customHeight="1">
      <c r="C19" s="117" t="s">
        <v>624</v>
      </c>
      <c r="D19" s="118" t="s">
        <v>591</v>
      </c>
      <c r="E19" s="118"/>
      <c r="F19" s="119"/>
      <c r="G19" s="119"/>
      <c r="H19" s="120">
        <f>H20+H25+H31+H55+H59+H83+H87+H80</f>
        <v>57922.380000000005</v>
      </c>
    </row>
    <row r="20" spans="3:8" s="116" customFormat="1" ht="36" customHeight="1">
      <c r="C20" s="95" t="s">
        <v>339</v>
      </c>
      <c r="D20" s="118" t="s">
        <v>591</v>
      </c>
      <c r="E20" s="118" t="s">
        <v>596</v>
      </c>
      <c r="F20" s="119"/>
      <c r="G20" s="7"/>
      <c r="H20" s="120">
        <f>H22</f>
        <v>1520.37</v>
      </c>
    </row>
    <row r="21" spans="3:8" s="116" customFormat="1" ht="28.5" customHeight="1">
      <c r="C21" s="9" t="s">
        <v>340</v>
      </c>
      <c r="D21" s="91" t="s">
        <v>591</v>
      </c>
      <c r="E21" s="91" t="s">
        <v>596</v>
      </c>
      <c r="F21" s="5" t="s">
        <v>182</v>
      </c>
      <c r="G21" s="4"/>
      <c r="H21" s="12">
        <f>H24</f>
        <v>1520.37</v>
      </c>
    </row>
    <row r="22" spans="3:8" s="116" customFormat="1" ht="16.5" customHeight="1">
      <c r="C22" s="9" t="s">
        <v>4</v>
      </c>
      <c r="D22" s="91" t="s">
        <v>591</v>
      </c>
      <c r="E22" s="91" t="s">
        <v>596</v>
      </c>
      <c r="F22" s="5" t="s">
        <v>183</v>
      </c>
      <c r="G22" s="4"/>
      <c r="H22" s="12">
        <f>H24</f>
        <v>1520.37</v>
      </c>
    </row>
    <row r="23" spans="3:8" s="116" customFormat="1" ht="25.5" customHeight="1">
      <c r="C23" s="9" t="s">
        <v>77</v>
      </c>
      <c r="D23" s="91" t="s">
        <v>591</v>
      </c>
      <c r="E23" s="91" t="s">
        <v>596</v>
      </c>
      <c r="F23" s="5" t="s">
        <v>184</v>
      </c>
      <c r="G23" s="4"/>
      <c r="H23" s="12">
        <f>H24</f>
        <v>1520.37</v>
      </c>
    </row>
    <row r="24" spans="3:8" s="116" customFormat="1" ht="29.25" customHeight="1">
      <c r="C24" s="6" t="s">
        <v>583</v>
      </c>
      <c r="D24" s="91" t="s">
        <v>591</v>
      </c>
      <c r="E24" s="91" t="s">
        <v>596</v>
      </c>
      <c r="F24" s="5" t="s">
        <v>184</v>
      </c>
      <c r="G24" s="4" t="s">
        <v>2</v>
      </c>
      <c r="H24" s="12">
        <f>'приложение 5'!H132</f>
        <v>1520.37</v>
      </c>
    </row>
    <row r="25" spans="3:8" s="116" customFormat="1" ht="42" customHeight="1">
      <c r="C25" s="200" t="s">
        <v>341</v>
      </c>
      <c r="D25" s="118" t="s">
        <v>591</v>
      </c>
      <c r="E25" s="118" t="s">
        <v>593</v>
      </c>
      <c r="F25" s="119"/>
      <c r="G25" s="7"/>
      <c r="H25" s="120">
        <f>H26</f>
        <v>1145.2200000000003</v>
      </c>
    </row>
    <row r="26" spans="3:8" s="116" customFormat="1" ht="34.5" customHeight="1">
      <c r="C26" s="9" t="s">
        <v>342</v>
      </c>
      <c r="D26" s="91" t="s">
        <v>591</v>
      </c>
      <c r="E26" s="91" t="s">
        <v>593</v>
      </c>
      <c r="F26" s="5" t="s">
        <v>185</v>
      </c>
      <c r="G26" s="4"/>
      <c r="H26" s="12">
        <f>H27</f>
        <v>1145.2200000000003</v>
      </c>
    </row>
    <row r="27" spans="3:8" s="116" customFormat="1" ht="28.5" customHeight="1">
      <c r="C27" s="9" t="s">
        <v>77</v>
      </c>
      <c r="D27" s="91" t="s">
        <v>591</v>
      </c>
      <c r="E27" s="91" t="s">
        <v>593</v>
      </c>
      <c r="F27" s="5" t="s">
        <v>186</v>
      </c>
      <c r="G27" s="4"/>
      <c r="H27" s="12">
        <f>H28+H29+H30</f>
        <v>1145.2200000000003</v>
      </c>
    </row>
    <row r="28" spans="3:8" s="116" customFormat="1" ht="29.25" customHeight="1">
      <c r="C28" s="6" t="s">
        <v>583</v>
      </c>
      <c r="D28" s="91" t="s">
        <v>591</v>
      </c>
      <c r="E28" s="91" t="s">
        <v>593</v>
      </c>
      <c r="F28" s="5" t="s">
        <v>186</v>
      </c>
      <c r="G28" s="4" t="s">
        <v>2</v>
      </c>
      <c r="H28" s="12">
        <f>'приложение 5'!H136</f>
        <v>560.69</v>
      </c>
    </row>
    <row r="29" spans="3:8" s="116" customFormat="1" ht="31.5" customHeight="1">
      <c r="C29" s="6" t="s">
        <v>580</v>
      </c>
      <c r="D29" s="91" t="s">
        <v>591</v>
      </c>
      <c r="E29" s="91" t="s">
        <v>593</v>
      </c>
      <c r="F29" s="5" t="s">
        <v>186</v>
      </c>
      <c r="G29" s="4" t="s">
        <v>6</v>
      </c>
      <c r="H29" s="12">
        <f>'приложение 5'!H137</f>
        <v>574.84</v>
      </c>
    </row>
    <row r="30" spans="3:8" s="116" customFormat="1" ht="15.75" customHeight="1">
      <c r="C30" s="6" t="s">
        <v>5</v>
      </c>
      <c r="D30" s="91" t="s">
        <v>591</v>
      </c>
      <c r="E30" s="91" t="s">
        <v>593</v>
      </c>
      <c r="F30" s="5" t="s">
        <v>186</v>
      </c>
      <c r="G30" s="4" t="s">
        <v>7</v>
      </c>
      <c r="H30" s="12">
        <f>'приложение 5'!H138</f>
        <v>9.69</v>
      </c>
    </row>
    <row r="31" spans="3:9" s="123" customFormat="1" ht="51" customHeight="1">
      <c r="C31" s="8" t="s">
        <v>345</v>
      </c>
      <c r="D31" s="118" t="s">
        <v>591</v>
      </c>
      <c r="E31" s="118" t="s">
        <v>604</v>
      </c>
      <c r="F31" s="119"/>
      <c r="G31" s="7"/>
      <c r="H31" s="120">
        <f>H32+H49+H45</f>
        <v>19864.38</v>
      </c>
      <c r="I31" s="122"/>
    </row>
    <row r="32" spans="3:8" s="116" customFormat="1" ht="39.75" customHeight="1">
      <c r="C32" s="201" t="s">
        <v>304</v>
      </c>
      <c r="D32" s="91" t="s">
        <v>591</v>
      </c>
      <c r="E32" s="91" t="s">
        <v>604</v>
      </c>
      <c r="F32" s="127" t="s">
        <v>305</v>
      </c>
      <c r="G32" s="4"/>
      <c r="H32" s="124">
        <f>H33+H36+H38+H41+H43</f>
        <v>18916.38</v>
      </c>
    </row>
    <row r="33" spans="3:8" s="116" customFormat="1" ht="39" customHeight="1">
      <c r="C33" s="9" t="s">
        <v>308</v>
      </c>
      <c r="D33" s="91" t="s">
        <v>591</v>
      </c>
      <c r="E33" s="91" t="s">
        <v>604</v>
      </c>
      <c r="F33" s="127" t="s">
        <v>306</v>
      </c>
      <c r="G33" s="4"/>
      <c r="H33" s="124">
        <f>H34+H35</f>
        <v>1894.6899999999998</v>
      </c>
    </row>
    <row r="34" spans="3:8" s="116" customFormat="1" ht="29.25" customHeight="1">
      <c r="C34" s="6" t="s">
        <v>580</v>
      </c>
      <c r="D34" s="91" t="s">
        <v>591</v>
      </c>
      <c r="E34" s="91" t="s">
        <v>604</v>
      </c>
      <c r="F34" s="127" t="s">
        <v>306</v>
      </c>
      <c r="G34" s="4" t="s">
        <v>6</v>
      </c>
      <c r="H34" s="124">
        <f>'приложение 5'!H148</f>
        <v>1822.08</v>
      </c>
    </row>
    <row r="35" spans="3:8" s="116" customFormat="1" ht="23.25" customHeight="1">
      <c r="C35" s="6" t="s">
        <v>5</v>
      </c>
      <c r="D35" s="91" t="s">
        <v>591</v>
      </c>
      <c r="E35" s="91" t="s">
        <v>604</v>
      </c>
      <c r="F35" s="127" t="s">
        <v>306</v>
      </c>
      <c r="G35" s="4" t="s">
        <v>7</v>
      </c>
      <c r="H35" s="124">
        <f>'приложение 5'!H149</f>
        <v>72.61</v>
      </c>
    </row>
    <row r="36" spans="3:8" s="116" customFormat="1" ht="31.5" customHeight="1">
      <c r="C36" s="9" t="s">
        <v>309</v>
      </c>
      <c r="D36" s="91" t="s">
        <v>591</v>
      </c>
      <c r="E36" s="91" t="s">
        <v>604</v>
      </c>
      <c r="F36" s="127" t="s">
        <v>307</v>
      </c>
      <c r="G36" s="4"/>
      <c r="H36" s="124">
        <f>H37</f>
        <v>16560.99</v>
      </c>
    </row>
    <row r="37" spans="3:8" s="116" customFormat="1" ht="30" customHeight="1">
      <c r="C37" s="6" t="s">
        <v>583</v>
      </c>
      <c r="D37" s="91" t="s">
        <v>591</v>
      </c>
      <c r="E37" s="91" t="s">
        <v>604</v>
      </c>
      <c r="F37" s="127" t="s">
        <v>307</v>
      </c>
      <c r="G37" s="4" t="s">
        <v>2</v>
      </c>
      <c r="H37" s="124">
        <f>'приложение 5'!H151</f>
        <v>16560.99</v>
      </c>
    </row>
    <row r="38" spans="3:8" s="116" customFormat="1" ht="75.75" customHeight="1">
      <c r="C38" s="50" t="s">
        <v>90</v>
      </c>
      <c r="D38" s="91" t="s">
        <v>591</v>
      </c>
      <c r="E38" s="91" t="s">
        <v>604</v>
      </c>
      <c r="F38" s="33" t="s">
        <v>364</v>
      </c>
      <c r="G38" s="4"/>
      <c r="H38" s="124">
        <f>H39+H40</f>
        <v>333</v>
      </c>
    </row>
    <row r="39" spans="3:8" s="116" customFormat="1" ht="31.5" customHeight="1">
      <c r="C39" s="6" t="s">
        <v>583</v>
      </c>
      <c r="D39" s="91" t="s">
        <v>591</v>
      </c>
      <c r="E39" s="91" t="s">
        <v>604</v>
      </c>
      <c r="F39" s="33" t="s">
        <v>364</v>
      </c>
      <c r="G39" s="4" t="s">
        <v>2</v>
      </c>
      <c r="H39" s="124">
        <f>'приложение 5'!H153</f>
        <v>292.5</v>
      </c>
    </row>
    <row r="40" spans="3:8" s="116" customFormat="1" ht="29.25" customHeight="1">
      <c r="C40" s="6" t="s">
        <v>580</v>
      </c>
      <c r="D40" s="91" t="s">
        <v>591</v>
      </c>
      <c r="E40" s="91" t="s">
        <v>604</v>
      </c>
      <c r="F40" s="33" t="s">
        <v>364</v>
      </c>
      <c r="G40" s="4" t="s">
        <v>6</v>
      </c>
      <c r="H40" s="124">
        <f>'приложение 5'!H154</f>
        <v>40.5</v>
      </c>
    </row>
    <row r="41" spans="3:8" s="116" customFormat="1" ht="83.25" customHeight="1">
      <c r="C41" s="50" t="s">
        <v>350</v>
      </c>
      <c r="D41" s="4" t="s">
        <v>591</v>
      </c>
      <c r="E41" s="4" t="s">
        <v>604</v>
      </c>
      <c r="F41" s="33" t="s">
        <v>365</v>
      </c>
      <c r="G41" s="4"/>
      <c r="H41" s="12">
        <f>H42</f>
        <v>34.4</v>
      </c>
    </row>
    <row r="42" spans="3:8" s="116" customFormat="1" ht="30.75" customHeight="1">
      <c r="C42" s="6" t="s">
        <v>583</v>
      </c>
      <c r="D42" s="4" t="s">
        <v>591</v>
      </c>
      <c r="E42" s="4" t="s">
        <v>604</v>
      </c>
      <c r="F42" s="33" t="s">
        <v>365</v>
      </c>
      <c r="G42" s="4" t="s">
        <v>2</v>
      </c>
      <c r="H42" s="12">
        <f>'приложение 5'!H156</f>
        <v>34.4</v>
      </c>
    </row>
    <row r="43" spans="3:8" s="116" customFormat="1" ht="57.75" customHeight="1">
      <c r="C43" s="294" t="s">
        <v>453</v>
      </c>
      <c r="D43" s="38" t="s">
        <v>591</v>
      </c>
      <c r="E43" s="38" t="s">
        <v>604</v>
      </c>
      <c r="F43" s="305" t="s">
        <v>454</v>
      </c>
      <c r="G43" s="4"/>
      <c r="H43" s="12">
        <f>H44</f>
        <v>93.3</v>
      </c>
    </row>
    <row r="44" spans="3:8" s="116" customFormat="1" ht="30.75" customHeight="1">
      <c r="C44" s="294" t="s">
        <v>580</v>
      </c>
      <c r="D44" s="38" t="s">
        <v>591</v>
      </c>
      <c r="E44" s="38" t="s">
        <v>604</v>
      </c>
      <c r="F44" s="305" t="s">
        <v>454</v>
      </c>
      <c r="G44" s="4" t="s">
        <v>6</v>
      </c>
      <c r="H44" s="12">
        <f>'приложение 5'!H158</f>
        <v>93.3</v>
      </c>
    </row>
    <row r="45" spans="3:8" s="116" customFormat="1" ht="30.75" customHeight="1">
      <c r="C45" s="6" t="s">
        <v>428</v>
      </c>
      <c r="D45" s="4" t="s">
        <v>591</v>
      </c>
      <c r="E45" s="4" t="s">
        <v>604</v>
      </c>
      <c r="F45" s="33" t="s">
        <v>426</v>
      </c>
      <c r="G45" s="4"/>
      <c r="H45" s="12">
        <f>H46</f>
        <v>311.4</v>
      </c>
    </row>
    <row r="46" spans="3:8" s="116" customFormat="1" ht="39.75" customHeight="1">
      <c r="C46" s="50" t="s">
        <v>349</v>
      </c>
      <c r="D46" s="4" t="s">
        <v>591</v>
      </c>
      <c r="E46" s="4" t="s">
        <v>604</v>
      </c>
      <c r="F46" s="61" t="s">
        <v>427</v>
      </c>
      <c r="G46" s="4"/>
      <c r="H46" s="12">
        <f>H47+H48</f>
        <v>311.4</v>
      </c>
    </row>
    <row r="47" spans="3:8" s="116" customFormat="1" ht="27" customHeight="1">
      <c r="C47" s="6" t="s">
        <v>583</v>
      </c>
      <c r="D47" s="4" t="s">
        <v>591</v>
      </c>
      <c r="E47" s="4" t="s">
        <v>604</v>
      </c>
      <c r="F47" s="61" t="s">
        <v>427</v>
      </c>
      <c r="G47" s="4" t="s">
        <v>2</v>
      </c>
      <c r="H47" s="12">
        <f>'приложение 5'!H167</f>
        <v>183.95</v>
      </c>
    </row>
    <row r="48" spans="3:8" s="116" customFormat="1" ht="28.5" customHeight="1">
      <c r="C48" s="6" t="s">
        <v>580</v>
      </c>
      <c r="D48" s="4" t="s">
        <v>591</v>
      </c>
      <c r="E48" s="4" t="s">
        <v>604</v>
      </c>
      <c r="F48" s="61" t="s">
        <v>427</v>
      </c>
      <c r="G48" s="4" t="s">
        <v>6</v>
      </c>
      <c r="H48" s="12">
        <f>'приложение 5'!H168</f>
        <v>127.45</v>
      </c>
    </row>
    <row r="49" spans="3:8" s="116" customFormat="1" ht="42.75" customHeight="1">
      <c r="C49" s="180" t="s">
        <v>156</v>
      </c>
      <c r="D49" s="4" t="s">
        <v>591</v>
      </c>
      <c r="E49" s="4" t="s">
        <v>604</v>
      </c>
      <c r="F49" s="94" t="s">
        <v>200</v>
      </c>
      <c r="G49" s="4"/>
      <c r="H49" s="12">
        <f>H50</f>
        <v>636.5999999999999</v>
      </c>
    </row>
    <row r="50" spans="3:8" s="116" customFormat="1" ht="24" customHeight="1">
      <c r="C50" s="50" t="s">
        <v>352</v>
      </c>
      <c r="D50" s="4" t="s">
        <v>591</v>
      </c>
      <c r="E50" s="4" t="s">
        <v>604</v>
      </c>
      <c r="F50" s="94" t="s">
        <v>540</v>
      </c>
      <c r="G50" s="4"/>
      <c r="H50" s="12">
        <f>H51</f>
        <v>636.5999999999999</v>
      </c>
    </row>
    <row r="51" spans="3:8" s="116" customFormat="1" ht="41.25" customHeight="1">
      <c r="C51" s="9" t="s">
        <v>353</v>
      </c>
      <c r="D51" s="4" t="s">
        <v>591</v>
      </c>
      <c r="E51" s="4" t="s">
        <v>604</v>
      </c>
      <c r="F51" s="94" t="s">
        <v>202</v>
      </c>
      <c r="G51" s="4"/>
      <c r="H51" s="12">
        <f>H52</f>
        <v>636.5999999999999</v>
      </c>
    </row>
    <row r="52" spans="3:8" s="116" customFormat="1" ht="75" customHeight="1">
      <c r="C52" s="9" t="s">
        <v>14</v>
      </c>
      <c r="D52" s="4" t="s">
        <v>591</v>
      </c>
      <c r="E52" s="4" t="s">
        <v>604</v>
      </c>
      <c r="F52" s="94" t="s">
        <v>203</v>
      </c>
      <c r="G52" s="4"/>
      <c r="H52" s="12">
        <f>H53+H54</f>
        <v>636.5999999999999</v>
      </c>
    </row>
    <row r="53" spans="3:8" s="116" customFormat="1" ht="29.25" customHeight="1">
      <c r="C53" s="6" t="s">
        <v>583</v>
      </c>
      <c r="D53" s="4" t="s">
        <v>591</v>
      </c>
      <c r="E53" s="4" t="s">
        <v>604</v>
      </c>
      <c r="F53" s="94" t="s">
        <v>203</v>
      </c>
      <c r="G53" s="4" t="s">
        <v>2</v>
      </c>
      <c r="H53" s="12">
        <f>'приложение 5'!H163</f>
        <v>454.21</v>
      </c>
    </row>
    <row r="54" spans="3:8" s="116" customFormat="1" ht="32.25" customHeight="1">
      <c r="C54" s="6" t="s">
        <v>580</v>
      </c>
      <c r="D54" s="4" t="s">
        <v>591</v>
      </c>
      <c r="E54" s="4" t="s">
        <v>604</v>
      </c>
      <c r="F54" s="94" t="s">
        <v>203</v>
      </c>
      <c r="G54" s="4" t="s">
        <v>6</v>
      </c>
      <c r="H54" s="12">
        <f>'приложение 5'!H164</f>
        <v>182.39</v>
      </c>
    </row>
    <row r="55" spans="3:8" s="116" customFormat="1" ht="16.5" customHeight="1">
      <c r="C55" s="15" t="s">
        <v>159</v>
      </c>
      <c r="D55" s="7" t="s">
        <v>591</v>
      </c>
      <c r="E55" s="7" t="s">
        <v>594</v>
      </c>
      <c r="F55" s="16"/>
      <c r="G55" s="7"/>
      <c r="H55" s="12">
        <f>H56</f>
        <v>18</v>
      </c>
    </row>
    <row r="56" spans="3:8" s="116" customFormat="1" ht="19.5" customHeight="1">
      <c r="C56" s="6" t="s">
        <v>313</v>
      </c>
      <c r="D56" s="4" t="s">
        <v>591</v>
      </c>
      <c r="E56" s="4" t="s">
        <v>594</v>
      </c>
      <c r="F56" s="33" t="s">
        <v>312</v>
      </c>
      <c r="G56" s="7"/>
      <c r="H56" s="12">
        <f>H57</f>
        <v>18</v>
      </c>
    </row>
    <row r="57" spans="3:8" s="116" customFormat="1" ht="48" customHeight="1">
      <c r="C57" s="13" t="s">
        <v>311</v>
      </c>
      <c r="D57" s="4" t="s">
        <v>591</v>
      </c>
      <c r="E57" s="4" t="s">
        <v>594</v>
      </c>
      <c r="F57" s="39" t="s">
        <v>314</v>
      </c>
      <c r="G57" s="5"/>
      <c r="H57" s="12">
        <f>H58</f>
        <v>18</v>
      </c>
    </row>
    <row r="58" spans="3:8" s="116" customFormat="1" ht="28.5" customHeight="1">
      <c r="C58" s="6" t="s">
        <v>580</v>
      </c>
      <c r="D58" s="4" t="s">
        <v>591</v>
      </c>
      <c r="E58" s="4" t="s">
        <v>594</v>
      </c>
      <c r="F58" s="39" t="s">
        <v>314</v>
      </c>
      <c r="G58" s="5">
        <v>240</v>
      </c>
      <c r="H58" s="12">
        <f>'приложение 5'!H172</f>
        <v>18</v>
      </c>
    </row>
    <row r="59" spans="3:8" s="116" customFormat="1" ht="39" customHeight="1">
      <c r="C59" s="95" t="s">
        <v>406</v>
      </c>
      <c r="D59" s="118" t="s">
        <v>591</v>
      </c>
      <c r="E59" s="118" t="s">
        <v>602</v>
      </c>
      <c r="F59" s="119"/>
      <c r="G59" s="7"/>
      <c r="H59" s="125">
        <f>H60+H68+H71</f>
        <v>6046.630000000001</v>
      </c>
    </row>
    <row r="60" spans="3:8" s="116" customFormat="1" ht="18" customHeight="1">
      <c r="C60" s="9" t="s">
        <v>569</v>
      </c>
      <c r="D60" s="91" t="s">
        <v>591</v>
      </c>
      <c r="E60" s="91" t="s">
        <v>602</v>
      </c>
      <c r="F60" s="5" t="s">
        <v>208</v>
      </c>
      <c r="G60" s="4"/>
      <c r="H60" s="124">
        <f>H61+H65</f>
        <v>664.62</v>
      </c>
    </row>
    <row r="61" spans="3:8" s="116" customFormat="1" ht="31.5" customHeight="1">
      <c r="C61" s="9" t="s">
        <v>340</v>
      </c>
      <c r="D61" s="91" t="s">
        <v>591</v>
      </c>
      <c r="E61" s="91" t="s">
        <v>602</v>
      </c>
      <c r="F61" s="33" t="s">
        <v>407</v>
      </c>
      <c r="G61" s="34"/>
      <c r="H61" s="124">
        <f>H62+H63+H64</f>
        <v>244.46</v>
      </c>
    </row>
    <row r="62" spans="3:8" s="116" customFormat="1" ht="33" customHeight="1">
      <c r="C62" s="6" t="s">
        <v>583</v>
      </c>
      <c r="D62" s="91" t="s">
        <v>591</v>
      </c>
      <c r="E62" s="91" t="s">
        <v>602</v>
      </c>
      <c r="F62" s="33" t="s">
        <v>407</v>
      </c>
      <c r="G62" s="34" t="s">
        <v>2</v>
      </c>
      <c r="H62" s="124">
        <f>'приложение 5'!H478</f>
        <v>227.3</v>
      </c>
    </row>
    <row r="63" spans="3:8" s="116" customFormat="1" ht="31.5" customHeight="1">
      <c r="C63" s="6" t="s">
        <v>580</v>
      </c>
      <c r="D63" s="91" t="s">
        <v>591</v>
      </c>
      <c r="E63" s="91" t="s">
        <v>602</v>
      </c>
      <c r="F63" s="33" t="s">
        <v>407</v>
      </c>
      <c r="G63" s="34" t="s">
        <v>6</v>
      </c>
      <c r="H63" s="124">
        <f>'приложение 5'!H479</f>
        <v>16.76</v>
      </c>
    </row>
    <row r="64" spans="3:8" s="116" customFormat="1" ht="31.5" customHeight="1">
      <c r="C64" s="132" t="s">
        <v>5</v>
      </c>
      <c r="D64" s="91" t="s">
        <v>591</v>
      </c>
      <c r="E64" s="91" t="s">
        <v>602</v>
      </c>
      <c r="F64" s="33" t="s">
        <v>407</v>
      </c>
      <c r="G64" s="34" t="s">
        <v>7</v>
      </c>
      <c r="H64" s="124">
        <f>'приложение 5'!H480</f>
        <v>0.4</v>
      </c>
    </row>
    <row r="65" spans="3:8" s="116" customFormat="1" ht="29.25" customHeight="1">
      <c r="C65" s="9" t="s">
        <v>408</v>
      </c>
      <c r="D65" s="91" t="s">
        <v>591</v>
      </c>
      <c r="E65" s="91" t="s">
        <v>602</v>
      </c>
      <c r="F65" s="5" t="s">
        <v>209</v>
      </c>
      <c r="G65" s="4"/>
      <c r="H65" s="124">
        <f>H66</f>
        <v>420.16</v>
      </c>
    </row>
    <row r="66" spans="3:8" s="116" customFormat="1" ht="27.75" customHeight="1">
      <c r="C66" s="9" t="s">
        <v>340</v>
      </c>
      <c r="D66" s="91" t="s">
        <v>591</v>
      </c>
      <c r="E66" s="91" t="s">
        <v>602</v>
      </c>
      <c r="F66" s="5" t="s">
        <v>209</v>
      </c>
      <c r="G66" s="4"/>
      <c r="H66" s="124">
        <f>H67</f>
        <v>420.16</v>
      </c>
    </row>
    <row r="67" spans="3:8" s="116" customFormat="1" ht="32.25" customHeight="1">
      <c r="C67" s="6" t="s">
        <v>583</v>
      </c>
      <c r="D67" s="91" t="s">
        <v>591</v>
      </c>
      <c r="E67" s="91" t="s">
        <v>602</v>
      </c>
      <c r="F67" s="5" t="s">
        <v>209</v>
      </c>
      <c r="G67" s="4" t="s">
        <v>2</v>
      </c>
      <c r="H67" s="124">
        <f>'приложение 5'!H483</f>
        <v>420.16</v>
      </c>
    </row>
    <row r="68" spans="3:8" s="116" customFormat="1" ht="32.25" customHeight="1">
      <c r="C68" s="6" t="s">
        <v>428</v>
      </c>
      <c r="D68" s="91" t="s">
        <v>591</v>
      </c>
      <c r="E68" s="91" t="s">
        <v>602</v>
      </c>
      <c r="F68" s="33" t="s">
        <v>426</v>
      </c>
      <c r="G68" s="4"/>
      <c r="H68" s="12">
        <f>H69</f>
        <v>165.6</v>
      </c>
    </row>
    <row r="69" spans="3:8" s="116" customFormat="1" ht="36.75" customHeight="1">
      <c r="C69" s="50" t="s">
        <v>349</v>
      </c>
      <c r="D69" s="91" t="s">
        <v>591</v>
      </c>
      <c r="E69" s="91" t="s">
        <v>602</v>
      </c>
      <c r="F69" s="61" t="s">
        <v>427</v>
      </c>
      <c r="G69" s="4"/>
      <c r="H69" s="12">
        <f>H70</f>
        <v>165.6</v>
      </c>
    </row>
    <row r="70" spans="3:8" s="116" customFormat="1" ht="18.75" customHeight="1">
      <c r="C70" s="6" t="s">
        <v>583</v>
      </c>
      <c r="D70" s="91" t="s">
        <v>591</v>
      </c>
      <c r="E70" s="91" t="s">
        <v>602</v>
      </c>
      <c r="F70" s="61" t="s">
        <v>427</v>
      </c>
      <c r="G70" s="4" t="s">
        <v>2</v>
      </c>
      <c r="H70" s="12">
        <f>'приложение 5'!H486</f>
        <v>165.6</v>
      </c>
    </row>
    <row r="71" spans="3:8" s="116" customFormat="1" ht="32.25" customHeight="1">
      <c r="C71" s="6" t="s">
        <v>244</v>
      </c>
      <c r="D71" s="91" t="s">
        <v>591</v>
      </c>
      <c r="E71" s="91" t="s">
        <v>602</v>
      </c>
      <c r="F71" s="5" t="s">
        <v>243</v>
      </c>
      <c r="G71" s="4"/>
      <c r="H71" s="12">
        <f>H72+H77</f>
        <v>5216.410000000001</v>
      </c>
    </row>
    <row r="72" spans="3:8" s="116" customFormat="1" ht="46.5" customHeight="1">
      <c r="C72" s="18" t="s">
        <v>409</v>
      </c>
      <c r="D72" s="91" t="s">
        <v>591</v>
      </c>
      <c r="E72" s="91" t="s">
        <v>602</v>
      </c>
      <c r="F72" s="94" t="s">
        <v>247</v>
      </c>
      <c r="G72" s="4"/>
      <c r="H72" s="12">
        <f>H73</f>
        <v>4908.81</v>
      </c>
    </row>
    <row r="73" spans="3:8" s="116" customFormat="1" ht="29.25" customHeight="1">
      <c r="C73" s="9" t="s">
        <v>77</v>
      </c>
      <c r="D73" s="91" t="s">
        <v>591</v>
      </c>
      <c r="E73" s="91" t="s">
        <v>602</v>
      </c>
      <c r="F73" s="94" t="s">
        <v>249</v>
      </c>
      <c r="G73" s="4"/>
      <c r="H73" s="12">
        <f>H74+H75+H76</f>
        <v>4908.81</v>
      </c>
    </row>
    <row r="74" spans="3:8" s="116" customFormat="1" ht="32.25" customHeight="1">
      <c r="C74" s="9" t="s">
        <v>583</v>
      </c>
      <c r="D74" s="91" t="s">
        <v>591</v>
      </c>
      <c r="E74" s="91" t="s">
        <v>602</v>
      </c>
      <c r="F74" s="94" t="s">
        <v>249</v>
      </c>
      <c r="G74" s="4" t="s">
        <v>2</v>
      </c>
      <c r="H74" s="12">
        <f>'приложение 5'!H493</f>
        <v>4502.35</v>
      </c>
    </row>
    <row r="75" spans="3:8" s="116" customFormat="1" ht="30" customHeight="1">
      <c r="C75" s="9" t="s">
        <v>580</v>
      </c>
      <c r="D75" s="91" t="s">
        <v>591</v>
      </c>
      <c r="E75" s="91" t="s">
        <v>602</v>
      </c>
      <c r="F75" s="94" t="s">
        <v>249</v>
      </c>
      <c r="G75" s="4" t="s">
        <v>6</v>
      </c>
      <c r="H75" s="12">
        <f>'приложение 5'!H494</f>
        <v>399.82</v>
      </c>
    </row>
    <row r="76" spans="3:8" s="116" customFormat="1" ht="16.5" customHeight="1">
      <c r="C76" s="132" t="s">
        <v>5</v>
      </c>
      <c r="D76" s="91" t="s">
        <v>591</v>
      </c>
      <c r="E76" s="91" t="s">
        <v>602</v>
      </c>
      <c r="F76" s="94" t="s">
        <v>249</v>
      </c>
      <c r="G76" s="4" t="s">
        <v>7</v>
      </c>
      <c r="H76" s="12">
        <f>'приложение 5'!H495</f>
        <v>6.64</v>
      </c>
    </row>
    <row r="77" spans="3:8" s="116" customFormat="1" ht="36" customHeight="1">
      <c r="C77" s="50" t="s">
        <v>349</v>
      </c>
      <c r="D77" s="91" t="s">
        <v>591</v>
      </c>
      <c r="E77" s="91" t="s">
        <v>602</v>
      </c>
      <c r="F77" s="94" t="s">
        <v>251</v>
      </c>
      <c r="G77" s="4"/>
      <c r="H77" s="12">
        <f>H78+H79</f>
        <v>307.6</v>
      </c>
    </row>
    <row r="78" spans="3:8" s="116" customFormat="1" ht="28.5" customHeight="1">
      <c r="C78" s="9" t="s">
        <v>583</v>
      </c>
      <c r="D78" s="91" t="s">
        <v>591</v>
      </c>
      <c r="E78" s="91" t="s">
        <v>602</v>
      </c>
      <c r="F78" s="94" t="s">
        <v>251</v>
      </c>
      <c r="G78" s="4" t="s">
        <v>2</v>
      </c>
      <c r="H78" s="12">
        <f>'приложение 5'!H497</f>
        <v>190.5</v>
      </c>
    </row>
    <row r="79" spans="3:8" s="116" customFormat="1" ht="26.25" customHeight="1">
      <c r="C79" s="9" t="s">
        <v>580</v>
      </c>
      <c r="D79" s="91" t="s">
        <v>591</v>
      </c>
      <c r="E79" s="91" t="s">
        <v>602</v>
      </c>
      <c r="F79" s="94" t="s">
        <v>251</v>
      </c>
      <c r="G79" s="4" t="s">
        <v>6</v>
      </c>
      <c r="H79" s="12">
        <f>'приложение 5'!H498</f>
        <v>117.10000000000001</v>
      </c>
    </row>
    <row r="80" spans="3:8" s="116" customFormat="1" ht="18.75" customHeight="1" hidden="1">
      <c r="C80" s="121" t="s">
        <v>173</v>
      </c>
      <c r="D80" s="118" t="s">
        <v>591</v>
      </c>
      <c r="E80" s="118" t="s">
        <v>603</v>
      </c>
      <c r="F80" s="94"/>
      <c r="G80" s="4"/>
      <c r="H80" s="120">
        <f>H81</f>
        <v>0</v>
      </c>
    </row>
    <row r="81" spans="3:8" s="116" customFormat="1" ht="18.75" customHeight="1" hidden="1">
      <c r="C81" s="9" t="s">
        <v>174</v>
      </c>
      <c r="D81" s="91" t="s">
        <v>591</v>
      </c>
      <c r="E81" s="91" t="s">
        <v>603</v>
      </c>
      <c r="F81" s="5" t="s">
        <v>175</v>
      </c>
      <c r="G81" s="4"/>
      <c r="H81" s="12">
        <f>H82</f>
        <v>0</v>
      </c>
    </row>
    <row r="82" spans="3:8" s="116" customFormat="1" ht="18.75" customHeight="1" hidden="1">
      <c r="C82" s="6" t="s">
        <v>10</v>
      </c>
      <c r="D82" s="91" t="s">
        <v>591</v>
      </c>
      <c r="E82" s="91" t="s">
        <v>603</v>
      </c>
      <c r="F82" s="5" t="s">
        <v>175</v>
      </c>
      <c r="G82" s="4" t="s">
        <v>6</v>
      </c>
      <c r="H82" s="12">
        <f>'приложение 5'!H175</f>
        <v>0</v>
      </c>
    </row>
    <row r="83" spans="3:8" s="116" customFormat="1" ht="19.5" customHeight="1" hidden="1">
      <c r="C83" s="15" t="s">
        <v>150</v>
      </c>
      <c r="D83" s="35" t="s">
        <v>591</v>
      </c>
      <c r="E83" s="35" t="s">
        <v>633</v>
      </c>
      <c r="F83" s="61"/>
      <c r="G83" s="7"/>
      <c r="H83" s="12">
        <f>H84</f>
        <v>0</v>
      </c>
    </row>
    <row r="84" spans="3:8" s="116" customFormat="1" ht="19.5" customHeight="1" hidden="1">
      <c r="C84" s="6" t="s">
        <v>315</v>
      </c>
      <c r="D84" s="38" t="s">
        <v>591</v>
      </c>
      <c r="E84" s="38" t="s">
        <v>633</v>
      </c>
      <c r="F84" s="61" t="s">
        <v>316</v>
      </c>
      <c r="G84" s="7"/>
      <c r="H84" s="12">
        <f>H85</f>
        <v>0</v>
      </c>
    </row>
    <row r="85" spans="3:8" s="116" customFormat="1" ht="19.5" customHeight="1" hidden="1">
      <c r="C85" s="6" t="s">
        <v>318</v>
      </c>
      <c r="D85" s="38" t="s">
        <v>591</v>
      </c>
      <c r="E85" s="38" t="s">
        <v>633</v>
      </c>
      <c r="F85" s="61" t="s">
        <v>317</v>
      </c>
      <c r="G85" s="7"/>
      <c r="H85" s="12">
        <f>H86</f>
        <v>0</v>
      </c>
    </row>
    <row r="86" spans="3:8" s="116" customFormat="1" ht="19.5" customHeight="1" hidden="1">
      <c r="C86" s="6" t="s">
        <v>151</v>
      </c>
      <c r="D86" s="38" t="s">
        <v>591</v>
      </c>
      <c r="E86" s="38" t="s">
        <v>633</v>
      </c>
      <c r="F86" s="61" t="s">
        <v>317</v>
      </c>
      <c r="G86" s="4" t="s">
        <v>152</v>
      </c>
      <c r="H86" s="12">
        <f>'приложение 5'!H179</f>
        <v>0</v>
      </c>
    </row>
    <row r="87" spans="3:9" s="116" customFormat="1" ht="12.75">
      <c r="C87" s="121" t="s">
        <v>630</v>
      </c>
      <c r="D87" s="118" t="s">
        <v>591</v>
      </c>
      <c r="E87" s="118" t="s">
        <v>664</v>
      </c>
      <c r="F87" s="92"/>
      <c r="G87" s="7"/>
      <c r="H87" s="125">
        <f>H88+H97+H102+H104+H108+H118+H127+H143+H115+H147+H154+H142+H134+H111</f>
        <v>29327.780000000006</v>
      </c>
      <c r="I87" s="133"/>
    </row>
    <row r="88" spans="3:9" s="116" customFormat="1" ht="33.75" customHeight="1">
      <c r="C88" s="9" t="s">
        <v>343</v>
      </c>
      <c r="D88" s="91" t="s">
        <v>591</v>
      </c>
      <c r="E88" s="91" t="s">
        <v>664</v>
      </c>
      <c r="F88" s="5" t="s">
        <v>187</v>
      </c>
      <c r="G88" s="4"/>
      <c r="H88" s="124">
        <f>H89+H91+H93+H95</f>
        <v>290.6</v>
      </c>
      <c r="I88" s="133"/>
    </row>
    <row r="89" spans="3:9" s="116" customFormat="1" ht="21.75" customHeight="1">
      <c r="C89" s="9" t="s">
        <v>344</v>
      </c>
      <c r="D89" s="91" t="s">
        <v>591</v>
      </c>
      <c r="E89" s="91" t="s">
        <v>664</v>
      </c>
      <c r="F89" s="94" t="s">
        <v>188</v>
      </c>
      <c r="G89" s="4"/>
      <c r="H89" s="12">
        <f>H90</f>
        <v>82.4</v>
      </c>
      <c r="I89" s="133"/>
    </row>
    <row r="90" spans="3:9" s="116" customFormat="1" ht="16.5" customHeight="1">
      <c r="C90" s="132" t="s">
        <v>5</v>
      </c>
      <c r="D90" s="91" t="s">
        <v>591</v>
      </c>
      <c r="E90" s="91" t="s">
        <v>664</v>
      </c>
      <c r="F90" s="94" t="s">
        <v>188</v>
      </c>
      <c r="G90" s="4" t="s">
        <v>7</v>
      </c>
      <c r="H90" s="12">
        <f>'приложение 5'!H142</f>
        <v>82.4</v>
      </c>
      <c r="I90" s="133"/>
    </row>
    <row r="91" spans="3:8" s="116" customFormat="1" ht="34.5" customHeight="1" hidden="1">
      <c r="C91" s="9" t="s">
        <v>8</v>
      </c>
      <c r="D91" s="4" t="s">
        <v>591</v>
      </c>
      <c r="E91" s="4" t="s">
        <v>664</v>
      </c>
      <c r="F91" s="5" t="s">
        <v>433</v>
      </c>
      <c r="G91" s="4"/>
      <c r="H91" s="12">
        <f>H92</f>
        <v>0</v>
      </c>
    </row>
    <row r="92" spans="3:8" s="116" customFormat="1" ht="34.5" customHeight="1" hidden="1">
      <c r="C92" s="14" t="s">
        <v>48</v>
      </c>
      <c r="D92" s="4" t="s">
        <v>591</v>
      </c>
      <c r="E92" s="4" t="s">
        <v>664</v>
      </c>
      <c r="F92" s="5" t="s">
        <v>433</v>
      </c>
      <c r="G92" s="4" t="s">
        <v>9</v>
      </c>
      <c r="H92" s="12">
        <f>'приложение 5'!H200</f>
        <v>0</v>
      </c>
    </row>
    <row r="93" spans="3:8" s="116" customFormat="1" ht="27.75" customHeight="1">
      <c r="C93" s="9" t="s">
        <v>15</v>
      </c>
      <c r="D93" s="91" t="s">
        <v>591</v>
      </c>
      <c r="E93" s="91" t="s">
        <v>664</v>
      </c>
      <c r="F93" s="5" t="s">
        <v>210</v>
      </c>
      <c r="G93" s="4"/>
      <c r="H93" s="12">
        <f>H94</f>
        <v>67.8</v>
      </c>
    </row>
    <row r="94" spans="3:8" s="116" customFormat="1" ht="17.25" customHeight="1">
      <c r="C94" s="6" t="s">
        <v>570</v>
      </c>
      <c r="D94" s="91" t="s">
        <v>591</v>
      </c>
      <c r="E94" s="91" t="s">
        <v>664</v>
      </c>
      <c r="F94" s="5" t="s">
        <v>210</v>
      </c>
      <c r="G94" s="4" t="s">
        <v>571</v>
      </c>
      <c r="H94" s="12">
        <f>'приложение 5'!H502</f>
        <v>67.8</v>
      </c>
    </row>
    <row r="95" spans="3:8" s="116" customFormat="1" ht="38.25" customHeight="1">
      <c r="C95" s="9" t="s">
        <v>8</v>
      </c>
      <c r="D95" s="4" t="s">
        <v>591</v>
      </c>
      <c r="E95" s="4" t="s">
        <v>664</v>
      </c>
      <c r="F95" s="5" t="s">
        <v>204</v>
      </c>
      <c r="G95" s="4"/>
      <c r="H95" s="12">
        <f>H96</f>
        <v>140.4</v>
      </c>
    </row>
    <row r="96" spans="3:8" s="116" customFormat="1" ht="17.25" customHeight="1">
      <c r="C96" s="6" t="s">
        <v>570</v>
      </c>
      <c r="D96" s="4" t="s">
        <v>591</v>
      </c>
      <c r="E96" s="4" t="s">
        <v>664</v>
      </c>
      <c r="F96" s="5" t="s">
        <v>204</v>
      </c>
      <c r="G96" s="4" t="s">
        <v>571</v>
      </c>
      <c r="H96" s="12">
        <f>'приложение 5'!H504</f>
        <v>140.4</v>
      </c>
    </row>
    <row r="97" spans="3:9" s="116" customFormat="1" ht="16.5" customHeight="1">
      <c r="C97" s="6" t="s">
        <v>313</v>
      </c>
      <c r="D97" s="4" t="s">
        <v>591</v>
      </c>
      <c r="E97" s="4" t="s">
        <v>664</v>
      </c>
      <c r="F97" s="33" t="s">
        <v>312</v>
      </c>
      <c r="G97" s="4"/>
      <c r="H97" s="12">
        <f>H98</f>
        <v>2086.1</v>
      </c>
      <c r="I97" s="133"/>
    </row>
    <row r="98" spans="3:8" s="116" customFormat="1" ht="81.75" customHeight="1">
      <c r="C98" s="9" t="s">
        <v>354</v>
      </c>
      <c r="D98" s="4" t="s">
        <v>591</v>
      </c>
      <c r="E98" s="4" t="s">
        <v>664</v>
      </c>
      <c r="F98" s="33" t="s">
        <v>430</v>
      </c>
      <c r="G98" s="4"/>
      <c r="H98" s="12">
        <f>H99</f>
        <v>2086.1</v>
      </c>
    </row>
    <row r="99" spans="3:8" s="116" customFormat="1" ht="33.75" customHeight="1">
      <c r="C99" s="9" t="s">
        <v>35</v>
      </c>
      <c r="D99" s="4" t="s">
        <v>591</v>
      </c>
      <c r="E99" s="4" t="s">
        <v>664</v>
      </c>
      <c r="F99" s="33" t="s">
        <v>430</v>
      </c>
      <c r="G99" s="4"/>
      <c r="H99" s="12">
        <f>H100+H101</f>
        <v>2086.1</v>
      </c>
    </row>
    <row r="100" spans="3:8" s="116" customFormat="1" ht="18.75" customHeight="1">
      <c r="C100" s="50" t="s">
        <v>91</v>
      </c>
      <c r="D100" s="4" t="s">
        <v>591</v>
      </c>
      <c r="E100" s="4" t="s">
        <v>664</v>
      </c>
      <c r="F100" s="33" t="s">
        <v>430</v>
      </c>
      <c r="G100" s="4" t="s">
        <v>178</v>
      </c>
      <c r="H100" s="12">
        <f>'приложение 5'!H184</f>
        <v>1751.89</v>
      </c>
    </row>
    <row r="101" spans="3:8" s="116" customFormat="1" ht="29.25" customHeight="1">
      <c r="C101" s="6" t="s">
        <v>580</v>
      </c>
      <c r="D101" s="4" t="s">
        <v>591</v>
      </c>
      <c r="E101" s="4" t="s">
        <v>664</v>
      </c>
      <c r="F101" s="33" t="s">
        <v>430</v>
      </c>
      <c r="G101" s="4" t="s">
        <v>6</v>
      </c>
      <c r="H101" s="12">
        <f>'приложение 5'!H185</f>
        <v>334.21</v>
      </c>
    </row>
    <row r="102" spans="3:8" s="116" customFormat="1" ht="30.75" customHeight="1" hidden="1">
      <c r="C102" s="9" t="s">
        <v>171</v>
      </c>
      <c r="D102" s="4" t="s">
        <v>591</v>
      </c>
      <c r="E102" s="134" t="s">
        <v>664</v>
      </c>
      <c r="F102" s="5" t="s">
        <v>166</v>
      </c>
      <c r="G102" s="4"/>
      <c r="H102" s="12">
        <f>H103</f>
        <v>0</v>
      </c>
    </row>
    <row r="103" spans="3:8" s="116" customFormat="1" ht="28.5" customHeight="1" hidden="1">
      <c r="C103" s="6" t="s">
        <v>580</v>
      </c>
      <c r="D103" s="91" t="s">
        <v>591</v>
      </c>
      <c r="E103" s="135" t="s">
        <v>664</v>
      </c>
      <c r="F103" s="5" t="s">
        <v>166</v>
      </c>
      <c r="G103" s="4" t="s">
        <v>6</v>
      </c>
      <c r="H103" s="12">
        <f>'приложение 5'!H187</f>
        <v>0</v>
      </c>
    </row>
    <row r="104" spans="3:8" s="116" customFormat="1" ht="18" customHeight="1">
      <c r="C104" s="128" t="s">
        <v>179</v>
      </c>
      <c r="D104" s="4" t="s">
        <v>591</v>
      </c>
      <c r="E104" s="4" t="s">
        <v>664</v>
      </c>
      <c r="F104" s="5" t="s">
        <v>177</v>
      </c>
      <c r="G104" s="4"/>
      <c r="H104" s="12">
        <f>H105+H106+H107</f>
        <v>19789.81</v>
      </c>
    </row>
    <row r="105" spans="3:8" s="116" customFormat="1" ht="18" customHeight="1">
      <c r="C105" s="128" t="s">
        <v>91</v>
      </c>
      <c r="D105" s="4" t="s">
        <v>591</v>
      </c>
      <c r="E105" s="4" t="s">
        <v>664</v>
      </c>
      <c r="F105" s="5" t="s">
        <v>177</v>
      </c>
      <c r="G105" s="4" t="s">
        <v>178</v>
      </c>
      <c r="H105" s="12">
        <f>'приложение 5'!H189</f>
        <v>18635.29</v>
      </c>
    </row>
    <row r="106" spans="3:8" s="116" customFormat="1" ht="32.25" customHeight="1">
      <c r="C106" s="6" t="s">
        <v>580</v>
      </c>
      <c r="D106" s="4" t="s">
        <v>591</v>
      </c>
      <c r="E106" s="4" t="s">
        <v>664</v>
      </c>
      <c r="F106" s="5" t="s">
        <v>177</v>
      </c>
      <c r="G106" s="4" t="s">
        <v>6</v>
      </c>
      <c r="H106" s="12">
        <f>'приложение 5'!H190</f>
        <v>1009.09</v>
      </c>
    </row>
    <row r="107" spans="3:8" s="116" customFormat="1" ht="16.5" customHeight="1">
      <c r="C107" s="132" t="s">
        <v>5</v>
      </c>
      <c r="D107" s="4" t="s">
        <v>591</v>
      </c>
      <c r="E107" s="4" t="s">
        <v>664</v>
      </c>
      <c r="F107" s="5" t="s">
        <v>177</v>
      </c>
      <c r="G107" s="4" t="s">
        <v>7</v>
      </c>
      <c r="H107" s="12">
        <f>'приложение 5'!H191</f>
        <v>145.43</v>
      </c>
    </row>
    <row r="108" spans="3:8" s="116" customFormat="1" ht="18" customHeight="1">
      <c r="C108" s="6" t="s">
        <v>180</v>
      </c>
      <c r="D108" s="91" t="s">
        <v>591</v>
      </c>
      <c r="E108" s="135" t="s">
        <v>664</v>
      </c>
      <c r="F108" s="136" t="s">
        <v>181</v>
      </c>
      <c r="G108" s="4"/>
      <c r="H108" s="12">
        <f>H109+H110</f>
        <v>2335.9300000000003</v>
      </c>
    </row>
    <row r="109" spans="3:8" s="116" customFormat="1" ht="18" customHeight="1">
      <c r="C109" s="128" t="s">
        <v>91</v>
      </c>
      <c r="D109" s="91" t="s">
        <v>591</v>
      </c>
      <c r="E109" s="135" t="s">
        <v>664</v>
      </c>
      <c r="F109" s="136" t="s">
        <v>181</v>
      </c>
      <c r="G109" s="4" t="s">
        <v>178</v>
      </c>
      <c r="H109" s="12">
        <f>'приложение 5'!H193</f>
        <v>2255.42</v>
      </c>
    </row>
    <row r="110" spans="3:8" s="116" customFormat="1" ht="33" customHeight="1">
      <c r="C110" s="6" t="s">
        <v>580</v>
      </c>
      <c r="D110" s="91" t="s">
        <v>591</v>
      </c>
      <c r="E110" s="135" t="s">
        <v>664</v>
      </c>
      <c r="F110" s="136" t="s">
        <v>181</v>
      </c>
      <c r="G110" s="4" t="s">
        <v>6</v>
      </c>
      <c r="H110" s="12">
        <f>'приложение 5'!H194</f>
        <v>80.51</v>
      </c>
    </row>
    <row r="111" spans="3:8" s="116" customFormat="1" ht="21.75" customHeight="1">
      <c r="C111" s="50" t="s">
        <v>700</v>
      </c>
      <c r="D111" s="91" t="s">
        <v>591</v>
      </c>
      <c r="E111" s="135" t="s">
        <v>664</v>
      </c>
      <c r="F111" s="31" t="s">
        <v>699</v>
      </c>
      <c r="G111" s="34"/>
      <c r="H111" s="12">
        <f>H112+H113+H114</f>
        <v>2508.7400000000002</v>
      </c>
    </row>
    <row r="112" spans="3:8" s="116" customFormat="1" ht="24" customHeight="1">
      <c r="C112" s="50" t="s">
        <v>91</v>
      </c>
      <c r="D112" s="91" t="s">
        <v>591</v>
      </c>
      <c r="E112" s="135" t="s">
        <v>664</v>
      </c>
      <c r="F112" s="31" t="s">
        <v>699</v>
      </c>
      <c r="G112" s="34" t="s">
        <v>178</v>
      </c>
      <c r="H112" s="12">
        <f>'приложение 5'!H196</f>
        <v>1892.88</v>
      </c>
    </row>
    <row r="113" spans="3:8" s="116" customFormat="1" ht="33" customHeight="1">
      <c r="C113" s="6" t="s">
        <v>580</v>
      </c>
      <c r="D113" s="91" t="s">
        <v>591</v>
      </c>
      <c r="E113" s="135" t="s">
        <v>664</v>
      </c>
      <c r="F113" s="31" t="s">
        <v>699</v>
      </c>
      <c r="G113" s="34" t="s">
        <v>6</v>
      </c>
      <c r="H113" s="12">
        <f>'приложение 5'!H197</f>
        <v>611.83</v>
      </c>
    </row>
    <row r="114" spans="3:8" s="116" customFormat="1" ht="22.5" customHeight="1">
      <c r="C114" s="132" t="s">
        <v>5</v>
      </c>
      <c r="D114" s="91" t="s">
        <v>591</v>
      </c>
      <c r="E114" s="135" t="s">
        <v>664</v>
      </c>
      <c r="F114" s="31" t="s">
        <v>699</v>
      </c>
      <c r="G114" s="34" t="s">
        <v>7</v>
      </c>
      <c r="H114" s="12">
        <f>'приложение 5'!H198</f>
        <v>4.03</v>
      </c>
    </row>
    <row r="115" spans="3:8" s="116" customFormat="1" ht="36" customHeight="1" hidden="1">
      <c r="C115" s="6" t="s">
        <v>113</v>
      </c>
      <c r="D115" s="4" t="s">
        <v>591</v>
      </c>
      <c r="E115" s="4" t="s">
        <v>664</v>
      </c>
      <c r="F115" s="5" t="s">
        <v>111</v>
      </c>
      <c r="G115" s="4"/>
      <c r="H115" s="12">
        <f>H116+H117</f>
        <v>0</v>
      </c>
    </row>
    <row r="116" spans="3:8" s="116" customFormat="1" ht="36.75" customHeight="1" hidden="1">
      <c r="C116" s="6" t="s">
        <v>114</v>
      </c>
      <c r="D116" s="4" t="s">
        <v>591</v>
      </c>
      <c r="E116" s="4" t="s">
        <v>664</v>
      </c>
      <c r="F116" s="5" t="s">
        <v>111</v>
      </c>
      <c r="G116" s="4" t="s">
        <v>112</v>
      </c>
      <c r="H116" s="12">
        <f>'приложение 5'!H506</f>
        <v>0</v>
      </c>
    </row>
    <row r="117" spans="3:8" s="116" customFormat="1" ht="34.5" customHeight="1" hidden="1">
      <c r="C117" s="6" t="s">
        <v>114</v>
      </c>
      <c r="D117" s="4" t="s">
        <v>591</v>
      </c>
      <c r="E117" s="4" t="s">
        <v>664</v>
      </c>
      <c r="F117" s="5" t="s">
        <v>111</v>
      </c>
      <c r="G117" s="4" t="s">
        <v>7</v>
      </c>
      <c r="H117" s="12">
        <f>'приложение 5'!H507</f>
        <v>0</v>
      </c>
    </row>
    <row r="118" spans="3:8" s="116" customFormat="1" ht="35.25" customHeight="1">
      <c r="C118" s="18" t="s">
        <v>557</v>
      </c>
      <c r="D118" s="4" t="s">
        <v>591</v>
      </c>
      <c r="E118" s="4" t="s">
        <v>664</v>
      </c>
      <c r="F118" s="139" t="s">
        <v>516</v>
      </c>
      <c r="G118" s="4"/>
      <c r="H118" s="12">
        <f>H119+H124</f>
        <v>60.95</v>
      </c>
    </row>
    <row r="119" spans="3:8" s="116" customFormat="1" ht="50.25" customHeight="1">
      <c r="C119" s="6" t="s">
        <v>366</v>
      </c>
      <c r="D119" s="4" t="s">
        <v>591</v>
      </c>
      <c r="E119" s="4" t="s">
        <v>664</v>
      </c>
      <c r="F119" s="139" t="s">
        <v>559</v>
      </c>
      <c r="G119" s="4"/>
      <c r="H119" s="12">
        <f>H120+H122</f>
        <v>60.95</v>
      </c>
    </row>
    <row r="120" spans="3:8" s="116" customFormat="1" ht="28.5" customHeight="1">
      <c r="C120" s="6" t="s">
        <v>561</v>
      </c>
      <c r="D120" s="4" t="s">
        <v>591</v>
      </c>
      <c r="E120" s="4" t="s">
        <v>664</v>
      </c>
      <c r="F120" s="139" t="s">
        <v>562</v>
      </c>
      <c r="G120" s="4"/>
      <c r="H120" s="124">
        <f>H121</f>
        <v>0</v>
      </c>
    </row>
    <row r="121" spans="3:8" s="116" customFormat="1" ht="27.75" customHeight="1">
      <c r="C121" s="6" t="s">
        <v>580</v>
      </c>
      <c r="D121" s="4" t="s">
        <v>591</v>
      </c>
      <c r="E121" s="4" t="s">
        <v>664</v>
      </c>
      <c r="F121" s="139" t="s">
        <v>563</v>
      </c>
      <c r="G121" s="4" t="s">
        <v>6</v>
      </c>
      <c r="H121" s="124">
        <f>'приложение 5'!H207</f>
        <v>0</v>
      </c>
    </row>
    <row r="122" spans="3:8" s="116" customFormat="1" ht="33.75" customHeight="1">
      <c r="C122" s="6" t="s">
        <v>558</v>
      </c>
      <c r="D122" s="4" t="s">
        <v>591</v>
      </c>
      <c r="E122" s="4" t="s">
        <v>664</v>
      </c>
      <c r="F122" s="139" t="s">
        <v>560</v>
      </c>
      <c r="G122" s="4"/>
      <c r="H122" s="124">
        <f>H123</f>
        <v>60.95</v>
      </c>
    </row>
    <row r="123" spans="3:8" s="116" customFormat="1" ht="30.75" customHeight="1">
      <c r="C123" s="6" t="s">
        <v>580</v>
      </c>
      <c r="D123" s="4" t="s">
        <v>591</v>
      </c>
      <c r="E123" s="4" t="s">
        <v>664</v>
      </c>
      <c r="F123" s="139" t="s">
        <v>560</v>
      </c>
      <c r="G123" s="4" t="s">
        <v>6</v>
      </c>
      <c r="H123" s="124">
        <f>'приложение 5'!H209</f>
        <v>60.95</v>
      </c>
    </row>
    <row r="124" spans="3:8" s="116" customFormat="1" ht="39.75" customHeight="1" hidden="1">
      <c r="C124" s="6" t="s">
        <v>355</v>
      </c>
      <c r="D124" s="4" t="s">
        <v>591</v>
      </c>
      <c r="E124" s="4" t="s">
        <v>664</v>
      </c>
      <c r="F124" s="139" t="s">
        <v>280</v>
      </c>
      <c r="G124" s="4"/>
      <c r="H124" s="124">
        <f>H125</f>
        <v>0</v>
      </c>
    </row>
    <row r="125" spans="3:8" s="116" customFormat="1" ht="37.5" customHeight="1" hidden="1">
      <c r="C125" s="6" t="s">
        <v>564</v>
      </c>
      <c r="D125" s="4" t="s">
        <v>591</v>
      </c>
      <c r="E125" s="4" t="s">
        <v>664</v>
      </c>
      <c r="F125" s="139" t="s">
        <v>281</v>
      </c>
      <c r="G125" s="4"/>
      <c r="H125" s="124">
        <f>H126</f>
        <v>0</v>
      </c>
    </row>
    <row r="126" spans="3:8" s="116" customFormat="1" ht="30.75" customHeight="1" hidden="1">
      <c r="C126" s="6" t="s">
        <v>580</v>
      </c>
      <c r="D126" s="4" t="s">
        <v>591</v>
      </c>
      <c r="E126" s="4" t="s">
        <v>664</v>
      </c>
      <c r="F126" s="139" t="s">
        <v>281</v>
      </c>
      <c r="G126" s="4" t="s">
        <v>6</v>
      </c>
      <c r="H126" s="124">
        <f>'приложение 5'!H212</f>
        <v>0</v>
      </c>
    </row>
    <row r="127" spans="3:8" s="116" customFormat="1" ht="50.25" customHeight="1">
      <c r="C127" s="18" t="s">
        <v>531</v>
      </c>
      <c r="D127" s="4" t="s">
        <v>591</v>
      </c>
      <c r="E127" s="4" t="s">
        <v>664</v>
      </c>
      <c r="F127" s="94" t="s">
        <v>532</v>
      </c>
      <c r="G127" s="4"/>
      <c r="H127" s="12">
        <f>H128+H131</f>
        <v>1434</v>
      </c>
    </row>
    <row r="128" spans="3:8" s="116" customFormat="1" ht="45.75" customHeight="1">
      <c r="C128" s="9" t="s">
        <v>356</v>
      </c>
      <c r="D128" s="4" t="s">
        <v>591</v>
      </c>
      <c r="E128" s="4" t="s">
        <v>664</v>
      </c>
      <c r="F128" s="94" t="s">
        <v>533</v>
      </c>
      <c r="G128" s="4"/>
      <c r="H128" s="124">
        <f>H129</f>
        <v>100</v>
      </c>
    </row>
    <row r="129" spans="3:8" s="116" customFormat="1" ht="27.75" customHeight="1">
      <c r="C129" s="18" t="s">
        <v>77</v>
      </c>
      <c r="D129" s="4" t="s">
        <v>591</v>
      </c>
      <c r="E129" s="4" t="s">
        <v>664</v>
      </c>
      <c r="F129" s="94" t="s">
        <v>78</v>
      </c>
      <c r="G129" s="4"/>
      <c r="H129" s="12">
        <f>H130</f>
        <v>100</v>
      </c>
    </row>
    <row r="130" spans="3:8" s="116" customFormat="1" ht="34.5" customHeight="1">
      <c r="C130" s="6" t="s">
        <v>580</v>
      </c>
      <c r="D130" s="4" t="s">
        <v>591</v>
      </c>
      <c r="E130" s="4" t="s">
        <v>664</v>
      </c>
      <c r="F130" s="94" t="s">
        <v>78</v>
      </c>
      <c r="G130" s="4" t="s">
        <v>6</v>
      </c>
      <c r="H130" s="12">
        <f>'приложение 5'!H216</f>
        <v>100</v>
      </c>
    </row>
    <row r="131" spans="3:8" s="116" customFormat="1" ht="46.5" customHeight="1">
      <c r="C131" s="11" t="s">
        <v>461</v>
      </c>
      <c r="D131" s="34" t="s">
        <v>591</v>
      </c>
      <c r="E131" s="34" t="s">
        <v>664</v>
      </c>
      <c r="F131" s="94" t="s">
        <v>462</v>
      </c>
      <c r="G131" s="34"/>
      <c r="H131" s="12">
        <f>H132</f>
        <v>1334</v>
      </c>
    </row>
    <row r="132" spans="3:8" s="116" customFormat="1" ht="42" customHeight="1">
      <c r="C132" s="11" t="s">
        <v>481</v>
      </c>
      <c r="D132" s="34" t="s">
        <v>591</v>
      </c>
      <c r="E132" s="34" t="s">
        <v>664</v>
      </c>
      <c r="F132" s="155" t="s">
        <v>690</v>
      </c>
      <c r="G132" s="34"/>
      <c r="H132" s="12">
        <f>H133</f>
        <v>1334</v>
      </c>
    </row>
    <row r="133" spans="3:8" s="116" customFormat="1" ht="34.5" customHeight="1">
      <c r="C133" s="6" t="s">
        <v>580</v>
      </c>
      <c r="D133" s="34" t="s">
        <v>591</v>
      </c>
      <c r="E133" s="34" t="s">
        <v>664</v>
      </c>
      <c r="F133" s="155" t="s">
        <v>690</v>
      </c>
      <c r="G133" s="34" t="s">
        <v>6</v>
      </c>
      <c r="H133" s="12">
        <f>'приложение 5'!H219</f>
        <v>1334</v>
      </c>
    </row>
    <row r="134" spans="3:8" s="116" customFormat="1" ht="48" customHeight="1" hidden="1">
      <c r="C134" s="53" t="s">
        <v>293</v>
      </c>
      <c r="D134" s="4" t="s">
        <v>591</v>
      </c>
      <c r="E134" s="4" t="s">
        <v>664</v>
      </c>
      <c r="F134" s="48" t="s">
        <v>192</v>
      </c>
      <c r="G134" s="4"/>
      <c r="H134" s="12">
        <f>H135</f>
        <v>0</v>
      </c>
    </row>
    <row r="135" spans="3:8" s="116" customFormat="1" ht="35.25" customHeight="1" hidden="1">
      <c r="C135" s="13" t="s">
        <v>292</v>
      </c>
      <c r="D135" s="4" t="s">
        <v>591</v>
      </c>
      <c r="E135" s="4" t="s">
        <v>664</v>
      </c>
      <c r="F135" s="48" t="s">
        <v>295</v>
      </c>
      <c r="G135" s="33"/>
      <c r="H135" s="12">
        <f>H136+H138</f>
        <v>0</v>
      </c>
    </row>
    <row r="136" spans="3:8" s="116" customFormat="1" ht="35.25" customHeight="1" hidden="1">
      <c r="C136" s="13" t="s">
        <v>377</v>
      </c>
      <c r="D136" s="4" t="s">
        <v>591</v>
      </c>
      <c r="E136" s="4" t="s">
        <v>664</v>
      </c>
      <c r="F136" s="48" t="s">
        <v>378</v>
      </c>
      <c r="G136" s="33"/>
      <c r="H136" s="12">
        <f>H137</f>
        <v>0</v>
      </c>
    </row>
    <row r="137" spans="3:8" s="116" customFormat="1" ht="35.25" customHeight="1" hidden="1">
      <c r="C137" s="6" t="s">
        <v>580</v>
      </c>
      <c r="D137" s="4" t="s">
        <v>591</v>
      </c>
      <c r="E137" s="4" t="s">
        <v>664</v>
      </c>
      <c r="F137" s="48" t="s">
        <v>378</v>
      </c>
      <c r="G137" s="48">
        <v>240</v>
      </c>
      <c r="H137" s="12">
        <f>'приложение 5'!H340</f>
        <v>0</v>
      </c>
    </row>
    <row r="138" spans="3:8" s="116" customFormat="1" ht="35.25" customHeight="1" hidden="1">
      <c r="C138" s="6" t="s">
        <v>380</v>
      </c>
      <c r="D138" s="4" t="s">
        <v>591</v>
      </c>
      <c r="E138" s="4" t="s">
        <v>664</v>
      </c>
      <c r="F138" s="48" t="s">
        <v>379</v>
      </c>
      <c r="G138" s="64"/>
      <c r="H138" s="12">
        <f>H139</f>
        <v>0</v>
      </c>
    </row>
    <row r="139" spans="3:8" s="116" customFormat="1" ht="35.25" customHeight="1" hidden="1">
      <c r="C139" s="6" t="s">
        <v>580</v>
      </c>
      <c r="D139" s="4" t="s">
        <v>591</v>
      </c>
      <c r="E139" s="4" t="s">
        <v>664</v>
      </c>
      <c r="F139" s="48" t="s">
        <v>379</v>
      </c>
      <c r="G139" s="48">
        <v>240</v>
      </c>
      <c r="H139" s="12">
        <f>'приложение 5'!H342</f>
        <v>0</v>
      </c>
    </row>
    <row r="140" spans="3:8" ht="37.5" customHeight="1" hidden="1">
      <c r="C140" s="81" t="s">
        <v>297</v>
      </c>
      <c r="D140" s="114" t="s">
        <v>591</v>
      </c>
      <c r="E140" s="114" t="s">
        <v>664</v>
      </c>
      <c r="F140" s="115" t="s">
        <v>134</v>
      </c>
      <c r="G140" s="114"/>
      <c r="H140" s="140">
        <f>H141</f>
        <v>0</v>
      </c>
    </row>
    <row r="141" spans="3:8" ht="37.5" customHeight="1" hidden="1">
      <c r="C141" s="81" t="s">
        <v>135</v>
      </c>
      <c r="D141" s="114" t="s">
        <v>591</v>
      </c>
      <c r="E141" s="114" t="s">
        <v>664</v>
      </c>
      <c r="F141" s="115" t="s">
        <v>136</v>
      </c>
      <c r="G141" s="114"/>
      <c r="H141" s="140">
        <f>H142</f>
        <v>0</v>
      </c>
    </row>
    <row r="142" spans="3:8" ht="37.5" customHeight="1" hidden="1">
      <c r="C142" s="6" t="s">
        <v>580</v>
      </c>
      <c r="D142" s="114" t="s">
        <v>591</v>
      </c>
      <c r="E142" s="114" t="s">
        <v>664</v>
      </c>
      <c r="F142" s="115" t="s">
        <v>137</v>
      </c>
      <c r="G142" s="114" t="s">
        <v>6</v>
      </c>
      <c r="H142" s="140">
        <f>'приложение 5'!H203</f>
        <v>0</v>
      </c>
    </row>
    <row r="143" spans="3:8" s="116" customFormat="1" ht="56.25" customHeight="1" hidden="1">
      <c r="C143" s="6" t="s">
        <v>92</v>
      </c>
      <c r="D143" s="4" t="s">
        <v>591</v>
      </c>
      <c r="E143" s="4" t="s">
        <v>664</v>
      </c>
      <c r="F143" s="5" t="s">
        <v>93</v>
      </c>
      <c r="G143" s="4"/>
      <c r="H143" s="12">
        <f>H144</f>
        <v>0</v>
      </c>
    </row>
    <row r="144" spans="3:8" s="116" customFormat="1" ht="57.75" customHeight="1" hidden="1">
      <c r="C144" s="6" t="s">
        <v>357</v>
      </c>
      <c r="D144" s="4" t="s">
        <v>591</v>
      </c>
      <c r="E144" s="4" t="s">
        <v>664</v>
      </c>
      <c r="F144" s="5" t="s">
        <v>94</v>
      </c>
      <c r="G144" s="4"/>
      <c r="H144" s="12">
        <f>H145</f>
        <v>0</v>
      </c>
    </row>
    <row r="145" spans="3:8" s="116" customFormat="1" ht="18" customHeight="1" hidden="1">
      <c r="C145" s="6" t="s">
        <v>358</v>
      </c>
      <c r="D145" s="91" t="s">
        <v>591</v>
      </c>
      <c r="E145" s="91" t="s">
        <v>664</v>
      </c>
      <c r="F145" s="94" t="s">
        <v>95</v>
      </c>
      <c r="G145" s="91"/>
      <c r="H145" s="12">
        <f>H146</f>
        <v>0</v>
      </c>
    </row>
    <row r="146" spans="3:8" s="116" customFormat="1" ht="28.5" customHeight="1" hidden="1">
      <c r="C146" s="6" t="s">
        <v>580</v>
      </c>
      <c r="D146" s="91" t="s">
        <v>591</v>
      </c>
      <c r="E146" s="91" t="s">
        <v>664</v>
      </c>
      <c r="F146" s="94" t="s">
        <v>95</v>
      </c>
      <c r="G146" s="91" t="s">
        <v>6</v>
      </c>
      <c r="H146" s="12">
        <f>'приложение 5'!H223</f>
        <v>0</v>
      </c>
    </row>
    <row r="147" spans="3:8" s="116" customFormat="1" ht="53.25" customHeight="1">
      <c r="C147" s="6" t="s">
        <v>157</v>
      </c>
      <c r="D147" s="91" t="s">
        <v>591</v>
      </c>
      <c r="E147" s="91" t="s">
        <v>664</v>
      </c>
      <c r="F147" s="141" t="s">
        <v>547</v>
      </c>
      <c r="G147" s="4"/>
      <c r="H147" s="12">
        <f>H148+H151</f>
        <v>518</v>
      </c>
    </row>
    <row r="148" spans="3:8" s="116" customFormat="1" ht="54" customHeight="1">
      <c r="C148" s="132" t="s">
        <v>96</v>
      </c>
      <c r="D148" s="91" t="s">
        <v>591</v>
      </c>
      <c r="E148" s="91" t="s">
        <v>664</v>
      </c>
      <c r="F148" s="141" t="s">
        <v>99</v>
      </c>
      <c r="G148" s="4"/>
      <c r="H148" s="12">
        <f>H149</f>
        <v>500</v>
      </c>
    </row>
    <row r="149" spans="3:8" s="116" customFormat="1" ht="33.75" customHeight="1">
      <c r="C149" s="51" t="s">
        <v>434</v>
      </c>
      <c r="D149" s="91" t="s">
        <v>591</v>
      </c>
      <c r="E149" s="91" t="s">
        <v>664</v>
      </c>
      <c r="F149" s="141" t="s">
        <v>117</v>
      </c>
      <c r="G149" s="4"/>
      <c r="H149" s="12">
        <f>H150</f>
        <v>500</v>
      </c>
    </row>
    <row r="150" spans="3:8" s="116" customFormat="1" ht="25.5" customHeight="1">
      <c r="C150" s="6" t="s">
        <v>580</v>
      </c>
      <c r="D150" s="91" t="s">
        <v>591</v>
      </c>
      <c r="E150" s="91" t="s">
        <v>664</v>
      </c>
      <c r="F150" s="141" t="s">
        <v>117</v>
      </c>
      <c r="G150" s="4" t="s">
        <v>6</v>
      </c>
      <c r="H150" s="12">
        <f>'приложение 5'!H227</f>
        <v>500</v>
      </c>
    </row>
    <row r="151" spans="3:8" ht="36" customHeight="1">
      <c r="C151" s="11" t="s">
        <v>289</v>
      </c>
      <c r="D151" s="114" t="s">
        <v>591</v>
      </c>
      <c r="E151" s="114" t="s">
        <v>664</v>
      </c>
      <c r="F151" s="112"/>
      <c r="G151" s="114"/>
      <c r="H151" s="140">
        <f>H152</f>
        <v>18</v>
      </c>
    </row>
    <row r="152" spans="3:8" ht="18" customHeight="1">
      <c r="C152" s="11" t="s">
        <v>435</v>
      </c>
      <c r="D152" s="114" t="s">
        <v>591</v>
      </c>
      <c r="E152" s="114" t="s">
        <v>664</v>
      </c>
      <c r="F152" s="142" t="s">
        <v>290</v>
      </c>
      <c r="G152" s="114"/>
      <c r="H152" s="140">
        <f>H153</f>
        <v>18</v>
      </c>
    </row>
    <row r="153" spans="3:8" ht="31.5" customHeight="1">
      <c r="C153" s="6" t="s">
        <v>580</v>
      </c>
      <c r="D153" s="143" t="s">
        <v>591</v>
      </c>
      <c r="E153" s="143" t="s">
        <v>664</v>
      </c>
      <c r="F153" s="144" t="s">
        <v>290</v>
      </c>
      <c r="G153" s="114" t="s">
        <v>6</v>
      </c>
      <c r="H153" s="140">
        <f>'приложение 5'!H230</f>
        <v>18</v>
      </c>
    </row>
    <row r="154" spans="3:8" s="116" customFormat="1" ht="54.75" customHeight="1">
      <c r="C154" s="18" t="s">
        <v>279</v>
      </c>
      <c r="D154" s="91" t="s">
        <v>591</v>
      </c>
      <c r="E154" s="91" t="s">
        <v>664</v>
      </c>
      <c r="F154" s="94" t="s">
        <v>496</v>
      </c>
      <c r="G154" s="4"/>
      <c r="H154" s="12">
        <f>H155</f>
        <v>303.65000000000003</v>
      </c>
    </row>
    <row r="155" spans="3:8" s="116" customFormat="1" ht="44.25" customHeight="1">
      <c r="C155" s="50" t="s">
        <v>373</v>
      </c>
      <c r="D155" s="91" t="s">
        <v>591</v>
      </c>
      <c r="E155" s="91" t="s">
        <v>664</v>
      </c>
      <c r="F155" s="94" t="s">
        <v>497</v>
      </c>
      <c r="G155" s="5"/>
      <c r="H155" s="12">
        <f>H156+H159+H161</f>
        <v>303.65000000000003</v>
      </c>
    </row>
    <row r="156" spans="3:8" s="116" customFormat="1" ht="28.5" customHeight="1">
      <c r="C156" s="18" t="s">
        <v>374</v>
      </c>
      <c r="D156" s="91" t="s">
        <v>591</v>
      </c>
      <c r="E156" s="91" t="s">
        <v>664</v>
      </c>
      <c r="F156" s="94" t="s">
        <v>498</v>
      </c>
      <c r="G156" s="5"/>
      <c r="H156" s="124">
        <f>H157</f>
        <v>6.3</v>
      </c>
    </row>
    <row r="157" spans="3:8" s="116" customFormat="1" ht="66" customHeight="1">
      <c r="C157" s="146" t="s">
        <v>226</v>
      </c>
      <c r="D157" s="91" t="s">
        <v>591</v>
      </c>
      <c r="E157" s="91" t="s">
        <v>664</v>
      </c>
      <c r="F157" s="94" t="s">
        <v>499</v>
      </c>
      <c r="G157" s="5"/>
      <c r="H157" s="125">
        <f>H158</f>
        <v>6.3</v>
      </c>
    </row>
    <row r="158" spans="3:8" s="116" customFormat="1" ht="33" customHeight="1">
      <c r="C158" s="6" t="s">
        <v>580</v>
      </c>
      <c r="D158" s="91" t="s">
        <v>591</v>
      </c>
      <c r="E158" s="91" t="s">
        <v>664</v>
      </c>
      <c r="F158" s="94" t="s">
        <v>499</v>
      </c>
      <c r="G158" s="4" t="s">
        <v>6</v>
      </c>
      <c r="H158" s="124">
        <f>'приложение 5'!H347</f>
        <v>6.3</v>
      </c>
    </row>
    <row r="159" spans="3:8" s="116" customFormat="1" ht="47.25" customHeight="1">
      <c r="C159" s="18" t="s">
        <v>375</v>
      </c>
      <c r="D159" s="91" t="s">
        <v>591</v>
      </c>
      <c r="E159" s="91" t="s">
        <v>664</v>
      </c>
      <c r="F159" s="94" t="s">
        <v>500</v>
      </c>
      <c r="G159" s="4"/>
      <c r="H159" s="124">
        <f>H160</f>
        <v>246.5</v>
      </c>
    </row>
    <row r="160" spans="3:8" s="116" customFormat="1" ht="33.75" customHeight="1">
      <c r="C160" s="6" t="s">
        <v>580</v>
      </c>
      <c r="D160" s="91" t="s">
        <v>591</v>
      </c>
      <c r="E160" s="91" t="s">
        <v>664</v>
      </c>
      <c r="F160" s="94" t="s">
        <v>501</v>
      </c>
      <c r="G160" s="4" t="s">
        <v>6</v>
      </c>
      <c r="H160" s="12">
        <f>'приложение 5'!H349</f>
        <v>246.5</v>
      </c>
    </row>
    <row r="161" spans="3:8" s="116" customFormat="1" ht="49.5" customHeight="1">
      <c r="C161" s="18" t="s">
        <v>376</v>
      </c>
      <c r="D161" s="91" t="s">
        <v>591</v>
      </c>
      <c r="E161" s="91" t="s">
        <v>664</v>
      </c>
      <c r="F161" s="94" t="s">
        <v>502</v>
      </c>
      <c r="G161" s="4"/>
      <c r="H161" s="159">
        <f>H162</f>
        <v>50.85</v>
      </c>
    </row>
    <row r="162" spans="3:8" s="116" customFormat="1" ht="31.5" customHeight="1">
      <c r="C162" s="6" t="s">
        <v>580</v>
      </c>
      <c r="D162" s="91" t="s">
        <v>591</v>
      </c>
      <c r="E162" s="91" t="s">
        <v>664</v>
      </c>
      <c r="F162" s="94" t="s">
        <v>503</v>
      </c>
      <c r="G162" s="5">
        <v>240</v>
      </c>
      <c r="H162" s="147">
        <f>'приложение 5'!H351</f>
        <v>50.85</v>
      </c>
    </row>
    <row r="163" spans="3:8" s="116" customFormat="1" ht="33" customHeight="1">
      <c r="C163" s="8" t="s">
        <v>638</v>
      </c>
      <c r="D163" s="118" t="s">
        <v>593</v>
      </c>
      <c r="E163" s="118"/>
      <c r="F163" s="94"/>
      <c r="G163" s="4"/>
      <c r="H163" s="125">
        <f>H164+H168</f>
        <v>1514.54</v>
      </c>
    </row>
    <row r="164" spans="3:8" s="123" customFormat="1" ht="34.5" customHeight="1">
      <c r="C164" s="8" t="s">
        <v>660</v>
      </c>
      <c r="D164" s="7" t="s">
        <v>593</v>
      </c>
      <c r="E164" s="7" t="s">
        <v>606</v>
      </c>
      <c r="F164" s="119"/>
      <c r="G164" s="7"/>
      <c r="H164" s="125">
        <f>H165</f>
        <v>1432.09</v>
      </c>
    </row>
    <row r="165" spans="3:8" s="116" customFormat="1" ht="21.75" customHeight="1">
      <c r="C165" s="6" t="s">
        <v>436</v>
      </c>
      <c r="D165" s="91" t="s">
        <v>593</v>
      </c>
      <c r="E165" s="91" t="s">
        <v>606</v>
      </c>
      <c r="F165" s="94" t="s">
        <v>177</v>
      </c>
      <c r="G165" s="94"/>
      <c r="H165" s="124">
        <f>H166+H167</f>
        <v>1432.09</v>
      </c>
    </row>
    <row r="166" spans="3:8" s="116" customFormat="1" ht="16.5" customHeight="1">
      <c r="C166" s="128" t="s">
        <v>91</v>
      </c>
      <c r="D166" s="91" t="s">
        <v>593</v>
      </c>
      <c r="E166" s="91" t="s">
        <v>606</v>
      </c>
      <c r="F166" s="94" t="s">
        <v>177</v>
      </c>
      <c r="G166" s="94">
        <v>110</v>
      </c>
      <c r="H166" s="148">
        <f>'приложение 5'!H234</f>
        <v>1340.62</v>
      </c>
    </row>
    <row r="167" spans="3:8" s="116" customFormat="1" ht="27.75" customHeight="1">
      <c r="C167" s="6" t="s">
        <v>580</v>
      </c>
      <c r="D167" s="91" t="s">
        <v>593</v>
      </c>
      <c r="E167" s="91" t="s">
        <v>606</v>
      </c>
      <c r="F167" s="94" t="s">
        <v>177</v>
      </c>
      <c r="G167" s="94">
        <v>240</v>
      </c>
      <c r="H167" s="148">
        <f>'приложение 5'!H235</f>
        <v>91.47</v>
      </c>
    </row>
    <row r="168" spans="3:8" s="116" customFormat="1" ht="36" customHeight="1">
      <c r="C168" s="149" t="s">
        <v>678</v>
      </c>
      <c r="D168" s="118" t="s">
        <v>593</v>
      </c>
      <c r="E168" s="118" t="s">
        <v>679</v>
      </c>
      <c r="F168" s="94"/>
      <c r="G168" s="91"/>
      <c r="H168" s="125">
        <f>H169</f>
        <v>82.45</v>
      </c>
    </row>
    <row r="169" spans="3:8" s="116" customFormat="1" ht="48" customHeight="1">
      <c r="C169" s="180" t="s">
        <v>155</v>
      </c>
      <c r="D169" s="4" t="s">
        <v>593</v>
      </c>
      <c r="E169" s="4" t="s">
        <v>679</v>
      </c>
      <c r="F169" s="94" t="s">
        <v>200</v>
      </c>
      <c r="G169" s="4"/>
      <c r="H169" s="124">
        <f>H170+H180</f>
        <v>82.45</v>
      </c>
    </row>
    <row r="170" spans="3:8" s="116" customFormat="1" ht="28.5" customHeight="1">
      <c r="C170" s="202" t="s">
        <v>337</v>
      </c>
      <c r="D170" s="4" t="s">
        <v>593</v>
      </c>
      <c r="E170" s="4" t="s">
        <v>679</v>
      </c>
      <c r="F170" s="94" t="s">
        <v>540</v>
      </c>
      <c r="G170" s="4"/>
      <c r="H170" s="124">
        <f>H171+H174+H177</f>
        <v>75</v>
      </c>
    </row>
    <row r="171" spans="3:8" s="116" customFormat="1" ht="21.75" customHeight="1" hidden="1">
      <c r="C171" s="50" t="s">
        <v>359</v>
      </c>
      <c r="D171" s="4" t="s">
        <v>593</v>
      </c>
      <c r="E171" s="4" t="s">
        <v>679</v>
      </c>
      <c r="F171" s="94" t="s">
        <v>82</v>
      </c>
      <c r="G171" s="4"/>
      <c r="H171" s="124">
        <f>H172</f>
        <v>0</v>
      </c>
    </row>
    <row r="172" spans="3:8" s="116" customFormat="1" ht="31.5" customHeight="1" hidden="1">
      <c r="C172" s="18" t="s">
        <v>205</v>
      </c>
      <c r="D172" s="4" t="s">
        <v>593</v>
      </c>
      <c r="E172" s="4" t="s">
        <v>679</v>
      </c>
      <c r="F172" s="94" t="s">
        <v>206</v>
      </c>
      <c r="G172" s="4"/>
      <c r="H172" s="124">
        <f>H173</f>
        <v>0</v>
      </c>
    </row>
    <row r="173" spans="3:8" s="116" customFormat="1" ht="31.5" customHeight="1" hidden="1">
      <c r="C173" s="6" t="s">
        <v>580</v>
      </c>
      <c r="D173" s="4" t="s">
        <v>593</v>
      </c>
      <c r="E173" s="4" t="s">
        <v>679</v>
      </c>
      <c r="F173" s="94" t="s">
        <v>206</v>
      </c>
      <c r="G173" s="4" t="s">
        <v>6</v>
      </c>
      <c r="H173" s="124">
        <f>'приложение 5'!H241</f>
        <v>0</v>
      </c>
    </row>
    <row r="174" spans="3:8" s="116" customFormat="1" ht="45.75" customHeight="1">
      <c r="C174" s="9" t="s">
        <v>360</v>
      </c>
      <c r="D174" s="4" t="s">
        <v>593</v>
      </c>
      <c r="E174" s="4" t="s">
        <v>679</v>
      </c>
      <c r="F174" s="94" t="s">
        <v>545</v>
      </c>
      <c r="G174" s="4"/>
      <c r="H174" s="124">
        <f>H175</f>
        <v>47.4</v>
      </c>
    </row>
    <row r="175" spans="3:8" s="116" customFormat="1" ht="33.75" customHeight="1">
      <c r="C175" s="9" t="s">
        <v>83</v>
      </c>
      <c r="D175" s="4" t="s">
        <v>593</v>
      </c>
      <c r="E175" s="4" t="s">
        <v>679</v>
      </c>
      <c r="F175" s="94" t="s">
        <v>196</v>
      </c>
      <c r="G175" s="4"/>
      <c r="H175" s="124">
        <f>H176</f>
        <v>47.4</v>
      </c>
    </row>
    <row r="176" spans="3:8" s="116" customFormat="1" ht="34.5" customHeight="1">
      <c r="C176" s="6" t="s">
        <v>580</v>
      </c>
      <c r="D176" s="91" t="s">
        <v>593</v>
      </c>
      <c r="E176" s="91" t="s">
        <v>679</v>
      </c>
      <c r="F176" s="94" t="s">
        <v>196</v>
      </c>
      <c r="G176" s="4" t="s">
        <v>6</v>
      </c>
      <c r="H176" s="124">
        <f>'приложение 5'!H244</f>
        <v>47.4</v>
      </c>
    </row>
    <row r="177" spans="3:8" s="116" customFormat="1" ht="32.25" customHeight="1">
      <c r="C177" s="146" t="s">
        <v>437</v>
      </c>
      <c r="D177" s="114" t="s">
        <v>593</v>
      </c>
      <c r="E177" s="114" t="s">
        <v>679</v>
      </c>
      <c r="F177" s="139" t="s">
        <v>538</v>
      </c>
      <c r="G177" s="4"/>
      <c r="H177" s="124">
        <f>H178</f>
        <v>27.6</v>
      </c>
    </row>
    <row r="178" spans="3:8" s="116" customFormat="1" ht="25.5" customHeight="1">
      <c r="C178" s="6" t="s">
        <v>158</v>
      </c>
      <c r="D178" s="114" t="s">
        <v>593</v>
      </c>
      <c r="E178" s="114" t="s">
        <v>679</v>
      </c>
      <c r="F178" s="139" t="s">
        <v>539</v>
      </c>
      <c r="G178" s="4"/>
      <c r="H178" s="124">
        <f>H179</f>
        <v>27.6</v>
      </c>
    </row>
    <row r="179" spans="3:8" s="116" customFormat="1" ht="21.75" customHeight="1">
      <c r="C179" s="6" t="s">
        <v>570</v>
      </c>
      <c r="D179" s="114" t="s">
        <v>593</v>
      </c>
      <c r="E179" s="114" t="s">
        <v>679</v>
      </c>
      <c r="F179" s="139" t="s">
        <v>539</v>
      </c>
      <c r="G179" s="4" t="s">
        <v>571</v>
      </c>
      <c r="H179" s="124">
        <f>'приложение 5'!H513</f>
        <v>27.6</v>
      </c>
    </row>
    <row r="180" spans="3:8" s="116" customFormat="1" ht="39.75" customHeight="1">
      <c r="C180" s="50" t="s">
        <v>401</v>
      </c>
      <c r="D180" s="114" t="s">
        <v>593</v>
      </c>
      <c r="E180" s="114" t="s">
        <v>679</v>
      </c>
      <c r="F180" s="39" t="s">
        <v>402</v>
      </c>
      <c r="G180" s="33"/>
      <c r="H180" s="124">
        <f>H181</f>
        <v>7.45</v>
      </c>
    </row>
    <row r="181" spans="3:8" s="116" customFormat="1" ht="61.5" customHeight="1">
      <c r="C181" s="50" t="s">
        <v>438</v>
      </c>
      <c r="D181" s="114" t="s">
        <v>593</v>
      </c>
      <c r="E181" s="114" t="s">
        <v>679</v>
      </c>
      <c r="F181" s="39" t="s">
        <v>410</v>
      </c>
      <c r="G181" s="33"/>
      <c r="H181" s="124">
        <f>H182</f>
        <v>7.45</v>
      </c>
    </row>
    <row r="182" spans="3:8" s="116" customFormat="1" ht="34.5" customHeight="1">
      <c r="C182" s="6" t="s">
        <v>580</v>
      </c>
      <c r="D182" s="114" t="s">
        <v>593</v>
      </c>
      <c r="E182" s="114" t="s">
        <v>679</v>
      </c>
      <c r="F182" s="39" t="s">
        <v>410</v>
      </c>
      <c r="G182" s="33">
        <v>240</v>
      </c>
      <c r="H182" s="124">
        <f>'приложение 5'!H382</f>
        <v>7.45</v>
      </c>
    </row>
    <row r="183" spans="3:8" s="116" customFormat="1" ht="12.75">
      <c r="C183" s="121" t="s">
        <v>610</v>
      </c>
      <c r="D183" s="118" t="s">
        <v>604</v>
      </c>
      <c r="E183" s="91"/>
      <c r="F183" s="94"/>
      <c r="G183" s="94"/>
      <c r="H183" s="125">
        <f>H184+H190+H195+H217</f>
        <v>24725.379999999997</v>
      </c>
    </row>
    <row r="184" spans="3:8" s="116" customFormat="1" ht="12.75" hidden="1">
      <c r="C184" s="121" t="s">
        <v>160</v>
      </c>
      <c r="D184" s="118" t="s">
        <v>604</v>
      </c>
      <c r="E184" s="118" t="s">
        <v>591</v>
      </c>
      <c r="F184" s="94"/>
      <c r="G184" s="5"/>
      <c r="H184" s="125">
        <f>H185</f>
        <v>0</v>
      </c>
    </row>
    <row r="185" spans="3:8" s="116" customFormat="1" ht="52.5" customHeight="1" hidden="1">
      <c r="C185" s="130" t="s">
        <v>156</v>
      </c>
      <c r="D185" s="91" t="s">
        <v>604</v>
      </c>
      <c r="E185" s="91" t="s">
        <v>591</v>
      </c>
      <c r="F185" s="92" t="s">
        <v>200</v>
      </c>
      <c r="G185" s="5"/>
      <c r="H185" s="124">
        <f>H186</f>
        <v>0</v>
      </c>
    </row>
    <row r="186" spans="3:8" s="116" customFormat="1" ht="33.75" customHeight="1" hidden="1">
      <c r="C186" s="130" t="s">
        <v>22</v>
      </c>
      <c r="D186" s="91" t="s">
        <v>604</v>
      </c>
      <c r="E186" s="91" t="s">
        <v>591</v>
      </c>
      <c r="F186" s="92" t="s">
        <v>540</v>
      </c>
      <c r="G186" s="5"/>
      <c r="H186" s="124">
        <f>H187</f>
        <v>0</v>
      </c>
    </row>
    <row r="187" spans="3:8" s="116" customFormat="1" ht="44.25" customHeight="1" hidden="1">
      <c r="C187" s="126" t="s">
        <v>193</v>
      </c>
      <c r="D187" s="91" t="s">
        <v>604</v>
      </c>
      <c r="E187" s="91" t="s">
        <v>591</v>
      </c>
      <c r="F187" s="131" t="s">
        <v>544</v>
      </c>
      <c r="G187" s="5"/>
      <c r="H187" s="124">
        <f>H188</f>
        <v>0</v>
      </c>
    </row>
    <row r="188" spans="3:8" s="116" customFormat="1" ht="47.25" customHeight="1" hidden="1">
      <c r="C188" s="151" t="s">
        <v>543</v>
      </c>
      <c r="D188" s="91" t="s">
        <v>604</v>
      </c>
      <c r="E188" s="91" t="s">
        <v>591</v>
      </c>
      <c r="F188" s="94" t="s">
        <v>544</v>
      </c>
      <c r="G188" s="5"/>
      <c r="H188" s="124">
        <f>H189</f>
        <v>0</v>
      </c>
    </row>
    <row r="189" spans="3:8" s="116" customFormat="1" ht="18" customHeight="1" hidden="1">
      <c r="C189" s="6" t="s">
        <v>11</v>
      </c>
      <c r="D189" s="91" t="s">
        <v>604</v>
      </c>
      <c r="E189" s="91" t="s">
        <v>591</v>
      </c>
      <c r="F189" s="94" t="s">
        <v>544</v>
      </c>
      <c r="G189" s="5">
        <v>610</v>
      </c>
      <c r="H189" s="124">
        <f>'приложение 5'!H388</f>
        <v>0</v>
      </c>
    </row>
    <row r="190" spans="3:8" s="116" customFormat="1" ht="12.75" hidden="1">
      <c r="C190" s="152" t="s">
        <v>439</v>
      </c>
      <c r="D190" s="118" t="s">
        <v>604</v>
      </c>
      <c r="E190" s="118" t="s">
        <v>594</v>
      </c>
      <c r="F190" s="5"/>
      <c r="G190" s="4"/>
      <c r="H190" s="125">
        <f>H191</f>
        <v>0</v>
      </c>
    </row>
    <row r="191" spans="3:8" s="116" customFormat="1" ht="49.5" customHeight="1" hidden="1">
      <c r="C191" s="6" t="s">
        <v>100</v>
      </c>
      <c r="D191" s="91" t="s">
        <v>604</v>
      </c>
      <c r="E191" s="91" t="s">
        <v>594</v>
      </c>
      <c r="F191" s="94" t="s">
        <v>101</v>
      </c>
      <c r="G191" s="4"/>
      <c r="H191" s="124">
        <f>H192</f>
        <v>0</v>
      </c>
    </row>
    <row r="192" spans="3:8" s="116" customFormat="1" ht="27.75" customHeight="1" hidden="1">
      <c r="C192" s="132" t="s">
        <v>143</v>
      </c>
      <c r="D192" s="91" t="s">
        <v>604</v>
      </c>
      <c r="E192" s="91" t="s">
        <v>594</v>
      </c>
      <c r="F192" s="94" t="s">
        <v>101</v>
      </c>
      <c r="G192" s="4"/>
      <c r="H192" s="124">
        <f>H193</f>
        <v>0</v>
      </c>
    </row>
    <row r="193" spans="3:8" s="116" customFormat="1" ht="30.75" customHeight="1" hidden="1">
      <c r="C193" s="132" t="s">
        <v>618</v>
      </c>
      <c r="D193" s="91" t="s">
        <v>604</v>
      </c>
      <c r="E193" s="91" t="s">
        <v>594</v>
      </c>
      <c r="F193" s="129" t="s">
        <v>102</v>
      </c>
      <c r="G193" s="4"/>
      <c r="H193" s="153">
        <f>H194</f>
        <v>0</v>
      </c>
    </row>
    <row r="194" spans="3:8" s="116" customFormat="1" ht="29.25" customHeight="1" hidden="1">
      <c r="C194" s="6" t="s">
        <v>580</v>
      </c>
      <c r="D194" s="91" t="s">
        <v>604</v>
      </c>
      <c r="E194" s="91" t="s">
        <v>594</v>
      </c>
      <c r="F194" s="129" t="s">
        <v>102</v>
      </c>
      <c r="G194" s="4" t="s">
        <v>6</v>
      </c>
      <c r="H194" s="153">
        <f>'приложение 5'!H250</f>
        <v>0</v>
      </c>
    </row>
    <row r="195" spans="3:8" s="116" customFormat="1" ht="12.75">
      <c r="C195" s="121" t="s">
        <v>680</v>
      </c>
      <c r="D195" s="118" t="s">
        <v>604</v>
      </c>
      <c r="E195" s="118" t="s">
        <v>606</v>
      </c>
      <c r="F195" s="119"/>
      <c r="G195" s="7"/>
      <c r="H195" s="125">
        <f>H196+H215</f>
        <v>20413.66</v>
      </c>
    </row>
    <row r="196" spans="3:8" s="116" customFormat="1" ht="41.25" customHeight="1">
      <c r="C196" s="6" t="s">
        <v>276</v>
      </c>
      <c r="D196" s="91" t="s">
        <v>604</v>
      </c>
      <c r="E196" s="91" t="s">
        <v>606</v>
      </c>
      <c r="F196" s="139" t="s">
        <v>517</v>
      </c>
      <c r="G196" s="4"/>
      <c r="H196" s="124">
        <f>H197+H206+H209+H211+H213</f>
        <v>20413.66</v>
      </c>
    </row>
    <row r="197" spans="3:8" s="116" customFormat="1" ht="48" customHeight="1">
      <c r="C197" s="6" t="s">
        <v>412</v>
      </c>
      <c r="D197" s="91" t="s">
        <v>604</v>
      </c>
      <c r="E197" s="91" t="s">
        <v>606</v>
      </c>
      <c r="F197" s="139" t="s">
        <v>518</v>
      </c>
      <c r="G197" s="4"/>
      <c r="H197" s="124">
        <f>H198+H201+H204</f>
        <v>10975.42</v>
      </c>
    </row>
    <row r="198" spans="3:8" s="116" customFormat="1" ht="31.5" customHeight="1">
      <c r="C198" s="9" t="s">
        <v>23</v>
      </c>
      <c r="D198" s="91" t="s">
        <v>604</v>
      </c>
      <c r="E198" s="91" t="s">
        <v>606</v>
      </c>
      <c r="F198" s="139" t="s">
        <v>519</v>
      </c>
      <c r="G198" s="4"/>
      <c r="H198" s="124">
        <f>H199+H200</f>
        <v>4723.13</v>
      </c>
    </row>
    <row r="199" spans="3:8" s="116" customFormat="1" ht="30" customHeight="1" hidden="1">
      <c r="C199" s="6" t="s">
        <v>580</v>
      </c>
      <c r="D199" s="91" t="s">
        <v>604</v>
      </c>
      <c r="E199" s="91" t="s">
        <v>606</v>
      </c>
      <c r="F199" s="139" t="s">
        <v>519</v>
      </c>
      <c r="G199" s="4" t="s">
        <v>6</v>
      </c>
      <c r="H199" s="124">
        <f>'приложение 5'!H519</f>
        <v>0</v>
      </c>
    </row>
    <row r="200" spans="3:8" s="116" customFormat="1" ht="27" customHeight="1">
      <c r="C200" s="6" t="s">
        <v>169</v>
      </c>
      <c r="D200" s="91" t="s">
        <v>604</v>
      </c>
      <c r="E200" s="91" t="s">
        <v>606</v>
      </c>
      <c r="F200" s="139" t="s">
        <v>519</v>
      </c>
      <c r="G200" s="4" t="s">
        <v>168</v>
      </c>
      <c r="H200" s="124">
        <f>'приложение 5'!H520</f>
        <v>4723.13</v>
      </c>
    </row>
    <row r="201" spans="3:8" s="116" customFormat="1" ht="42.75" customHeight="1">
      <c r="C201" s="132" t="s">
        <v>197</v>
      </c>
      <c r="D201" s="91" t="s">
        <v>604</v>
      </c>
      <c r="E201" s="91" t="s">
        <v>606</v>
      </c>
      <c r="F201" s="139" t="s">
        <v>549</v>
      </c>
      <c r="G201" s="4"/>
      <c r="H201" s="124">
        <f>H202+H203</f>
        <v>4988.55</v>
      </c>
    </row>
    <row r="202" spans="3:8" s="116" customFormat="1" ht="25.5" customHeight="1">
      <c r="C202" s="6" t="s">
        <v>10</v>
      </c>
      <c r="D202" s="91" t="s">
        <v>604</v>
      </c>
      <c r="E202" s="91" t="s">
        <v>606</v>
      </c>
      <c r="F202" s="139" t="s">
        <v>549</v>
      </c>
      <c r="G202" s="4" t="s">
        <v>6</v>
      </c>
      <c r="H202" s="124">
        <f>'приложение 5'!H522</f>
        <v>0</v>
      </c>
    </row>
    <row r="203" spans="3:8" s="116" customFormat="1" ht="21.75" customHeight="1">
      <c r="C203" s="6" t="s">
        <v>169</v>
      </c>
      <c r="D203" s="91" t="s">
        <v>604</v>
      </c>
      <c r="E203" s="91" t="s">
        <v>606</v>
      </c>
      <c r="F203" s="139" t="s">
        <v>549</v>
      </c>
      <c r="G203" s="4" t="s">
        <v>168</v>
      </c>
      <c r="H203" s="124">
        <f>'приложение 5'!H523</f>
        <v>4988.55</v>
      </c>
    </row>
    <row r="204" spans="3:8" s="116" customFormat="1" ht="44.25" customHeight="1">
      <c r="C204" s="132" t="s">
        <v>197</v>
      </c>
      <c r="D204" s="91" t="s">
        <v>604</v>
      </c>
      <c r="E204" s="91" t="s">
        <v>606</v>
      </c>
      <c r="F204" s="139" t="s">
        <v>27</v>
      </c>
      <c r="G204" s="4"/>
      <c r="H204" s="124">
        <f>H205</f>
        <v>1263.74</v>
      </c>
    </row>
    <row r="205" spans="3:8" s="116" customFormat="1" ht="25.5" customHeight="1">
      <c r="C205" s="6" t="s">
        <v>169</v>
      </c>
      <c r="D205" s="91" t="s">
        <v>604</v>
      </c>
      <c r="E205" s="91" t="s">
        <v>606</v>
      </c>
      <c r="F205" s="139" t="s">
        <v>27</v>
      </c>
      <c r="G205" s="4" t="s">
        <v>168</v>
      </c>
      <c r="H205" s="124">
        <f>'приложение 5'!H525</f>
        <v>1263.74</v>
      </c>
    </row>
    <row r="206" spans="3:8" s="116" customFormat="1" ht="38.25" customHeight="1">
      <c r="C206" s="13" t="s">
        <v>413</v>
      </c>
      <c r="D206" s="91" t="s">
        <v>604</v>
      </c>
      <c r="E206" s="91" t="s">
        <v>606</v>
      </c>
      <c r="F206" s="139" t="s">
        <v>495</v>
      </c>
      <c r="G206" s="4"/>
      <c r="H206" s="124">
        <f>H207+H208</f>
        <v>4310.5</v>
      </c>
    </row>
    <row r="207" spans="3:8" s="116" customFormat="1" ht="15.75" customHeight="1">
      <c r="C207" s="6" t="s">
        <v>169</v>
      </c>
      <c r="D207" s="91" t="s">
        <v>604</v>
      </c>
      <c r="E207" s="91" t="s">
        <v>606</v>
      </c>
      <c r="F207" s="139" t="s">
        <v>495</v>
      </c>
      <c r="G207" s="4" t="s">
        <v>168</v>
      </c>
      <c r="H207" s="124">
        <f>'приложение 5'!H527</f>
        <v>4242.66</v>
      </c>
    </row>
    <row r="208" spans="3:8" s="116" customFormat="1" ht="31.5" customHeight="1">
      <c r="C208" s="6" t="s">
        <v>580</v>
      </c>
      <c r="D208" s="91" t="s">
        <v>604</v>
      </c>
      <c r="E208" s="91" t="s">
        <v>606</v>
      </c>
      <c r="F208" s="139" t="s">
        <v>495</v>
      </c>
      <c r="G208" s="4" t="s">
        <v>6</v>
      </c>
      <c r="H208" s="153">
        <f>'приложение 5'!H254</f>
        <v>67.84</v>
      </c>
    </row>
    <row r="209" spans="3:8" s="116" customFormat="1" ht="39.75" customHeight="1">
      <c r="C209" s="13" t="s">
        <v>414</v>
      </c>
      <c r="D209" s="91" t="s">
        <v>604</v>
      </c>
      <c r="E209" s="91" t="s">
        <v>606</v>
      </c>
      <c r="F209" s="139" t="s">
        <v>225</v>
      </c>
      <c r="G209" s="4"/>
      <c r="H209" s="124">
        <f>H210</f>
        <v>4874</v>
      </c>
    </row>
    <row r="210" spans="3:8" s="116" customFormat="1" ht="15.75" customHeight="1">
      <c r="C210" s="6" t="s">
        <v>169</v>
      </c>
      <c r="D210" s="91" t="s">
        <v>604</v>
      </c>
      <c r="E210" s="91" t="s">
        <v>606</v>
      </c>
      <c r="F210" s="139" t="s">
        <v>225</v>
      </c>
      <c r="G210" s="4" t="s">
        <v>168</v>
      </c>
      <c r="H210" s="124">
        <f>'приложение 5'!H529</f>
        <v>4874</v>
      </c>
    </row>
    <row r="211" spans="3:8" s="116" customFormat="1" ht="66.75" customHeight="1" hidden="1">
      <c r="C211" s="137" t="s">
        <v>29</v>
      </c>
      <c r="D211" s="91" t="s">
        <v>604</v>
      </c>
      <c r="E211" s="91" t="s">
        <v>606</v>
      </c>
      <c r="F211" s="138" t="s">
        <v>30</v>
      </c>
      <c r="G211" s="4"/>
      <c r="H211" s="153">
        <f>H212</f>
        <v>0</v>
      </c>
    </row>
    <row r="212" spans="3:8" s="116" customFormat="1" ht="15.75" customHeight="1" hidden="1">
      <c r="C212" s="6" t="s">
        <v>31</v>
      </c>
      <c r="D212" s="118" t="s">
        <v>604</v>
      </c>
      <c r="E212" s="118" t="s">
        <v>606</v>
      </c>
      <c r="F212" s="139" t="s">
        <v>30</v>
      </c>
      <c r="G212" s="4"/>
      <c r="H212" s="153">
        <v>0</v>
      </c>
    </row>
    <row r="213" spans="3:8" s="116" customFormat="1" ht="34.5" customHeight="1">
      <c r="C213" s="93" t="s">
        <v>393</v>
      </c>
      <c r="D213" s="91" t="s">
        <v>604</v>
      </c>
      <c r="E213" s="91" t="s">
        <v>606</v>
      </c>
      <c r="F213" s="94" t="s">
        <v>394</v>
      </c>
      <c r="G213" s="4"/>
      <c r="H213" s="153">
        <f>H214</f>
        <v>253.74</v>
      </c>
    </row>
    <row r="214" spans="3:8" s="116" customFormat="1" ht="35.25" customHeight="1">
      <c r="C214" s="6" t="s">
        <v>580</v>
      </c>
      <c r="D214" s="91" t="s">
        <v>604</v>
      </c>
      <c r="E214" s="91" t="s">
        <v>606</v>
      </c>
      <c r="F214" s="94" t="s">
        <v>395</v>
      </c>
      <c r="G214" s="4" t="s">
        <v>6</v>
      </c>
      <c r="H214" s="153">
        <f>'приложение 5'!H356</f>
        <v>253.74</v>
      </c>
    </row>
    <row r="215" spans="3:8" s="116" customFormat="1" ht="70.5" customHeight="1" hidden="1">
      <c r="C215" s="6" t="s">
        <v>103</v>
      </c>
      <c r="D215" s="118" t="s">
        <v>604</v>
      </c>
      <c r="E215" s="118" t="s">
        <v>606</v>
      </c>
      <c r="F215" s="129" t="s">
        <v>509</v>
      </c>
      <c r="G215" s="4"/>
      <c r="H215" s="153">
        <f>H216</f>
        <v>0</v>
      </c>
    </row>
    <row r="216" spans="3:8" s="116" customFormat="1" ht="15.75" customHeight="1" hidden="1">
      <c r="C216" s="6" t="s">
        <v>575</v>
      </c>
      <c r="D216" s="118" t="s">
        <v>604</v>
      </c>
      <c r="E216" s="118" t="s">
        <v>606</v>
      </c>
      <c r="F216" s="129" t="s">
        <v>509</v>
      </c>
      <c r="G216" s="4" t="s">
        <v>6</v>
      </c>
      <c r="H216" s="153">
        <f>'приложение 5'!H256</f>
        <v>0</v>
      </c>
    </row>
    <row r="217" spans="3:8" s="116" customFormat="1" ht="18.75" customHeight="1">
      <c r="C217" s="121" t="s">
        <v>632</v>
      </c>
      <c r="D217" s="118" t="s">
        <v>604</v>
      </c>
      <c r="E217" s="118" t="s">
        <v>597</v>
      </c>
      <c r="F217" s="119"/>
      <c r="G217" s="7"/>
      <c r="H217" s="125">
        <f>H218+H224+H241+H232+H221</f>
        <v>4311.719999999999</v>
      </c>
    </row>
    <row r="218" spans="3:8" s="116" customFormat="1" ht="48" customHeight="1" hidden="1">
      <c r="C218" s="15" t="s">
        <v>523</v>
      </c>
      <c r="D218" s="91" t="s">
        <v>604</v>
      </c>
      <c r="E218" s="91" t="s">
        <v>597</v>
      </c>
      <c r="F218" s="92" t="s">
        <v>525</v>
      </c>
      <c r="G218" s="4"/>
      <c r="H218" s="124">
        <f>H219</f>
        <v>0</v>
      </c>
    </row>
    <row r="219" spans="3:8" s="116" customFormat="1" ht="44.25" customHeight="1" hidden="1">
      <c r="C219" s="145" t="s">
        <v>520</v>
      </c>
      <c r="D219" s="91" t="s">
        <v>604</v>
      </c>
      <c r="E219" s="91" t="s">
        <v>597</v>
      </c>
      <c r="F219" s="131" t="s">
        <v>526</v>
      </c>
      <c r="G219" s="4"/>
      <c r="H219" s="124">
        <f>H220</f>
        <v>0</v>
      </c>
    </row>
    <row r="220" spans="3:8" s="116" customFormat="1" ht="0.75" customHeight="1">
      <c r="C220" s="6" t="s">
        <v>575</v>
      </c>
      <c r="D220" s="91" t="s">
        <v>604</v>
      </c>
      <c r="E220" s="91" t="s">
        <v>597</v>
      </c>
      <c r="F220" s="94" t="s">
        <v>527</v>
      </c>
      <c r="G220" s="4" t="s">
        <v>6</v>
      </c>
      <c r="H220" s="125">
        <f>'приложение 5'!H260</f>
        <v>0</v>
      </c>
    </row>
    <row r="221" spans="3:8" s="116" customFormat="1" ht="44.25" customHeight="1">
      <c r="C221" s="51" t="s">
        <v>195</v>
      </c>
      <c r="D221" s="118" t="s">
        <v>604</v>
      </c>
      <c r="E221" s="118" t="s">
        <v>597</v>
      </c>
      <c r="F221" s="92" t="s">
        <v>532</v>
      </c>
      <c r="G221" s="4"/>
      <c r="H221" s="125">
        <f>H222</f>
        <v>323.16</v>
      </c>
    </row>
    <row r="222" spans="3:8" ht="34.5" customHeight="1">
      <c r="C222" s="11" t="s">
        <v>451</v>
      </c>
      <c r="D222" s="143" t="s">
        <v>604</v>
      </c>
      <c r="E222" s="143" t="s">
        <v>597</v>
      </c>
      <c r="F222" s="155" t="s">
        <v>121</v>
      </c>
      <c r="G222" s="114"/>
      <c r="H222" s="156">
        <f>H223</f>
        <v>323.16</v>
      </c>
    </row>
    <row r="223" spans="3:8" ht="47.25" customHeight="1">
      <c r="C223" s="11" t="s">
        <v>124</v>
      </c>
      <c r="D223" s="143" t="s">
        <v>604</v>
      </c>
      <c r="E223" s="143" t="s">
        <v>597</v>
      </c>
      <c r="F223" s="155" t="s">
        <v>121</v>
      </c>
      <c r="G223" s="114" t="s">
        <v>123</v>
      </c>
      <c r="H223" s="157">
        <f>'приложение 5'!H263</f>
        <v>323.16</v>
      </c>
    </row>
    <row r="224" spans="3:9" s="116" customFormat="1" ht="50.25" customHeight="1">
      <c r="C224" s="18" t="s">
        <v>279</v>
      </c>
      <c r="D224" s="91" t="s">
        <v>604</v>
      </c>
      <c r="E224" s="91" t="s">
        <v>597</v>
      </c>
      <c r="F224" s="94" t="s">
        <v>496</v>
      </c>
      <c r="G224" s="5"/>
      <c r="H224" s="124">
        <f>H225</f>
        <v>3304.7799999999997</v>
      </c>
      <c r="I224" s="158"/>
    </row>
    <row r="225" spans="3:8" s="116" customFormat="1" ht="50.25" customHeight="1">
      <c r="C225" s="74" t="s">
        <v>381</v>
      </c>
      <c r="D225" s="91" t="s">
        <v>604</v>
      </c>
      <c r="E225" s="91" t="s">
        <v>597</v>
      </c>
      <c r="F225" s="94" t="s">
        <v>513</v>
      </c>
      <c r="G225" s="5"/>
      <c r="H225" s="49">
        <f>H226</f>
        <v>3304.7799999999997</v>
      </c>
    </row>
    <row r="226" spans="3:8" s="116" customFormat="1" ht="44.25" customHeight="1">
      <c r="C226" s="18" t="s">
        <v>382</v>
      </c>
      <c r="D226" s="91" t="s">
        <v>604</v>
      </c>
      <c r="E226" s="91" t="s">
        <v>597</v>
      </c>
      <c r="F226" s="94" t="s">
        <v>514</v>
      </c>
      <c r="G226" s="5"/>
      <c r="H226" s="49">
        <f>H227</f>
        <v>3304.7799999999997</v>
      </c>
    </row>
    <row r="227" spans="3:8" s="116" customFormat="1" ht="39" customHeight="1">
      <c r="C227" s="18" t="s">
        <v>383</v>
      </c>
      <c r="D227" s="91" t="s">
        <v>604</v>
      </c>
      <c r="E227" s="91" t="s">
        <v>597</v>
      </c>
      <c r="F227" s="94" t="s">
        <v>515</v>
      </c>
      <c r="G227" s="5"/>
      <c r="H227" s="49">
        <f>H228+H229+H231+H230</f>
        <v>3304.7799999999997</v>
      </c>
    </row>
    <row r="228" spans="3:8" s="116" customFormat="1" ht="33" customHeight="1">
      <c r="C228" s="6" t="s">
        <v>583</v>
      </c>
      <c r="D228" s="91" t="s">
        <v>604</v>
      </c>
      <c r="E228" s="91" t="s">
        <v>597</v>
      </c>
      <c r="F228" s="94" t="s">
        <v>515</v>
      </c>
      <c r="G228" s="91" t="s">
        <v>2</v>
      </c>
      <c r="H228" s="147">
        <f>'приложение 5'!H362</f>
        <v>2030.62</v>
      </c>
    </row>
    <row r="229" spans="3:9" s="116" customFormat="1" ht="39" customHeight="1">
      <c r="C229" s="6" t="s">
        <v>580</v>
      </c>
      <c r="D229" s="91" t="s">
        <v>604</v>
      </c>
      <c r="E229" s="91" t="s">
        <v>597</v>
      </c>
      <c r="F229" s="94" t="s">
        <v>515</v>
      </c>
      <c r="G229" s="91" t="s">
        <v>6</v>
      </c>
      <c r="H229" s="147">
        <f>'приложение 5'!H363</f>
        <v>1183.42</v>
      </c>
      <c r="I229" s="133"/>
    </row>
    <row r="230" spans="3:9" s="116" customFormat="1" ht="24" customHeight="1">
      <c r="C230" s="6" t="s">
        <v>709</v>
      </c>
      <c r="D230" s="91" t="s">
        <v>604</v>
      </c>
      <c r="E230" s="91" t="s">
        <v>597</v>
      </c>
      <c r="F230" s="94" t="s">
        <v>515</v>
      </c>
      <c r="G230" s="91" t="s">
        <v>112</v>
      </c>
      <c r="H230" s="147">
        <f>'приложение 5'!H364</f>
        <v>6</v>
      </c>
      <c r="I230" s="133"/>
    </row>
    <row r="231" spans="3:9" s="116" customFormat="1" ht="18" customHeight="1">
      <c r="C231" s="6" t="s">
        <v>5</v>
      </c>
      <c r="D231" s="91" t="s">
        <v>604</v>
      </c>
      <c r="E231" s="91" t="s">
        <v>597</v>
      </c>
      <c r="F231" s="94" t="s">
        <v>515</v>
      </c>
      <c r="G231" s="91" t="s">
        <v>7</v>
      </c>
      <c r="H231" s="159">
        <f>'приложение 5'!H365</f>
        <v>84.74</v>
      </c>
      <c r="I231" s="133"/>
    </row>
    <row r="232" spans="3:9" s="116" customFormat="1" ht="30" customHeight="1">
      <c r="C232" s="204" t="s">
        <v>551</v>
      </c>
      <c r="D232" s="91" t="s">
        <v>604</v>
      </c>
      <c r="E232" s="91" t="s">
        <v>597</v>
      </c>
      <c r="F232" s="94" t="s">
        <v>552</v>
      </c>
      <c r="G232" s="4"/>
      <c r="H232" s="159">
        <f>H233+H237</f>
        <v>683.78</v>
      </c>
      <c r="I232" s="133"/>
    </row>
    <row r="233" spans="3:9" s="116" customFormat="1" ht="33" customHeight="1">
      <c r="C233" s="18" t="s">
        <v>319</v>
      </c>
      <c r="D233" s="203" t="s">
        <v>604</v>
      </c>
      <c r="E233" s="91" t="s">
        <v>597</v>
      </c>
      <c r="F233" s="94" t="s">
        <v>553</v>
      </c>
      <c r="G233" s="4"/>
      <c r="H233" s="159">
        <f>H234</f>
        <v>17.92</v>
      </c>
      <c r="I233" s="133"/>
    </row>
    <row r="234" spans="3:9" s="116" customFormat="1" ht="17.25" customHeight="1">
      <c r="C234" s="205" t="s">
        <v>75</v>
      </c>
      <c r="D234" s="91" t="s">
        <v>604</v>
      </c>
      <c r="E234" s="91" t="s">
        <v>597</v>
      </c>
      <c r="F234" s="94" t="s">
        <v>554</v>
      </c>
      <c r="G234" s="4"/>
      <c r="H234" s="159">
        <f>H235+H236</f>
        <v>17.92</v>
      </c>
      <c r="I234" s="133"/>
    </row>
    <row r="235" spans="3:9" s="116" customFormat="1" ht="28.5" customHeight="1">
      <c r="C235" s="6" t="s">
        <v>580</v>
      </c>
      <c r="D235" s="91" t="s">
        <v>604</v>
      </c>
      <c r="E235" s="91" t="s">
        <v>597</v>
      </c>
      <c r="F235" s="94" t="s">
        <v>554</v>
      </c>
      <c r="G235" s="4" t="s">
        <v>6</v>
      </c>
      <c r="H235" s="159">
        <f>'приложение 5'!H25</f>
        <v>17.92</v>
      </c>
      <c r="I235" s="133"/>
    </row>
    <row r="236" spans="3:9" s="116" customFormat="1" ht="17.25" customHeight="1">
      <c r="C236" s="6" t="s">
        <v>11</v>
      </c>
      <c r="D236" s="91" t="s">
        <v>604</v>
      </c>
      <c r="E236" s="91" t="s">
        <v>597</v>
      </c>
      <c r="F236" s="94" t="s">
        <v>554</v>
      </c>
      <c r="G236" s="139">
        <v>610</v>
      </c>
      <c r="H236" s="159">
        <f>'приложение 5'!H26</f>
        <v>0</v>
      </c>
      <c r="I236" s="133"/>
    </row>
    <row r="237" spans="3:9" s="116" customFormat="1" ht="30.75" customHeight="1">
      <c r="C237" s="18" t="s">
        <v>320</v>
      </c>
      <c r="D237" s="91" t="s">
        <v>604</v>
      </c>
      <c r="E237" s="91" t="s">
        <v>597</v>
      </c>
      <c r="F237" s="94" t="s">
        <v>555</v>
      </c>
      <c r="G237" s="4"/>
      <c r="H237" s="159">
        <f>H238</f>
        <v>665.86</v>
      </c>
      <c r="I237" s="133"/>
    </row>
    <row r="238" spans="3:9" s="116" customFormat="1" ht="17.25" customHeight="1">
      <c r="C238" s="146" t="s">
        <v>75</v>
      </c>
      <c r="D238" s="91" t="s">
        <v>604</v>
      </c>
      <c r="E238" s="91" t="s">
        <v>597</v>
      </c>
      <c r="F238" s="94" t="s">
        <v>85</v>
      </c>
      <c r="G238" s="4"/>
      <c r="H238" s="159">
        <f>H239+H240</f>
        <v>665.86</v>
      </c>
      <c r="I238" s="133"/>
    </row>
    <row r="239" spans="3:9" s="116" customFormat="1" ht="29.25" customHeight="1">
      <c r="C239" s="6" t="s">
        <v>580</v>
      </c>
      <c r="D239" s="91" t="s">
        <v>604</v>
      </c>
      <c r="E239" s="91" t="s">
        <v>597</v>
      </c>
      <c r="F239" s="94" t="s">
        <v>85</v>
      </c>
      <c r="G239" s="4" t="s">
        <v>6</v>
      </c>
      <c r="H239" s="159">
        <f>'приложение 5'!H29</f>
        <v>304.86</v>
      </c>
      <c r="I239" s="133"/>
    </row>
    <row r="240" spans="3:9" s="116" customFormat="1" ht="17.25" customHeight="1">
      <c r="C240" s="6" t="s">
        <v>11</v>
      </c>
      <c r="D240" s="91" t="s">
        <v>604</v>
      </c>
      <c r="E240" s="91" t="s">
        <v>597</v>
      </c>
      <c r="F240" s="94" t="s">
        <v>85</v>
      </c>
      <c r="G240" s="4" t="s">
        <v>12</v>
      </c>
      <c r="H240" s="159">
        <f>'приложение 5'!H30</f>
        <v>361</v>
      </c>
      <c r="I240" s="133"/>
    </row>
    <row r="241" spans="3:9" s="116" customFormat="1" ht="15.75" customHeight="1" hidden="1">
      <c r="C241" s="9" t="s">
        <v>521</v>
      </c>
      <c r="D241" s="91" t="s">
        <v>604</v>
      </c>
      <c r="E241" s="91" t="s">
        <v>597</v>
      </c>
      <c r="F241" s="94" t="s">
        <v>172</v>
      </c>
      <c r="G241" s="4"/>
      <c r="H241" s="159">
        <f>H242</f>
        <v>0</v>
      </c>
      <c r="I241" s="133"/>
    </row>
    <row r="242" spans="3:9" s="116" customFormat="1" ht="14.25" customHeight="1" hidden="1">
      <c r="C242" s="9" t="s">
        <v>169</v>
      </c>
      <c r="D242" s="91" t="s">
        <v>604</v>
      </c>
      <c r="E242" s="91" t="s">
        <v>597</v>
      </c>
      <c r="F242" s="94" t="s">
        <v>172</v>
      </c>
      <c r="G242" s="4" t="s">
        <v>168</v>
      </c>
      <c r="H242" s="159">
        <f>'приложение 5'!H532</f>
        <v>0</v>
      </c>
      <c r="I242" s="133"/>
    </row>
    <row r="243" spans="3:9" s="116" customFormat="1" ht="14.25" customHeight="1">
      <c r="C243" s="95" t="s">
        <v>146</v>
      </c>
      <c r="D243" s="118" t="s">
        <v>594</v>
      </c>
      <c r="E243" s="118"/>
      <c r="F243" s="92"/>
      <c r="G243" s="7"/>
      <c r="H243" s="160">
        <f>H250+H244+H270</f>
        <v>9399.51</v>
      </c>
      <c r="I243" s="133"/>
    </row>
    <row r="244" spans="3:9" s="116" customFormat="1" ht="14.25" customHeight="1">
      <c r="C244" s="15" t="s">
        <v>147</v>
      </c>
      <c r="D244" s="118" t="s">
        <v>594</v>
      </c>
      <c r="E244" s="118" t="s">
        <v>591</v>
      </c>
      <c r="F244" s="5"/>
      <c r="G244" s="4"/>
      <c r="H244" s="161">
        <f>H245</f>
        <v>427.55</v>
      </c>
      <c r="I244" s="133"/>
    </row>
    <row r="245" spans="3:9" s="116" customFormat="1" ht="41.25" customHeight="1">
      <c r="C245" s="18" t="s">
        <v>279</v>
      </c>
      <c r="D245" s="91" t="s">
        <v>594</v>
      </c>
      <c r="E245" s="91" t="s">
        <v>591</v>
      </c>
      <c r="F245" s="94" t="s">
        <v>496</v>
      </c>
      <c r="G245" s="4"/>
      <c r="H245" s="162">
        <f>H246</f>
        <v>427.55</v>
      </c>
      <c r="I245" s="133"/>
    </row>
    <row r="246" spans="3:9" s="116" customFormat="1" ht="48" customHeight="1">
      <c r="C246" s="50" t="s">
        <v>384</v>
      </c>
      <c r="D246" s="91" t="s">
        <v>594</v>
      </c>
      <c r="E246" s="91" t="s">
        <v>591</v>
      </c>
      <c r="F246" s="94" t="s">
        <v>497</v>
      </c>
      <c r="G246" s="4"/>
      <c r="H246" s="162">
        <f>H247</f>
        <v>427.55</v>
      </c>
      <c r="I246" s="133"/>
    </row>
    <row r="247" spans="3:9" s="116" customFormat="1" ht="35.25" customHeight="1">
      <c r="C247" s="18" t="s">
        <v>385</v>
      </c>
      <c r="D247" s="91" t="s">
        <v>594</v>
      </c>
      <c r="E247" s="91" t="s">
        <v>591</v>
      </c>
      <c r="F247" s="94" t="s">
        <v>504</v>
      </c>
      <c r="G247" s="4"/>
      <c r="H247" s="162">
        <f>H248</f>
        <v>427.55</v>
      </c>
      <c r="I247" s="133"/>
    </row>
    <row r="248" spans="3:9" s="116" customFormat="1" ht="14.25" customHeight="1">
      <c r="C248" s="146" t="s">
        <v>148</v>
      </c>
      <c r="D248" s="91" t="s">
        <v>594</v>
      </c>
      <c r="E248" s="91" t="s">
        <v>591</v>
      </c>
      <c r="F248" s="94" t="s">
        <v>505</v>
      </c>
      <c r="G248" s="4"/>
      <c r="H248" s="162">
        <f>H249</f>
        <v>427.55</v>
      </c>
      <c r="I248" s="133"/>
    </row>
    <row r="249" spans="3:9" s="116" customFormat="1" ht="30.75" customHeight="1">
      <c r="C249" s="6" t="s">
        <v>580</v>
      </c>
      <c r="D249" s="91" t="s">
        <v>594</v>
      </c>
      <c r="E249" s="91" t="s">
        <v>591</v>
      </c>
      <c r="F249" s="94" t="s">
        <v>505</v>
      </c>
      <c r="G249" s="4" t="s">
        <v>6</v>
      </c>
      <c r="H249" s="162">
        <f>'приложение 5'!H371</f>
        <v>427.55</v>
      </c>
      <c r="I249" s="133"/>
    </row>
    <row r="250" spans="3:8" s="116" customFormat="1" ht="12.75">
      <c r="C250" s="152" t="s">
        <v>231</v>
      </c>
      <c r="D250" s="118" t="s">
        <v>594</v>
      </c>
      <c r="E250" s="118" t="s">
        <v>596</v>
      </c>
      <c r="F250" s="94"/>
      <c r="G250" s="4"/>
      <c r="H250" s="160">
        <f>H251+H267+H269</f>
        <v>7637.96</v>
      </c>
    </row>
    <row r="251" spans="3:8" s="116" customFormat="1" ht="39" customHeight="1">
      <c r="C251" s="206" t="s">
        <v>528</v>
      </c>
      <c r="D251" s="91" t="s">
        <v>594</v>
      </c>
      <c r="E251" s="91" t="s">
        <v>596</v>
      </c>
      <c r="F251" s="5" t="s">
        <v>529</v>
      </c>
      <c r="G251" s="4"/>
      <c r="H251" s="159">
        <f>H252+H260</f>
        <v>7558.72</v>
      </c>
    </row>
    <row r="252" spans="3:8" s="116" customFormat="1" ht="38.25">
      <c r="C252" s="50" t="s">
        <v>105</v>
      </c>
      <c r="D252" s="91" t="s">
        <v>594</v>
      </c>
      <c r="E252" s="91" t="s">
        <v>596</v>
      </c>
      <c r="F252" s="5" t="s">
        <v>512</v>
      </c>
      <c r="G252" s="4"/>
      <c r="H252" s="159">
        <f>H253+H258+H256</f>
        <v>6658.22</v>
      </c>
    </row>
    <row r="253" spans="3:8" s="116" customFormat="1" ht="27.75" customHeight="1">
      <c r="C253" s="128" t="s">
        <v>104</v>
      </c>
      <c r="D253" s="91" t="s">
        <v>594</v>
      </c>
      <c r="E253" s="91" t="s">
        <v>596</v>
      </c>
      <c r="F253" s="5" t="s">
        <v>534</v>
      </c>
      <c r="G253" s="4"/>
      <c r="H253" s="159">
        <f>H254+H255</f>
        <v>1545.8</v>
      </c>
    </row>
    <row r="254" spans="3:8" s="116" customFormat="1" ht="27.75" customHeight="1">
      <c r="C254" s="6" t="s">
        <v>580</v>
      </c>
      <c r="D254" s="91" t="s">
        <v>594</v>
      </c>
      <c r="E254" s="91" t="s">
        <v>596</v>
      </c>
      <c r="F254" s="5" t="s">
        <v>534</v>
      </c>
      <c r="G254" s="4" t="s">
        <v>6</v>
      </c>
      <c r="H254" s="159">
        <f>'приложение 5'!H269</f>
        <v>1500</v>
      </c>
    </row>
    <row r="255" spans="3:8" s="116" customFormat="1" ht="27.75" customHeight="1">
      <c r="C255" s="6" t="s">
        <v>169</v>
      </c>
      <c r="D255" s="91" t="s">
        <v>594</v>
      </c>
      <c r="E255" s="91" t="s">
        <v>596</v>
      </c>
      <c r="F255" s="5" t="s">
        <v>534</v>
      </c>
      <c r="G255" s="4" t="s">
        <v>168</v>
      </c>
      <c r="H255" s="159">
        <f>'приложение 5'!H538</f>
        <v>45.8</v>
      </c>
    </row>
    <row r="256" spans="3:8" s="116" customFormat="1" ht="27.75" customHeight="1">
      <c r="C256" s="50" t="s">
        <v>703</v>
      </c>
      <c r="D256" s="91" t="s">
        <v>594</v>
      </c>
      <c r="E256" s="91" t="s">
        <v>596</v>
      </c>
      <c r="F256" s="5" t="s">
        <v>702</v>
      </c>
      <c r="G256" s="4"/>
      <c r="H256" s="159">
        <f>H257</f>
        <v>4242.42</v>
      </c>
    </row>
    <row r="257" spans="3:8" s="116" customFormat="1" ht="21.75" customHeight="1">
      <c r="C257" s="6" t="s">
        <v>169</v>
      </c>
      <c r="D257" s="91" t="s">
        <v>594</v>
      </c>
      <c r="E257" s="91" t="s">
        <v>596</v>
      </c>
      <c r="F257" s="5" t="s">
        <v>702</v>
      </c>
      <c r="G257" s="4" t="s">
        <v>168</v>
      </c>
      <c r="H257" s="159">
        <f>'приложение 5'!H540</f>
        <v>4242.42</v>
      </c>
    </row>
    <row r="258" spans="3:8" s="116" customFormat="1" ht="20.25" customHeight="1">
      <c r="C258" s="9" t="s">
        <v>110</v>
      </c>
      <c r="D258" s="91" t="s">
        <v>594</v>
      </c>
      <c r="E258" s="91" t="s">
        <v>596</v>
      </c>
      <c r="F258" s="5" t="s">
        <v>510</v>
      </c>
      <c r="G258" s="4"/>
      <c r="H258" s="124">
        <f>H259</f>
        <v>870</v>
      </c>
    </row>
    <row r="259" spans="3:8" s="116" customFormat="1" ht="25.5" customHeight="1">
      <c r="C259" s="6" t="s">
        <v>169</v>
      </c>
      <c r="D259" s="91" t="s">
        <v>594</v>
      </c>
      <c r="E259" s="91" t="s">
        <v>596</v>
      </c>
      <c r="F259" s="5" t="s">
        <v>510</v>
      </c>
      <c r="G259" s="4" t="s">
        <v>168</v>
      </c>
      <c r="H259" s="124">
        <f>'приложение 5'!H542</f>
        <v>870</v>
      </c>
    </row>
    <row r="260" spans="3:8" s="116" customFormat="1" ht="30.75" customHeight="1">
      <c r="C260" s="9" t="s">
        <v>362</v>
      </c>
      <c r="D260" s="91" t="s">
        <v>594</v>
      </c>
      <c r="E260" s="91" t="s">
        <v>596</v>
      </c>
      <c r="F260" s="5" t="s">
        <v>535</v>
      </c>
      <c r="G260" s="4"/>
      <c r="H260" s="159">
        <f>H261+H264</f>
        <v>900.5</v>
      </c>
    </row>
    <row r="261" spans="3:8" s="116" customFormat="1" ht="25.5">
      <c r="C261" s="128" t="s">
        <v>106</v>
      </c>
      <c r="D261" s="91" t="s">
        <v>594</v>
      </c>
      <c r="E261" s="91" t="s">
        <v>596</v>
      </c>
      <c r="F261" s="5" t="s">
        <v>536</v>
      </c>
      <c r="G261" s="4"/>
      <c r="H261" s="159">
        <f>H262+H263</f>
        <v>300.5</v>
      </c>
    </row>
    <row r="262" spans="3:8" s="116" customFormat="1" ht="33" customHeight="1" hidden="1">
      <c r="C262" s="6" t="s">
        <v>580</v>
      </c>
      <c r="D262" s="91" t="s">
        <v>594</v>
      </c>
      <c r="E262" s="91" t="s">
        <v>596</v>
      </c>
      <c r="F262" s="5" t="s">
        <v>536</v>
      </c>
      <c r="G262" s="4" t="s">
        <v>6</v>
      </c>
      <c r="H262" s="159">
        <f>'приложение 5'!H272</f>
        <v>0</v>
      </c>
    </row>
    <row r="263" spans="3:8" s="116" customFormat="1" ht="22.5" customHeight="1">
      <c r="C263" s="6" t="s">
        <v>169</v>
      </c>
      <c r="D263" s="91" t="s">
        <v>594</v>
      </c>
      <c r="E263" s="91" t="s">
        <v>596</v>
      </c>
      <c r="F263" s="5" t="s">
        <v>536</v>
      </c>
      <c r="G263" s="4" t="s">
        <v>168</v>
      </c>
      <c r="H263" s="159">
        <f>'приложение 5'!H545</f>
        <v>300.5</v>
      </c>
    </row>
    <row r="264" spans="3:8" s="116" customFormat="1" ht="19.5" customHeight="1">
      <c r="C264" s="9" t="s">
        <v>110</v>
      </c>
      <c r="D264" s="91" t="s">
        <v>594</v>
      </c>
      <c r="E264" s="91" t="s">
        <v>596</v>
      </c>
      <c r="F264" s="5" t="s">
        <v>511</v>
      </c>
      <c r="G264" s="4"/>
      <c r="H264" s="147">
        <f>H265</f>
        <v>600</v>
      </c>
    </row>
    <row r="265" spans="3:8" s="116" customFormat="1" ht="21.75" customHeight="1">
      <c r="C265" s="6" t="s">
        <v>169</v>
      </c>
      <c r="D265" s="91" t="s">
        <v>594</v>
      </c>
      <c r="E265" s="91" t="s">
        <v>596</v>
      </c>
      <c r="F265" s="5" t="s">
        <v>511</v>
      </c>
      <c r="G265" s="4" t="s">
        <v>168</v>
      </c>
      <c r="H265" s="147">
        <f>'приложение 5'!H547</f>
        <v>600</v>
      </c>
    </row>
    <row r="266" spans="3:8" s="116" customFormat="1" ht="60.75" customHeight="1">
      <c r="C266" s="9" t="s">
        <v>440</v>
      </c>
      <c r="D266" s="4" t="s">
        <v>594</v>
      </c>
      <c r="E266" s="4" t="s">
        <v>596</v>
      </c>
      <c r="F266" s="94" t="s">
        <v>546</v>
      </c>
      <c r="G266" s="4"/>
      <c r="H266" s="147">
        <f>H267</f>
        <v>62.2</v>
      </c>
    </row>
    <row r="267" spans="3:8" s="116" customFormat="1" ht="23.25" customHeight="1">
      <c r="C267" s="6" t="s">
        <v>169</v>
      </c>
      <c r="D267" s="4" t="s">
        <v>594</v>
      </c>
      <c r="E267" s="4" t="s">
        <v>596</v>
      </c>
      <c r="F267" s="94" t="s">
        <v>546</v>
      </c>
      <c r="G267" s="4" t="s">
        <v>168</v>
      </c>
      <c r="H267" s="147">
        <f>'приложение 5'!H549</f>
        <v>62.2</v>
      </c>
    </row>
    <row r="268" spans="3:8" s="116" customFormat="1" ht="23.25" customHeight="1">
      <c r="C268" s="6" t="s">
        <v>701</v>
      </c>
      <c r="D268" s="34" t="s">
        <v>594</v>
      </c>
      <c r="E268" s="38" t="s">
        <v>596</v>
      </c>
      <c r="F268" s="31" t="s">
        <v>617</v>
      </c>
      <c r="G268" s="33"/>
      <c r="H268" s="147">
        <f>H269</f>
        <v>17.04</v>
      </c>
    </row>
    <row r="269" spans="3:8" s="116" customFormat="1" ht="23.25" customHeight="1">
      <c r="C269" s="19" t="s">
        <v>10</v>
      </c>
      <c r="D269" s="34" t="s">
        <v>594</v>
      </c>
      <c r="E269" s="38" t="s">
        <v>596</v>
      </c>
      <c r="F269" s="31" t="s">
        <v>617</v>
      </c>
      <c r="G269" s="33">
        <v>240</v>
      </c>
      <c r="H269" s="147">
        <f>'приложение 5'!H274</f>
        <v>17.04</v>
      </c>
    </row>
    <row r="270" spans="3:8" s="116" customFormat="1" ht="23.25" customHeight="1">
      <c r="C270" s="15" t="s">
        <v>457</v>
      </c>
      <c r="D270" s="7" t="s">
        <v>594</v>
      </c>
      <c r="E270" s="7" t="s">
        <v>593</v>
      </c>
      <c r="F270" s="92"/>
      <c r="G270" s="7"/>
      <c r="H270" s="281">
        <f>H271</f>
        <v>1334</v>
      </c>
    </row>
    <row r="271" spans="3:8" s="116" customFormat="1" ht="42.75" customHeight="1">
      <c r="C271" s="6" t="s">
        <v>459</v>
      </c>
      <c r="D271" s="38" t="s">
        <v>594</v>
      </c>
      <c r="E271" s="38" t="s">
        <v>593</v>
      </c>
      <c r="F271" s="33" t="s">
        <v>460</v>
      </c>
      <c r="G271" s="34"/>
      <c r="H271" s="281">
        <f>H272+H275</f>
        <v>1334</v>
      </c>
    </row>
    <row r="272" spans="3:8" s="116" customFormat="1" ht="36" customHeight="1">
      <c r="C272" s="6" t="s">
        <v>468</v>
      </c>
      <c r="D272" s="38" t="s">
        <v>594</v>
      </c>
      <c r="E272" s="38" t="s">
        <v>593</v>
      </c>
      <c r="F272" s="33" t="s">
        <v>471</v>
      </c>
      <c r="G272" s="34"/>
      <c r="H272" s="281">
        <f>H273</f>
        <v>664.78</v>
      </c>
    </row>
    <row r="273" spans="3:8" s="116" customFormat="1" ht="63.75" customHeight="1">
      <c r="C273" s="6" t="s">
        <v>458</v>
      </c>
      <c r="D273" s="38" t="s">
        <v>594</v>
      </c>
      <c r="E273" s="38" t="s">
        <v>593</v>
      </c>
      <c r="F273" s="33" t="s">
        <v>470</v>
      </c>
      <c r="G273" s="34"/>
      <c r="H273" s="281">
        <f>H274</f>
        <v>664.78</v>
      </c>
    </row>
    <row r="274" spans="3:8" s="116" customFormat="1" ht="30.75" customHeight="1">
      <c r="C274" s="6" t="s">
        <v>580</v>
      </c>
      <c r="D274" s="38" t="s">
        <v>594</v>
      </c>
      <c r="E274" s="38" t="s">
        <v>593</v>
      </c>
      <c r="F274" s="33" t="s">
        <v>470</v>
      </c>
      <c r="G274" s="34" t="s">
        <v>6</v>
      </c>
      <c r="H274" s="147">
        <f>'приложение 5'!H279</f>
        <v>664.78</v>
      </c>
    </row>
    <row r="275" spans="3:8" s="116" customFormat="1" ht="30.75" customHeight="1">
      <c r="C275" s="6" t="s">
        <v>469</v>
      </c>
      <c r="D275" s="38" t="s">
        <v>594</v>
      </c>
      <c r="E275" s="38" t="s">
        <v>593</v>
      </c>
      <c r="F275" s="33" t="s">
        <v>472</v>
      </c>
      <c r="G275" s="34"/>
      <c r="H275" s="147">
        <f>H276</f>
        <v>669.22</v>
      </c>
    </row>
    <row r="276" spans="3:8" s="116" customFormat="1" ht="51.75" customHeight="1">
      <c r="C276" s="6" t="s">
        <v>458</v>
      </c>
      <c r="D276" s="38" t="s">
        <v>594</v>
      </c>
      <c r="E276" s="38" t="s">
        <v>593</v>
      </c>
      <c r="F276" s="33" t="s">
        <v>473</v>
      </c>
      <c r="G276" s="34"/>
      <c r="H276" s="147">
        <f>H277</f>
        <v>669.22</v>
      </c>
    </row>
    <row r="277" spans="3:8" s="116" customFormat="1" ht="45" customHeight="1">
      <c r="C277" s="6" t="s">
        <v>580</v>
      </c>
      <c r="D277" s="38" t="s">
        <v>594</v>
      </c>
      <c r="E277" s="38" t="s">
        <v>593</v>
      </c>
      <c r="F277" s="33" t="s">
        <v>473</v>
      </c>
      <c r="G277" s="34" t="s">
        <v>6</v>
      </c>
      <c r="H277" s="147">
        <f>'приложение 5'!H282</f>
        <v>669.22</v>
      </c>
    </row>
    <row r="278" spans="3:8" s="116" customFormat="1" ht="19.5" customHeight="1">
      <c r="C278" s="121" t="s">
        <v>625</v>
      </c>
      <c r="D278" s="118" t="s">
        <v>602</v>
      </c>
      <c r="E278" s="118"/>
      <c r="F278" s="92"/>
      <c r="G278" s="92"/>
      <c r="H278" s="125">
        <f>H279</f>
        <v>665.8</v>
      </c>
    </row>
    <row r="279" spans="3:8" s="116" customFormat="1" ht="21" customHeight="1">
      <c r="C279" s="121" t="s">
        <v>291</v>
      </c>
      <c r="D279" s="118" t="s">
        <v>602</v>
      </c>
      <c r="E279" s="118" t="s">
        <v>594</v>
      </c>
      <c r="F279" s="94"/>
      <c r="G279" s="94"/>
      <c r="H279" s="124">
        <f>H280</f>
        <v>665.8</v>
      </c>
    </row>
    <row r="280" spans="3:8" s="116" customFormat="1" ht="44.25" customHeight="1">
      <c r="C280" s="53" t="s">
        <v>293</v>
      </c>
      <c r="D280" s="91" t="s">
        <v>602</v>
      </c>
      <c r="E280" s="91" t="s">
        <v>594</v>
      </c>
      <c r="F280" s="94" t="s">
        <v>192</v>
      </c>
      <c r="G280" s="5"/>
      <c r="H280" s="124">
        <f>H284+H281+H288</f>
        <v>665.8</v>
      </c>
    </row>
    <row r="281" spans="3:8" s="116" customFormat="1" ht="33.75" customHeight="1">
      <c r="C281" s="18" t="s">
        <v>351</v>
      </c>
      <c r="D281" s="91" t="s">
        <v>602</v>
      </c>
      <c r="E281" s="91" t="s">
        <v>594</v>
      </c>
      <c r="F281" s="94" t="s">
        <v>190</v>
      </c>
      <c r="G281" s="4"/>
      <c r="H281" s="12">
        <f>H282</f>
        <v>69.4</v>
      </c>
    </row>
    <row r="282" spans="3:8" s="116" customFormat="1" ht="69.75" customHeight="1">
      <c r="C282" s="50" t="s">
        <v>368</v>
      </c>
      <c r="D282" s="91" t="s">
        <v>602</v>
      </c>
      <c r="E282" s="91" t="s">
        <v>594</v>
      </c>
      <c r="F282" s="5" t="s">
        <v>191</v>
      </c>
      <c r="G282" s="4"/>
      <c r="H282" s="12">
        <f>H283</f>
        <v>69.4</v>
      </c>
    </row>
    <row r="283" spans="3:8" s="116" customFormat="1" ht="30" customHeight="1">
      <c r="C283" s="6" t="s">
        <v>583</v>
      </c>
      <c r="D283" s="91" t="s">
        <v>602</v>
      </c>
      <c r="E283" s="91" t="s">
        <v>594</v>
      </c>
      <c r="F283" s="5" t="s">
        <v>191</v>
      </c>
      <c r="G283" s="4" t="s">
        <v>2</v>
      </c>
      <c r="H283" s="159">
        <f>'приложение 5'!H288</f>
        <v>69.4</v>
      </c>
    </row>
    <row r="284" spans="3:8" ht="48.75" customHeight="1">
      <c r="C284" s="13" t="s">
        <v>713</v>
      </c>
      <c r="D284" s="143" t="s">
        <v>602</v>
      </c>
      <c r="E284" s="143" t="s">
        <v>594</v>
      </c>
      <c r="F284" s="164" t="s">
        <v>295</v>
      </c>
      <c r="G284" s="115"/>
      <c r="H284" s="157">
        <f>H285</f>
        <v>546.4</v>
      </c>
    </row>
    <row r="285" spans="3:8" ht="21" customHeight="1">
      <c r="C285" s="13" t="s">
        <v>294</v>
      </c>
      <c r="D285" s="163" t="s">
        <v>602</v>
      </c>
      <c r="E285" s="143" t="s">
        <v>594</v>
      </c>
      <c r="F285" s="164" t="s">
        <v>296</v>
      </c>
      <c r="G285" s="115"/>
      <c r="H285" s="157">
        <f>H286+H287</f>
        <v>546.4</v>
      </c>
    </row>
    <row r="286" spans="3:8" ht="36.75" customHeight="1">
      <c r="C286" s="6" t="s">
        <v>580</v>
      </c>
      <c r="D286" s="163" t="s">
        <v>602</v>
      </c>
      <c r="E286" s="143" t="s">
        <v>594</v>
      </c>
      <c r="F286" s="164" t="s">
        <v>296</v>
      </c>
      <c r="G286" s="164">
        <v>240</v>
      </c>
      <c r="H286" s="157">
        <v>0</v>
      </c>
    </row>
    <row r="287" spans="3:8" ht="27" customHeight="1">
      <c r="C287" s="6" t="s">
        <v>169</v>
      </c>
      <c r="D287" s="43" t="s">
        <v>602</v>
      </c>
      <c r="E287" s="43" t="s">
        <v>594</v>
      </c>
      <c r="F287" s="48" t="s">
        <v>296</v>
      </c>
      <c r="G287" s="48">
        <v>540</v>
      </c>
      <c r="H287" s="140">
        <f>'приложение 5'!H555</f>
        <v>546.4</v>
      </c>
    </row>
    <row r="288" spans="3:8" ht="27" customHeight="1">
      <c r="C288" s="13" t="s">
        <v>706</v>
      </c>
      <c r="D288" s="43" t="s">
        <v>602</v>
      </c>
      <c r="E288" s="43" t="s">
        <v>594</v>
      </c>
      <c r="F288" s="48" t="s">
        <v>707</v>
      </c>
      <c r="G288" s="64"/>
      <c r="H288" s="140">
        <f>H289</f>
        <v>50</v>
      </c>
    </row>
    <row r="289" spans="3:8" ht="27" customHeight="1">
      <c r="C289" s="13" t="s">
        <v>294</v>
      </c>
      <c r="D289" s="43" t="s">
        <v>602</v>
      </c>
      <c r="E289" s="43" t="s">
        <v>594</v>
      </c>
      <c r="F289" s="48" t="s">
        <v>708</v>
      </c>
      <c r="G289" s="64"/>
      <c r="H289" s="140">
        <f>H290</f>
        <v>50</v>
      </c>
    </row>
    <row r="290" spans="3:8" ht="32.25" customHeight="1">
      <c r="C290" s="6" t="s">
        <v>580</v>
      </c>
      <c r="D290" s="43" t="s">
        <v>602</v>
      </c>
      <c r="E290" s="43" t="s">
        <v>594</v>
      </c>
      <c r="F290" s="48" t="s">
        <v>708</v>
      </c>
      <c r="G290" s="64">
        <v>240</v>
      </c>
      <c r="H290" s="140">
        <f>'приложение 5'!H291</f>
        <v>50</v>
      </c>
    </row>
    <row r="291" spans="3:8" s="116" customFormat="1" ht="19.5" customHeight="1">
      <c r="C291" s="15" t="s">
        <v>611</v>
      </c>
      <c r="D291" s="118" t="s">
        <v>603</v>
      </c>
      <c r="E291" s="118" t="s">
        <v>592</v>
      </c>
      <c r="F291" s="92"/>
      <c r="G291" s="119"/>
      <c r="H291" s="120">
        <f>H292+H311+H357+H380+H334</f>
        <v>289421.9</v>
      </c>
    </row>
    <row r="292" spans="3:8" s="116" customFormat="1" ht="20.25" customHeight="1">
      <c r="C292" s="121" t="s">
        <v>612</v>
      </c>
      <c r="D292" s="118" t="s">
        <v>603</v>
      </c>
      <c r="E292" s="118" t="s">
        <v>591</v>
      </c>
      <c r="F292" s="94"/>
      <c r="G292" s="4"/>
      <c r="H292" s="120">
        <f>H293+H397+H306+H310</f>
        <v>75784.36</v>
      </c>
    </row>
    <row r="293" spans="3:8" s="116" customFormat="1" ht="49.5" customHeight="1">
      <c r="C293" s="50" t="s">
        <v>217</v>
      </c>
      <c r="D293" s="91" t="s">
        <v>603</v>
      </c>
      <c r="E293" s="91" t="s">
        <v>591</v>
      </c>
      <c r="F293" s="167" t="s">
        <v>218</v>
      </c>
      <c r="G293" s="94"/>
      <c r="H293" s="12">
        <f>H294+H297+H300+H303</f>
        <v>72646.3</v>
      </c>
    </row>
    <row r="294" spans="3:8" s="116" customFormat="1" ht="72" customHeight="1">
      <c r="C294" s="50" t="s">
        <v>386</v>
      </c>
      <c r="D294" s="91" t="s">
        <v>603</v>
      </c>
      <c r="E294" s="91" t="s">
        <v>591</v>
      </c>
      <c r="F294" s="167" t="s">
        <v>219</v>
      </c>
      <c r="G294" s="4"/>
      <c r="H294" s="12">
        <f>H295</f>
        <v>52178.5</v>
      </c>
    </row>
    <row r="295" spans="3:8" s="116" customFormat="1" ht="25.5">
      <c r="C295" s="9" t="s">
        <v>568</v>
      </c>
      <c r="D295" s="91" t="s">
        <v>603</v>
      </c>
      <c r="E295" s="91" t="s">
        <v>591</v>
      </c>
      <c r="F295" s="167" t="s">
        <v>221</v>
      </c>
      <c r="G295" s="94"/>
      <c r="H295" s="12">
        <f>H296</f>
        <v>52178.5</v>
      </c>
    </row>
    <row r="296" spans="3:8" s="116" customFormat="1" ht="12.75">
      <c r="C296" s="6" t="s">
        <v>11</v>
      </c>
      <c r="D296" s="91" t="s">
        <v>603</v>
      </c>
      <c r="E296" s="91" t="s">
        <v>591</v>
      </c>
      <c r="F296" s="167" t="s">
        <v>221</v>
      </c>
      <c r="G296" s="4" t="s">
        <v>12</v>
      </c>
      <c r="H296" s="12">
        <f>'приложение 5'!H394</f>
        <v>52178.5</v>
      </c>
    </row>
    <row r="297" spans="3:8" s="116" customFormat="1" ht="39.75" customHeight="1">
      <c r="C297" s="18" t="s">
        <v>387</v>
      </c>
      <c r="D297" s="91" t="s">
        <v>603</v>
      </c>
      <c r="E297" s="91" t="s">
        <v>591</v>
      </c>
      <c r="F297" s="167" t="s">
        <v>223</v>
      </c>
      <c r="G297" s="4"/>
      <c r="H297" s="124">
        <f>H298</f>
        <v>19901.6</v>
      </c>
    </row>
    <row r="298" spans="3:8" s="116" customFormat="1" ht="31.5" customHeight="1">
      <c r="C298" s="132" t="s">
        <v>220</v>
      </c>
      <c r="D298" s="91" t="s">
        <v>603</v>
      </c>
      <c r="E298" s="91" t="s">
        <v>591</v>
      </c>
      <c r="F298" s="167" t="s">
        <v>234</v>
      </c>
      <c r="G298" s="4"/>
      <c r="H298" s="124">
        <f>H299</f>
        <v>19901.6</v>
      </c>
    </row>
    <row r="299" spans="3:8" s="116" customFormat="1" ht="16.5" customHeight="1">
      <c r="C299" s="6" t="s">
        <v>11</v>
      </c>
      <c r="D299" s="91" t="s">
        <v>603</v>
      </c>
      <c r="E299" s="91" t="s">
        <v>591</v>
      </c>
      <c r="F299" s="167" t="s">
        <v>234</v>
      </c>
      <c r="G299" s="4" t="s">
        <v>12</v>
      </c>
      <c r="H299" s="159">
        <f>'приложение 5'!H397</f>
        <v>19901.6</v>
      </c>
    </row>
    <row r="300" spans="3:8" s="116" customFormat="1" ht="44.25" customHeight="1">
      <c r="C300" s="18" t="s">
        <v>465</v>
      </c>
      <c r="D300" s="91" t="s">
        <v>603</v>
      </c>
      <c r="E300" s="91" t="s">
        <v>591</v>
      </c>
      <c r="F300" s="167" t="s">
        <v>238</v>
      </c>
      <c r="G300" s="5"/>
      <c r="H300" s="168">
        <f>H301</f>
        <v>268.2</v>
      </c>
    </row>
    <row r="301" spans="3:8" s="116" customFormat="1" ht="55.5" customHeight="1">
      <c r="C301" s="9" t="s">
        <v>576</v>
      </c>
      <c r="D301" s="91" t="s">
        <v>603</v>
      </c>
      <c r="E301" s="91" t="s">
        <v>591</v>
      </c>
      <c r="F301" s="94" t="s">
        <v>240</v>
      </c>
      <c r="G301" s="5"/>
      <c r="H301" s="168">
        <f>H302</f>
        <v>268.2</v>
      </c>
    </row>
    <row r="302" spans="3:8" s="116" customFormat="1" ht="23.25" customHeight="1">
      <c r="C302" s="6" t="s">
        <v>11</v>
      </c>
      <c r="D302" s="91" t="s">
        <v>603</v>
      </c>
      <c r="E302" s="91" t="s">
        <v>591</v>
      </c>
      <c r="F302" s="94" t="s">
        <v>240</v>
      </c>
      <c r="G302" s="5">
        <v>610</v>
      </c>
      <c r="H302" s="168">
        <f>'приложение 5'!H400</f>
        <v>268.2</v>
      </c>
    </row>
    <row r="303" spans="3:8" ht="40.5" customHeight="1">
      <c r="C303" s="9" t="s">
        <v>144</v>
      </c>
      <c r="D303" s="143" t="s">
        <v>603</v>
      </c>
      <c r="E303" s="143" t="s">
        <v>591</v>
      </c>
      <c r="F303" s="177" t="s">
        <v>38</v>
      </c>
      <c r="G303" s="115"/>
      <c r="H303" s="140">
        <f>H304</f>
        <v>298</v>
      </c>
    </row>
    <row r="304" spans="3:8" s="116" customFormat="1" ht="18" customHeight="1">
      <c r="C304" s="132" t="s">
        <v>108</v>
      </c>
      <c r="D304" s="91" t="s">
        <v>603</v>
      </c>
      <c r="E304" s="91" t="s">
        <v>591</v>
      </c>
      <c r="F304" s="91" t="s">
        <v>55</v>
      </c>
      <c r="G304" s="5"/>
      <c r="H304" s="12">
        <f>H305</f>
        <v>298</v>
      </c>
    </row>
    <row r="305" spans="3:8" s="116" customFormat="1" ht="18" customHeight="1">
      <c r="C305" s="6" t="s">
        <v>11</v>
      </c>
      <c r="D305" s="91" t="s">
        <v>603</v>
      </c>
      <c r="E305" s="91" t="s">
        <v>591</v>
      </c>
      <c r="F305" s="91" t="s">
        <v>55</v>
      </c>
      <c r="G305" s="5">
        <v>610</v>
      </c>
      <c r="H305" s="12">
        <f>'приложение 5'!H403</f>
        <v>298</v>
      </c>
    </row>
    <row r="306" spans="3:8" s="116" customFormat="1" ht="18" customHeight="1">
      <c r="C306" s="6" t="s">
        <v>313</v>
      </c>
      <c r="D306" s="4" t="s">
        <v>603</v>
      </c>
      <c r="E306" s="134" t="s">
        <v>591</v>
      </c>
      <c r="F306" s="31" t="s">
        <v>312</v>
      </c>
      <c r="G306" s="5"/>
      <c r="H306" s="12">
        <f>H307</f>
        <v>1686.3</v>
      </c>
    </row>
    <row r="307" spans="3:8" s="116" customFormat="1" ht="30.75" customHeight="1">
      <c r="C307" s="50" t="s">
        <v>28</v>
      </c>
      <c r="D307" s="4" t="s">
        <v>603</v>
      </c>
      <c r="E307" s="134" t="s">
        <v>591</v>
      </c>
      <c r="F307" s="31" t="s">
        <v>431</v>
      </c>
      <c r="G307" s="4"/>
      <c r="H307" s="12">
        <f>H308</f>
        <v>1686.3</v>
      </c>
    </row>
    <row r="308" spans="3:8" s="116" customFormat="1" ht="16.5" customHeight="1">
      <c r="C308" s="50" t="s">
        <v>91</v>
      </c>
      <c r="D308" s="4" t="s">
        <v>603</v>
      </c>
      <c r="E308" s="134" t="s">
        <v>591</v>
      </c>
      <c r="F308" s="31" t="s">
        <v>431</v>
      </c>
      <c r="G308" s="4" t="s">
        <v>178</v>
      </c>
      <c r="H308" s="12">
        <f>'приложение 5'!H296</f>
        <v>1686.3</v>
      </c>
    </row>
    <row r="309" spans="3:8" ht="40.5" customHeight="1">
      <c r="C309" s="10" t="s">
        <v>142</v>
      </c>
      <c r="D309" s="114" t="s">
        <v>603</v>
      </c>
      <c r="E309" s="169" t="s">
        <v>591</v>
      </c>
      <c r="F309" s="143" t="s">
        <v>140</v>
      </c>
      <c r="G309" s="114"/>
      <c r="H309" s="140">
        <f>H310</f>
        <v>1260.18</v>
      </c>
    </row>
    <row r="310" spans="3:8" ht="16.5" customHeight="1">
      <c r="C310" s="11" t="s">
        <v>11</v>
      </c>
      <c r="D310" s="114" t="s">
        <v>603</v>
      </c>
      <c r="E310" s="169" t="s">
        <v>591</v>
      </c>
      <c r="F310" s="143" t="s">
        <v>140</v>
      </c>
      <c r="G310" s="114" t="s">
        <v>12</v>
      </c>
      <c r="H310" s="140">
        <f>'приложение 5'!H405</f>
        <v>1260.18</v>
      </c>
    </row>
    <row r="311" spans="3:8" s="116" customFormat="1" ht="18" customHeight="1">
      <c r="C311" s="95" t="s">
        <v>24</v>
      </c>
      <c r="D311" s="118" t="s">
        <v>603</v>
      </c>
      <c r="E311" s="118" t="s">
        <v>596</v>
      </c>
      <c r="F311" s="165"/>
      <c r="G311" s="7"/>
      <c r="H311" s="170">
        <f>H312+H328+H332</f>
        <v>147228.30000000002</v>
      </c>
    </row>
    <row r="312" spans="3:8" s="116" customFormat="1" ht="45" customHeight="1">
      <c r="C312" s="50" t="s">
        <v>217</v>
      </c>
      <c r="D312" s="91" t="s">
        <v>603</v>
      </c>
      <c r="E312" s="91" t="s">
        <v>596</v>
      </c>
      <c r="F312" s="167" t="s">
        <v>218</v>
      </c>
      <c r="G312" s="4"/>
      <c r="H312" s="171">
        <f>H313+H316+H319+H322+H325</f>
        <v>143578.7</v>
      </c>
    </row>
    <row r="313" spans="3:8" s="116" customFormat="1" ht="84.75" customHeight="1">
      <c r="C313" s="88" t="s">
        <v>388</v>
      </c>
      <c r="D313" s="91" t="s">
        <v>603</v>
      </c>
      <c r="E313" s="91" t="s">
        <v>596</v>
      </c>
      <c r="F313" s="167" t="s">
        <v>233</v>
      </c>
      <c r="G313" s="4"/>
      <c r="H313" s="171">
        <f>H314</f>
        <v>85308.1</v>
      </c>
    </row>
    <row r="314" spans="3:8" s="116" customFormat="1" ht="34.5" customHeight="1">
      <c r="C314" s="9" t="s">
        <v>33</v>
      </c>
      <c r="D314" s="91" t="s">
        <v>603</v>
      </c>
      <c r="E314" s="91" t="s">
        <v>596</v>
      </c>
      <c r="F314" s="94" t="s">
        <v>222</v>
      </c>
      <c r="G314" s="94" t="s">
        <v>627</v>
      </c>
      <c r="H314" s="171">
        <f>H315</f>
        <v>85308.1</v>
      </c>
    </row>
    <row r="315" spans="3:8" s="116" customFormat="1" ht="18" customHeight="1">
      <c r="C315" s="6" t="s">
        <v>11</v>
      </c>
      <c r="D315" s="91" t="s">
        <v>603</v>
      </c>
      <c r="E315" s="91" t="s">
        <v>596</v>
      </c>
      <c r="F315" s="94" t="s">
        <v>222</v>
      </c>
      <c r="G315" s="94">
        <v>610</v>
      </c>
      <c r="H315" s="171">
        <f>'приложение 5'!H410</f>
        <v>85308.1</v>
      </c>
    </row>
    <row r="316" spans="3:8" s="116" customFormat="1" ht="36.75" customHeight="1">
      <c r="C316" s="88" t="s">
        <v>389</v>
      </c>
      <c r="D316" s="91" t="s">
        <v>603</v>
      </c>
      <c r="E316" s="91" t="s">
        <v>596</v>
      </c>
      <c r="F316" s="94" t="s">
        <v>236</v>
      </c>
      <c r="G316" s="5"/>
      <c r="H316" s="171">
        <f>H317</f>
        <v>42594.8</v>
      </c>
    </row>
    <row r="317" spans="3:8" s="116" customFormat="1" ht="30" customHeight="1">
      <c r="C317" s="9" t="s">
        <v>35</v>
      </c>
      <c r="D317" s="91" t="s">
        <v>603</v>
      </c>
      <c r="E317" s="91" t="s">
        <v>596</v>
      </c>
      <c r="F317" s="167" t="s">
        <v>237</v>
      </c>
      <c r="G317" s="5"/>
      <c r="H317" s="171">
        <f>H318</f>
        <v>42594.8</v>
      </c>
    </row>
    <row r="318" spans="3:8" s="116" customFormat="1" ht="18" customHeight="1">
      <c r="C318" s="6" t="s">
        <v>11</v>
      </c>
      <c r="D318" s="91" t="s">
        <v>603</v>
      </c>
      <c r="E318" s="91" t="s">
        <v>596</v>
      </c>
      <c r="F318" s="167" t="s">
        <v>237</v>
      </c>
      <c r="G318" s="5">
        <v>610</v>
      </c>
      <c r="H318" s="171">
        <f>'приложение 5'!H413</f>
        <v>42594.8</v>
      </c>
    </row>
    <row r="319" spans="3:8" s="116" customFormat="1" ht="43.5" customHeight="1">
      <c r="C319" s="18" t="s">
        <v>390</v>
      </c>
      <c r="D319" s="91" t="s">
        <v>603</v>
      </c>
      <c r="E319" s="91" t="s">
        <v>596</v>
      </c>
      <c r="F319" s="167" t="s">
        <v>238</v>
      </c>
      <c r="G319" s="5"/>
      <c r="H319" s="171">
        <f>H320</f>
        <v>8175.8</v>
      </c>
    </row>
    <row r="320" spans="3:8" s="116" customFormat="1" ht="63" customHeight="1">
      <c r="C320" s="20" t="s">
        <v>34</v>
      </c>
      <c r="D320" s="91" t="s">
        <v>603</v>
      </c>
      <c r="E320" s="91" t="s">
        <v>596</v>
      </c>
      <c r="F320" s="94" t="s">
        <v>239</v>
      </c>
      <c r="G320" s="5"/>
      <c r="H320" s="171">
        <f>H321</f>
        <v>8175.8</v>
      </c>
    </row>
    <row r="321" spans="3:8" s="116" customFormat="1" ht="18" customHeight="1">
      <c r="C321" s="6" t="s">
        <v>11</v>
      </c>
      <c r="D321" s="91" t="s">
        <v>603</v>
      </c>
      <c r="E321" s="91" t="s">
        <v>596</v>
      </c>
      <c r="F321" s="94" t="s">
        <v>239</v>
      </c>
      <c r="G321" s="5">
        <v>610</v>
      </c>
      <c r="H321" s="171">
        <f>'приложение 5'!H416</f>
        <v>8175.8</v>
      </c>
    </row>
    <row r="322" spans="3:8" s="116" customFormat="1" ht="37.5" customHeight="1" hidden="1">
      <c r="C322" s="284" t="s">
        <v>466</v>
      </c>
      <c r="D322" s="91" t="s">
        <v>603</v>
      </c>
      <c r="E322" s="91" t="s">
        <v>596</v>
      </c>
      <c r="F322" s="285" t="s">
        <v>199</v>
      </c>
      <c r="G322" s="4"/>
      <c r="H322" s="168">
        <f>H323</f>
        <v>0</v>
      </c>
    </row>
    <row r="323" spans="3:8" s="116" customFormat="1" ht="28.5" customHeight="1" hidden="1">
      <c r="C323" s="6" t="s">
        <v>577</v>
      </c>
      <c r="D323" s="91" t="s">
        <v>603</v>
      </c>
      <c r="E323" s="91" t="s">
        <v>596</v>
      </c>
      <c r="F323" s="172" t="s">
        <v>643</v>
      </c>
      <c r="G323" s="5"/>
      <c r="H323" s="162">
        <f>H324</f>
        <v>0</v>
      </c>
    </row>
    <row r="324" spans="3:8" s="116" customFormat="1" ht="28.5" customHeight="1" hidden="1">
      <c r="C324" s="6" t="s">
        <v>11</v>
      </c>
      <c r="D324" s="91" t="s">
        <v>603</v>
      </c>
      <c r="E324" s="91" t="s">
        <v>596</v>
      </c>
      <c r="F324" s="172" t="s">
        <v>643</v>
      </c>
      <c r="G324" s="5">
        <v>610</v>
      </c>
      <c r="H324" s="162">
        <f>'приложение 5'!H422</f>
        <v>0</v>
      </c>
    </row>
    <row r="325" spans="3:8" s="116" customFormat="1" ht="40.5" customHeight="1">
      <c r="C325" s="9" t="s">
        <v>144</v>
      </c>
      <c r="D325" s="91" t="s">
        <v>603</v>
      </c>
      <c r="E325" s="91" t="s">
        <v>596</v>
      </c>
      <c r="F325" s="43" t="s">
        <v>38</v>
      </c>
      <c r="G325" s="5"/>
      <c r="H325" s="162">
        <f>H326</f>
        <v>7500</v>
      </c>
    </row>
    <row r="326" spans="3:8" s="116" customFormat="1" ht="28.5" customHeight="1">
      <c r="C326" s="10" t="s">
        <v>450</v>
      </c>
      <c r="D326" s="38" t="s">
        <v>603</v>
      </c>
      <c r="E326" s="38" t="s">
        <v>596</v>
      </c>
      <c r="F326" s="295" t="s">
        <v>691</v>
      </c>
      <c r="G326" s="64"/>
      <c r="H326" s="162">
        <f>H327</f>
        <v>7500</v>
      </c>
    </row>
    <row r="327" spans="3:8" s="116" customFormat="1" ht="28.5" customHeight="1">
      <c r="C327" s="6" t="s">
        <v>11</v>
      </c>
      <c r="D327" s="38" t="s">
        <v>603</v>
      </c>
      <c r="E327" s="38" t="s">
        <v>596</v>
      </c>
      <c r="F327" s="295" t="s">
        <v>691</v>
      </c>
      <c r="G327" s="64">
        <v>610</v>
      </c>
      <c r="H327" s="162">
        <f>'приложение 5'!H419</f>
        <v>7500</v>
      </c>
    </row>
    <row r="328" spans="3:8" ht="33.75" customHeight="1">
      <c r="C328" s="81" t="s">
        <v>133</v>
      </c>
      <c r="D328" s="143" t="s">
        <v>603</v>
      </c>
      <c r="E328" s="143" t="s">
        <v>596</v>
      </c>
      <c r="F328" s="173" t="s">
        <v>54</v>
      </c>
      <c r="G328" s="115"/>
      <c r="H328" s="174">
        <f>H329</f>
        <v>150</v>
      </c>
    </row>
    <row r="329" spans="3:8" ht="57" customHeight="1">
      <c r="C329" s="11" t="s">
        <v>300</v>
      </c>
      <c r="D329" s="143" t="s">
        <v>603</v>
      </c>
      <c r="E329" s="143" t="s">
        <v>596</v>
      </c>
      <c r="F329" s="175" t="s">
        <v>53</v>
      </c>
      <c r="G329" s="115"/>
      <c r="H329" s="174">
        <f>H330</f>
        <v>150</v>
      </c>
    </row>
    <row r="330" spans="3:8" ht="23.25" customHeight="1">
      <c r="C330" s="11" t="s">
        <v>301</v>
      </c>
      <c r="D330" s="143" t="s">
        <v>603</v>
      </c>
      <c r="E330" s="143" t="s">
        <v>596</v>
      </c>
      <c r="F330" s="175" t="s">
        <v>53</v>
      </c>
      <c r="G330" s="115"/>
      <c r="H330" s="174">
        <f>H331</f>
        <v>150</v>
      </c>
    </row>
    <row r="331" spans="3:8" ht="24" customHeight="1">
      <c r="C331" s="11" t="s">
        <v>11</v>
      </c>
      <c r="D331" s="143" t="s">
        <v>603</v>
      </c>
      <c r="E331" s="143" t="s">
        <v>596</v>
      </c>
      <c r="F331" s="175" t="s">
        <v>53</v>
      </c>
      <c r="G331" s="115">
        <v>610</v>
      </c>
      <c r="H331" s="174">
        <f>'приложение 5'!H426</f>
        <v>150</v>
      </c>
    </row>
    <row r="332" spans="3:8" ht="30" customHeight="1">
      <c r="C332" s="10" t="s">
        <v>141</v>
      </c>
      <c r="D332" s="143" t="s">
        <v>603</v>
      </c>
      <c r="E332" s="143" t="s">
        <v>596</v>
      </c>
      <c r="F332" s="143" t="s">
        <v>140</v>
      </c>
      <c r="G332" s="115"/>
      <c r="H332" s="174">
        <f>H333</f>
        <v>3499.6</v>
      </c>
    </row>
    <row r="333" spans="3:8" ht="24" customHeight="1">
      <c r="C333" s="11" t="s">
        <v>11</v>
      </c>
      <c r="D333" s="143" t="s">
        <v>603</v>
      </c>
      <c r="E333" s="143" t="s">
        <v>596</v>
      </c>
      <c r="F333" s="143" t="s">
        <v>140</v>
      </c>
      <c r="G333" s="115"/>
      <c r="H333" s="174">
        <f>'приложение 5'!H428</f>
        <v>3499.6</v>
      </c>
    </row>
    <row r="334" spans="3:8" s="116" customFormat="1" ht="19.5" customHeight="1">
      <c r="C334" s="8" t="s">
        <v>274</v>
      </c>
      <c r="D334" s="118" t="s">
        <v>603</v>
      </c>
      <c r="E334" s="118" t="s">
        <v>593</v>
      </c>
      <c r="F334" s="92"/>
      <c r="G334" s="4"/>
      <c r="H334" s="160">
        <f>H335+H348+H353+H344+H355</f>
        <v>20426.370000000003</v>
      </c>
    </row>
    <row r="335" spans="3:8" s="116" customFormat="1" ht="47.25" customHeight="1">
      <c r="C335" s="180" t="s">
        <v>217</v>
      </c>
      <c r="D335" s="91" t="s">
        <v>603</v>
      </c>
      <c r="E335" s="91" t="s">
        <v>593</v>
      </c>
      <c r="F335" s="5" t="s">
        <v>241</v>
      </c>
      <c r="G335" s="4"/>
      <c r="H335" s="159">
        <f>H336+H339</f>
        <v>10514.18</v>
      </c>
    </row>
    <row r="336" spans="3:8" s="116" customFormat="1" ht="38.25">
      <c r="C336" s="18" t="s">
        <v>397</v>
      </c>
      <c r="D336" s="91" t="s">
        <v>603</v>
      </c>
      <c r="E336" s="91" t="s">
        <v>593</v>
      </c>
      <c r="F336" s="5" t="s">
        <v>241</v>
      </c>
      <c r="G336" s="4"/>
      <c r="H336" s="159">
        <f>H337</f>
        <v>7614.46</v>
      </c>
    </row>
    <row r="337" spans="3:8" s="116" customFormat="1" ht="25.5">
      <c r="C337" s="9" t="s">
        <v>35</v>
      </c>
      <c r="D337" s="91" t="s">
        <v>603</v>
      </c>
      <c r="E337" s="91" t="s">
        <v>593</v>
      </c>
      <c r="F337" s="167" t="s">
        <v>242</v>
      </c>
      <c r="G337" s="5"/>
      <c r="H337" s="147">
        <f>H338</f>
        <v>7614.46</v>
      </c>
    </row>
    <row r="338" spans="3:8" s="116" customFormat="1" ht="12.75">
      <c r="C338" s="6" t="s">
        <v>11</v>
      </c>
      <c r="D338" s="91" t="s">
        <v>603</v>
      </c>
      <c r="E338" s="91" t="s">
        <v>593</v>
      </c>
      <c r="F338" s="167" t="s">
        <v>242</v>
      </c>
      <c r="G338" s="4" t="s">
        <v>12</v>
      </c>
      <c r="H338" s="159">
        <f>'приложение 5'!H433</f>
        <v>7614.46</v>
      </c>
    </row>
    <row r="339" spans="3:8" s="116" customFormat="1" ht="38.25">
      <c r="C339" s="6" t="s">
        <v>398</v>
      </c>
      <c r="D339" s="91" t="s">
        <v>603</v>
      </c>
      <c r="E339" s="91" t="s">
        <v>593</v>
      </c>
      <c r="F339" s="167" t="s">
        <v>46</v>
      </c>
      <c r="G339" s="4"/>
      <c r="H339" s="176">
        <f>H340+H342</f>
        <v>2899.72</v>
      </c>
    </row>
    <row r="340" spans="3:8" s="116" customFormat="1" ht="25.5" hidden="1">
      <c r="C340" s="6" t="s">
        <v>644</v>
      </c>
      <c r="D340" s="91" t="s">
        <v>603</v>
      </c>
      <c r="E340" s="91" t="s">
        <v>593</v>
      </c>
      <c r="F340" s="167" t="s">
        <v>645</v>
      </c>
      <c r="G340" s="4"/>
      <c r="H340" s="12">
        <f>H341</f>
        <v>0</v>
      </c>
    </row>
    <row r="341" spans="3:8" s="116" customFormat="1" ht="12.75" hidden="1">
      <c r="C341" s="6" t="s">
        <v>11</v>
      </c>
      <c r="D341" s="91" t="s">
        <v>603</v>
      </c>
      <c r="E341" s="91" t="s">
        <v>593</v>
      </c>
      <c r="F341" s="167" t="s">
        <v>645</v>
      </c>
      <c r="G341" s="4" t="s">
        <v>12</v>
      </c>
      <c r="H341" s="12">
        <f>'приложение 5'!H436</f>
        <v>0</v>
      </c>
    </row>
    <row r="342" spans="3:8" s="116" customFormat="1" ht="25.5">
      <c r="C342" s="14" t="s">
        <v>441</v>
      </c>
      <c r="D342" s="91" t="s">
        <v>603</v>
      </c>
      <c r="E342" s="91" t="s">
        <v>593</v>
      </c>
      <c r="F342" s="167" t="s">
        <v>109</v>
      </c>
      <c r="G342" s="4"/>
      <c r="H342" s="12">
        <f>H343</f>
        <v>2899.72</v>
      </c>
    </row>
    <row r="343" spans="3:8" s="116" customFormat="1" ht="25.5">
      <c r="C343" s="14" t="s">
        <v>48</v>
      </c>
      <c r="D343" s="91" t="s">
        <v>603</v>
      </c>
      <c r="E343" s="91" t="s">
        <v>593</v>
      </c>
      <c r="F343" s="167" t="s">
        <v>109</v>
      </c>
      <c r="G343" s="4" t="s">
        <v>9</v>
      </c>
      <c r="H343" s="12">
        <f>'приложение 5'!H438</f>
        <v>2899.72</v>
      </c>
    </row>
    <row r="344" spans="3:8" ht="30.75" customHeight="1">
      <c r="C344" s="53" t="s">
        <v>263</v>
      </c>
      <c r="D344" s="143" t="s">
        <v>603</v>
      </c>
      <c r="E344" s="143" t="s">
        <v>593</v>
      </c>
      <c r="F344" s="177" t="s">
        <v>264</v>
      </c>
      <c r="G344" s="114"/>
      <c r="H344" s="140">
        <f>H345</f>
        <v>6914.1</v>
      </c>
    </row>
    <row r="345" spans="3:8" ht="42.75" customHeight="1">
      <c r="C345" s="18" t="s">
        <v>322</v>
      </c>
      <c r="D345" s="143" t="s">
        <v>603</v>
      </c>
      <c r="E345" s="143" t="s">
        <v>593</v>
      </c>
      <c r="F345" s="177" t="s">
        <v>131</v>
      </c>
      <c r="G345" s="114"/>
      <c r="H345" s="140">
        <f>H346</f>
        <v>6914.1</v>
      </c>
    </row>
    <row r="346" spans="3:8" ht="25.5">
      <c r="C346" s="10" t="s">
        <v>35</v>
      </c>
      <c r="D346" s="143"/>
      <c r="E346" s="143"/>
      <c r="F346" s="177" t="s">
        <v>132</v>
      </c>
      <c r="G346" s="114"/>
      <c r="H346" s="140">
        <f>H347</f>
        <v>6914.1</v>
      </c>
    </row>
    <row r="347" spans="3:8" ht="12.75">
      <c r="C347" s="11" t="s">
        <v>11</v>
      </c>
      <c r="D347" s="143" t="s">
        <v>603</v>
      </c>
      <c r="E347" s="143" t="s">
        <v>593</v>
      </c>
      <c r="F347" s="177" t="s">
        <v>132</v>
      </c>
      <c r="G347" s="114" t="s">
        <v>12</v>
      </c>
      <c r="H347" s="140">
        <f>'приложение 5'!H35</f>
        <v>6914.1</v>
      </c>
    </row>
    <row r="348" spans="3:8" s="116" customFormat="1" ht="42" customHeight="1">
      <c r="C348" s="180" t="s">
        <v>156</v>
      </c>
      <c r="D348" s="91" t="s">
        <v>603</v>
      </c>
      <c r="E348" s="91" t="s">
        <v>593</v>
      </c>
      <c r="F348" s="94" t="s">
        <v>200</v>
      </c>
      <c r="G348" s="4"/>
      <c r="H348" s="124">
        <f>H349</f>
        <v>6</v>
      </c>
    </row>
    <row r="349" spans="3:8" s="116" customFormat="1" ht="31.5" customHeight="1">
      <c r="C349" s="50" t="s">
        <v>401</v>
      </c>
      <c r="D349" s="91" t="s">
        <v>603</v>
      </c>
      <c r="E349" s="91" t="s">
        <v>593</v>
      </c>
      <c r="F349" s="94" t="s">
        <v>402</v>
      </c>
      <c r="G349" s="4"/>
      <c r="H349" s="124">
        <f>H350</f>
        <v>6</v>
      </c>
    </row>
    <row r="350" spans="3:8" s="116" customFormat="1" ht="37.5" customHeight="1">
      <c r="C350" s="17" t="s">
        <v>685</v>
      </c>
      <c r="D350" s="91" t="s">
        <v>603</v>
      </c>
      <c r="E350" s="91" t="s">
        <v>593</v>
      </c>
      <c r="F350" s="39" t="s">
        <v>683</v>
      </c>
      <c r="G350" s="4"/>
      <c r="H350" s="124">
        <f>H352</f>
        <v>6</v>
      </c>
    </row>
    <row r="351" spans="3:8" s="116" customFormat="1" ht="23.25" customHeight="1">
      <c r="C351" s="6" t="s">
        <v>686</v>
      </c>
      <c r="D351" s="91"/>
      <c r="E351" s="91"/>
      <c r="F351" s="39" t="s">
        <v>684</v>
      </c>
      <c r="G351" s="4"/>
      <c r="H351" s="124">
        <f>H352</f>
        <v>6</v>
      </c>
    </row>
    <row r="352" spans="3:8" s="116" customFormat="1" ht="18" customHeight="1">
      <c r="C352" s="6" t="s">
        <v>11</v>
      </c>
      <c r="D352" s="91" t="s">
        <v>603</v>
      </c>
      <c r="E352" s="91" t="s">
        <v>593</v>
      </c>
      <c r="F352" s="39" t="s">
        <v>684</v>
      </c>
      <c r="G352" s="4" t="s">
        <v>12</v>
      </c>
      <c r="H352" s="124">
        <f>'приложение 5'!H443</f>
        <v>6</v>
      </c>
    </row>
    <row r="353" spans="3:8" ht="12.75">
      <c r="C353" s="10" t="s">
        <v>138</v>
      </c>
      <c r="D353" s="143" t="s">
        <v>603</v>
      </c>
      <c r="E353" s="143" t="s">
        <v>593</v>
      </c>
      <c r="F353" s="177" t="s">
        <v>139</v>
      </c>
      <c r="G353" s="114"/>
      <c r="H353" s="157">
        <f>H354</f>
        <v>2426.37</v>
      </c>
    </row>
    <row r="354" spans="3:8" ht="12.75">
      <c r="C354" s="6" t="s">
        <v>11</v>
      </c>
      <c r="D354" s="143" t="s">
        <v>603</v>
      </c>
      <c r="E354" s="143" t="s">
        <v>593</v>
      </c>
      <c r="F354" s="177" t="s">
        <v>139</v>
      </c>
      <c r="G354" s="114" t="s">
        <v>12</v>
      </c>
      <c r="H354" s="157">
        <f>'приложение 5'!H38</f>
        <v>2426.37</v>
      </c>
    </row>
    <row r="355" spans="3:8" ht="25.5">
      <c r="C355" s="10" t="s">
        <v>141</v>
      </c>
      <c r="D355" s="143" t="s">
        <v>603</v>
      </c>
      <c r="E355" s="143" t="s">
        <v>593</v>
      </c>
      <c r="F355" s="43" t="s">
        <v>140</v>
      </c>
      <c r="G355" s="64"/>
      <c r="H355" s="157">
        <f>H356</f>
        <v>565.72</v>
      </c>
    </row>
    <row r="356" spans="3:8" ht="12.75">
      <c r="C356" s="11" t="s">
        <v>11</v>
      </c>
      <c r="D356" s="143" t="s">
        <v>603</v>
      </c>
      <c r="E356" s="143" t="s">
        <v>593</v>
      </c>
      <c r="F356" s="43" t="s">
        <v>140</v>
      </c>
      <c r="G356" s="64">
        <v>610</v>
      </c>
      <c r="H356" s="157">
        <f>'приложение 5'!H445</f>
        <v>565.72</v>
      </c>
    </row>
    <row r="357" spans="3:8" s="116" customFormat="1" ht="17.25" customHeight="1">
      <c r="C357" s="8" t="s">
        <v>442</v>
      </c>
      <c r="D357" s="118" t="s">
        <v>603</v>
      </c>
      <c r="E357" s="118" t="s">
        <v>603</v>
      </c>
      <c r="F357" s="92"/>
      <c r="G357" s="7"/>
      <c r="H357" s="125">
        <f>H358+H362+H376</f>
        <v>530.9599999999999</v>
      </c>
    </row>
    <row r="358" spans="3:8" s="116" customFormat="1" ht="42.75" customHeight="1">
      <c r="C358" s="50" t="s">
        <v>217</v>
      </c>
      <c r="D358" s="91" t="s">
        <v>603</v>
      </c>
      <c r="E358" s="91" t="s">
        <v>603</v>
      </c>
      <c r="F358" s="141" t="s">
        <v>218</v>
      </c>
      <c r="G358" s="94"/>
      <c r="H358" s="124">
        <f>H359</f>
        <v>279.84</v>
      </c>
    </row>
    <row r="359" spans="3:8" s="116" customFormat="1" ht="33.75" customHeight="1">
      <c r="C359" s="88" t="s">
        <v>399</v>
      </c>
      <c r="D359" s="91" t="s">
        <v>603</v>
      </c>
      <c r="E359" s="91" t="s">
        <v>603</v>
      </c>
      <c r="F359" s="167" t="s">
        <v>541</v>
      </c>
      <c r="G359" s="5"/>
      <c r="H359" s="124">
        <f>H360</f>
        <v>279.84</v>
      </c>
    </row>
    <row r="360" spans="3:8" s="116" customFormat="1" ht="19.5" customHeight="1">
      <c r="C360" s="128" t="s">
        <v>26</v>
      </c>
      <c r="D360" s="91" t="s">
        <v>603</v>
      </c>
      <c r="E360" s="91" t="s">
        <v>603</v>
      </c>
      <c r="F360" s="167" t="s">
        <v>542</v>
      </c>
      <c r="G360" s="4"/>
      <c r="H360" s="124">
        <f>H361</f>
        <v>279.84</v>
      </c>
    </row>
    <row r="361" spans="3:8" s="116" customFormat="1" ht="15" customHeight="1">
      <c r="C361" s="6" t="s">
        <v>11</v>
      </c>
      <c r="D361" s="91" t="s">
        <v>603</v>
      </c>
      <c r="E361" s="91" t="s">
        <v>603</v>
      </c>
      <c r="F361" s="167" t="s">
        <v>542</v>
      </c>
      <c r="G361" s="4" t="s">
        <v>12</v>
      </c>
      <c r="H361" s="124">
        <f>'приложение 5'!H450</f>
        <v>279.84</v>
      </c>
    </row>
    <row r="362" spans="3:8" s="116" customFormat="1" ht="38.25" customHeight="1">
      <c r="C362" s="50" t="s">
        <v>261</v>
      </c>
      <c r="D362" s="135" t="s">
        <v>603</v>
      </c>
      <c r="E362" s="135" t="s">
        <v>603</v>
      </c>
      <c r="F362" s="141" t="s">
        <v>262</v>
      </c>
      <c r="G362" s="4"/>
      <c r="H362" s="124">
        <f>H363+H369+H366+H372</f>
        <v>251.11999999999998</v>
      </c>
    </row>
    <row r="363" spans="3:8" s="116" customFormat="1" ht="45" customHeight="1">
      <c r="C363" s="50" t="s">
        <v>323</v>
      </c>
      <c r="D363" s="135" t="s">
        <v>603</v>
      </c>
      <c r="E363" s="135" t="s">
        <v>603</v>
      </c>
      <c r="F363" s="141" t="s">
        <v>52</v>
      </c>
      <c r="G363" s="4"/>
      <c r="H363" s="124">
        <f>H364</f>
        <v>87.91</v>
      </c>
    </row>
    <row r="364" spans="3:8" s="116" customFormat="1" ht="27.75" customHeight="1">
      <c r="C364" s="9" t="s">
        <v>56</v>
      </c>
      <c r="D364" s="135" t="s">
        <v>603</v>
      </c>
      <c r="E364" s="135" t="s">
        <v>603</v>
      </c>
      <c r="F364" s="167" t="s">
        <v>57</v>
      </c>
      <c r="G364" s="4"/>
      <c r="H364" s="124">
        <f>H365</f>
        <v>87.91</v>
      </c>
    </row>
    <row r="365" spans="3:8" s="116" customFormat="1" ht="26.25" customHeight="1">
      <c r="C365" s="6" t="s">
        <v>580</v>
      </c>
      <c r="D365" s="135" t="s">
        <v>603</v>
      </c>
      <c r="E365" s="135" t="s">
        <v>603</v>
      </c>
      <c r="F365" s="167" t="s">
        <v>57</v>
      </c>
      <c r="G365" s="4" t="s">
        <v>6</v>
      </c>
      <c r="H365" s="124">
        <f>'приложение 5'!H43</f>
        <v>87.91</v>
      </c>
    </row>
    <row r="366" spans="3:8" s="116" customFormat="1" ht="36" customHeight="1">
      <c r="C366" s="6" t="s">
        <v>324</v>
      </c>
      <c r="D366" s="135" t="s">
        <v>603</v>
      </c>
      <c r="E366" s="135" t="s">
        <v>603</v>
      </c>
      <c r="F366" s="167" t="s">
        <v>74</v>
      </c>
      <c r="G366" s="4"/>
      <c r="H366" s="124">
        <f>H367</f>
        <v>5.85</v>
      </c>
    </row>
    <row r="367" spans="3:8" s="116" customFormat="1" ht="27" customHeight="1">
      <c r="C367" s="9" t="s">
        <v>56</v>
      </c>
      <c r="D367" s="135" t="s">
        <v>603</v>
      </c>
      <c r="E367" s="135" t="s">
        <v>603</v>
      </c>
      <c r="F367" s="167" t="s">
        <v>74</v>
      </c>
      <c r="G367" s="4"/>
      <c r="H367" s="124">
        <f>H368</f>
        <v>5.85</v>
      </c>
    </row>
    <row r="368" spans="3:8" s="116" customFormat="1" ht="33" customHeight="1">
      <c r="C368" s="6" t="s">
        <v>580</v>
      </c>
      <c r="D368" s="135" t="s">
        <v>603</v>
      </c>
      <c r="E368" s="135" t="s">
        <v>603</v>
      </c>
      <c r="F368" s="141" t="s">
        <v>58</v>
      </c>
      <c r="G368" s="4" t="s">
        <v>6</v>
      </c>
      <c r="H368" s="124">
        <f>'приложение 5'!H46</f>
        <v>5.85</v>
      </c>
    </row>
    <row r="369" spans="3:8" s="116" customFormat="1" ht="47.25" customHeight="1">
      <c r="C369" s="6" t="s">
        <v>325</v>
      </c>
      <c r="D369" s="135" t="s">
        <v>603</v>
      </c>
      <c r="E369" s="135" t="s">
        <v>603</v>
      </c>
      <c r="F369" s="141" t="s">
        <v>58</v>
      </c>
      <c r="G369" s="4"/>
      <c r="H369" s="124">
        <f>H370</f>
        <v>107.17</v>
      </c>
    </row>
    <row r="370" spans="3:8" s="116" customFormat="1" ht="27" customHeight="1">
      <c r="C370" s="9" t="s">
        <v>56</v>
      </c>
      <c r="D370" s="135" t="s">
        <v>603</v>
      </c>
      <c r="E370" s="135" t="s">
        <v>603</v>
      </c>
      <c r="F370" s="167" t="s">
        <v>59</v>
      </c>
      <c r="G370" s="4"/>
      <c r="H370" s="124">
        <f>H371</f>
        <v>107.17</v>
      </c>
    </row>
    <row r="371" spans="3:8" s="116" customFormat="1" ht="37.5" customHeight="1">
      <c r="C371" s="6" t="s">
        <v>580</v>
      </c>
      <c r="D371" s="135" t="s">
        <v>603</v>
      </c>
      <c r="E371" s="135" t="s">
        <v>603</v>
      </c>
      <c r="F371" s="167" t="s">
        <v>59</v>
      </c>
      <c r="G371" s="4" t="s">
        <v>6</v>
      </c>
      <c r="H371" s="124">
        <f>'приложение 5'!H49</f>
        <v>107.17</v>
      </c>
    </row>
    <row r="372" spans="3:8" s="116" customFormat="1" ht="29.25" customHeight="1">
      <c r="C372" s="6" t="s">
        <v>326</v>
      </c>
      <c r="D372" s="135" t="s">
        <v>603</v>
      </c>
      <c r="E372" s="135" t="s">
        <v>603</v>
      </c>
      <c r="F372" s="141" t="s">
        <v>72</v>
      </c>
      <c r="G372" s="4"/>
      <c r="H372" s="124">
        <f>H373</f>
        <v>50.19</v>
      </c>
    </row>
    <row r="373" spans="3:8" s="116" customFormat="1" ht="28.5" customHeight="1">
      <c r="C373" s="9" t="s">
        <v>56</v>
      </c>
      <c r="D373" s="135" t="s">
        <v>603</v>
      </c>
      <c r="E373" s="135" t="s">
        <v>603</v>
      </c>
      <c r="F373" s="167" t="s">
        <v>71</v>
      </c>
      <c r="G373" s="4"/>
      <c r="H373" s="124">
        <f>H374+H375</f>
        <v>50.19</v>
      </c>
    </row>
    <row r="374" spans="3:8" s="116" customFormat="1" ht="36" customHeight="1">
      <c r="C374" s="6" t="s">
        <v>580</v>
      </c>
      <c r="D374" s="135" t="s">
        <v>603</v>
      </c>
      <c r="E374" s="135" t="s">
        <v>603</v>
      </c>
      <c r="F374" s="167" t="s">
        <v>71</v>
      </c>
      <c r="G374" s="4" t="s">
        <v>6</v>
      </c>
      <c r="H374" s="124">
        <f>'приложение 5'!H52</f>
        <v>0</v>
      </c>
    </row>
    <row r="375" spans="3:8" s="116" customFormat="1" ht="22.5" customHeight="1">
      <c r="C375" s="6" t="s">
        <v>11</v>
      </c>
      <c r="D375" s="135" t="s">
        <v>603</v>
      </c>
      <c r="E375" s="135" t="s">
        <v>603</v>
      </c>
      <c r="F375" s="167" t="s">
        <v>71</v>
      </c>
      <c r="G375" s="4" t="s">
        <v>12</v>
      </c>
      <c r="H375" s="12">
        <f>'приложение 5'!H53</f>
        <v>50.19</v>
      </c>
    </row>
    <row r="376" spans="3:8" s="116" customFormat="1" ht="48" customHeight="1" hidden="1">
      <c r="C376" s="18" t="s">
        <v>531</v>
      </c>
      <c r="D376" s="135" t="s">
        <v>603</v>
      </c>
      <c r="E376" s="135" t="s">
        <v>603</v>
      </c>
      <c r="F376" s="167" t="s">
        <v>532</v>
      </c>
      <c r="G376" s="4"/>
      <c r="H376" s="12">
        <f>H377</f>
        <v>0</v>
      </c>
    </row>
    <row r="377" spans="3:8" s="116" customFormat="1" ht="49.5" customHeight="1" hidden="1">
      <c r="C377" s="13" t="s">
        <v>327</v>
      </c>
      <c r="D377" s="135" t="s">
        <v>603</v>
      </c>
      <c r="E377" s="135" t="s">
        <v>603</v>
      </c>
      <c r="F377" s="94" t="s">
        <v>76</v>
      </c>
      <c r="G377" s="4"/>
      <c r="H377" s="12">
        <f>H378</f>
        <v>0</v>
      </c>
    </row>
    <row r="378" spans="3:8" s="116" customFormat="1" ht="32.25" customHeight="1" hidden="1">
      <c r="C378" s="13" t="s">
        <v>328</v>
      </c>
      <c r="D378" s="135" t="s">
        <v>603</v>
      </c>
      <c r="E378" s="135" t="s">
        <v>603</v>
      </c>
      <c r="F378" s="94" t="s">
        <v>86</v>
      </c>
      <c r="G378" s="4"/>
      <c r="H378" s="12">
        <f>H379</f>
        <v>0</v>
      </c>
    </row>
    <row r="379" spans="3:8" s="116" customFormat="1" ht="36" customHeight="1" hidden="1">
      <c r="C379" s="6" t="s">
        <v>580</v>
      </c>
      <c r="D379" s="135" t="s">
        <v>603</v>
      </c>
      <c r="E379" s="135" t="s">
        <v>603</v>
      </c>
      <c r="F379" s="94" t="s">
        <v>86</v>
      </c>
      <c r="G379" s="4" t="s">
        <v>6</v>
      </c>
      <c r="H379" s="12">
        <f>'приложение 5'!H57</f>
        <v>0</v>
      </c>
    </row>
    <row r="380" spans="3:8" s="116" customFormat="1" ht="14.25" customHeight="1">
      <c r="C380" s="121" t="s">
        <v>626</v>
      </c>
      <c r="D380" s="118" t="s">
        <v>603</v>
      </c>
      <c r="E380" s="118" t="s">
        <v>606</v>
      </c>
      <c r="F380" s="92"/>
      <c r="G380" s="92"/>
      <c r="H380" s="125">
        <f>H381+H399</f>
        <v>45451.909999999996</v>
      </c>
    </row>
    <row r="381" spans="3:8" s="116" customFormat="1" ht="40.5" customHeight="1">
      <c r="C381" s="50" t="s">
        <v>217</v>
      </c>
      <c r="D381" s="91" t="s">
        <v>603</v>
      </c>
      <c r="E381" s="91" t="s">
        <v>606</v>
      </c>
      <c r="F381" s="94" t="s">
        <v>218</v>
      </c>
      <c r="G381" s="94"/>
      <c r="H381" s="124">
        <f>H385+H382+H391+H396</f>
        <v>41451.909999999996</v>
      </c>
    </row>
    <row r="382" spans="3:8" s="116" customFormat="1" ht="79.5" customHeight="1">
      <c r="C382" s="50" t="s">
        <v>463</v>
      </c>
      <c r="D382" s="91" t="s">
        <v>603</v>
      </c>
      <c r="E382" s="91" t="s">
        <v>606</v>
      </c>
      <c r="F382" s="167" t="s">
        <v>233</v>
      </c>
      <c r="G382" s="4"/>
      <c r="H382" s="124">
        <f>H383</f>
        <v>1610.5</v>
      </c>
    </row>
    <row r="383" spans="3:8" s="116" customFormat="1" ht="36" customHeight="1">
      <c r="C383" s="9" t="s">
        <v>33</v>
      </c>
      <c r="D383" s="91" t="s">
        <v>603</v>
      </c>
      <c r="E383" s="91" t="s">
        <v>606</v>
      </c>
      <c r="F383" s="94" t="s">
        <v>167</v>
      </c>
      <c r="G383" s="4"/>
      <c r="H383" s="124">
        <f>H384</f>
        <v>1610.5</v>
      </c>
    </row>
    <row r="384" spans="3:8" s="116" customFormat="1" ht="28.5" customHeight="1">
      <c r="C384" s="6" t="s">
        <v>580</v>
      </c>
      <c r="D384" s="91" t="s">
        <v>603</v>
      </c>
      <c r="E384" s="91" t="s">
        <v>606</v>
      </c>
      <c r="F384" s="94" t="s">
        <v>167</v>
      </c>
      <c r="G384" s="4" t="s">
        <v>6</v>
      </c>
      <c r="H384" s="124">
        <f>'приложение 5'!H455</f>
        <v>1610.5</v>
      </c>
    </row>
    <row r="385" spans="3:8" s="116" customFormat="1" ht="25.5">
      <c r="C385" s="88" t="s">
        <v>400</v>
      </c>
      <c r="D385" s="91" t="s">
        <v>603</v>
      </c>
      <c r="E385" s="91" t="s">
        <v>606</v>
      </c>
      <c r="F385" s="167" t="s">
        <v>259</v>
      </c>
      <c r="G385" s="4"/>
      <c r="H385" s="124">
        <f>H386</f>
        <v>3409.46</v>
      </c>
    </row>
    <row r="386" spans="3:8" s="116" customFormat="1" ht="23.25" customHeight="1">
      <c r="C386" s="9" t="s">
        <v>37</v>
      </c>
      <c r="D386" s="91" t="s">
        <v>603</v>
      </c>
      <c r="E386" s="91" t="s">
        <v>606</v>
      </c>
      <c r="F386" s="167" t="s">
        <v>260</v>
      </c>
      <c r="G386" s="4"/>
      <c r="H386" s="12">
        <f>H387+H388+H390+H389</f>
        <v>3409.46</v>
      </c>
    </row>
    <row r="387" spans="3:8" s="116" customFormat="1" ht="25.5">
      <c r="C387" s="6" t="s">
        <v>583</v>
      </c>
      <c r="D387" s="91" t="s">
        <v>603</v>
      </c>
      <c r="E387" s="91" t="s">
        <v>606</v>
      </c>
      <c r="F387" s="167" t="s">
        <v>260</v>
      </c>
      <c r="G387" s="4" t="s">
        <v>2</v>
      </c>
      <c r="H387" s="12">
        <f>'приложение 5'!H458</f>
        <v>2851.86</v>
      </c>
    </row>
    <row r="388" spans="3:8" s="116" customFormat="1" ht="25.5">
      <c r="C388" s="6" t="s">
        <v>580</v>
      </c>
      <c r="D388" s="91" t="s">
        <v>603</v>
      </c>
      <c r="E388" s="91" t="s">
        <v>606</v>
      </c>
      <c r="F388" s="167" t="s">
        <v>260</v>
      </c>
      <c r="G388" s="4" t="s">
        <v>6</v>
      </c>
      <c r="H388" s="12">
        <f>'приложение 5'!H459</f>
        <v>542</v>
      </c>
    </row>
    <row r="389" spans="3:8" s="116" customFormat="1" ht="12.75">
      <c r="C389" s="6" t="s">
        <v>709</v>
      </c>
      <c r="D389" s="91" t="s">
        <v>603</v>
      </c>
      <c r="E389" s="91" t="s">
        <v>606</v>
      </c>
      <c r="F389" s="167" t="s">
        <v>260</v>
      </c>
      <c r="G389" s="4" t="s">
        <v>112</v>
      </c>
      <c r="H389" s="12">
        <f>'приложение 5'!H460</f>
        <v>2.89</v>
      </c>
    </row>
    <row r="390" spans="3:8" s="116" customFormat="1" ht="18.75" customHeight="1">
      <c r="C390" s="6" t="s">
        <v>5</v>
      </c>
      <c r="D390" s="91" t="s">
        <v>603</v>
      </c>
      <c r="E390" s="91" t="s">
        <v>606</v>
      </c>
      <c r="F390" s="167" t="s">
        <v>260</v>
      </c>
      <c r="G390" s="4" t="s">
        <v>7</v>
      </c>
      <c r="H390" s="12">
        <f>'приложение 5'!H461</f>
        <v>12.71</v>
      </c>
    </row>
    <row r="391" spans="3:8" s="116" customFormat="1" ht="41.25" customHeight="1">
      <c r="C391" s="9" t="s">
        <v>144</v>
      </c>
      <c r="D391" s="91" t="s">
        <v>603</v>
      </c>
      <c r="E391" s="91" t="s">
        <v>606</v>
      </c>
      <c r="F391" s="167" t="s">
        <v>38</v>
      </c>
      <c r="G391" s="5"/>
      <c r="H391" s="12">
        <f>H392</f>
        <v>35016.18</v>
      </c>
    </row>
    <row r="392" spans="3:8" s="116" customFormat="1" ht="33.75" customHeight="1">
      <c r="C392" s="10" t="s">
        <v>404</v>
      </c>
      <c r="D392" s="91" t="s">
        <v>603</v>
      </c>
      <c r="E392" s="91" t="s">
        <v>606</v>
      </c>
      <c r="F392" s="91" t="s">
        <v>39</v>
      </c>
      <c r="G392" s="5"/>
      <c r="H392" s="12">
        <f>H393</f>
        <v>35016.18</v>
      </c>
    </row>
    <row r="393" spans="3:8" s="116" customFormat="1" ht="18.75" customHeight="1">
      <c r="C393" s="11" t="s">
        <v>615</v>
      </c>
      <c r="D393" s="91" t="s">
        <v>603</v>
      </c>
      <c r="E393" s="91" t="s">
        <v>606</v>
      </c>
      <c r="F393" s="91" t="s">
        <v>39</v>
      </c>
      <c r="G393" s="5">
        <v>410</v>
      </c>
      <c r="H393" s="12">
        <f>'приложение 5'!H301+'приложение 5'!H464</f>
        <v>35016.18</v>
      </c>
    </row>
    <row r="394" spans="3:8" s="116" customFormat="1" ht="28.5" customHeight="1">
      <c r="C394" s="287" t="s">
        <v>482</v>
      </c>
      <c r="D394" s="91" t="s">
        <v>603</v>
      </c>
      <c r="E394" s="91" t="s">
        <v>606</v>
      </c>
      <c r="F394" s="47" t="s">
        <v>483</v>
      </c>
      <c r="G394" s="5"/>
      <c r="H394" s="12">
        <f>H395</f>
        <v>1415.77</v>
      </c>
    </row>
    <row r="395" spans="3:8" s="116" customFormat="1" ht="18.75" customHeight="1">
      <c r="C395" s="287" t="s">
        <v>484</v>
      </c>
      <c r="D395" s="91" t="s">
        <v>603</v>
      </c>
      <c r="E395" s="91" t="s">
        <v>606</v>
      </c>
      <c r="F395" s="47" t="s">
        <v>485</v>
      </c>
      <c r="G395" s="5"/>
      <c r="H395" s="12">
        <f>H396</f>
        <v>1415.77</v>
      </c>
    </row>
    <row r="396" spans="3:8" s="116" customFormat="1" ht="34.5" customHeight="1">
      <c r="C396" s="6" t="s">
        <v>580</v>
      </c>
      <c r="D396" s="91" t="s">
        <v>603</v>
      </c>
      <c r="E396" s="91" t="s">
        <v>606</v>
      </c>
      <c r="F396" s="47" t="s">
        <v>485</v>
      </c>
      <c r="G396" s="5">
        <v>240</v>
      </c>
      <c r="H396" s="12">
        <f>'приложение 5'!H467</f>
        <v>1415.77</v>
      </c>
    </row>
    <row r="397" spans="3:8" s="116" customFormat="1" ht="30" customHeight="1">
      <c r="C397" s="6" t="s">
        <v>616</v>
      </c>
      <c r="D397" s="91" t="s">
        <v>603</v>
      </c>
      <c r="E397" s="91" t="s">
        <v>606</v>
      </c>
      <c r="F397" s="136" t="s">
        <v>617</v>
      </c>
      <c r="G397" s="5"/>
      <c r="H397" s="12">
        <f>H398</f>
        <v>191.58</v>
      </c>
    </row>
    <row r="398" spans="3:8" s="116" customFormat="1" ht="26.25" customHeight="1">
      <c r="C398" s="19" t="s">
        <v>10</v>
      </c>
      <c r="D398" s="91" t="s">
        <v>603</v>
      </c>
      <c r="E398" s="91" t="s">
        <v>606</v>
      </c>
      <c r="F398" s="136" t="s">
        <v>617</v>
      </c>
      <c r="G398" s="5">
        <v>240</v>
      </c>
      <c r="H398" s="12">
        <f>'приложение 5'!H303</f>
        <v>191.58</v>
      </c>
    </row>
    <row r="399" spans="3:8" s="116" customFormat="1" ht="39" customHeight="1">
      <c r="C399" s="201" t="s">
        <v>304</v>
      </c>
      <c r="D399" s="91" t="s">
        <v>603</v>
      </c>
      <c r="E399" s="91" t="s">
        <v>606</v>
      </c>
      <c r="F399" s="136" t="s">
        <v>305</v>
      </c>
      <c r="G399" s="5"/>
      <c r="H399" s="12">
        <f>H400</f>
        <v>4000</v>
      </c>
    </row>
    <row r="400" spans="3:8" s="116" customFormat="1" ht="21.75" customHeight="1">
      <c r="C400" s="6" t="s">
        <v>275</v>
      </c>
      <c r="D400" s="91" t="s">
        <v>603</v>
      </c>
      <c r="E400" s="91" t="s">
        <v>606</v>
      </c>
      <c r="F400" s="136" t="s">
        <v>474</v>
      </c>
      <c r="G400" s="5"/>
      <c r="H400" s="12">
        <f>H401</f>
        <v>4000</v>
      </c>
    </row>
    <row r="401" spans="3:8" s="116" customFormat="1" ht="21" customHeight="1">
      <c r="C401" s="6" t="s">
        <v>10</v>
      </c>
      <c r="D401" s="91" t="s">
        <v>603</v>
      </c>
      <c r="E401" s="91" t="s">
        <v>606</v>
      </c>
      <c r="F401" s="136" t="s">
        <v>474</v>
      </c>
      <c r="G401" s="5">
        <v>240</v>
      </c>
      <c r="H401" s="12">
        <f>'приложение 5'!H306</f>
        <v>4000</v>
      </c>
    </row>
    <row r="402" spans="3:8" s="116" customFormat="1" ht="22.5" customHeight="1">
      <c r="C402" s="15" t="s">
        <v>154</v>
      </c>
      <c r="D402" s="118" t="s">
        <v>595</v>
      </c>
      <c r="E402" s="118"/>
      <c r="F402" s="165"/>
      <c r="G402" s="7"/>
      <c r="H402" s="120">
        <f>H403+H429</f>
        <v>33777.469999999994</v>
      </c>
    </row>
    <row r="403" spans="3:8" s="116" customFormat="1" ht="16.5" customHeight="1">
      <c r="C403" s="121" t="s">
        <v>628</v>
      </c>
      <c r="D403" s="118" t="s">
        <v>595</v>
      </c>
      <c r="E403" s="118" t="s">
        <v>591</v>
      </c>
      <c r="F403" s="92"/>
      <c r="G403" s="92"/>
      <c r="H403" s="120">
        <f>H404+H427</f>
        <v>30453.879999999997</v>
      </c>
    </row>
    <row r="404" spans="3:8" s="116" customFormat="1" ht="30" customHeight="1">
      <c r="C404" s="50" t="s">
        <v>263</v>
      </c>
      <c r="D404" s="91" t="s">
        <v>595</v>
      </c>
      <c r="E404" s="91" t="s">
        <v>591</v>
      </c>
      <c r="F404" s="167" t="s">
        <v>264</v>
      </c>
      <c r="G404" s="94"/>
      <c r="H404" s="12">
        <f>H405+H412+H415+H424</f>
        <v>30409.829999999998</v>
      </c>
    </row>
    <row r="405" spans="3:8" s="116" customFormat="1" ht="20.25" customHeight="1">
      <c r="C405" s="50" t="s">
        <v>126</v>
      </c>
      <c r="D405" s="91" t="s">
        <v>595</v>
      </c>
      <c r="E405" s="91" t="s">
        <v>591</v>
      </c>
      <c r="F405" s="167" t="s">
        <v>61</v>
      </c>
      <c r="G405" s="179"/>
      <c r="H405" s="12">
        <f>H406+H408+H410</f>
        <v>6837.02</v>
      </c>
    </row>
    <row r="406" spans="3:8" s="116" customFormat="1" ht="16.5" customHeight="1">
      <c r="C406" s="50" t="s">
        <v>60</v>
      </c>
      <c r="D406" s="91" t="s">
        <v>595</v>
      </c>
      <c r="E406" s="91" t="s">
        <v>591</v>
      </c>
      <c r="F406" s="167" t="s">
        <v>265</v>
      </c>
      <c r="G406" s="179"/>
      <c r="H406" s="12">
        <f>H407</f>
        <v>1415.02</v>
      </c>
    </row>
    <row r="407" spans="3:8" s="116" customFormat="1" ht="16.5" customHeight="1">
      <c r="C407" s="50" t="s">
        <v>11</v>
      </c>
      <c r="D407" s="91" t="s">
        <v>595</v>
      </c>
      <c r="E407" s="91" t="s">
        <v>591</v>
      </c>
      <c r="F407" s="167" t="s">
        <v>265</v>
      </c>
      <c r="G407" s="179">
        <v>610</v>
      </c>
      <c r="H407" s="12">
        <f>'приложение 5'!H63</f>
        <v>1415.02</v>
      </c>
    </row>
    <row r="408" spans="3:8" s="116" customFormat="1" ht="44.25" customHeight="1">
      <c r="C408" s="14" t="s">
        <v>329</v>
      </c>
      <c r="D408" s="91" t="s">
        <v>595</v>
      </c>
      <c r="E408" s="91" t="s">
        <v>591</v>
      </c>
      <c r="F408" s="167" t="s">
        <v>267</v>
      </c>
      <c r="G408" s="179"/>
      <c r="H408" s="12">
        <f>H409</f>
        <v>4722</v>
      </c>
    </row>
    <row r="409" spans="3:8" s="116" customFormat="1" ht="23.25" customHeight="1">
      <c r="C409" s="50" t="s">
        <v>11</v>
      </c>
      <c r="D409" s="91" t="s">
        <v>595</v>
      </c>
      <c r="E409" s="91" t="s">
        <v>591</v>
      </c>
      <c r="F409" s="167" t="s">
        <v>267</v>
      </c>
      <c r="G409" s="179">
        <v>610</v>
      </c>
      <c r="H409" s="12">
        <f>'приложение 5'!H65</f>
        <v>4722</v>
      </c>
    </row>
    <row r="410" spans="3:8" s="116" customFormat="1" ht="34.5" customHeight="1">
      <c r="C410" s="180" t="s">
        <v>116</v>
      </c>
      <c r="D410" s="91" t="s">
        <v>595</v>
      </c>
      <c r="E410" s="91" t="s">
        <v>591</v>
      </c>
      <c r="F410" s="42" t="s">
        <v>692</v>
      </c>
      <c r="G410" s="179"/>
      <c r="H410" s="12">
        <f>H411</f>
        <v>700</v>
      </c>
    </row>
    <row r="411" spans="3:8" s="116" customFormat="1" ht="23.25" customHeight="1">
      <c r="C411" s="180" t="s">
        <v>11</v>
      </c>
      <c r="D411" s="91" t="s">
        <v>595</v>
      </c>
      <c r="E411" s="91" t="s">
        <v>591</v>
      </c>
      <c r="F411" s="42" t="s">
        <v>692</v>
      </c>
      <c r="G411" s="179">
        <v>610</v>
      </c>
      <c r="H411" s="159">
        <f>'приложение 5'!H67</f>
        <v>700</v>
      </c>
    </row>
    <row r="412" spans="3:8" s="116" customFormat="1" ht="24" customHeight="1">
      <c r="C412" s="50" t="s">
        <v>127</v>
      </c>
      <c r="D412" s="91" t="s">
        <v>595</v>
      </c>
      <c r="E412" s="91" t="s">
        <v>591</v>
      </c>
      <c r="F412" s="167" t="s">
        <v>64</v>
      </c>
      <c r="G412" s="179"/>
      <c r="H412" s="159">
        <f>H413</f>
        <v>6562.39</v>
      </c>
    </row>
    <row r="413" spans="3:8" s="116" customFormat="1" ht="12.75">
      <c r="C413" s="180" t="s">
        <v>63</v>
      </c>
      <c r="D413" s="91" t="s">
        <v>595</v>
      </c>
      <c r="E413" s="91" t="s">
        <v>591</v>
      </c>
      <c r="F413" s="167" t="s">
        <v>266</v>
      </c>
      <c r="G413" s="179"/>
      <c r="H413" s="12">
        <f>H414</f>
        <v>6562.39</v>
      </c>
    </row>
    <row r="414" spans="3:8" s="116" customFormat="1" ht="15" customHeight="1">
      <c r="C414" s="180" t="s">
        <v>11</v>
      </c>
      <c r="D414" s="91" t="s">
        <v>595</v>
      </c>
      <c r="E414" s="91" t="s">
        <v>591</v>
      </c>
      <c r="F414" s="167" t="s">
        <v>266</v>
      </c>
      <c r="G414" s="179">
        <v>610</v>
      </c>
      <c r="H414" s="12">
        <f>'приложение 5'!H70</f>
        <v>6562.39</v>
      </c>
    </row>
    <row r="415" spans="3:8" s="116" customFormat="1" ht="23.25" customHeight="1">
      <c r="C415" s="50" t="s">
        <v>128</v>
      </c>
      <c r="D415" s="91" t="s">
        <v>595</v>
      </c>
      <c r="E415" s="91" t="s">
        <v>591</v>
      </c>
      <c r="F415" s="167" t="s">
        <v>65</v>
      </c>
      <c r="G415" s="179"/>
      <c r="H415" s="12">
        <f>H416+H418+H420+H422</f>
        <v>11010.419999999998</v>
      </c>
    </row>
    <row r="416" spans="3:8" s="116" customFormat="1" ht="14.25" customHeight="1">
      <c r="C416" s="180" t="s">
        <v>66</v>
      </c>
      <c r="D416" s="91" t="s">
        <v>595</v>
      </c>
      <c r="E416" s="91" t="s">
        <v>591</v>
      </c>
      <c r="F416" s="167" t="s">
        <v>268</v>
      </c>
      <c r="G416" s="179"/>
      <c r="H416" s="124">
        <f>H417</f>
        <v>9190.71</v>
      </c>
    </row>
    <row r="417" spans="3:8" s="116" customFormat="1" ht="14.25" customHeight="1">
      <c r="C417" s="180" t="s">
        <v>11</v>
      </c>
      <c r="D417" s="91" t="s">
        <v>595</v>
      </c>
      <c r="E417" s="91" t="s">
        <v>591</v>
      </c>
      <c r="F417" s="167" t="s">
        <v>268</v>
      </c>
      <c r="G417" s="167">
        <v>610</v>
      </c>
      <c r="H417" s="159">
        <f>'приложение 5'!H73</f>
        <v>9190.71</v>
      </c>
    </row>
    <row r="418" spans="3:8" s="116" customFormat="1" ht="64.5" customHeight="1">
      <c r="C418" s="18" t="s">
        <v>330</v>
      </c>
      <c r="D418" s="91" t="s">
        <v>595</v>
      </c>
      <c r="E418" s="91" t="s">
        <v>591</v>
      </c>
      <c r="F418" s="167" t="s">
        <v>67</v>
      </c>
      <c r="G418" s="167"/>
      <c r="H418" s="159">
        <f>H419</f>
        <v>1700</v>
      </c>
    </row>
    <row r="419" spans="3:8" s="116" customFormat="1" ht="24.75" customHeight="1">
      <c r="C419" s="14" t="s">
        <v>11</v>
      </c>
      <c r="D419" s="91" t="s">
        <v>595</v>
      </c>
      <c r="E419" s="91" t="s">
        <v>591</v>
      </c>
      <c r="F419" s="167" t="s">
        <v>67</v>
      </c>
      <c r="G419" s="167">
        <v>610</v>
      </c>
      <c r="H419" s="124">
        <f>'приложение 5'!H75</f>
        <v>1700</v>
      </c>
    </row>
    <row r="420" spans="3:8" s="116" customFormat="1" ht="31.5" customHeight="1">
      <c r="C420" s="180" t="s">
        <v>115</v>
      </c>
      <c r="D420" s="91" t="s">
        <v>595</v>
      </c>
      <c r="E420" s="91" t="s">
        <v>591</v>
      </c>
      <c r="F420" s="167" t="s">
        <v>682</v>
      </c>
      <c r="G420" s="167"/>
      <c r="H420" s="124">
        <f>H421</f>
        <v>19.71</v>
      </c>
    </row>
    <row r="421" spans="3:8" s="116" customFormat="1" ht="27" customHeight="1">
      <c r="C421" s="50" t="s">
        <v>11</v>
      </c>
      <c r="D421" s="91" t="s">
        <v>595</v>
      </c>
      <c r="E421" s="91" t="s">
        <v>591</v>
      </c>
      <c r="F421" s="167" t="s">
        <v>682</v>
      </c>
      <c r="G421" s="167">
        <v>610</v>
      </c>
      <c r="H421" s="124">
        <f>'приложение 5'!H77</f>
        <v>19.71</v>
      </c>
    </row>
    <row r="422" spans="3:8" s="116" customFormat="1" ht="23.25" customHeight="1">
      <c r="C422" s="77" t="s">
        <v>705</v>
      </c>
      <c r="D422" s="91" t="s">
        <v>595</v>
      </c>
      <c r="E422" s="91" t="s">
        <v>591</v>
      </c>
      <c r="F422" s="42" t="s">
        <v>704</v>
      </c>
      <c r="G422" s="139"/>
      <c r="H422" s="124">
        <f>H423</f>
        <v>100</v>
      </c>
    </row>
    <row r="423" spans="3:8" s="116" customFormat="1" ht="27" customHeight="1">
      <c r="C423" s="50" t="s">
        <v>11</v>
      </c>
      <c r="D423" s="91" t="s">
        <v>595</v>
      </c>
      <c r="E423" s="91" t="s">
        <v>591</v>
      </c>
      <c r="F423" s="42" t="s">
        <v>704</v>
      </c>
      <c r="G423" s="139">
        <v>610</v>
      </c>
      <c r="H423" s="124">
        <f>'приложение 5'!H79</f>
        <v>100</v>
      </c>
    </row>
    <row r="424" spans="3:8" s="116" customFormat="1" ht="27" customHeight="1">
      <c r="C424" s="50" t="s">
        <v>694</v>
      </c>
      <c r="D424" s="91" t="s">
        <v>595</v>
      </c>
      <c r="E424" s="91" t="s">
        <v>591</v>
      </c>
      <c r="F424" s="301" t="s">
        <v>696</v>
      </c>
      <c r="G424" s="290"/>
      <c r="H424" s="124">
        <f>H425</f>
        <v>6000</v>
      </c>
    </row>
    <row r="425" spans="3:8" s="116" customFormat="1" ht="27" customHeight="1">
      <c r="C425" s="6" t="s">
        <v>693</v>
      </c>
      <c r="D425" s="91" t="s">
        <v>595</v>
      </c>
      <c r="E425" s="91" t="s">
        <v>591</v>
      </c>
      <c r="F425" s="301" t="s">
        <v>695</v>
      </c>
      <c r="G425" s="290"/>
      <c r="H425" s="124">
        <f>H426</f>
        <v>6000</v>
      </c>
    </row>
    <row r="426" spans="3:8" s="116" customFormat="1" ht="27" customHeight="1">
      <c r="C426" s="11" t="s">
        <v>615</v>
      </c>
      <c r="D426" s="91" t="s">
        <v>595</v>
      </c>
      <c r="E426" s="91" t="s">
        <v>591</v>
      </c>
      <c r="F426" s="301" t="s">
        <v>695</v>
      </c>
      <c r="G426" s="290" t="s">
        <v>216</v>
      </c>
      <c r="H426" s="124">
        <f>'приложение 5'!H376</f>
        <v>6000</v>
      </c>
    </row>
    <row r="427" spans="3:8" s="116" customFormat="1" ht="28.5" customHeight="1">
      <c r="C427" s="10" t="s">
        <v>141</v>
      </c>
      <c r="D427" s="91" t="s">
        <v>595</v>
      </c>
      <c r="E427" s="91" t="s">
        <v>591</v>
      </c>
      <c r="F427" s="143" t="s">
        <v>140</v>
      </c>
      <c r="G427" s="139"/>
      <c r="H427" s="124">
        <f>H428</f>
        <v>44.05</v>
      </c>
    </row>
    <row r="428" spans="3:8" s="116" customFormat="1" ht="28.5" customHeight="1">
      <c r="C428" s="11" t="s">
        <v>11</v>
      </c>
      <c r="D428" s="91" t="s">
        <v>595</v>
      </c>
      <c r="E428" s="91" t="s">
        <v>591</v>
      </c>
      <c r="F428" s="143" t="s">
        <v>140</v>
      </c>
      <c r="G428" s="139">
        <v>610</v>
      </c>
      <c r="H428" s="124">
        <f>'приложение 5'!H81</f>
        <v>44.05</v>
      </c>
    </row>
    <row r="429" spans="3:8" s="116" customFormat="1" ht="17.25" customHeight="1">
      <c r="C429" s="121" t="s">
        <v>444</v>
      </c>
      <c r="D429" s="118" t="s">
        <v>595</v>
      </c>
      <c r="E429" s="118" t="s">
        <v>604</v>
      </c>
      <c r="F429" s="167"/>
      <c r="G429" s="7"/>
      <c r="H429" s="125">
        <f>H430+H436</f>
        <v>3323.5899999999997</v>
      </c>
    </row>
    <row r="430" spans="3:8" s="116" customFormat="1" ht="30" customHeight="1">
      <c r="C430" s="50" t="s">
        <v>263</v>
      </c>
      <c r="D430" s="91" t="s">
        <v>595</v>
      </c>
      <c r="E430" s="91" t="s">
        <v>604</v>
      </c>
      <c r="F430" s="167" t="s">
        <v>264</v>
      </c>
      <c r="G430" s="4"/>
      <c r="H430" s="124">
        <f>H431</f>
        <v>3323.5899999999997</v>
      </c>
    </row>
    <row r="431" spans="3:8" s="116" customFormat="1" ht="33.75" customHeight="1">
      <c r="C431" s="50" t="s">
        <v>331</v>
      </c>
      <c r="D431" s="91" t="s">
        <v>595</v>
      </c>
      <c r="E431" s="91" t="s">
        <v>604</v>
      </c>
      <c r="F431" s="167" t="s">
        <v>70</v>
      </c>
      <c r="G431" s="4"/>
      <c r="H431" s="124">
        <f>H432</f>
        <v>3323.5899999999997</v>
      </c>
    </row>
    <row r="432" spans="3:8" s="116" customFormat="1" ht="33.75" customHeight="1">
      <c r="C432" s="146" t="s">
        <v>69</v>
      </c>
      <c r="D432" s="91" t="s">
        <v>595</v>
      </c>
      <c r="E432" s="91" t="s">
        <v>604</v>
      </c>
      <c r="F432" s="167" t="s">
        <v>269</v>
      </c>
      <c r="H432" s="124">
        <f>H433+H434+H435</f>
        <v>3323.5899999999997</v>
      </c>
    </row>
    <row r="433" spans="3:8" s="116" customFormat="1" ht="29.25" customHeight="1">
      <c r="C433" s="180" t="s">
        <v>583</v>
      </c>
      <c r="D433" s="91" t="s">
        <v>595</v>
      </c>
      <c r="E433" s="91" t="s">
        <v>604</v>
      </c>
      <c r="F433" s="167" t="s">
        <v>269</v>
      </c>
      <c r="G433" s="167">
        <v>120</v>
      </c>
      <c r="H433" s="124">
        <f>'приложение 5'!H86</f>
        <v>3043.39</v>
      </c>
    </row>
    <row r="434" spans="3:8" s="116" customFormat="1" ht="33.75" customHeight="1">
      <c r="C434" s="180" t="s">
        <v>25</v>
      </c>
      <c r="D434" s="91" t="s">
        <v>595</v>
      </c>
      <c r="E434" s="91" t="s">
        <v>604</v>
      </c>
      <c r="F434" s="167" t="s">
        <v>269</v>
      </c>
      <c r="G434" s="167">
        <v>240</v>
      </c>
      <c r="H434" s="124">
        <f>'приложение 5'!H87</f>
        <v>275.01</v>
      </c>
    </row>
    <row r="435" spans="3:8" s="116" customFormat="1" ht="15" customHeight="1">
      <c r="C435" s="6" t="s">
        <v>5</v>
      </c>
      <c r="D435" s="91" t="s">
        <v>595</v>
      </c>
      <c r="E435" s="91" t="s">
        <v>604</v>
      </c>
      <c r="F435" s="167" t="s">
        <v>269</v>
      </c>
      <c r="G435" s="139">
        <v>850</v>
      </c>
      <c r="H435" s="124">
        <f>'приложение 5'!H88</f>
        <v>5.19</v>
      </c>
    </row>
    <row r="436" spans="3:8" s="116" customFormat="1" ht="50.25" customHeight="1" hidden="1">
      <c r="C436" s="130" t="s">
        <v>156</v>
      </c>
      <c r="D436" s="91" t="s">
        <v>595</v>
      </c>
      <c r="E436" s="91" t="s">
        <v>604</v>
      </c>
      <c r="F436" s="92" t="s">
        <v>200</v>
      </c>
      <c r="G436" s="4"/>
      <c r="H436" s="124">
        <f>H437</f>
        <v>0</v>
      </c>
    </row>
    <row r="437" spans="3:8" s="116" customFormat="1" ht="30.75" customHeight="1" hidden="1">
      <c r="C437" s="130" t="s">
        <v>22</v>
      </c>
      <c r="D437" s="91" t="s">
        <v>595</v>
      </c>
      <c r="E437" s="91" t="s">
        <v>604</v>
      </c>
      <c r="F437" s="92" t="s">
        <v>540</v>
      </c>
      <c r="G437" s="4"/>
      <c r="H437" s="124">
        <f>H438</f>
        <v>0</v>
      </c>
    </row>
    <row r="438" spans="3:8" s="116" customFormat="1" ht="66" customHeight="1" hidden="1">
      <c r="C438" s="126" t="s">
        <v>270</v>
      </c>
      <c r="D438" s="91" t="s">
        <v>595</v>
      </c>
      <c r="E438" s="91" t="s">
        <v>604</v>
      </c>
      <c r="F438" s="166" t="s">
        <v>271</v>
      </c>
      <c r="G438" s="4"/>
      <c r="H438" s="124">
        <f>H439</f>
        <v>0</v>
      </c>
    </row>
    <row r="439" spans="3:8" s="116" customFormat="1" ht="31.5" customHeight="1" hidden="1">
      <c r="C439" s="9" t="s">
        <v>81</v>
      </c>
      <c r="D439" s="91" t="s">
        <v>595</v>
      </c>
      <c r="E439" s="91" t="s">
        <v>604</v>
      </c>
      <c r="F439" s="167" t="s">
        <v>272</v>
      </c>
      <c r="G439" s="4"/>
      <c r="H439" s="12">
        <f>H440</f>
        <v>0</v>
      </c>
    </row>
    <row r="440" spans="3:8" s="116" customFormat="1" ht="16.5" customHeight="1" hidden="1">
      <c r="C440" s="6" t="s">
        <v>10</v>
      </c>
      <c r="D440" s="91" t="s">
        <v>595</v>
      </c>
      <c r="E440" s="91" t="s">
        <v>604</v>
      </c>
      <c r="F440" s="167" t="s">
        <v>272</v>
      </c>
      <c r="G440" s="4" t="s">
        <v>6</v>
      </c>
      <c r="H440" s="12">
        <f>'приложение 5'!H93</f>
        <v>0</v>
      </c>
    </row>
    <row r="441" spans="3:8" s="116" customFormat="1" ht="18" customHeight="1">
      <c r="C441" s="117" t="s">
        <v>666</v>
      </c>
      <c r="D441" s="118" t="s">
        <v>606</v>
      </c>
      <c r="E441" s="118"/>
      <c r="F441" s="119"/>
      <c r="G441" s="119"/>
      <c r="H441" s="125">
        <f>H446+H442</f>
        <v>431.3</v>
      </c>
    </row>
    <row r="442" spans="3:8" s="116" customFormat="1" ht="18.75" customHeight="1">
      <c r="C442" s="185" t="s">
        <v>1</v>
      </c>
      <c r="D442" s="7" t="s">
        <v>606</v>
      </c>
      <c r="E442" s="7" t="s">
        <v>603</v>
      </c>
      <c r="F442" s="119"/>
      <c r="G442" s="119"/>
      <c r="H442" s="120">
        <f>H443</f>
        <v>129.87</v>
      </c>
    </row>
    <row r="443" spans="3:8" s="116" customFormat="1" ht="18.75" customHeight="1">
      <c r="C443" s="6" t="s">
        <v>313</v>
      </c>
      <c r="D443" s="4" t="s">
        <v>606</v>
      </c>
      <c r="E443" s="4" t="s">
        <v>603</v>
      </c>
      <c r="F443" s="119"/>
      <c r="G443" s="119"/>
      <c r="H443" s="120">
        <f>H444</f>
        <v>129.87</v>
      </c>
    </row>
    <row r="444" spans="3:8" s="116" customFormat="1" ht="73.5" customHeight="1">
      <c r="C444" s="9" t="s">
        <v>363</v>
      </c>
      <c r="D444" s="4" t="s">
        <v>606</v>
      </c>
      <c r="E444" s="4" t="s">
        <v>603</v>
      </c>
      <c r="F444" s="5" t="s">
        <v>207</v>
      </c>
      <c r="G444" s="119"/>
      <c r="H444" s="12">
        <f>H445</f>
        <v>129.87</v>
      </c>
    </row>
    <row r="445" spans="3:8" s="116" customFormat="1" ht="27" customHeight="1">
      <c r="C445" s="6" t="s">
        <v>580</v>
      </c>
      <c r="D445" s="4" t="s">
        <v>606</v>
      </c>
      <c r="E445" s="4" t="s">
        <v>603</v>
      </c>
      <c r="F445" s="5" t="s">
        <v>207</v>
      </c>
      <c r="G445" s="5">
        <v>240</v>
      </c>
      <c r="H445" s="12">
        <f>'приложение 5'!H311</f>
        <v>129.87</v>
      </c>
    </row>
    <row r="446" spans="3:8" s="116" customFormat="1" ht="20.25" customHeight="1">
      <c r="C446" s="185" t="s">
        <v>118</v>
      </c>
      <c r="D446" s="7" t="s">
        <v>606</v>
      </c>
      <c r="E446" s="182" t="s">
        <v>606</v>
      </c>
      <c r="F446" s="183"/>
      <c r="G446" s="119"/>
      <c r="H446" s="120">
        <f>H447</f>
        <v>301.43</v>
      </c>
    </row>
    <row r="447" spans="3:8" s="116" customFormat="1" ht="49.5" customHeight="1">
      <c r="C447" s="6" t="s">
        <v>157</v>
      </c>
      <c r="D447" s="4" t="s">
        <v>606</v>
      </c>
      <c r="E447" s="134" t="s">
        <v>606</v>
      </c>
      <c r="F447" s="141" t="s">
        <v>547</v>
      </c>
      <c r="G447" s="4"/>
      <c r="H447" s="12">
        <f>H448</f>
        <v>301.43</v>
      </c>
    </row>
    <row r="448" spans="3:8" s="116" customFormat="1" ht="60.75" customHeight="1">
      <c r="C448" s="132" t="s">
        <v>96</v>
      </c>
      <c r="D448" s="4" t="s">
        <v>606</v>
      </c>
      <c r="E448" s="134" t="s">
        <v>606</v>
      </c>
      <c r="F448" s="141" t="s">
        <v>99</v>
      </c>
      <c r="G448" s="4"/>
      <c r="H448" s="12">
        <f>H450</f>
        <v>301.43</v>
      </c>
    </row>
    <row r="449" spans="3:8" s="116" customFormat="1" ht="34.5" customHeight="1">
      <c r="C449" s="70" t="s">
        <v>697</v>
      </c>
      <c r="D449" s="4" t="s">
        <v>606</v>
      </c>
      <c r="E449" s="134" t="s">
        <v>606</v>
      </c>
      <c r="F449" s="52" t="s">
        <v>698</v>
      </c>
      <c r="G449" s="4"/>
      <c r="H449" s="12">
        <f>H450</f>
        <v>301.43</v>
      </c>
    </row>
    <row r="450" spans="3:8" s="116" customFormat="1" ht="18.75" customHeight="1">
      <c r="C450" s="6" t="s">
        <v>615</v>
      </c>
      <c r="D450" s="4" t="s">
        <v>606</v>
      </c>
      <c r="E450" s="134" t="s">
        <v>606</v>
      </c>
      <c r="F450" s="52" t="s">
        <v>698</v>
      </c>
      <c r="G450" s="4" t="s">
        <v>216</v>
      </c>
      <c r="H450" s="12">
        <f>'приложение 5'!H316</f>
        <v>301.43</v>
      </c>
    </row>
    <row r="451" spans="3:8" s="116" customFormat="1" ht="17.25" customHeight="1">
      <c r="C451" s="15" t="s">
        <v>619</v>
      </c>
      <c r="D451" s="7" t="s">
        <v>620</v>
      </c>
      <c r="E451" s="7"/>
      <c r="F451" s="119"/>
      <c r="G451" s="119"/>
      <c r="H451" s="120">
        <f>H452+H458+H473+H482</f>
        <v>9070.65</v>
      </c>
    </row>
    <row r="452" spans="3:8" s="116" customFormat="1" ht="15" customHeight="1">
      <c r="C452" s="128" t="s">
        <v>641</v>
      </c>
      <c r="D452" s="7" t="s">
        <v>620</v>
      </c>
      <c r="E452" s="7" t="s">
        <v>591</v>
      </c>
      <c r="F452" s="94"/>
      <c r="G452" s="4"/>
      <c r="H452" s="120">
        <f>H453</f>
        <v>1610.3600000000001</v>
      </c>
    </row>
    <row r="453" spans="3:8" s="116" customFormat="1" ht="36" customHeight="1">
      <c r="C453" s="18" t="s">
        <v>557</v>
      </c>
      <c r="D453" s="4" t="s">
        <v>620</v>
      </c>
      <c r="E453" s="4" t="s">
        <v>591</v>
      </c>
      <c r="F453" s="139" t="s">
        <v>516</v>
      </c>
      <c r="G453" s="18"/>
      <c r="H453" s="12">
        <f>H454</f>
        <v>1610.3600000000001</v>
      </c>
    </row>
    <row r="454" spans="3:8" s="116" customFormat="1" ht="39.75" customHeight="1">
      <c r="C454" s="6" t="s">
        <v>415</v>
      </c>
      <c r="D454" s="4" t="s">
        <v>620</v>
      </c>
      <c r="E454" s="4" t="s">
        <v>591</v>
      </c>
      <c r="F454" s="139" t="s">
        <v>566</v>
      </c>
      <c r="G454" s="4"/>
      <c r="H454" s="124">
        <f>H455+H457</f>
        <v>1610.3600000000001</v>
      </c>
    </row>
    <row r="455" spans="3:8" s="116" customFormat="1" ht="15.75" customHeight="1">
      <c r="C455" s="6" t="s">
        <v>565</v>
      </c>
      <c r="D455" s="4" t="s">
        <v>620</v>
      </c>
      <c r="E455" s="4" t="s">
        <v>591</v>
      </c>
      <c r="F455" s="139" t="s">
        <v>567</v>
      </c>
      <c r="G455" s="4"/>
      <c r="H455" s="124">
        <f>H456</f>
        <v>1603.41</v>
      </c>
    </row>
    <row r="456" spans="3:8" s="116" customFormat="1" ht="14.25" customHeight="1">
      <c r="C456" s="6" t="s">
        <v>570</v>
      </c>
      <c r="D456" s="4" t="s">
        <v>620</v>
      </c>
      <c r="E456" s="4" t="s">
        <v>591</v>
      </c>
      <c r="F456" s="139" t="s">
        <v>567</v>
      </c>
      <c r="G456" s="4" t="s">
        <v>582</v>
      </c>
      <c r="H456" s="124">
        <f>'приложение 5'!H561</f>
        <v>1603.41</v>
      </c>
    </row>
    <row r="457" spans="3:8" s="116" customFormat="1" ht="29.25" customHeight="1">
      <c r="C457" s="6" t="s">
        <v>580</v>
      </c>
      <c r="D457" s="4" t="s">
        <v>620</v>
      </c>
      <c r="E457" s="4" t="s">
        <v>591</v>
      </c>
      <c r="F457" s="139" t="s">
        <v>567</v>
      </c>
      <c r="G457" s="4" t="s">
        <v>6</v>
      </c>
      <c r="H457" s="124">
        <f>'приложение 5'!H562</f>
        <v>6.95</v>
      </c>
    </row>
    <row r="458" spans="3:8" s="116" customFormat="1" ht="16.5" customHeight="1">
      <c r="C458" s="181" t="s">
        <v>659</v>
      </c>
      <c r="D458" s="7" t="s">
        <v>620</v>
      </c>
      <c r="E458" s="7" t="s">
        <v>593</v>
      </c>
      <c r="F458" s="184"/>
      <c r="G458" s="4"/>
      <c r="H458" s="125">
        <f>H459+H470+H466+H462</f>
        <v>3773.19</v>
      </c>
    </row>
    <row r="459" spans="3:8" s="116" customFormat="1" ht="24" customHeight="1">
      <c r="C459" s="6" t="s">
        <v>313</v>
      </c>
      <c r="D459" s="134" t="s">
        <v>620</v>
      </c>
      <c r="E459" s="134" t="s">
        <v>593</v>
      </c>
      <c r="F459" s="33" t="s">
        <v>312</v>
      </c>
      <c r="G459" s="4"/>
      <c r="H459" s="125">
        <f>H460</f>
        <v>636.8</v>
      </c>
    </row>
    <row r="460" spans="3:8" s="116" customFormat="1" ht="78.75" customHeight="1">
      <c r="C460" s="9" t="s">
        <v>370</v>
      </c>
      <c r="D460" s="134" t="s">
        <v>620</v>
      </c>
      <c r="E460" s="134" t="s">
        <v>593</v>
      </c>
      <c r="F460" s="52" t="s">
        <v>429</v>
      </c>
      <c r="G460" s="4"/>
      <c r="H460" s="124">
        <f>H461</f>
        <v>636.8</v>
      </c>
    </row>
    <row r="461" spans="3:8" s="116" customFormat="1" ht="30.75" customHeight="1">
      <c r="C461" s="6" t="s">
        <v>581</v>
      </c>
      <c r="D461" s="135" t="s">
        <v>620</v>
      </c>
      <c r="E461" s="135" t="s">
        <v>593</v>
      </c>
      <c r="F461" s="52" t="s">
        <v>429</v>
      </c>
      <c r="G461" s="4" t="s">
        <v>582</v>
      </c>
      <c r="H461" s="124">
        <f>'приложение 5'!H321</f>
        <v>636.8</v>
      </c>
    </row>
    <row r="462" spans="3:8" s="116" customFormat="1" ht="30.75" customHeight="1">
      <c r="C462" s="50" t="s">
        <v>261</v>
      </c>
      <c r="D462" s="135" t="s">
        <v>620</v>
      </c>
      <c r="E462" s="135" t="s">
        <v>593</v>
      </c>
      <c r="F462" s="42" t="s">
        <v>262</v>
      </c>
      <c r="G462" s="4"/>
      <c r="H462" s="124">
        <f>H463</f>
        <v>705.5999999999999</v>
      </c>
    </row>
    <row r="463" spans="3:8" s="116" customFormat="1" ht="30.75" customHeight="1">
      <c r="C463" s="71" t="s">
        <v>488</v>
      </c>
      <c r="D463" s="135" t="s">
        <v>620</v>
      </c>
      <c r="E463" s="135" t="s">
        <v>593</v>
      </c>
      <c r="F463" s="42" t="s">
        <v>487</v>
      </c>
      <c r="G463" s="4"/>
      <c r="H463" s="124">
        <f>H464</f>
        <v>705.5999999999999</v>
      </c>
    </row>
    <row r="464" spans="3:8" s="116" customFormat="1" ht="30.75" customHeight="1">
      <c r="C464" s="71" t="s">
        <v>489</v>
      </c>
      <c r="D464" s="135" t="s">
        <v>620</v>
      </c>
      <c r="E464" s="135" t="s">
        <v>593</v>
      </c>
      <c r="F464" s="52" t="s">
        <v>486</v>
      </c>
      <c r="G464" s="4"/>
      <c r="H464" s="124">
        <f>H465</f>
        <v>705.5999999999999</v>
      </c>
    </row>
    <row r="465" spans="3:8" s="116" customFormat="1" ht="30.75" customHeight="1">
      <c r="C465" s="50" t="s">
        <v>97</v>
      </c>
      <c r="D465" s="135" t="s">
        <v>620</v>
      </c>
      <c r="E465" s="135" t="s">
        <v>593</v>
      </c>
      <c r="F465" s="52" t="s">
        <v>486</v>
      </c>
      <c r="G465" s="4" t="s">
        <v>582</v>
      </c>
      <c r="H465" s="124">
        <f>'приложение 5'!H99</f>
        <v>705.5999999999999</v>
      </c>
    </row>
    <row r="466" spans="3:8" s="116" customFormat="1" ht="43.5" customHeight="1">
      <c r="C466" s="6" t="s">
        <v>157</v>
      </c>
      <c r="D466" s="135" t="s">
        <v>620</v>
      </c>
      <c r="E466" s="135" t="s">
        <v>593</v>
      </c>
      <c r="F466" s="94" t="s">
        <v>547</v>
      </c>
      <c r="G466" s="4"/>
      <c r="H466" s="124">
        <f>H467</f>
        <v>2430.79</v>
      </c>
    </row>
    <row r="467" spans="3:8" s="116" customFormat="1" ht="52.5" customHeight="1">
      <c r="C467" s="9" t="s">
        <v>522</v>
      </c>
      <c r="D467" s="135" t="s">
        <v>620</v>
      </c>
      <c r="E467" s="135" t="s">
        <v>593</v>
      </c>
      <c r="F467" s="141" t="s">
        <v>548</v>
      </c>
      <c r="G467" s="4"/>
      <c r="H467" s="124">
        <f>H468</f>
        <v>2430.79</v>
      </c>
    </row>
    <row r="468" spans="3:8" s="116" customFormat="1" ht="30.75" customHeight="1">
      <c r="C468" s="128" t="s">
        <v>98</v>
      </c>
      <c r="D468" s="135" t="s">
        <v>620</v>
      </c>
      <c r="E468" s="135" t="s">
        <v>593</v>
      </c>
      <c r="F468" s="52" t="s">
        <v>452</v>
      </c>
      <c r="G468" s="4"/>
      <c r="H468" s="124">
        <f>H469</f>
        <v>2430.79</v>
      </c>
    </row>
    <row r="469" spans="3:8" s="116" customFormat="1" ht="30.75" customHeight="1">
      <c r="C469" s="6" t="s">
        <v>581</v>
      </c>
      <c r="D469" s="135" t="s">
        <v>620</v>
      </c>
      <c r="E469" s="135" t="s">
        <v>593</v>
      </c>
      <c r="F469" s="52" t="s">
        <v>452</v>
      </c>
      <c r="G469" s="4" t="s">
        <v>582</v>
      </c>
      <c r="H469" s="124">
        <f>'приложение 5'!H325</f>
        <v>2430.79</v>
      </c>
    </row>
    <row r="470" spans="3:8" s="116" customFormat="1" ht="25.5" customHeight="1">
      <c r="C470" s="185" t="s">
        <v>671</v>
      </c>
      <c r="D470" s="135" t="s">
        <v>620</v>
      </c>
      <c r="E470" s="135" t="s">
        <v>593</v>
      </c>
      <c r="F470" s="141" t="s">
        <v>537</v>
      </c>
      <c r="G470" s="4"/>
      <c r="H470" s="186">
        <f>H471+H472</f>
        <v>0</v>
      </c>
    </row>
    <row r="471" spans="3:8" s="116" customFormat="1" ht="22.5" customHeight="1">
      <c r="C471" s="6" t="s">
        <v>584</v>
      </c>
      <c r="D471" s="135" t="s">
        <v>620</v>
      </c>
      <c r="E471" s="135" t="s">
        <v>593</v>
      </c>
      <c r="F471" s="141" t="s">
        <v>537</v>
      </c>
      <c r="G471" s="4" t="s">
        <v>585</v>
      </c>
      <c r="H471" s="186">
        <f>'приложение 5'!H565</f>
        <v>0</v>
      </c>
    </row>
    <row r="472" spans="3:8" s="116" customFormat="1" ht="22.5" customHeight="1">
      <c r="C472" s="6" t="s">
        <v>10</v>
      </c>
      <c r="D472" s="135" t="s">
        <v>620</v>
      </c>
      <c r="E472" s="135" t="s">
        <v>593</v>
      </c>
      <c r="F472" s="141" t="s">
        <v>537</v>
      </c>
      <c r="G472" s="4" t="s">
        <v>6</v>
      </c>
      <c r="H472" s="186">
        <f>'приложение 5'!H566</f>
        <v>0</v>
      </c>
    </row>
    <row r="473" spans="3:8" s="116" customFormat="1" ht="16.5" customHeight="1">
      <c r="C473" s="150" t="s">
        <v>646</v>
      </c>
      <c r="D473" s="118" t="s">
        <v>620</v>
      </c>
      <c r="E473" s="187" t="s">
        <v>604</v>
      </c>
      <c r="F473" s="141"/>
      <c r="G473" s="4"/>
      <c r="H473" s="189">
        <f>H474+H477</f>
        <v>2600</v>
      </c>
    </row>
    <row r="474" spans="3:8" s="116" customFormat="1" ht="38.25" hidden="1">
      <c r="C474" s="9" t="s">
        <v>0</v>
      </c>
      <c r="D474" s="91" t="s">
        <v>620</v>
      </c>
      <c r="E474" s="135" t="s">
        <v>604</v>
      </c>
      <c r="F474" s="141" t="s">
        <v>506</v>
      </c>
      <c r="G474" s="4"/>
      <c r="H474" s="153">
        <f>H475+H476</f>
        <v>0</v>
      </c>
    </row>
    <row r="475" spans="3:8" s="116" customFormat="1" ht="12.75" hidden="1">
      <c r="C475" s="128" t="s">
        <v>3</v>
      </c>
      <c r="D475" s="91" t="s">
        <v>620</v>
      </c>
      <c r="E475" s="135" t="s">
        <v>604</v>
      </c>
      <c r="F475" s="141" t="s">
        <v>506</v>
      </c>
      <c r="G475" s="4" t="s">
        <v>2</v>
      </c>
      <c r="H475" s="153">
        <f>'приложение 5'!H328</f>
        <v>0</v>
      </c>
    </row>
    <row r="476" spans="3:8" s="116" customFormat="1" ht="12.75" hidden="1">
      <c r="C476" s="6" t="s">
        <v>10</v>
      </c>
      <c r="D476" s="91" t="s">
        <v>620</v>
      </c>
      <c r="E476" s="135" t="s">
        <v>604</v>
      </c>
      <c r="F476" s="141" t="s">
        <v>506</v>
      </c>
      <c r="G476" s="4" t="s">
        <v>6</v>
      </c>
      <c r="H476" s="153">
        <f>'приложение 5'!H329</f>
        <v>0</v>
      </c>
    </row>
    <row r="477" spans="3:8" s="116" customFormat="1" ht="45.75" customHeight="1">
      <c r="C477" s="50" t="s">
        <v>217</v>
      </c>
      <c r="D477" s="91" t="s">
        <v>620</v>
      </c>
      <c r="E477" s="135" t="s">
        <v>604</v>
      </c>
      <c r="F477" s="141" t="s">
        <v>218</v>
      </c>
      <c r="G477" s="4"/>
      <c r="H477" s="153">
        <f>H478</f>
        <v>2600</v>
      </c>
    </row>
    <row r="478" spans="3:8" ht="76.5">
      <c r="C478" s="22" t="s">
        <v>405</v>
      </c>
      <c r="D478" s="143" t="s">
        <v>620</v>
      </c>
      <c r="E478" s="207" t="s">
        <v>604</v>
      </c>
      <c r="F478" s="44" t="s">
        <v>258</v>
      </c>
      <c r="G478" s="114"/>
      <c r="H478" s="208">
        <f>H479</f>
        <v>2600</v>
      </c>
    </row>
    <row r="479" spans="3:8" ht="62.25" customHeight="1">
      <c r="C479" s="209" t="s">
        <v>34</v>
      </c>
      <c r="D479" s="143" t="s">
        <v>620</v>
      </c>
      <c r="E479" s="207" t="s">
        <v>604</v>
      </c>
      <c r="F479" s="55" t="s">
        <v>507</v>
      </c>
      <c r="G479" s="114"/>
      <c r="H479" s="208">
        <f>H480+H481</f>
        <v>2600</v>
      </c>
    </row>
    <row r="480" spans="3:8" ht="25.5">
      <c r="C480" s="11" t="s">
        <v>581</v>
      </c>
      <c r="D480" s="143" t="s">
        <v>620</v>
      </c>
      <c r="E480" s="207" t="s">
        <v>604</v>
      </c>
      <c r="F480" s="55" t="s">
        <v>507</v>
      </c>
      <c r="G480" s="114" t="s">
        <v>582</v>
      </c>
      <c r="H480" s="208">
        <f>'приложение 5'!H472</f>
        <v>2600</v>
      </c>
    </row>
    <row r="481" spans="3:8" ht="25.5">
      <c r="C481" s="11" t="s">
        <v>580</v>
      </c>
      <c r="D481" s="143" t="s">
        <v>620</v>
      </c>
      <c r="E481" s="207" t="s">
        <v>604</v>
      </c>
      <c r="F481" s="55" t="s">
        <v>507</v>
      </c>
      <c r="G481" s="114" t="s">
        <v>6</v>
      </c>
      <c r="H481" s="208">
        <f>'приложение 5'!H473</f>
        <v>0</v>
      </c>
    </row>
    <row r="482" spans="3:8" s="116" customFormat="1" ht="12.75">
      <c r="C482" s="121" t="s">
        <v>621</v>
      </c>
      <c r="D482" s="135" t="s">
        <v>620</v>
      </c>
      <c r="E482" s="135" t="s">
        <v>602</v>
      </c>
      <c r="F482" s="136"/>
      <c r="G482" s="4"/>
      <c r="H482" s="12">
        <f>H484</f>
        <v>1087.1</v>
      </c>
    </row>
    <row r="483" spans="3:8" s="116" customFormat="1" ht="38.25">
      <c r="C483" s="80" t="s">
        <v>346</v>
      </c>
      <c r="D483" s="135" t="s">
        <v>620</v>
      </c>
      <c r="E483" s="135" t="s">
        <v>602</v>
      </c>
      <c r="F483" s="31" t="s">
        <v>305</v>
      </c>
      <c r="G483" s="4"/>
      <c r="H483" s="12">
        <f>H484</f>
        <v>1087.1</v>
      </c>
    </row>
    <row r="484" spans="3:8" s="116" customFormat="1" ht="108.75" customHeight="1">
      <c r="C484" s="50" t="s">
        <v>372</v>
      </c>
      <c r="D484" s="135" t="s">
        <v>620</v>
      </c>
      <c r="E484" s="135" t="s">
        <v>602</v>
      </c>
      <c r="F484" s="31" t="s">
        <v>371</v>
      </c>
      <c r="G484" s="4"/>
      <c r="H484" s="12">
        <f>H485+H486</f>
        <v>1087.1</v>
      </c>
    </row>
    <row r="485" spans="3:8" s="116" customFormat="1" ht="27" customHeight="1">
      <c r="C485" s="6" t="s">
        <v>583</v>
      </c>
      <c r="D485" s="135" t="s">
        <v>620</v>
      </c>
      <c r="E485" s="135" t="s">
        <v>602</v>
      </c>
      <c r="F485" s="31" t="s">
        <v>371</v>
      </c>
      <c r="G485" s="4" t="s">
        <v>2</v>
      </c>
      <c r="H485" s="12">
        <f>'приложение 5'!H333</f>
        <v>685.36</v>
      </c>
    </row>
    <row r="486" spans="3:8" s="116" customFormat="1" ht="25.5" customHeight="1">
      <c r="C486" s="6" t="s">
        <v>580</v>
      </c>
      <c r="D486" s="135" t="s">
        <v>620</v>
      </c>
      <c r="E486" s="135" t="s">
        <v>602</v>
      </c>
      <c r="F486" s="31" t="s">
        <v>371</v>
      </c>
      <c r="G486" s="4" t="s">
        <v>6</v>
      </c>
      <c r="H486" s="12">
        <f>'приложение 5'!H334</f>
        <v>401.74</v>
      </c>
    </row>
    <row r="487" spans="3:8" s="116" customFormat="1" ht="12.75">
      <c r="C487" s="121" t="s">
        <v>667</v>
      </c>
      <c r="D487" s="118" t="s">
        <v>633</v>
      </c>
      <c r="E487" s="91"/>
      <c r="F487" s="94"/>
      <c r="G487" s="94"/>
      <c r="H487" s="189">
        <f>H501+H488</f>
        <v>9787.91</v>
      </c>
    </row>
    <row r="488" spans="3:8" s="116" customFormat="1" ht="12.75">
      <c r="C488" s="190" t="s">
        <v>283</v>
      </c>
      <c r="D488" s="118" t="s">
        <v>633</v>
      </c>
      <c r="E488" s="118" t="s">
        <v>591</v>
      </c>
      <c r="F488" s="141"/>
      <c r="G488" s="5"/>
      <c r="H488" s="189">
        <f>H489</f>
        <v>7146.52</v>
      </c>
    </row>
    <row r="489" spans="3:8" s="116" customFormat="1" ht="34.5" customHeight="1">
      <c r="C489" s="50" t="s">
        <v>494</v>
      </c>
      <c r="D489" s="4" t="s">
        <v>633</v>
      </c>
      <c r="E489" s="4" t="s">
        <v>591</v>
      </c>
      <c r="F489" s="141" t="s">
        <v>273</v>
      </c>
      <c r="G489" s="119"/>
      <c r="H489" s="153">
        <f>H490+H498+H495</f>
        <v>7146.52</v>
      </c>
    </row>
    <row r="490" spans="3:8" s="116" customFormat="1" ht="25.5">
      <c r="C490" s="6" t="s">
        <v>288</v>
      </c>
      <c r="D490" s="4" t="s">
        <v>633</v>
      </c>
      <c r="E490" s="4" t="s">
        <v>591</v>
      </c>
      <c r="F490" s="141" t="s">
        <v>87</v>
      </c>
      <c r="G490" s="4"/>
      <c r="H490" s="153">
        <f>H491+H493</f>
        <v>593.9200000000001</v>
      </c>
    </row>
    <row r="491" spans="3:8" s="116" customFormat="1" ht="12.75">
      <c r="C491" s="9" t="s">
        <v>79</v>
      </c>
      <c r="D491" s="4" t="s">
        <v>633</v>
      </c>
      <c r="E491" s="4" t="s">
        <v>591</v>
      </c>
      <c r="F491" s="141" t="s">
        <v>88</v>
      </c>
      <c r="G491" s="4"/>
      <c r="H491" s="153">
        <f>H492</f>
        <v>403.97</v>
      </c>
    </row>
    <row r="492" spans="3:8" s="116" customFormat="1" ht="12.75">
      <c r="C492" s="6" t="s">
        <v>11</v>
      </c>
      <c r="D492" s="4" t="s">
        <v>633</v>
      </c>
      <c r="E492" s="4" t="s">
        <v>591</v>
      </c>
      <c r="F492" s="141" t="s">
        <v>88</v>
      </c>
      <c r="G492" s="4" t="s">
        <v>12</v>
      </c>
      <c r="H492" s="153">
        <f>'приложение 5'!H105</f>
        <v>403.97</v>
      </c>
    </row>
    <row r="493" spans="3:8" s="116" customFormat="1" ht="83.25" customHeight="1">
      <c r="C493" s="53" t="s">
        <v>333</v>
      </c>
      <c r="D493" s="114" t="s">
        <v>633</v>
      </c>
      <c r="E493" s="114" t="s">
        <v>591</v>
      </c>
      <c r="F493" s="155" t="s">
        <v>89</v>
      </c>
      <c r="G493" s="114"/>
      <c r="H493" s="153">
        <f>H494</f>
        <v>189.95</v>
      </c>
    </row>
    <row r="494" spans="3:8" s="116" customFormat="1" ht="12.75">
      <c r="C494" s="11" t="s">
        <v>11</v>
      </c>
      <c r="D494" s="114" t="s">
        <v>633</v>
      </c>
      <c r="E494" s="114" t="s">
        <v>591</v>
      </c>
      <c r="F494" s="155" t="s">
        <v>89</v>
      </c>
      <c r="G494" s="114" t="s">
        <v>12</v>
      </c>
      <c r="H494" s="153">
        <f>'приложение 5'!H107</f>
        <v>189.95</v>
      </c>
    </row>
    <row r="495" spans="3:8" s="116" customFormat="1" ht="25.5">
      <c r="C495" s="11" t="s">
        <v>687</v>
      </c>
      <c r="D495" s="114" t="s">
        <v>633</v>
      </c>
      <c r="E495" s="114" t="s">
        <v>591</v>
      </c>
      <c r="F495" s="144" t="s">
        <v>228</v>
      </c>
      <c r="G495" s="114"/>
      <c r="H495" s="153">
        <f>H496</f>
        <v>936.1</v>
      </c>
    </row>
    <row r="496" spans="3:8" s="116" customFormat="1" ht="25.5">
      <c r="C496" s="11" t="s">
        <v>688</v>
      </c>
      <c r="D496" s="114" t="s">
        <v>633</v>
      </c>
      <c r="E496" s="114" t="s">
        <v>591</v>
      </c>
      <c r="F496" s="144" t="s">
        <v>228</v>
      </c>
      <c r="G496" s="114"/>
      <c r="H496" s="153">
        <f>H497</f>
        <v>936.1</v>
      </c>
    </row>
    <row r="497" spans="3:8" s="116" customFormat="1" ht="12.75">
      <c r="C497" s="11" t="s">
        <v>11</v>
      </c>
      <c r="D497" s="114" t="s">
        <v>633</v>
      </c>
      <c r="E497" s="114" t="s">
        <v>591</v>
      </c>
      <c r="F497" s="144" t="s">
        <v>228</v>
      </c>
      <c r="G497" s="114" t="s">
        <v>12</v>
      </c>
      <c r="H497" s="153">
        <f>'приложение 5'!H110</f>
        <v>936.1</v>
      </c>
    </row>
    <row r="498" spans="3:8" s="116" customFormat="1" ht="25.5">
      <c r="C498" s="11" t="s">
        <v>284</v>
      </c>
      <c r="D498" s="114" t="s">
        <v>633</v>
      </c>
      <c r="E498" s="114" t="s">
        <v>591</v>
      </c>
      <c r="F498" s="55" t="s">
        <v>335</v>
      </c>
      <c r="G498" s="114"/>
      <c r="H498" s="153">
        <f>H499</f>
        <v>5616.5</v>
      </c>
    </row>
    <row r="499" spans="3:8" s="116" customFormat="1" ht="12.75">
      <c r="C499" s="11" t="s">
        <v>285</v>
      </c>
      <c r="D499" s="114" t="s">
        <v>633</v>
      </c>
      <c r="E499" s="114" t="s">
        <v>591</v>
      </c>
      <c r="F499" s="55" t="s">
        <v>335</v>
      </c>
      <c r="G499" s="114"/>
      <c r="H499" s="153">
        <f>H500</f>
        <v>5616.5</v>
      </c>
    </row>
    <row r="500" spans="3:8" s="116" customFormat="1" ht="12.75">
      <c r="C500" s="11" t="s">
        <v>11</v>
      </c>
      <c r="D500" s="114" t="s">
        <v>633</v>
      </c>
      <c r="E500" s="114" t="s">
        <v>591</v>
      </c>
      <c r="F500" s="55" t="s">
        <v>335</v>
      </c>
      <c r="G500" s="114" t="s">
        <v>12</v>
      </c>
      <c r="H500" s="153">
        <f>'приложение 5'!H113</f>
        <v>5616.5</v>
      </c>
    </row>
    <row r="501" spans="3:8" s="116" customFormat="1" ht="12.75">
      <c r="C501" s="192" t="s">
        <v>13</v>
      </c>
      <c r="D501" s="193" t="s">
        <v>633</v>
      </c>
      <c r="E501" s="193" t="s">
        <v>145</v>
      </c>
      <c r="F501" s="194"/>
      <c r="G501" s="195"/>
      <c r="H501" s="153">
        <f>H502+H508</f>
        <v>2641.39</v>
      </c>
    </row>
    <row r="502" spans="3:8" s="116" customFormat="1" ht="26.25">
      <c r="C502" s="128" t="s">
        <v>494</v>
      </c>
      <c r="D502" s="4" t="s">
        <v>633</v>
      </c>
      <c r="E502" s="4" t="s">
        <v>596</v>
      </c>
      <c r="F502" s="191" t="s">
        <v>273</v>
      </c>
      <c r="G502" s="4"/>
      <c r="H502" s="153">
        <f>H503</f>
        <v>2641.39</v>
      </c>
    </row>
    <row r="503" spans="3:8" s="116" customFormat="1" ht="25.5">
      <c r="C503" s="10" t="s">
        <v>286</v>
      </c>
      <c r="D503" s="4" t="s">
        <v>633</v>
      </c>
      <c r="E503" s="4" t="s">
        <v>596</v>
      </c>
      <c r="F503" s="141" t="s">
        <v>80</v>
      </c>
      <c r="G503" s="4"/>
      <c r="H503" s="153">
        <f>H504+H506</f>
        <v>2641.39</v>
      </c>
    </row>
    <row r="504" spans="3:8" s="116" customFormat="1" ht="12.75">
      <c r="C504" s="9" t="s">
        <v>79</v>
      </c>
      <c r="D504" s="4" t="s">
        <v>633</v>
      </c>
      <c r="E504" s="4" t="s">
        <v>596</v>
      </c>
      <c r="F504" s="55" t="s">
        <v>335</v>
      </c>
      <c r="G504" s="4"/>
      <c r="H504" s="153">
        <f>H505</f>
        <v>1898.24</v>
      </c>
    </row>
    <row r="505" spans="3:8" s="116" customFormat="1" ht="12.75">
      <c r="C505" s="6" t="s">
        <v>11</v>
      </c>
      <c r="D505" s="4" t="s">
        <v>633</v>
      </c>
      <c r="E505" s="4" t="s">
        <v>596</v>
      </c>
      <c r="F505" s="55" t="s">
        <v>335</v>
      </c>
      <c r="G505" s="4" t="s">
        <v>12</v>
      </c>
      <c r="H505" s="12">
        <f>'приложение 5'!H118</f>
        <v>1898.24</v>
      </c>
    </row>
    <row r="506" spans="3:8" s="116" customFormat="1" ht="76.5">
      <c r="C506" s="53" t="s">
        <v>333</v>
      </c>
      <c r="D506" s="4" t="s">
        <v>633</v>
      </c>
      <c r="E506" s="4" t="s">
        <v>596</v>
      </c>
      <c r="F506" s="129" t="s">
        <v>229</v>
      </c>
      <c r="G506" s="4"/>
      <c r="H506" s="12">
        <f>H507</f>
        <v>743.15</v>
      </c>
    </row>
    <row r="507" spans="3:8" s="116" customFormat="1" ht="12.75">
      <c r="C507" s="6" t="s">
        <v>11</v>
      </c>
      <c r="D507" s="4" t="s">
        <v>633</v>
      </c>
      <c r="E507" s="4" t="s">
        <v>596</v>
      </c>
      <c r="F507" s="129" t="s">
        <v>229</v>
      </c>
      <c r="G507" s="4" t="s">
        <v>12</v>
      </c>
      <c r="H507" s="186">
        <f>'приложение 5'!H120</f>
        <v>743.15</v>
      </c>
    </row>
    <row r="508" spans="3:8" s="116" customFormat="1" ht="50.25" customHeight="1">
      <c r="C508" s="180" t="s">
        <v>156</v>
      </c>
      <c r="D508" s="4" t="s">
        <v>633</v>
      </c>
      <c r="E508" s="4" t="s">
        <v>596</v>
      </c>
      <c r="F508" s="94" t="s">
        <v>200</v>
      </c>
      <c r="G508" s="4"/>
      <c r="H508" s="153">
        <f>H509</f>
        <v>0</v>
      </c>
    </row>
    <row r="509" spans="3:8" s="116" customFormat="1" ht="25.5">
      <c r="C509" s="50" t="s">
        <v>337</v>
      </c>
      <c r="D509" s="4" t="s">
        <v>633</v>
      </c>
      <c r="E509" s="4" t="s">
        <v>596</v>
      </c>
      <c r="F509" s="94" t="s">
        <v>201</v>
      </c>
      <c r="G509" s="4"/>
      <c r="H509" s="153">
        <f>H510</f>
        <v>0</v>
      </c>
    </row>
    <row r="510" spans="3:8" s="116" customFormat="1" ht="38.25">
      <c r="C510" s="9" t="s">
        <v>338</v>
      </c>
      <c r="D510" s="4" t="s">
        <v>633</v>
      </c>
      <c r="E510" s="4" t="s">
        <v>596</v>
      </c>
      <c r="F510" s="167" t="s">
        <v>271</v>
      </c>
      <c r="G510" s="4"/>
      <c r="H510" s="153">
        <f>H512</f>
        <v>0</v>
      </c>
    </row>
    <row r="511" spans="3:8" s="116" customFormat="1" ht="25.5">
      <c r="C511" s="9" t="s">
        <v>81</v>
      </c>
      <c r="D511" s="4" t="s">
        <v>633</v>
      </c>
      <c r="E511" s="4" t="s">
        <v>596</v>
      </c>
      <c r="F511" s="167" t="s">
        <v>272</v>
      </c>
      <c r="G511" s="4"/>
      <c r="H511" s="153">
        <f>H512</f>
        <v>0</v>
      </c>
    </row>
    <row r="512" spans="3:8" s="116" customFormat="1" ht="18" customHeight="1">
      <c r="C512" s="6" t="s">
        <v>11</v>
      </c>
      <c r="D512" s="4" t="s">
        <v>633</v>
      </c>
      <c r="E512" s="4" t="s">
        <v>596</v>
      </c>
      <c r="F512" s="167" t="s">
        <v>272</v>
      </c>
      <c r="G512" s="4" t="s">
        <v>12</v>
      </c>
      <c r="H512" s="153">
        <f>'приложение 5'!H125</f>
        <v>0</v>
      </c>
    </row>
    <row r="513" spans="3:8" s="116" customFormat="1" ht="29.25" customHeight="1">
      <c r="C513" s="15" t="s">
        <v>445</v>
      </c>
      <c r="D513" s="187" t="s">
        <v>664</v>
      </c>
      <c r="E513" s="187" t="s">
        <v>591</v>
      </c>
      <c r="F513" s="119"/>
      <c r="G513" s="7"/>
      <c r="H513" s="188">
        <f>H514</f>
        <v>92.74</v>
      </c>
    </row>
    <row r="514" spans="3:8" s="116" customFormat="1" ht="38.25">
      <c r="C514" s="6" t="s">
        <v>244</v>
      </c>
      <c r="D514" s="135" t="s">
        <v>664</v>
      </c>
      <c r="E514" s="135" t="s">
        <v>591</v>
      </c>
      <c r="F514" s="5" t="s">
        <v>243</v>
      </c>
      <c r="G514" s="4"/>
      <c r="H514" s="186">
        <f>H515</f>
        <v>92.74</v>
      </c>
    </row>
    <row r="515" spans="3:8" s="116" customFormat="1" ht="51">
      <c r="C515" s="6" t="s">
        <v>416</v>
      </c>
      <c r="D515" s="135" t="s">
        <v>664</v>
      </c>
      <c r="E515" s="135" t="s">
        <v>591</v>
      </c>
      <c r="F515" s="141" t="s">
        <v>245</v>
      </c>
      <c r="G515" s="4"/>
      <c r="H515" s="186">
        <f>H516</f>
        <v>92.74</v>
      </c>
    </row>
    <row r="516" spans="3:8" s="116" customFormat="1" ht="12.75">
      <c r="C516" s="6" t="s">
        <v>417</v>
      </c>
      <c r="D516" s="135" t="s">
        <v>664</v>
      </c>
      <c r="E516" s="135" t="s">
        <v>591</v>
      </c>
      <c r="F516" s="141" t="s">
        <v>252</v>
      </c>
      <c r="G516" s="4"/>
      <c r="H516" s="186">
        <f>H517</f>
        <v>92.74</v>
      </c>
    </row>
    <row r="517" spans="3:8" s="116" customFormat="1" ht="12.75">
      <c r="C517" s="196" t="s">
        <v>170</v>
      </c>
      <c r="D517" s="135" t="s">
        <v>664</v>
      </c>
      <c r="E517" s="135" t="s">
        <v>591</v>
      </c>
      <c r="F517" s="141" t="s">
        <v>252</v>
      </c>
      <c r="G517" s="4" t="s">
        <v>277</v>
      </c>
      <c r="H517" s="186">
        <f>'приложение 5'!H571</f>
        <v>92.74</v>
      </c>
    </row>
    <row r="518" spans="3:8" s="116" customFormat="1" ht="45" customHeight="1">
      <c r="C518" s="95" t="s">
        <v>447</v>
      </c>
      <c r="D518" s="187" t="s">
        <v>679</v>
      </c>
      <c r="E518" s="187"/>
      <c r="F518" s="183"/>
      <c r="G518" s="7"/>
      <c r="H518" s="188">
        <f>H519+H527</f>
        <v>25658</v>
      </c>
    </row>
    <row r="519" spans="3:8" s="116" customFormat="1" ht="33.75" customHeight="1">
      <c r="C519" s="95" t="s">
        <v>420</v>
      </c>
      <c r="D519" s="187" t="s">
        <v>679</v>
      </c>
      <c r="E519" s="187" t="s">
        <v>591</v>
      </c>
      <c r="F519" s="183"/>
      <c r="G519" s="7"/>
      <c r="H519" s="188">
        <f>H521</f>
        <v>7704.6</v>
      </c>
    </row>
    <row r="520" spans="3:8" s="116" customFormat="1" ht="38.25">
      <c r="C520" s="6" t="s">
        <v>244</v>
      </c>
      <c r="D520" s="135" t="s">
        <v>679</v>
      </c>
      <c r="E520" s="135" t="s">
        <v>591</v>
      </c>
      <c r="F520" s="136" t="s">
        <v>243</v>
      </c>
      <c r="G520" s="4"/>
      <c r="H520" s="186">
        <f>H521+H529</f>
        <v>25658</v>
      </c>
    </row>
    <row r="521" spans="3:8" s="116" customFormat="1" ht="25.5">
      <c r="C521" s="6" t="s">
        <v>418</v>
      </c>
      <c r="D521" s="135" t="s">
        <v>679</v>
      </c>
      <c r="E521" s="135" t="s">
        <v>591</v>
      </c>
      <c r="F521" s="94" t="s">
        <v>246</v>
      </c>
      <c r="G521" s="4"/>
      <c r="H521" s="186">
        <f>H522</f>
        <v>7704.6</v>
      </c>
    </row>
    <row r="522" spans="3:8" s="116" customFormat="1" ht="27" customHeight="1">
      <c r="C522" s="9" t="s">
        <v>422</v>
      </c>
      <c r="D522" s="135" t="s">
        <v>679</v>
      </c>
      <c r="E522" s="135" t="s">
        <v>591</v>
      </c>
      <c r="F522" s="94" t="s">
        <v>253</v>
      </c>
      <c r="G522" s="4"/>
      <c r="H522" s="186">
        <f>H523+H525</f>
        <v>7704.6</v>
      </c>
    </row>
    <row r="523" spans="3:8" s="116" customFormat="1" ht="25.5">
      <c r="C523" s="9" t="s">
        <v>424</v>
      </c>
      <c r="D523" s="135" t="s">
        <v>679</v>
      </c>
      <c r="E523" s="135" t="s">
        <v>591</v>
      </c>
      <c r="F523" s="94" t="s">
        <v>254</v>
      </c>
      <c r="G523" s="4"/>
      <c r="H523" s="186">
        <f>H524</f>
        <v>5532.2</v>
      </c>
    </row>
    <row r="524" spans="3:8" s="116" customFormat="1" ht="12.75">
      <c r="C524" s="6" t="s">
        <v>572</v>
      </c>
      <c r="D524" s="135" t="s">
        <v>679</v>
      </c>
      <c r="E524" s="135" t="s">
        <v>591</v>
      </c>
      <c r="F524" s="94" t="s">
        <v>254</v>
      </c>
      <c r="G524" s="4" t="s">
        <v>573</v>
      </c>
      <c r="H524" s="186">
        <f>'приложение 5'!H578</f>
        <v>5532.2</v>
      </c>
    </row>
    <row r="525" spans="3:8" s="116" customFormat="1" ht="79.5" customHeight="1">
      <c r="C525" s="9" t="s">
        <v>421</v>
      </c>
      <c r="D525" s="135" t="s">
        <v>679</v>
      </c>
      <c r="E525" s="135" t="s">
        <v>591</v>
      </c>
      <c r="F525" s="94" t="s">
        <v>255</v>
      </c>
      <c r="G525" s="4"/>
      <c r="H525" s="186">
        <f>H526</f>
        <v>2172.4</v>
      </c>
    </row>
    <row r="526" spans="3:8" s="116" customFormat="1" ht="12.75">
      <c r="C526" s="6" t="s">
        <v>572</v>
      </c>
      <c r="D526" s="135" t="s">
        <v>679</v>
      </c>
      <c r="E526" s="135" t="s">
        <v>591</v>
      </c>
      <c r="F526" s="94" t="s">
        <v>255</v>
      </c>
      <c r="G526" s="4" t="s">
        <v>573</v>
      </c>
      <c r="H526" s="186">
        <f>'приложение 5'!H580</f>
        <v>2172.4</v>
      </c>
    </row>
    <row r="527" spans="3:8" s="116" customFormat="1" ht="12.75">
      <c r="C527" s="95" t="s">
        <v>574</v>
      </c>
      <c r="D527" s="187" t="s">
        <v>679</v>
      </c>
      <c r="E527" s="187" t="s">
        <v>596</v>
      </c>
      <c r="F527" s="136"/>
      <c r="G527" s="4"/>
      <c r="H527" s="188">
        <f>H528</f>
        <v>17953.4</v>
      </c>
    </row>
    <row r="528" spans="3:8" s="116" customFormat="1" ht="38.25">
      <c r="C528" s="6" t="s">
        <v>244</v>
      </c>
      <c r="D528" s="135" t="s">
        <v>679</v>
      </c>
      <c r="E528" s="135" t="s">
        <v>596</v>
      </c>
      <c r="F528" s="136" t="s">
        <v>246</v>
      </c>
      <c r="G528" s="4"/>
      <c r="H528" s="186">
        <f>H529</f>
        <v>17953.4</v>
      </c>
    </row>
    <row r="529" spans="3:8" s="116" customFormat="1" ht="25.5">
      <c r="C529" s="6" t="s">
        <v>418</v>
      </c>
      <c r="D529" s="135" t="s">
        <v>679</v>
      </c>
      <c r="E529" s="135" t="s">
        <v>596</v>
      </c>
      <c r="F529" s="94" t="s">
        <v>246</v>
      </c>
      <c r="G529" s="4"/>
      <c r="H529" s="186">
        <f>H530</f>
        <v>17953.4</v>
      </c>
    </row>
    <row r="530" spans="3:8" s="116" customFormat="1" ht="25.5">
      <c r="C530" s="9" t="s">
        <v>423</v>
      </c>
      <c r="D530" s="135" t="s">
        <v>679</v>
      </c>
      <c r="E530" s="135" t="s">
        <v>596</v>
      </c>
      <c r="F530" s="136" t="s">
        <v>256</v>
      </c>
      <c r="G530" s="4"/>
      <c r="H530" s="186">
        <f>H531</f>
        <v>17953.4</v>
      </c>
    </row>
    <row r="531" spans="3:8" s="116" customFormat="1" ht="25.5">
      <c r="C531" s="9" t="s">
        <v>425</v>
      </c>
      <c r="D531" s="135" t="s">
        <v>679</v>
      </c>
      <c r="E531" s="135" t="s">
        <v>596</v>
      </c>
      <c r="F531" s="94" t="s">
        <v>257</v>
      </c>
      <c r="G531" s="4"/>
      <c r="H531" s="186">
        <f>H532</f>
        <v>17953.4</v>
      </c>
    </row>
    <row r="532" spans="3:8" s="116" customFormat="1" ht="12.75">
      <c r="C532" s="6" t="s">
        <v>572</v>
      </c>
      <c r="D532" s="135" t="s">
        <v>679</v>
      </c>
      <c r="E532" s="135" t="s">
        <v>596</v>
      </c>
      <c r="F532" s="94" t="s">
        <v>257</v>
      </c>
      <c r="G532" s="4" t="s">
        <v>573</v>
      </c>
      <c r="H532" s="186">
        <f>'приложение 5'!H586</f>
        <v>17953.4</v>
      </c>
    </row>
    <row r="533" spans="3:8" ht="21" customHeight="1">
      <c r="C533" s="197" t="s">
        <v>605</v>
      </c>
      <c r="D533" s="198"/>
      <c r="E533" s="199"/>
      <c r="F533" s="199"/>
      <c r="G533" s="199"/>
      <c r="H533" s="320">
        <f>H19+H163+H183+H243+H278+H291+H402+H441+H451+H487+H513+H518</f>
        <v>462467.57999999996</v>
      </c>
    </row>
  </sheetData>
  <sheetProtection/>
  <autoFilter ref="C14:H533"/>
  <mergeCells count="9">
    <mergeCell ref="F1:G1"/>
    <mergeCell ref="E4:I4"/>
    <mergeCell ref="C11:H11"/>
    <mergeCell ref="F6:G6"/>
    <mergeCell ref="E9:I9"/>
    <mergeCell ref="H15:H17"/>
    <mergeCell ref="C15:C17"/>
    <mergeCell ref="G15:G17"/>
    <mergeCell ref="F15:F17"/>
  </mergeCells>
  <printOptions/>
  <pageMargins left="0.984251968503937" right="0.5905511811023623" top="0.5905511811023623" bottom="0.3937007874015748" header="0.5118110236220472" footer="0.5118110236220472"/>
  <pageSetup fitToHeight="6" horizontalDpi="600" verticalDpi="600" orientation="portrait" paperSize="9" scale="70" r:id="rId1"/>
  <rowBreaks count="1" manualBreakCount="1">
    <brk id="481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C588"/>
  <sheetViews>
    <sheetView view="pageBreakPreview" zoomScaleSheetLayoutView="100" zoomScalePageLayoutView="0" workbookViewId="0" topLeftCell="B1">
      <selection activeCell="B553" sqref="B553"/>
    </sheetView>
  </sheetViews>
  <sheetFormatPr defaultColWidth="9.00390625" defaultRowHeight="12.75"/>
  <cols>
    <col min="1" max="1" width="2.00390625" style="21" hidden="1" customWidth="1"/>
    <col min="2" max="2" width="49.75390625" style="21" customWidth="1"/>
    <col min="3" max="3" width="7.25390625" style="21" customWidth="1"/>
    <col min="4" max="4" width="6.125" style="21" customWidth="1"/>
    <col min="5" max="5" width="5.625" style="21" customWidth="1"/>
    <col min="6" max="6" width="15.875" style="21" customWidth="1"/>
    <col min="7" max="7" width="7.375" style="21" customWidth="1"/>
    <col min="8" max="8" width="15.375" style="21" customWidth="1"/>
    <col min="9" max="16384" width="9.125" style="21" customWidth="1"/>
  </cols>
  <sheetData>
    <row r="1" spans="3:4" ht="12.75">
      <c r="C1" s="78"/>
      <c r="D1" s="21" t="s">
        <v>492</v>
      </c>
    </row>
    <row r="2" ht="12.75">
      <c r="C2" s="21" t="s">
        <v>637</v>
      </c>
    </row>
    <row r="3" ht="12.75">
      <c r="C3" s="21" t="s">
        <v>598</v>
      </c>
    </row>
    <row r="4" spans="3:7" ht="12.75">
      <c r="C4" s="336" t="s">
        <v>711</v>
      </c>
      <c r="D4" s="336"/>
      <c r="E4" s="336"/>
      <c r="F4" s="337"/>
      <c r="G4" s="337"/>
    </row>
    <row r="5" spans="3:5" ht="12.75">
      <c r="C5" s="283"/>
      <c r="D5" s="283"/>
      <c r="E5" s="283"/>
    </row>
    <row r="6" spans="3:4" ht="12.75">
      <c r="C6" s="78"/>
      <c r="D6" s="21" t="s">
        <v>479</v>
      </c>
    </row>
    <row r="7" ht="12.75">
      <c r="C7" s="21" t="s">
        <v>637</v>
      </c>
    </row>
    <row r="8" ht="12.75">
      <c r="C8" s="21" t="s">
        <v>598</v>
      </c>
    </row>
    <row r="9" spans="3:7" ht="12.75">
      <c r="C9" s="336" t="s">
        <v>476</v>
      </c>
      <c r="D9" s="336"/>
      <c r="E9" s="336"/>
      <c r="F9" s="337"/>
      <c r="G9" s="337"/>
    </row>
    <row r="10" ht="12.75">
      <c r="C10" s="78"/>
    </row>
    <row r="11" ht="12.75">
      <c r="C11" s="78"/>
    </row>
    <row r="12" spans="2:8" ht="26.25" customHeight="1">
      <c r="B12" s="335" t="s">
        <v>298</v>
      </c>
      <c r="C12" s="335"/>
      <c r="D12" s="335"/>
      <c r="E12" s="335"/>
      <c r="F12" s="335"/>
      <c r="G12" s="335"/>
      <c r="H12" s="335"/>
    </row>
    <row r="13" spans="2:8" ht="24.75" customHeight="1">
      <c r="B13" s="335"/>
      <c r="C13" s="335"/>
      <c r="D13" s="335"/>
      <c r="E13" s="335"/>
      <c r="F13" s="335"/>
      <c r="G13" s="335"/>
      <c r="H13" s="335"/>
    </row>
    <row r="14" spans="2:8" ht="15.75" customHeight="1">
      <c r="B14" s="23"/>
      <c r="C14" s="23"/>
      <c r="D14" s="23"/>
      <c r="E14" s="23"/>
      <c r="G14" s="24" t="s">
        <v>629</v>
      </c>
      <c r="H14" s="24"/>
    </row>
    <row r="15" spans="2:8" ht="15.75" customHeight="1">
      <c r="B15" s="25"/>
      <c r="C15" s="26" t="s">
        <v>653</v>
      </c>
      <c r="D15" s="26" t="s">
        <v>588</v>
      </c>
      <c r="E15" s="27" t="s">
        <v>648</v>
      </c>
      <c r="F15" s="26" t="s">
        <v>599</v>
      </c>
      <c r="G15" s="26" t="s">
        <v>601</v>
      </c>
      <c r="H15" s="27" t="s">
        <v>590</v>
      </c>
    </row>
    <row r="16" spans="2:8" ht="14.25" customHeight="1">
      <c r="B16" s="28" t="s">
        <v>650</v>
      </c>
      <c r="C16" s="28" t="s">
        <v>654</v>
      </c>
      <c r="D16" s="28" t="s">
        <v>589</v>
      </c>
      <c r="E16" s="29" t="s">
        <v>649</v>
      </c>
      <c r="F16" s="29" t="s">
        <v>600</v>
      </c>
      <c r="G16" s="28" t="s">
        <v>622</v>
      </c>
      <c r="H16" s="29" t="s">
        <v>640</v>
      </c>
    </row>
    <row r="17" spans="2:8" ht="14.25" customHeight="1">
      <c r="B17" s="30"/>
      <c r="C17" s="31" t="s">
        <v>655</v>
      </c>
      <c r="D17" s="31"/>
      <c r="E17" s="32" t="s">
        <v>589</v>
      </c>
      <c r="F17" s="33"/>
      <c r="G17" s="33" t="s">
        <v>623</v>
      </c>
      <c r="H17" s="33"/>
    </row>
    <row r="18" spans="2:8" ht="15" customHeight="1">
      <c r="B18" s="31">
        <v>1</v>
      </c>
      <c r="C18" s="31">
        <v>2</v>
      </c>
      <c r="D18" s="31">
        <v>3</v>
      </c>
      <c r="E18" s="34" t="s">
        <v>232</v>
      </c>
      <c r="F18" s="33">
        <v>5</v>
      </c>
      <c r="G18" s="33">
        <v>6</v>
      </c>
      <c r="H18" s="33">
        <v>7</v>
      </c>
    </row>
    <row r="19" spans="2:8" s="37" customFormat="1" ht="42" customHeight="1">
      <c r="B19" s="8" t="s">
        <v>161</v>
      </c>
      <c r="C19" s="35" t="s">
        <v>636</v>
      </c>
      <c r="D19" s="35"/>
      <c r="E19" s="35"/>
      <c r="F19" s="36"/>
      <c r="G19" s="41"/>
      <c r="H19" s="309">
        <f>H20+H31+H58+H100+H94</f>
        <v>48546.35</v>
      </c>
    </row>
    <row r="20" spans="2:8" s="37" customFormat="1" ht="17.25" customHeight="1">
      <c r="B20" s="50" t="s">
        <v>657</v>
      </c>
      <c r="C20" s="38" t="s">
        <v>636</v>
      </c>
      <c r="D20" s="38" t="s">
        <v>604</v>
      </c>
      <c r="E20" s="38" t="s">
        <v>592</v>
      </c>
      <c r="F20" s="33"/>
      <c r="G20" s="34"/>
      <c r="H20" s="310">
        <f>H21</f>
        <v>683.78</v>
      </c>
    </row>
    <row r="21" spans="2:8" s="37" customFormat="1" ht="20.25" customHeight="1">
      <c r="B21" s="50" t="s">
        <v>632</v>
      </c>
      <c r="C21" s="38" t="s">
        <v>636</v>
      </c>
      <c r="D21" s="38" t="s">
        <v>604</v>
      </c>
      <c r="E21" s="38" t="s">
        <v>597</v>
      </c>
      <c r="F21" s="33"/>
      <c r="G21" s="34"/>
      <c r="H21" s="310">
        <f>H22</f>
        <v>683.78</v>
      </c>
    </row>
    <row r="22" spans="2:8" s="37" customFormat="1" ht="29.25" customHeight="1">
      <c r="B22" s="18" t="s">
        <v>551</v>
      </c>
      <c r="C22" s="34" t="s">
        <v>636</v>
      </c>
      <c r="D22" s="38" t="s">
        <v>604</v>
      </c>
      <c r="E22" s="38" t="s">
        <v>597</v>
      </c>
      <c r="F22" s="39" t="s">
        <v>552</v>
      </c>
      <c r="G22" s="34"/>
      <c r="H22" s="288">
        <f>H23+H27</f>
        <v>683.78</v>
      </c>
    </row>
    <row r="23" spans="2:8" s="37" customFormat="1" ht="29.25" customHeight="1">
      <c r="B23" s="51" t="s">
        <v>319</v>
      </c>
      <c r="C23" s="34" t="s">
        <v>636</v>
      </c>
      <c r="D23" s="38" t="s">
        <v>604</v>
      </c>
      <c r="E23" s="38" t="s">
        <v>597</v>
      </c>
      <c r="F23" s="39" t="s">
        <v>553</v>
      </c>
      <c r="G23" s="34"/>
      <c r="H23" s="288">
        <f>H24</f>
        <v>17.92</v>
      </c>
    </row>
    <row r="24" spans="2:8" s="37" customFormat="1" ht="17.25" customHeight="1">
      <c r="B24" s="18" t="s">
        <v>75</v>
      </c>
      <c r="C24" s="34" t="s">
        <v>636</v>
      </c>
      <c r="D24" s="38" t="s">
        <v>604</v>
      </c>
      <c r="E24" s="38" t="s">
        <v>597</v>
      </c>
      <c r="F24" s="39" t="s">
        <v>554</v>
      </c>
      <c r="G24" s="34"/>
      <c r="H24" s="288">
        <f>H25+H26</f>
        <v>17.92</v>
      </c>
    </row>
    <row r="25" spans="2:8" s="37" customFormat="1" ht="29.25" customHeight="1">
      <c r="B25" s="6" t="s">
        <v>580</v>
      </c>
      <c r="C25" s="34" t="s">
        <v>636</v>
      </c>
      <c r="D25" s="38" t="s">
        <v>604</v>
      </c>
      <c r="E25" s="38" t="s">
        <v>597</v>
      </c>
      <c r="F25" s="39" t="s">
        <v>554</v>
      </c>
      <c r="G25" s="34" t="s">
        <v>6</v>
      </c>
      <c r="H25" s="288">
        <v>17.92</v>
      </c>
    </row>
    <row r="26" spans="2:8" s="37" customFormat="1" ht="20.25" customHeight="1">
      <c r="B26" s="6" t="s">
        <v>11</v>
      </c>
      <c r="C26" s="34" t="s">
        <v>636</v>
      </c>
      <c r="D26" s="38" t="s">
        <v>604</v>
      </c>
      <c r="E26" s="38" t="s">
        <v>597</v>
      </c>
      <c r="F26" s="39" t="s">
        <v>554</v>
      </c>
      <c r="G26" s="40">
        <v>610</v>
      </c>
      <c r="H26" s="288">
        <f>70-70</f>
        <v>0</v>
      </c>
    </row>
    <row r="27" spans="2:8" s="37" customFormat="1" ht="33.75" customHeight="1">
      <c r="B27" s="18" t="s">
        <v>320</v>
      </c>
      <c r="C27" s="34" t="s">
        <v>636</v>
      </c>
      <c r="D27" s="38" t="s">
        <v>604</v>
      </c>
      <c r="E27" s="38" t="s">
        <v>597</v>
      </c>
      <c r="F27" s="39" t="s">
        <v>555</v>
      </c>
      <c r="G27" s="34"/>
      <c r="H27" s="288">
        <f>H28</f>
        <v>665.86</v>
      </c>
    </row>
    <row r="28" spans="2:8" s="37" customFormat="1" ht="17.25" customHeight="1">
      <c r="B28" s="18" t="s">
        <v>75</v>
      </c>
      <c r="C28" s="34" t="s">
        <v>636</v>
      </c>
      <c r="D28" s="38" t="s">
        <v>604</v>
      </c>
      <c r="E28" s="38" t="s">
        <v>597</v>
      </c>
      <c r="F28" s="39" t="s">
        <v>85</v>
      </c>
      <c r="G28" s="34"/>
      <c r="H28" s="288">
        <f>H29+H30</f>
        <v>665.86</v>
      </c>
    </row>
    <row r="29" spans="2:8" s="37" customFormat="1" ht="29.25" customHeight="1">
      <c r="B29" s="6" t="s">
        <v>580</v>
      </c>
      <c r="C29" s="34" t="s">
        <v>636</v>
      </c>
      <c r="D29" s="38" t="s">
        <v>604</v>
      </c>
      <c r="E29" s="38" t="s">
        <v>597</v>
      </c>
      <c r="F29" s="39" t="s">
        <v>85</v>
      </c>
      <c r="G29" s="34" t="s">
        <v>6</v>
      </c>
      <c r="H29" s="288">
        <v>304.86</v>
      </c>
    </row>
    <row r="30" spans="2:8" s="37" customFormat="1" ht="15.75" customHeight="1">
      <c r="B30" s="6" t="s">
        <v>11</v>
      </c>
      <c r="C30" s="34" t="s">
        <v>636</v>
      </c>
      <c r="D30" s="38" t="s">
        <v>604</v>
      </c>
      <c r="E30" s="38" t="s">
        <v>597</v>
      </c>
      <c r="F30" s="39" t="s">
        <v>85</v>
      </c>
      <c r="G30" s="34" t="s">
        <v>12</v>
      </c>
      <c r="H30" s="288">
        <v>361</v>
      </c>
    </row>
    <row r="31" spans="2:8" s="37" customFormat="1" ht="18" customHeight="1">
      <c r="B31" s="50" t="s">
        <v>661</v>
      </c>
      <c r="C31" s="38" t="s">
        <v>636</v>
      </c>
      <c r="D31" s="38" t="s">
        <v>603</v>
      </c>
      <c r="E31" s="38" t="s">
        <v>592</v>
      </c>
      <c r="F31" s="33"/>
      <c r="G31" s="34"/>
      <c r="H31" s="288">
        <f>H32+H39</f>
        <v>9591.590000000002</v>
      </c>
    </row>
    <row r="32" spans="2:8" s="37" customFormat="1" ht="18" customHeight="1">
      <c r="B32" s="50" t="s">
        <v>274</v>
      </c>
      <c r="C32" s="38" t="s">
        <v>636</v>
      </c>
      <c r="D32" s="38" t="s">
        <v>603</v>
      </c>
      <c r="E32" s="38" t="s">
        <v>593</v>
      </c>
      <c r="F32" s="33"/>
      <c r="G32" s="34"/>
      <c r="H32" s="311">
        <f>H33+H37</f>
        <v>9340.470000000001</v>
      </c>
    </row>
    <row r="33" spans="2:8" s="37" customFormat="1" ht="37.5" customHeight="1">
      <c r="B33" s="50" t="s">
        <v>321</v>
      </c>
      <c r="C33" s="38" t="s">
        <v>636</v>
      </c>
      <c r="D33" s="38" t="s">
        <v>603</v>
      </c>
      <c r="E33" s="38" t="s">
        <v>593</v>
      </c>
      <c r="F33" s="48" t="s">
        <v>264</v>
      </c>
      <c r="G33" s="33"/>
      <c r="H33" s="311">
        <f>H34</f>
        <v>6914.1</v>
      </c>
    </row>
    <row r="34" spans="2:8" s="37" customFormat="1" ht="42.75" customHeight="1">
      <c r="B34" s="51" t="s">
        <v>322</v>
      </c>
      <c r="C34" s="38" t="s">
        <v>636</v>
      </c>
      <c r="D34" s="38" t="s">
        <v>603</v>
      </c>
      <c r="E34" s="38" t="s">
        <v>593</v>
      </c>
      <c r="F34" s="42" t="s">
        <v>131</v>
      </c>
      <c r="G34" s="34"/>
      <c r="H34" s="311">
        <f>H35</f>
        <v>6914.1</v>
      </c>
    </row>
    <row r="35" spans="2:8" s="37" customFormat="1" ht="29.25" customHeight="1">
      <c r="B35" s="9" t="s">
        <v>35</v>
      </c>
      <c r="C35" s="38" t="s">
        <v>636</v>
      </c>
      <c r="D35" s="38" t="s">
        <v>603</v>
      </c>
      <c r="E35" s="38" t="s">
        <v>593</v>
      </c>
      <c r="F35" s="42" t="s">
        <v>132</v>
      </c>
      <c r="G35" s="33"/>
      <c r="H35" s="311">
        <f>H36</f>
        <v>6914.1</v>
      </c>
    </row>
    <row r="36" spans="2:8" s="37" customFormat="1" ht="15.75" customHeight="1">
      <c r="B36" s="6" t="s">
        <v>11</v>
      </c>
      <c r="C36" s="38" t="s">
        <v>636</v>
      </c>
      <c r="D36" s="38" t="s">
        <v>603</v>
      </c>
      <c r="E36" s="38" t="s">
        <v>593</v>
      </c>
      <c r="F36" s="42" t="s">
        <v>132</v>
      </c>
      <c r="G36" s="34" t="s">
        <v>12</v>
      </c>
      <c r="H36" s="311">
        <v>6914.1</v>
      </c>
    </row>
    <row r="37" spans="2:8" ht="15.75" customHeight="1">
      <c r="B37" s="10" t="s">
        <v>138</v>
      </c>
      <c r="C37" s="43"/>
      <c r="D37" s="43"/>
      <c r="E37" s="43"/>
      <c r="F37" s="44" t="s">
        <v>139</v>
      </c>
      <c r="G37" s="45"/>
      <c r="H37" s="312">
        <f>H38</f>
        <v>2426.37</v>
      </c>
    </row>
    <row r="38" spans="2:8" ht="15.75" customHeight="1">
      <c r="B38" s="6" t="s">
        <v>11</v>
      </c>
      <c r="C38" s="45" t="s">
        <v>636</v>
      </c>
      <c r="D38" s="45" t="s">
        <v>603</v>
      </c>
      <c r="E38" s="45" t="s">
        <v>593</v>
      </c>
      <c r="F38" s="44" t="s">
        <v>139</v>
      </c>
      <c r="G38" s="45" t="s">
        <v>12</v>
      </c>
      <c r="H38" s="312">
        <v>2426.37</v>
      </c>
    </row>
    <row r="39" spans="2:8" s="37" customFormat="1" ht="18" customHeight="1">
      <c r="B39" s="9" t="s">
        <v>443</v>
      </c>
      <c r="C39" s="38" t="s">
        <v>636</v>
      </c>
      <c r="D39" s="38" t="s">
        <v>603</v>
      </c>
      <c r="E39" s="38" t="s">
        <v>603</v>
      </c>
      <c r="F39" s="39"/>
      <c r="G39" s="39"/>
      <c r="H39" s="288">
        <f>H40+H54</f>
        <v>251.12</v>
      </c>
    </row>
    <row r="40" spans="2:8" s="37" customFormat="1" ht="40.5" customHeight="1">
      <c r="B40" s="79" t="s">
        <v>261</v>
      </c>
      <c r="C40" s="38" t="s">
        <v>636</v>
      </c>
      <c r="D40" s="46" t="s">
        <v>603</v>
      </c>
      <c r="E40" s="46" t="s">
        <v>603</v>
      </c>
      <c r="F40" s="52" t="s">
        <v>262</v>
      </c>
      <c r="G40" s="34"/>
      <c r="H40" s="288">
        <f>H41+H44+H47+H50</f>
        <v>251.12</v>
      </c>
    </row>
    <row r="41" spans="2:8" s="37" customFormat="1" ht="52.5" customHeight="1">
      <c r="B41" s="50" t="s">
        <v>323</v>
      </c>
      <c r="C41" s="38" t="s">
        <v>636</v>
      </c>
      <c r="D41" s="46" t="s">
        <v>603</v>
      </c>
      <c r="E41" s="46" t="s">
        <v>603</v>
      </c>
      <c r="F41" s="52" t="s">
        <v>52</v>
      </c>
      <c r="G41" s="34"/>
      <c r="H41" s="288">
        <f>H42</f>
        <v>87.91</v>
      </c>
    </row>
    <row r="42" spans="2:8" s="37" customFormat="1" ht="31.5" customHeight="1">
      <c r="B42" s="9" t="s">
        <v>56</v>
      </c>
      <c r="C42" s="38" t="s">
        <v>636</v>
      </c>
      <c r="D42" s="46" t="s">
        <v>603</v>
      </c>
      <c r="E42" s="46" t="s">
        <v>603</v>
      </c>
      <c r="F42" s="42" t="s">
        <v>57</v>
      </c>
      <c r="G42" s="34"/>
      <c r="H42" s="288">
        <f>H43</f>
        <v>87.91</v>
      </c>
    </row>
    <row r="43" spans="2:8" s="37" customFormat="1" ht="33" customHeight="1">
      <c r="B43" s="6" t="s">
        <v>580</v>
      </c>
      <c r="C43" s="38" t="s">
        <v>636</v>
      </c>
      <c r="D43" s="46" t="s">
        <v>603</v>
      </c>
      <c r="E43" s="46" t="s">
        <v>603</v>
      </c>
      <c r="F43" s="42" t="s">
        <v>57</v>
      </c>
      <c r="G43" s="34" t="s">
        <v>6</v>
      </c>
      <c r="H43" s="288">
        <v>87.91</v>
      </c>
    </row>
    <row r="44" spans="2:8" s="37" customFormat="1" ht="40.5" customHeight="1">
      <c r="B44" s="6" t="s">
        <v>324</v>
      </c>
      <c r="C44" s="38" t="s">
        <v>636</v>
      </c>
      <c r="D44" s="46" t="s">
        <v>603</v>
      </c>
      <c r="E44" s="46" t="s">
        <v>603</v>
      </c>
      <c r="F44" s="52" t="s">
        <v>73</v>
      </c>
      <c r="G44" s="34"/>
      <c r="H44" s="288">
        <f>H45</f>
        <v>5.85</v>
      </c>
    </row>
    <row r="45" spans="2:8" s="37" customFormat="1" ht="27" customHeight="1">
      <c r="B45" s="9" t="s">
        <v>56</v>
      </c>
      <c r="C45" s="38" t="s">
        <v>636</v>
      </c>
      <c r="D45" s="46" t="s">
        <v>603</v>
      </c>
      <c r="E45" s="46" t="s">
        <v>603</v>
      </c>
      <c r="F45" s="42" t="s">
        <v>74</v>
      </c>
      <c r="G45" s="34"/>
      <c r="H45" s="288">
        <f>H46</f>
        <v>5.85</v>
      </c>
    </row>
    <row r="46" spans="2:8" s="37" customFormat="1" ht="27.75" customHeight="1">
      <c r="B46" s="294" t="s">
        <v>580</v>
      </c>
      <c r="C46" s="38" t="s">
        <v>636</v>
      </c>
      <c r="D46" s="46" t="s">
        <v>603</v>
      </c>
      <c r="E46" s="46" t="s">
        <v>603</v>
      </c>
      <c r="F46" s="42" t="s">
        <v>74</v>
      </c>
      <c r="G46" s="34" t="s">
        <v>6</v>
      </c>
      <c r="H46" s="288">
        <v>5.85</v>
      </c>
    </row>
    <row r="47" spans="2:8" s="37" customFormat="1" ht="57.75" customHeight="1">
      <c r="B47" s="6" t="s">
        <v>325</v>
      </c>
      <c r="C47" s="38" t="s">
        <v>636</v>
      </c>
      <c r="D47" s="46" t="s">
        <v>603</v>
      </c>
      <c r="E47" s="46" t="s">
        <v>603</v>
      </c>
      <c r="F47" s="52" t="s">
        <v>58</v>
      </c>
      <c r="G47" s="34"/>
      <c r="H47" s="310">
        <f>H48</f>
        <v>107.17</v>
      </c>
    </row>
    <row r="48" spans="2:8" s="37" customFormat="1" ht="27" customHeight="1">
      <c r="B48" s="9" t="s">
        <v>56</v>
      </c>
      <c r="C48" s="38" t="s">
        <v>636</v>
      </c>
      <c r="D48" s="46" t="s">
        <v>603</v>
      </c>
      <c r="E48" s="46" t="s">
        <v>603</v>
      </c>
      <c r="F48" s="42" t="s">
        <v>59</v>
      </c>
      <c r="G48" s="34"/>
      <c r="H48" s="310">
        <f>H49</f>
        <v>107.17</v>
      </c>
    </row>
    <row r="49" spans="2:8" s="37" customFormat="1" ht="33" customHeight="1">
      <c r="B49" s="6" t="s">
        <v>580</v>
      </c>
      <c r="C49" s="38" t="s">
        <v>636</v>
      </c>
      <c r="D49" s="46" t="s">
        <v>603</v>
      </c>
      <c r="E49" s="46" t="s">
        <v>603</v>
      </c>
      <c r="F49" s="42" t="s">
        <v>59</v>
      </c>
      <c r="G49" s="34" t="s">
        <v>6</v>
      </c>
      <c r="H49" s="310">
        <v>107.17</v>
      </c>
    </row>
    <row r="50" spans="2:8" s="37" customFormat="1" ht="33" customHeight="1">
      <c r="B50" s="6" t="s">
        <v>326</v>
      </c>
      <c r="C50" s="38" t="s">
        <v>636</v>
      </c>
      <c r="D50" s="46" t="s">
        <v>603</v>
      </c>
      <c r="E50" s="46" t="s">
        <v>603</v>
      </c>
      <c r="F50" s="52" t="s">
        <v>72</v>
      </c>
      <c r="G50" s="34"/>
      <c r="H50" s="310">
        <f>H51</f>
        <v>50.19</v>
      </c>
    </row>
    <row r="51" spans="2:8" s="37" customFormat="1" ht="27" customHeight="1">
      <c r="B51" s="9" t="s">
        <v>56</v>
      </c>
      <c r="C51" s="38" t="s">
        <v>636</v>
      </c>
      <c r="D51" s="46" t="s">
        <v>603</v>
      </c>
      <c r="E51" s="46" t="s">
        <v>603</v>
      </c>
      <c r="F51" s="42" t="s">
        <v>71</v>
      </c>
      <c r="G51" s="34"/>
      <c r="H51" s="310">
        <f>H52+H53</f>
        <v>50.19</v>
      </c>
    </row>
    <row r="52" spans="2:8" s="37" customFormat="1" ht="27" customHeight="1">
      <c r="B52" s="6" t="s">
        <v>580</v>
      </c>
      <c r="C52" s="38" t="s">
        <v>636</v>
      </c>
      <c r="D52" s="46" t="s">
        <v>603</v>
      </c>
      <c r="E52" s="46" t="s">
        <v>603</v>
      </c>
      <c r="F52" s="42" t="s">
        <v>71</v>
      </c>
      <c r="G52" s="34" t="s">
        <v>6</v>
      </c>
      <c r="H52" s="310">
        <f>26-26</f>
        <v>0</v>
      </c>
    </row>
    <row r="53" spans="2:8" s="37" customFormat="1" ht="27" customHeight="1">
      <c r="B53" s="6" t="s">
        <v>11</v>
      </c>
      <c r="C53" s="38" t="s">
        <v>636</v>
      </c>
      <c r="D53" s="46" t="s">
        <v>603</v>
      </c>
      <c r="E53" s="46" t="s">
        <v>603</v>
      </c>
      <c r="F53" s="42" t="s">
        <v>71</v>
      </c>
      <c r="G53" s="34" t="s">
        <v>12</v>
      </c>
      <c r="H53" s="310">
        <v>50.19</v>
      </c>
    </row>
    <row r="54" spans="2:8" s="37" customFormat="1" ht="39.75" customHeight="1">
      <c r="B54" s="22" t="s">
        <v>531</v>
      </c>
      <c r="C54" s="45" t="s">
        <v>636</v>
      </c>
      <c r="D54" s="47" t="s">
        <v>603</v>
      </c>
      <c r="E54" s="47" t="s">
        <v>603</v>
      </c>
      <c r="F54" s="44" t="s">
        <v>532</v>
      </c>
      <c r="G54" s="45"/>
      <c r="H54" s="313">
        <f>H55</f>
        <v>0</v>
      </c>
    </row>
    <row r="55" spans="2:8" s="37" customFormat="1" ht="55.5" customHeight="1">
      <c r="B55" s="13" t="s">
        <v>327</v>
      </c>
      <c r="C55" s="45" t="s">
        <v>636</v>
      </c>
      <c r="D55" s="47" t="s">
        <v>603</v>
      </c>
      <c r="E55" s="47" t="s">
        <v>603</v>
      </c>
      <c r="F55" s="48" t="s">
        <v>76</v>
      </c>
      <c r="G55" s="45"/>
      <c r="H55" s="313">
        <f>H56</f>
        <v>0</v>
      </c>
    </row>
    <row r="56" spans="2:8" s="37" customFormat="1" ht="27" customHeight="1">
      <c r="B56" s="13" t="s">
        <v>328</v>
      </c>
      <c r="C56" s="45" t="s">
        <v>636</v>
      </c>
      <c r="D56" s="47" t="s">
        <v>603</v>
      </c>
      <c r="E56" s="47" t="s">
        <v>603</v>
      </c>
      <c r="F56" s="48" t="s">
        <v>86</v>
      </c>
      <c r="G56" s="45"/>
      <c r="H56" s="313">
        <f>H57</f>
        <v>0</v>
      </c>
    </row>
    <row r="57" spans="2:8" s="37" customFormat="1" ht="30.75" customHeight="1">
      <c r="B57" s="294" t="s">
        <v>580</v>
      </c>
      <c r="C57" s="45" t="s">
        <v>636</v>
      </c>
      <c r="D57" s="47" t="s">
        <v>603</v>
      </c>
      <c r="E57" s="47" t="s">
        <v>603</v>
      </c>
      <c r="F57" s="48" t="s">
        <v>86</v>
      </c>
      <c r="G57" s="45" t="s">
        <v>6</v>
      </c>
      <c r="H57" s="313">
        <f>10-10</f>
        <v>0</v>
      </c>
    </row>
    <row r="58" spans="2:8" s="37" customFormat="1" ht="15.75" customHeight="1">
      <c r="B58" s="50" t="s">
        <v>669</v>
      </c>
      <c r="C58" s="38" t="s">
        <v>636</v>
      </c>
      <c r="D58" s="38" t="s">
        <v>595</v>
      </c>
      <c r="E58" s="38"/>
      <c r="F58" s="39"/>
      <c r="G58" s="39"/>
      <c r="H58" s="310">
        <f>H59+H82</f>
        <v>27777.469999999998</v>
      </c>
    </row>
    <row r="59" spans="2:8" s="37" customFormat="1" ht="16.5" customHeight="1">
      <c r="B59" s="50" t="s">
        <v>628</v>
      </c>
      <c r="C59" s="38" t="s">
        <v>636</v>
      </c>
      <c r="D59" s="38" t="s">
        <v>595</v>
      </c>
      <c r="E59" s="38" t="s">
        <v>591</v>
      </c>
      <c r="F59" s="39"/>
      <c r="G59" s="39"/>
      <c r="H59" s="310">
        <f>H60+H80</f>
        <v>24453.879999999997</v>
      </c>
    </row>
    <row r="60" spans="2:8" s="37" customFormat="1" ht="41.25" customHeight="1">
      <c r="B60" s="79" t="s">
        <v>263</v>
      </c>
      <c r="C60" s="38" t="s">
        <v>636</v>
      </c>
      <c r="D60" s="38" t="s">
        <v>595</v>
      </c>
      <c r="E60" s="38" t="s">
        <v>591</v>
      </c>
      <c r="F60" s="42" t="s">
        <v>264</v>
      </c>
      <c r="G60" s="39"/>
      <c r="H60" s="288">
        <f>H61+H68+H71</f>
        <v>24409.829999999998</v>
      </c>
    </row>
    <row r="61" spans="2:8" s="37" customFormat="1" ht="30" customHeight="1">
      <c r="B61" s="50" t="s">
        <v>126</v>
      </c>
      <c r="C61" s="38" t="s">
        <v>636</v>
      </c>
      <c r="D61" s="38" t="s">
        <v>595</v>
      </c>
      <c r="E61" s="38" t="s">
        <v>591</v>
      </c>
      <c r="F61" s="42" t="s">
        <v>61</v>
      </c>
      <c r="G61" s="42"/>
      <c r="H61" s="311">
        <f>H62+H64+H66</f>
        <v>6837.02</v>
      </c>
    </row>
    <row r="62" spans="2:8" s="37" customFormat="1" ht="23.25" customHeight="1">
      <c r="B62" s="50" t="s">
        <v>60</v>
      </c>
      <c r="C62" s="38" t="s">
        <v>636</v>
      </c>
      <c r="D62" s="38" t="s">
        <v>595</v>
      </c>
      <c r="E62" s="38" t="s">
        <v>591</v>
      </c>
      <c r="F62" s="42" t="s">
        <v>265</v>
      </c>
      <c r="G62" s="42"/>
      <c r="H62" s="311">
        <f>H63</f>
        <v>1415.02</v>
      </c>
    </row>
    <row r="63" spans="2:8" s="37" customFormat="1" ht="15.75" customHeight="1">
      <c r="B63" s="50" t="s">
        <v>11</v>
      </c>
      <c r="C63" s="38" t="s">
        <v>636</v>
      </c>
      <c r="D63" s="38" t="s">
        <v>595</v>
      </c>
      <c r="E63" s="38" t="s">
        <v>591</v>
      </c>
      <c r="F63" s="42" t="s">
        <v>265</v>
      </c>
      <c r="G63" s="42">
        <v>610</v>
      </c>
      <c r="H63" s="311">
        <v>1415.02</v>
      </c>
    </row>
    <row r="64" spans="2:8" s="37" customFormat="1" ht="44.25" customHeight="1">
      <c r="B64" s="14" t="s">
        <v>467</v>
      </c>
      <c r="C64" s="38" t="s">
        <v>636</v>
      </c>
      <c r="D64" s="38" t="s">
        <v>595</v>
      </c>
      <c r="E64" s="38" t="s">
        <v>591</v>
      </c>
      <c r="F64" s="42" t="s">
        <v>267</v>
      </c>
      <c r="G64" s="42"/>
      <c r="H64" s="311">
        <f>H65</f>
        <v>4722</v>
      </c>
    </row>
    <row r="65" spans="2:8" s="37" customFormat="1" ht="15.75" customHeight="1">
      <c r="B65" s="50" t="s">
        <v>11</v>
      </c>
      <c r="C65" s="38" t="s">
        <v>636</v>
      </c>
      <c r="D65" s="38" t="s">
        <v>595</v>
      </c>
      <c r="E65" s="38" t="s">
        <v>591</v>
      </c>
      <c r="F65" s="42" t="s">
        <v>267</v>
      </c>
      <c r="G65" s="42">
        <v>610</v>
      </c>
      <c r="H65" s="311">
        <v>4722</v>
      </c>
    </row>
    <row r="66" spans="2:8" s="37" customFormat="1" ht="50.25" customHeight="1">
      <c r="B66" s="50" t="s">
        <v>116</v>
      </c>
      <c r="C66" s="38" t="s">
        <v>636</v>
      </c>
      <c r="D66" s="38" t="s">
        <v>595</v>
      </c>
      <c r="E66" s="38" t="s">
        <v>591</v>
      </c>
      <c r="F66" s="42" t="s">
        <v>692</v>
      </c>
      <c r="G66" s="42"/>
      <c r="H66" s="311">
        <f>H67</f>
        <v>700</v>
      </c>
    </row>
    <row r="67" spans="2:8" s="37" customFormat="1" ht="15.75" customHeight="1">
      <c r="B67" s="50" t="s">
        <v>11</v>
      </c>
      <c r="C67" s="38" t="s">
        <v>636</v>
      </c>
      <c r="D67" s="38" t="s">
        <v>595</v>
      </c>
      <c r="E67" s="38" t="s">
        <v>591</v>
      </c>
      <c r="F67" s="42" t="s">
        <v>692</v>
      </c>
      <c r="G67" s="42">
        <v>610</v>
      </c>
      <c r="H67" s="311">
        <v>700</v>
      </c>
    </row>
    <row r="68" spans="2:8" s="37" customFormat="1" ht="17.25" customHeight="1">
      <c r="B68" s="50" t="s">
        <v>127</v>
      </c>
      <c r="C68" s="38" t="s">
        <v>636</v>
      </c>
      <c r="D68" s="38" t="s">
        <v>595</v>
      </c>
      <c r="E68" s="38" t="s">
        <v>591</v>
      </c>
      <c r="F68" s="42" t="s">
        <v>64</v>
      </c>
      <c r="G68" s="42"/>
      <c r="H68" s="311">
        <f>H69</f>
        <v>6562.39</v>
      </c>
    </row>
    <row r="69" spans="2:8" s="37" customFormat="1" ht="15.75" customHeight="1">
      <c r="B69" s="50" t="s">
        <v>63</v>
      </c>
      <c r="C69" s="38" t="s">
        <v>636</v>
      </c>
      <c r="D69" s="38" t="s">
        <v>595</v>
      </c>
      <c r="E69" s="38" t="s">
        <v>591</v>
      </c>
      <c r="F69" s="42" t="s">
        <v>266</v>
      </c>
      <c r="G69" s="42"/>
      <c r="H69" s="311">
        <f>H70</f>
        <v>6562.39</v>
      </c>
    </row>
    <row r="70" spans="2:8" s="37" customFormat="1" ht="15.75" customHeight="1">
      <c r="B70" s="50" t="s">
        <v>11</v>
      </c>
      <c r="C70" s="38" t="s">
        <v>636</v>
      </c>
      <c r="D70" s="38" t="s">
        <v>595</v>
      </c>
      <c r="E70" s="38" t="s">
        <v>591</v>
      </c>
      <c r="F70" s="42" t="s">
        <v>266</v>
      </c>
      <c r="G70" s="42">
        <v>610</v>
      </c>
      <c r="H70" s="311">
        <v>6562.39</v>
      </c>
    </row>
    <row r="71" spans="2:8" s="37" customFormat="1" ht="31.5" customHeight="1">
      <c r="B71" s="50" t="s">
        <v>128</v>
      </c>
      <c r="C71" s="38" t="s">
        <v>636</v>
      </c>
      <c r="D71" s="38" t="s">
        <v>595</v>
      </c>
      <c r="E71" s="38" t="s">
        <v>591</v>
      </c>
      <c r="F71" s="42" t="s">
        <v>65</v>
      </c>
      <c r="G71" s="42"/>
      <c r="H71" s="311">
        <f>H72+H74+H76+H78</f>
        <v>11010.419999999998</v>
      </c>
    </row>
    <row r="72" spans="2:8" s="37" customFormat="1" ht="15.75" customHeight="1">
      <c r="B72" s="50" t="s">
        <v>66</v>
      </c>
      <c r="C72" s="38" t="s">
        <v>636</v>
      </c>
      <c r="D72" s="38" t="s">
        <v>595</v>
      </c>
      <c r="E72" s="38" t="s">
        <v>591</v>
      </c>
      <c r="F72" s="42" t="s">
        <v>268</v>
      </c>
      <c r="G72" s="42"/>
      <c r="H72" s="311">
        <f>H73</f>
        <v>9190.71</v>
      </c>
    </row>
    <row r="73" spans="2:8" s="37" customFormat="1" ht="22.5" customHeight="1">
      <c r="B73" s="50" t="s">
        <v>11</v>
      </c>
      <c r="C73" s="38" t="s">
        <v>636</v>
      </c>
      <c r="D73" s="38" t="s">
        <v>595</v>
      </c>
      <c r="E73" s="38" t="s">
        <v>591</v>
      </c>
      <c r="F73" s="42" t="s">
        <v>268</v>
      </c>
      <c r="G73" s="42">
        <v>610</v>
      </c>
      <c r="H73" s="311">
        <v>9190.71</v>
      </c>
    </row>
    <row r="74" spans="2:8" s="37" customFormat="1" ht="69.75" customHeight="1">
      <c r="B74" s="51" t="s">
        <v>330</v>
      </c>
      <c r="C74" s="38" t="s">
        <v>636</v>
      </c>
      <c r="D74" s="38" t="s">
        <v>595</v>
      </c>
      <c r="E74" s="38" t="s">
        <v>591</v>
      </c>
      <c r="F74" s="42" t="s">
        <v>67</v>
      </c>
      <c r="G74" s="42"/>
      <c r="H74" s="311">
        <f>H75</f>
        <v>1700</v>
      </c>
    </row>
    <row r="75" spans="2:8" s="37" customFormat="1" ht="15" customHeight="1">
      <c r="B75" s="14" t="s">
        <v>11</v>
      </c>
      <c r="C75" s="38" t="s">
        <v>636</v>
      </c>
      <c r="D75" s="38" t="s">
        <v>595</v>
      </c>
      <c r="E75" s="38" t="s">
        <v>591</v>
      </c>
      <c r="F75" s="42" t="s">
        <v>67</v>
      </c>
      <c r="G75" s="42">
        <v>610</v>
      </c>
      <c r="H75" s="311">
        <v>1700</v>
      </c>
    </row>
    <row r="76" spans="2:8" s="37" customFormat="1" ht="38.25" customHeight="1">
      <c r="B76" s="50" t="s">
        <v>115</v>
      </c>
      <c r="C76" s="38" t="s">
        <v>636</v>
      </c>
      <c r="D76" s="38" t="s">
        <v>595</v>
      </c>
      <c r="E76" s="38" t="s">
        <v>591</v>
      </c>
      <c r="F76" s="42" t="s">
        <v>682</v>
      </c>
      <c r="G76" s="42"/>
      <c r="H76" s="311">
        <f>H77</f>
        <v>19.71</v>
      </c>
    </row>
    <row r="77" spans="2:8" s="37" customFormat="1" ht="15" customHeight="1">
      <c r="B77" s="50" t="s">
        <v>11</v>
      </c>
      <c r="C77" s="38" t="s">
        <v>636</v>
      </c>
      <c r="D77" s="38" t="s">
        <v>595</v>
      </c>
      <c r="E77" s="38" t="s">
        <v>591</v>
      </c>
      <c r="F77" s="42" t="s">
        <v>682</v>
      </c>
      <c r="G77" s="42">
        <v>610</v>
      </c>
      <c r="H77" s="311">
        <v>19.71</v>
      </c>
    </row>
    <row r="78" spans="2:8" s="37" customFormat="1" ht="15" customHeight="1">
      <c r="B78" s="77" t="s">
        <v>705</v>
      </c>
      <c r="C78" s="38" t="s">
        <v>636</v>
      </c>
      <c r="D78" s="38" t="s">
        <v>595</v>
      </c>
      <c r="E78" s="38" t="s">
        <v>591</v>
      </c>
      <c r="F78" s="42" t="s">
        <v>704</v>
      </c>
      <c r="G78" s="40"/>
      <c r="H78" s="311">
        <f>H79</f>
        <v>100</v>
      </c>
    </row>
    <row r="79" spans="2:8" s="37" customFormat="1" ht="15" customHeight="1">
      <c r="B79" s="50" t="s">
        <v>11</v>
      </c>
      <c r="C79" s="38" t="s">
        <v>636</v>
      </c>
      <c r="D79" s="38" t="s">
        <v>595</v>
      </c>
      <c r="E79" s="38" t="s">
        <v>591</v>
      </c>
      <c r="F79" s="42" t="s">
        <v>704</v>
      </c>
      <c r="G79" s="40">
        <v>610</v>
      </c>
      <c r="H79" s="311">
        <v>100</v>
      </c>
    </row>
    <row r="80" spans="2:8" s="37" customFormat="1" ht="27" customHeight="1">
      <c r="B80" s="10" t="s">
        <v>141</v>
      </c>
      <c r="C80" s="38" t="s">
        <v>636</v>
      </c>
      <c r="D80" s="38" t="s">
        <v>595</v>
      </c>
      <c r="E80" s="38" t="s">
        <v>591</v>
      </c>
      <c r="F80" s="143" t="s">
        <v>140</v>
      </c>
      <c r="G80" s="40"/>
      <c r="H80" s="311">
        <f>H81</f>
        <v>44.05</v>
      </c>
    </row>
    <row r="81" spans="2:8" s="37" customFormat="1" ht="15" customHeight="1">
      <c r="B81" s="11" t="s">
        <v>11</v>
      </c>
      <c r="C81" s="38" t="s">
        <v>636</v>
      </c>
      <c r="D81" s="38" t="s">
        <v>595</v>
      </c>
      <c r="E81" s="38" t="s">
        <v>591</v>
      </c>
      <c r="F81" s="143" t="s">
        <v>140</v>
      </c>
      <c r="G81" s="40">
        <v>610</v>
      </c>
      <c r="H81" s="311">
        <v>44.05</v>
      </c>
    </row>
    <row r="82" spans="2:8" s="37" customFormat="1" ht="15.75" customHeight="1">
      <c r="B82" s="50" t="s">
        <v>444</v>
      </c>
      <c r="C82" s="38" t="s">
        <v>663</v>
      </c>
      <c r="D82" s="38" t="s">
        <v>595</v>
      </c>
      <c r="E82" s="38" t="s">
        <v>604</v>
      </c>
      <c r="F82" s="39"/>
      <c r="G82" s="34"/>
      <c r="H82" s="288">
        <f>H83+H89</f>
        <v>3323.5899999999997</v>
      </c>
    </row>
    <row r="83" spans="2:8" s="37" customFormat="1" ht="42.75" customHeight="1">
      <c r="B83" s="79" t="s">
        <v>263</v>
      </c>
      <c r="C83" s="38" t="s">
        <v>636</v>
      </c>
      <c r="D83" s="38" t="s">
        <v>595</v>
      </c>
      <c r="E83" s="38" t="s">
        <v>604</v>
      </c>
      <c r="F83" s="39"/>
      <c r="G83" s="34"/>
      <c r="H83" s="288">
        <f>H84</f>
        <v>3323.5899999999997</v>
      </c>
    </row>
    <row r="84" spans="2:8" s="37" customFormat="1" ht="29.25" customHeight="1">
      <c r="B84" s="50" t="s">
        <v>331</v>
      </c>
      <c r="C84" s="38" t="s">
        <v>636</v>
      </c>
      <c r="D84" s="38" t="s">
        <v>595</v>
      </c>
      <c r="E84" s="38" t="s">
        <v>604</v>
      </c>
      <c r="F84" s="42" t="s">
        <v>70</v>
      </c>
      <c r="G84" s="34"/>
      <c r="H84" s="288">
        <f>H85</f>
        <v>3323.5899999999997</v>
      </c>
    </row>
    <row r="85" spans="2:8" s="37" customFormat="1" ht="33.75" customHeight="1">
      <c r="B85" s="51" t="s">
        <v>69</v>
      </c>
      <c r="C85" s="34" t="s">
        <v>636</v>
      </c>
      <c r="D85" s="38" t="s">
        <v>595</v>
      </c>
      <c r="E85" s="38" t="s">
        <v>604</v>
      </c>
      <c r="F85" s="42" t="s">
        <v>269</v>
      </c>
      <c r="G85" s="34"/>
      <c r="H85" s="288">
        <f>H86+H87+H88</f>
        <v>3323.5899999999997</v>
      </c>
    </row>
    <row r="86" spans="2:8" s="37" customFormat="1" ht="33" customHeight="1">
      <c r="B86" s="50" t="s">
        <v>583</v>
      </c>
      <c r="C86" s="34" t="s">
        <v>636</v>
      </c>
      <c r="D86" s="38" t="s">
        <v>595</v>
      </c>
      <c r="E86" s="38" t="s">
        <v>604</v>
      </c>
      <c r="F86" s="42" t="s">
        <v>269</v>
      </c>
      <c r="G86" s="42">
        <v>120</v>
      </c>
      <c r="H86" s="311">
        <v>3043.39</v>
      </c>
    </row>
    <row r="87" spans="2:8" s="37" customFormat="1" ht="31.5" customHeight="1">
      <c r="B87" s="50" t="s">
        <v>25</v>
      </c>
      <c r="C87" s="34" t="s">
        <v>636</v>
      </c>
      <c r="D87" s="38" t="s">
        <v>595</v>
      </c>
      <c r="E87" s="38" t="s">
        <v>604</v>
      </c>
      <c r="F87" s="42" t="s">
        <v>269</v>
      </c>
      <c r="G87" s="42">
        <v>240</v>
      </c>
      <c r="H87" s="311">
        <v>275.01</v>
      </c>
    </row>
    <row r="88" spans="2:8" s="37" customFormat="1" ht="18" customHeight="1">
      <c r="B88" s="6" t="s">
        <v>5</v>
      </c>
      <c r="C88" s="34" t="s">
        <v>636</v>
      </c>
      <c r="D88" s="38" t="s">
        <v>595</v>
      </c>
      <c r="E88" s="38" t="s">
        <v>604</v>
      </c>
      <c r="F88" s="42" t="s">
        <v>269</v>
      </c>
      <c r="G88" s="40">
        <v>850</v>
      </c>
      <c r="H88" s="311">
        <v>5.19</v>
      </c>
    </row>
    <row r="89" spans="2:8" s="37" customFormat="1" ht="47.25" customHeight="1">
      <c r="B89" s="50" t="s">
        <v>156</v>
      </c>
      <c r="C89" s="38" t="s">
        <v>636</v>
      </c>
      <c r="D89" s="38" t="s">
        <v>595</v>
      </c>
      <c r="E89" s="38" t="s">
        <v>604</v>
      </c>
      <c r="F89" s="39" t="s">
        <v>200</v>
      </c>
      <c r="G89" s="34"/>
      <c r="H89" s="288">
        <f>H90</f>
        <v>0</v>
      </c>
    </row>
    <row r="90" spans="2:8" s="37" customFormat="1" ht="30" customHeight="1">
      <c r="B90" s="50" t="s">
        <v>22</v>
      </c>
      <c r="C90" s="34" t="s">
        <v>636</v>
      </c>
      <c r="D90" s="38" t="s">
        <v>595</v>
      </c>
      <c r="E90" s="38" t="s">
        <v>604</v>
      </c>
      <c r="F90" s="39" t="s">
        <v>540</v>
      </c>
      <c r="G90" s="34"/>
      <c r="H90" s="288">
        <f>H91</f>
        <v>0</v>
      </c>
    </row>
    <row r="91" spans="2:8" s="37" customFormat="1" ht="64.5" customHeight="1">
      <c r="B91" s="9" t="s">
        <v>270</v>
      </c>
      <c r="C91" s="38" t="s">
        <v>636</v>
      </c>
      <c r="D91" s="38" t="s">
        <v>595</v>
      </c>
      <c r="E91" s="38" t="s">
        <v>604</v>
      </c>
      <c r="F91" s="42" t="s">
        <v>271</v>
      </c>
      <c r="G91" s="34"/>
      <c r="H91" s="288">
        <f>H92</f>
        <v>0</v>
      </c>
    </row>
    <row r="92" spans="2:8" s="37" customFormat="1" ht="28.5" customHeight="1">
      <c r="B92" s="9" t="s">
        <v>81</v>
      </c>
      <c r="C92" s="38" t="s">
        <v>636</v>
      </c>
      <c r="D92" s="38" t="s">
        <v>595</v>
      </c>
      <c r="E92" s="38" t="s">
        <v>604</v>
      </c>
      <c r="F92" s="42" t="s">
        <v>272</v>
      </c>
      <c r="G92" s="34"/>
      <c r="H92" s="288">
        <f>H93</f>
        <v>0</v>
      </c>
    </row>
    <row r="93" spans="2:8" s="37" customFormat="1" ht="28.5" customHeight="1">
      <c r="B93" s="6" t="s">
        <v>10</v>
      </c>
      <c r="C93" s="38" t="s">
        <v>636</v>
      </c>
      <c r="D93" s="38" t="s">
        <v>595</v>
      </c>
      <c r="E93" s="38" t="s">
        <v>604</v>
      </c>
      <c r="F93" s="42" t="s">
        <v>272</v>
      </c>
      <c r="G93" s="34" t="s">
        <v>6</v>
      </c>
      <c r="H93" s="288">
        <v>0</v>
      </c>
    </row>
    <row r="94" spans="2:8" s="37" customFormat="1" ht="20.25" customHeight="1">
      <c r="B94" s="71" t="s">
        <v>662</v>
      </c>
      <c r="C94" s="38" t="s">
        <v>636</v>
      </c>
      <c r="D94" s="34" t="s">
        <v>620</v>
      </c>
      <c r="E94" s="34"/>
      <c r="F94" s="42"/>
      <c r="G94" s="34"/>
      <c r="H94" s="288">
        <f>H95</f>
        <v>705.5999999999999</v>
      </c>
    </row>
    <row r="95" spans="2:8" s="37" customFormat="1" ht="20.25" customHeight="1">
      <c r="B95" s="71" t="s">
        <v>659</v>
      </c>
      <c r="C95" s="38" t="s">
        <v>636</v>
      </c>
      <c r="D95" s="34" t="s">
        <v>620</v>
      </c>
      <c r="E95" s="34" t="s">
        <v>593</v>
      </c>
      <c r="F95" s="42"/>
      <c r="G95" s="34"/>
      <c r="H95" s="288">
        <f>H96</f>
        <v>705.5999999999999</v>
      </c>
    </row>
    <row r="96" spans="2:8" s="37" customFormat="1" ht="44.25" customHeight="1">
      <c r="B96" s="50" t="s">
        <v>261</v>
      </c>
      <c r="C96" s="38" t="s">
        <v>636</v>
      </c>
      <c r="D96" s="34" t="s">
        <v>620</v>
      </c>
      <c r="E96" s="34" t="s">
        <v>593</v>
      </c>
      <c r="F96" s="42" t="s">
        <v>262</v>
      </c>
      <c r="G96" s="34"/>
      <c r="H96" s="288">
        <f>H97</f>
        <v>705.5999999999999</v>
      </c>
    </row>
    <row r="97" spans="2:8" s="37" customFormat="1" ht="27" customHeight="1">
      <c r="B97" s="71" t="s">
        <v>488</v>
      </c>
      <c r="C97" s="38" t="s">
        <v>636</v>
      </c>
      <c r="D97" s="34" t="s">
        <v>620</v>
      </c>
      <c r="E97" s="34" t="s">
        <v>593</v>
      </c>
      <c r="F97" s="42" t="s">
        <v>487</v>
      </c>
      <c r="G97" s="34"/>
      <c r="H97" s="288">
        <f>H98</f>
        <v>705.5999999999999</v>
      </c>
    </row>
    <row r="98" spans="2:8" s="37" customFormat="1" ht="25.5" customHeight="1">
      <c r="B98" s="71" t="s">
        <v>489</v>
      </c>
      <c r="C98" s="38" t="s">
        <v>636</v>
      </c>
      <c r="D98" s="34" t="s">
        <v>620</v>
      </c>
      <c r="E98" s="34" t="s">
        <v>593</v>
      </c>
      <c r="F98" s="52" t="s">
        <v>486</v>
      </c>
      <c r="G98" s="34"/>
      <c r="H98" s="288">
        <f>H99</f>
        <v>705.5999999999999</v>
      </c>
    </row>
    <row r="99" spans="2:8" s="37" customFormat="1" ht="28.5" customHeight="1">
      <c r="B99" s="50" t="s">
        <v>97</v>
      </c>
      <c r="C99" s="38" t="s">
        <v>636</v>
      </c>
      <c r="D99" s="34" t="s">
        <v>620</v>
      </c>
      <c r="E99" s="34" t="s">
        <v>593</v>
      </c>
      <c r="F99" s="52" t="s">
        <v>486</v>
      </c>
      <c r="G99" s="34" t="s">
        <v>582</v>
      </c>
      <c r="H99" s="288">
        <f>335.9+176.2+193.5</f>
        <v>705.5999999999999</v>
      </c>
    </row>
    <row r="100" spans="2:8" s="37" customFormat="1" ht="17.25" customHeight="1">
      <c r="B100" s="50" t="s">
        <v>668</v>
      </c>
      <c r="C100" s="38" t="s">
        <v>636</v>
      </c>
      <c r="D100" s="38" t="s">
        <v>633</v>
      </c>
      <c r="E100" s="38"/>
      <c r="F100" s="39"/>
      <c r="G100" s="39"/>
      <c r="H100" s="288">
        <f>H114+H101</f>
        <v>9787.91</v>
      </c>
    </row>
    <row r="101" spans="2:8" s="37" customFormat="1" ht="17.25" customHeight="1">
      <c r="B101" s="77" t="s">
        <v>283</v>
      </c>
      <c r="C101" s="38" t="s">
        <v>636</v>
      </c>
      <c r="D101" s="38" t="s">
        <v>633</v>
      </c>
      <c r="E101" s="38" t="s">
        <v>591</v>
      </c>
      <c r="F101" s="52"/>
      <c r="G101" s="33"/>
      <c r="H101" s="288">
        <f>H102</f>
        <v>7146.52</v>
      </c>
    </row>
    <row r="102" spans="2:8" s="37" customFormat="1" ht="42.75" customHeight="1">
      <c r="B102" s="50" t="s">
        <v>494</v>
      </c>
      <c r="C102" s="38" t="s">
        <v>636</v>
      </c>
      <c r="D102" s="38" t="s">
        <v>633</v>
      </c>
      <c r="E102" s="38" t="s">
        <v>591</v>
      </c>
      <c r="F102" s="52" t="s">
        <v>273</v>
      </c>
      <c r="G102" s="33"/>
      <c r="H102" s="288">
        <f>H103+H111+H108</f>
        <v>7146.52</v>
      </c>
    </row>
    <row r="103" spans="2:8" s="37" customFormat="1" ht="32.25" customHeight="1">
      <c r="B103" s="6" t="s">
        <v>332</v>
      </c>
      <c r="C103" s="38" t="s">
        <v>636</v>
      </c>
      <c r="D103" s="34" t="s">
        <v>633</v>
      </c>
      <c r="E103" s="34" t="s">
        <v>591</v>
      </c>
      <c r="F103" s="52" t="s">
        <v>87</v>
      </c>
      <c r="G103" s="34"/>
      <c r="H103" s="310">
        <f>H104+H106</f>
        <v>593.9200000000001</v>
      </c>
    </row>
    <row r="104" spans="2:8" s="37" customFormat="1" ht="24" customHeight="1">
      <c r="B104" s="9" t="s">
        <v>79</v>
      </c>
      <c r="C104" s="38" t="s">
        <v>636</v>
      </c>
      <c r="D104" s="34" t="s">
        <v>633</v>
      </c>
      <c r="E104" s="34" t="s">
        <v>591</v>
      </c>
      <c r="F104" s="52" t="s">
        <v>88</v>
      </c>
      <c r="G104" s="34"/>
      <c r="H104" s="310">
        <f>H105</f>
        <v>403.97</v>
      </c>
    </row>
    <row r="105" spans="2:8" s="37" customFormat="1" ht="20.25" customHeight="1">
      <c r="B105" s="6" t="s">
        <v>11</v>
      </c>
      <c r="C105" s="38" t="s">
        <v>636</v>
      </c>
      <c r="D105" s="34" t="s">
        <v>633</v>
      </c>
      <c r="E105" s="34" t="s">
        <v>591</v>
      </c>
      <c r="F105" s="52" t="s">
        <v>88</v>
      </c>
      <c r="G105" s="34" t="s">
        <v>12</v>
      </c>
      <c r="H105" s="310">
        <v>403.97</v>
      </c>
    </row>
    <row r="106" spans="2:8" s="37" customFormat="1" ht="90.75" customHeight="1">
      <c r="B106" s="53" t="s">
        <v>333</v>
      </c>
      <c r="C106" s="43" t="s">
        <v>636</v>
      </c>
      <c r="D106" s="45" t="s">
        <v>633</v>
      </c>
      <c r="E106" s="45" t="s">
        <v>591</v>
      </c>
      <c r="F106" s="54" t="s">
        <v>89</v>
      </c>
      <c r="G106" s="45"/>
      <c r="H106" s="314">
        <f>H107</f>
        <v>189.95</v>
      </c>
    </row>
    <row r="107" spans="2:8" s="37" customFormat="1" ht="19.5" customHeight="1">
      <c r="B107" s="11" t="s">
        <v>11</v>
      </c>
      <c r="C107" s="43" t="s">
        <v>636</v>
      </c>
      <c r="D107" s="45" t="s">
        <v>633</v>
      </c>
      <c r="E107" s="45" t="s">
        <v>591</v>
      </c>
      <c r="F107" s="54" t="s">
        <v>89</v>
      </c>
      <c r="G107" s="45" t="s">
        <v>12</v>
      </c>
      <c r="H107" s="314">
        <v>189.95</v>
      </c>
    </row>
    <row r="108" spans="2:8" s="37" customFormat="1" ht="30" customHeight="1">
      <c r="B108" s="11" t="s">
        <v>687</v>
      </c>
      <c r="C108" s="143" t="s">
        <v>636</v>
      </c>
      <c r="D108" s="45" t="s">
        <v>633</v>
      </c>
      <c r="E108" s="45" t="s">
        <v>591</v>
      </c>
      <c r="F108" s="144" t="s">
        <v>228</v>
      </c>
      <c r="G108" s="114"/>
      <c r="H108" s="314">
        <f>H109</f>
        <v>936.1</v>
      </c>
    </row>
    <row r="109" spans="2:8" s="37" customFormat="1" ht="28.5" customHeight="1">
      <c r="B109" s="11" t="s">
        <v>688</v>
      </c>
      <c r="C109" s="143" t="s">
        <v>636</v>
      </c>
      <c r="D109" s="45" t="s">
        <v>633</v>
      </c>
      <c r="E109" s="45" t="s">
        <v>591</v>
      </c>
      <c r="F109" s="144" t="s">
        <v>228</v>
      </c>
      <c r="G109" s="114"/>
      <c r="H109" s="314">
        <f>H110</f>
        <v>936.1</v>
      </c>
    </row>
    <row r="110" spans="2:8" s="37" customFormat="1" ht="19.5" customHeight="1">
      <c r="B110" s="11" t="s">
        <v>11</v>
      </c>
      <c r="C110" s="143" t="s">
        <v>636</v>
      </c>
      <c r="D110" s="45" t="s">
        <v>633</v>
      </c>
      <c r="E110" s="45" t="s">
        <v>591</v>
      </c>
      <c r="F110" s="144" t="s">
        <v>228</v>
      </c>
      <c r="G110" s="114" t="s">
        <v>12</v>
      </c>
      <c r="H110" s="314">
        <v>936.1</v>
      </c>
    </row>
    <row r="111" spans="2:8" s="37" customFormat="1" ht="40.5" customHeight="1">
      <c r="B111" s="11" t="s">
        <v>336</v>
      </c>
      <c r="C111" s="43" t="s">
        <v>636</v>
      </c>
      <c r="D111" s="45" t="s">
        <v>633</v>
      </c>
      <c r="E111" s="45" t="s">
        <v>591</v>
      </c>
      <c r="F111" s="55" t="s">
        <v>334</v>
      </c>
      <c r="G111" s="45"/>
      <c r="H111" s="314">
        <f>H112</f>
        <v>5616.5</v>
      </c>
    </row>
    <row r="112" spans="2:8" s="37" customFormat="1" ht="26.25" customHeight="1">
      <c r="B112" s="11" t="s">
        <v>285</v>
      </c>
      <c r="C112" s="43" t="s">
        <v>636</v>
      </c>
      <c r="D112" s="45" t="s">
        <v>633</v>
      </c>
      <c r="E112" s="45" t="s">
        <v>591</v>
      </c>
      <c r="F112" s="55" t="s">
        <v>335</v>
      </c>
      <c r="G112" s="45"/>
      <c r="H112" s="314">
        <f>H113</f>
        <v>5616.5</v>
      </c>
    </row>
    <row r="113" spans="2:8" s="37" customFormat="1" ht="17.25" customHeight="1">
      <c r="B113" s="11" t="s">
        <v>11</v>
      </c>
      <c r="C113" s="43" t="s">
        <v>636</v>
      </c>
      <c r="D113" s="45" t="s">
        <v>633</v>
      </c>
      <c r="E113" s="45" t="s">
        <v>591</v>
      </c>
      <c r="F113" s="55" t="s">
        <v>335</v>
      </c>
      <c r="G113" s="45" t="s">
        <v>12</v>
      </c>
      <c r="H113" s="314">
        <v>5616.5</v>
      </c>
    </row>
    <row r="114" spans="2:8" s="37" customFormat="1" ht="15.75" customHeight="1">
      <c r="B114" s="10" t="s">
        <v>13</v>
      </c>
      <c r="C114" s="43" t="s">
        <v>636</v>
      </c>
      <c r="D114" s="43" t="s">
        <v>633</v>
      </c>
      <c r="E114" s="43" t="s">
        <v>145</v>
      </c>
      <c r="F114" s="55"/>
      <c r="G114" s="45"/>
      <c r="H114" s="313">
        <f>H115+H121</f>
        <v>2641.39</v>
      </c>
    </row>
    <row r="115" spans="2:8" s="37" customFormat="1" ht="40.5" customHeight="1">
      <c r="B115" s="53" t="s">
        <v>494</v>
      </c>
      <c r="C115" s="43" t="s">
        <v>636</v>
      </c>
      <c r="D115" s="45" t="s">
        <v>633</v>
      </c>
      <c r="E115" s="45" t="s">
        <v>596</v>
      </c>
      <c r="F115" s="55" t="s">
        <v>273</v>
      </c>
      <c r="G115" s="45"/>
      <c r="H115" s="313">
        <f>H116</f>
        <v>2641.39</v>
      </c>
    </row>
    <row r="116" spans="2:8" s="37" customFormat="1" ht="40.5" customHeight="1">
      <c r="B116" s="10" t="s">
        <v>286</v>
      </c>
      <c r="C116" s="43" t="s">
        <v>636</v>
      </c>
      <c r="D116" s="45" t="s">
        <v>633</v>
      </c>
      <c r="E116" s="45" t="s">
        <v>596</v>
      </c>
      <c r="F116" s="55" t="s">
        <v>80</v>
      </c>
      <c r="G116" s="45"/>
      <c r="H116" s="313">
        <f>H117+H119</f>
        <v>2641.39</v>
      </c>
    </row>
    <row r="117" spans="2:8" s="37" customFormat="1" ht="24.75" customHeight="1">
      <c r="B117" s="10" t="s">
        <v>79</v>
      </c>
      <c r="C117" s="43" t="s">
        <v>636</v>
      </c>
      <c r="D117" s="45" t="s">
        <v>633</v>
      </c>
      <c r="E117" s="45" t="s">
        <v>596</v>
      </c>
      <c r="F117" s="55" t="s">
        <v>227</v>
      </c>
      <c r="G117" s="45"/>
      <c r="H117" s="313">
        <f>H118</f>
        <v>1898.24</v>
      </c>
    </row>
    <row r="118" spans="2:8" s="37" customFormat="1" ht="15.75" customHeight="1">
      <c r="B118" s="11" t="s">
        <v>11</v>
      </c>
      <c r="C118" s="43" t="s">
        <v>636</v>
      </c>
      <c r="D118" s="45" t="s">
        <v>633</v>
      </c>
      <c r="E118" s="45" t="s">
        <v>596</v>
      </c>
      <c r="F118" s="55" t="s">
        <v>227</v>
      </c>
      <c r="G118" s="45" t="s">
        <v>12</v>
      </c>
      <c r="H118" s="313">
        <v>1898.24</v>
      </c>
    </row>
    <row r="119" spans="2:8" s="56" customFormat="1" ht="90.75" customHeight="1">
      <c r="B119" s="53" t="s">
        <v>333</v>
      </c>
      <c r="C119" s="43" t="s">
        <v>636</v>
      </c>
      <c r="D119" s="45" t="s">
        <v>633</v>
      </c>
      <c r="E119" s="45" t="s">
        <v>596</v>
      </c>
      <c r="F119" s="54" t="s">
        <v>229</v>
      </c>
      <c r="G119" s="45"/>
      <c r="H119" s="314">
        <f>H120</f>
        <v>743.15</v>
      </c>
    </row>
    <row r="120" spans="2:8" s="37" customFormat="1" ht="15.75" customHeight="1">
      <c r="B120" s="11" t="s">
        <v>11</v>
      </c>
      <c r="C120" s="43" t="s">
        <v>636</v>
      </c>
      <c r="D120" s="45" t="s">
        <v>633</v>
      </c>
      <c r="E120" s="45" t="s">
        <v>596</v>
      </c>
      <c r="F120" s="54" t="s">
        <v>229</v>
      </c>
      <c r="G120" s="45" t="s">
        <v>12</v>
      </c>
      <c r="H120" s="314">
        <v>743.15</v>
      </c>
    </row>
    <row r="121" spans="2:8" s="37" customFormat="1" ht="43.5" customHeight="1">
      <c r="B121" s="50" t="s">
        <v>156</v>
      </c>
      <c r="C121" s="38" t="s">
        <v>636</v>
      </c>
      <c r="D121" s="34" t="s">
        <v>633</v>
      </c>
      <c r="E121" s="34" t="s">
        <v>596</v>
      </c>
      <c r="F121" s="39" t="s">
        <v>200</v>
      </c>
      <c r="G121" s="34"/>
      <c r="H121" s="310">
        <f>H122</f>
        <v>0</v>
      </c>
    </row>
    <row r="122" spans="2:8" s="37" customFormat="1" ht="28.5" customHeight="1">
      <c r="B122" s="50" t="s">
        <v>337</v>
      </c>
      <c r="C122" s="38" t="s">
        <v>636</v>
      </c>
      <c r="D122" s="34" t="s">
        <v>633</v>
      </c>
      <c r="E122" s="34" t="s">
        <v>596</v>
      </c>
      <c r="F122" s="39" t="s">
        <v>540</v>
      </c>
      <c r="G122" s="34"/>
      <c r="H122" s="310">
        <f>H123</f>
        <v>0</v>
      </c>
    </row>
    <row r="123" spans="2:8" s="37" customFormat="1" ht="56.25" customHeight="1">
      <c r="B123" s="9" t="s">
        <v>338</v>
      </c>
      <c r="C123" s="38" t="s">
        <v>636</v>
      </c>
      <c r="D123" s="34" t="s">
        <v>633</v>
      </c>
      <c r="E123" s="34" t="s">
        <v>596</v>
      </c>
      <c r="F123" s="42" t="s">
        <v>271</v>
      </c>
      <c r="G123" s="34"/>
      <c r="H123" s="310">
        <f>H124</f>
        <v>0</v>
      </c>
    </row>
    <row r="124" spans="2:8" s="37" customFormat="1" ht="30" customHeight="1">
      <c r="B124" s="9" t="s">
        <v>81</v>
      </c>
      <c r="C124" s="38" t="s">
        <v>636</v>
      </c>
      <c r="D124" s="34" t="s">
        <v>633</v>
      </c>
      <c r="E124" s="34" t="s">
        <v>596</v>
      </c>
      <c r="F124" s="42" t="s">
        <v>272</v>
      </c>
      <c r="G124" s="34"/>
      <c r="H124" s="310">
        <f>H125</f>
        <v>0</v>
      </c>
    </row>
    <row r="125" spans="2:8" s="37" customFormat="1" ht="15.75" customHeight="1">
      <c r="B125" s="6" t="s">
        <v>11</v>
      </c>
      <c r="C125" s="38" t="s">
        <v>636</v>
      </c>
      <c r="D125" s="34" t="s">
        <v>633</v>
      </c>
      <c r="E125" s="34" t="s">
        <v>596</v>
      </c>
      <c r="F125" s="42" t="s">
        <v>272</v>
      </c>
      <c r="G125" s="34" t="s">
        <v>12</v>
      </c>
      <c r="H125" s="310">
        <f>20-20</f>
        <v>0</v>
      </c>
    </row>
    <row r="126" spans="2:8" s="37" customFormat="1" ht="27" customHeight="1">
      <c r="B126" s="57" t="s">
        <v>651</v>
      </c>
      <c r="C126" s="58">
        <v>114</v>
      </c>
      <c r="D126" s="31"/>
      <c r="E126" s="34"/>
      <c r="F126" s="33"/>
      <c r="G126" s="33"/>
      <c r="H126" s="310">
        <f>H127</f>
        <v>2747.9900000000002</v>
      </c>
    </row>
    <row r="127" spans="2:8" s="37" customFormat="1" ht="15.75" customHeight="1">
      <c r="B127" s="9" t="s">
        <v>652</v>
      </c>
      <c r="C127" s="38" t="s">
        <v>634</v>
      </c>
      <c r="D127" s="38" t="s">
        <v>591</v>
      </c>
      <c r="E127" s="38"/>
      <c r="F127" s="33"/>
      <c r="G127" s="33"/>
      <c r="H127" s="310">
        <f>H128+H133+H139</f>
        <v>2747.9900000000002</v>
      </c>
    </row>
    <row r="128" spans="2:8" s="37" customFormat="1" ht="31.5" customHeight="1">
      <c r="B128" s="9" t="s">
        <v>339</v>
      </c>
      <c r="C128" s="38" t="s">
        <v>634</v>
      </c>
      <c r="D128" s="38" t="s">
        <v>591</v>
      </c>
      <c r="E128" s="38" t="s">
        <v>596</v>
      </c>
      <c r="F128" s="33"/>
      <c r="G128" s="34"/>
      <c r="H128" s="310">
        <f>H130</f>
        <v>1520.37</v>
      </c>
    </row>
    <row r="129" spans="2:8" s="37" customFormat="1" ht="27" customHeight="1">
      <c r="B129" s="9" t="s">
        <v>340</v>
      </c>
      <c r="C129" s="38" t="s">
        <v>634</v>
      </c>
      <c r="D129" s="38" t="s">
        <v>591</v>
      </c>
      <c r="E129" s="38" t="s">
        <v>596</v>
      </c>
      <c r="F129" s="33" t="s">
        <v>182</v>
      </c>
      <c r="G129" s="34"/>
      <c r="H129" s="310">
        <f>H132</f>
        <v>1520.37</v>
      </c>
    </row>
    <row r="130" spans="2:8" s="37" customFormat="1" ht="24" customHeight="1">
      <c r="B130" s="9" t="s">
        <v>4</v>
      </c>
      <c r="C130" s="38" t="s">
        <v>634</v>
      </c>
      <c r="D130" s="38" t="s">
        <v>591</v>
      </c>
      <c r="E130" s="38" t="s">
        <v>596</v>
      </c>
      <c r="F130" s="33" t="s">
        <v>183</v>
      </c>
      <c r="G130" s="34"/>
      <c r="H130" s="310">
        <f>H132</f>
        <v>1520.37</v>
      </c>
    </row>
    <row r="131" spans="2:8" s="37" customFormat="1" ht="30" customHeight="1">
      <c r="B131" s="9" t="s">
        <v>77</v>
      </c>
      <c r="C131" s="38" t="s">
        <v>634</v>
      </c>
      <c r="D131" s="38" t="s">
        <v>591</v>
      </c>
      <c r="E131" s="38" t="s">
        <v>596</v>
      </c>
      <c r="F131" s="33" t="s">
        <v>184</v>
      </c>
      <c r="G131" s="34"/>
      <c r="H131" s="310">
        <f>H132</f>
        <v>1520.37</v>
      </c>
    </row>
    <row r="132" spans="2:8" s="37" customFormat="1" ht="31.5" customHeight="1">
      <c r="B132" s="6" t="s">
        <v>583</v>
      </c>
      <c r="C132" s="38" t="s">
        <v>634</v>
      </c>
      <c r="D132" s="38" t="s">
        <v>591</v>
      </c>
      <c r="E132" s="38" t="s">
        <v>596</v>
      </c>
      <c r="F132" s="33" t="s">
        <v>184</v>
      </c>
      <c r="G132" s="34" t="s">
        <v>2</v>
      </c>
      <c r="H132" s="310">
        <v>1520.37</v>
      </c>
    </row>
    <row r="133" spans="2:8" s="37" customFormat="1" ht="43.5" customHeight="1">
      <c r="B133" s="90" t="s">
        <v>341</v>
      </c>
      <c r="C133" s="38" t="s">
        <v>634</v>
      </c>
      <c r="D133" s="38" t="s">
        <v>591</v>
      </c>
      <c r="E133" s="38" t="s">
        <v>593</v>
      </c>
      <c r="F133" s="33"/>
      <c r="G133" s="34"/>
      <c r="H133" s="310">
        <f>H134</f>
        <v>1145.2200000000003</v>
      </c>
    </row>
    <row r="134" spans="2:8" s="37" customFormat="1" ht="32.25" customHeight="1">
      <c r="B134" s="9" t="s">
        <v>342</v>
      </c>
      <c r="C134" s="38" t="s">
        <v>634</v>
      </c>
      <c r="D134" s="38" t="s">
        <v>591</v>
      </c>
      <c r="E134" s="38" t="s">
        <v>593</v>
      </c>
      <c r="F134" s="33" t="s">
        <v>185</v>
      </c>
      <c r="G134" s="34"/>
      <c r="H134" s="310">
        <f>H135</f>
        <v>1145.2200000000003</v>
      </c>
    </row>
    <row r="135" spans="2:8" s="37" customFormat="1" ht="31.5" customHeight="1">
      <c r="B135" s="9" t="s">
        <v>77</v>
      </c>
      <c r="C135" s="38" t="s">
        <v>634</v>
      </c>
      <c r="D135" s="38" t="s">
        <v>591</v>
      </c>
      <c r="E135" s="38" t="s">
        <v>593</v>
      </c>
      <c r="F135" s="33" t="s">
        <v>186</v>
      </c>
      <c r="G135" s="34"/>
      <c r="H135" s="310">
        <f>H136+H137+H138</f>
        <v>1145.2200000000003</v>
      </c>
    </row>
    <row r="136" spans="2:8" s="37" customFormat="1" ht="27" customHeight="1">
      <c r="B136" s="6" t="s">
        <v>583</v>
      </c>
      <c r="C136" s="38" t="s">
        <v>634</v>
      </c>
      <c r="D136" s="38" t="s">
        <v>591</v>
      </c>
      <c r="E136" s="38" t="s">
        <v>593</v>
      </c>
      <c r="F136" s="33" t="s">
        <v>186</v>
      </c>
      <c r="G136" s="34" t="s">
        <v>2</v>
      </c>
      <c r="H136" s="310">
        <v>560.69</v>
      </c>
    </row>
    <row r="137" spans="2:8" s="37" customFormat="1" ht="30" customHeight="1">
      <c r="B137" s="6" t="s">
        <v>580</v>
      </c>
      <c r="C137" s="38" t="s">
        <v>634</v>
      </c>
      <c r="D137" s="38" t="s">
        <v>591</v>
      </c>
      <c r="E137" s="38" t="s">
        <v>593</v>
      </c>
      <c r="F137" s="33" t="s">
        <v>186</v>
      </c>
      <c r="G137" s="34" t="s">
        <v>6</v>
      </c>
      <c r="H137" s="310">
        <v>574.84</v>
      </c>
    </row>
    <row r="138" spans="2:8" s="37" customFormat="1" ht="15" customHeight="1">
      <c r="B138" s="6" t="s">
        <v>5</v>
      </c>
      <c r="C138" s="38" t="s">
        <v>634</v>
      </c>
      <c r="D138" s="38" t="s">
        <v>591</v>
      </c>
      <c r="E138" s="38" t="s">
        <v>593</v>
      </c>
      <c r="F138" s="33" t="s">
        <v>186</v>
      </c>
      <c r="G138" s="34" t="s">
        <v>7</v>
      </c>
      <c r="H138" s="310">
        <v>9.69</v>
      </c>
    </row>
    <row r="139" spans="2:8" s="37" customFormat="1" ht="15.75" customHeight="1">
      <c r="B139" s="50" t="s">
        <v>630</v>
      </c>
      <c r="C139" s="38" t="s">
        <v>634</v>
      </c>
      <c r="D139" s="38" t="s">
        <v>591</v>
      </c>
      <c r="E139" s="38" t="s">
        <v>664</v>
      </c>
      <c r="F139" s="33"/>
      <c r="G139" s="34"/>
      <c r="H139" s="288">
        <f>H141</f>
        <v>82.4</v>
      </c>
    </row>
    <row r="140" spans="2:8" s="37" customFormat="1" ht="36" customHeight="1">
      <c r="B140" s="9" t="s">
        <v>343</v>
      </c>
      <c r="C140" s="38" t="s">
        <v>634</v>
      </c>
      <c r="D140" s="38" t="s">
        <v>591</v>
      </c>
      <c r="E140" s="38" t="s">
        <v>664</v>
      </c>
      <c r="F140" s="33" t="s">
        <v>187</v>
      </c>
      <c r="G140" s="34"/>
      <c r="H140" s="288">
        <f>H141</f>
        <v>82.4</v>
      </c>
    </row>
    <row r="141" spans="2:8" s="37" customFormat="1" ht="18" customHeight="1">
      <c r="B141" s="9" t="s">
        <v>344</v>
      </c>
      <c r="C141" s="38" t="s">
        <v>634</v>
      </c>
      <c r="D141" s="38" t="s">
        <v>591</v>
      </c>
      <c r="E141" s="38" t="s">
        <v>664</v>
      </c>
      <c r="F141" s="39" t="s">
        <v>188</v>
      </c>
      <c r="G141" s="34"/>
      <c r="H141" s="288">
        <f>H142</f>
        <v>82.4</v>
      </c>
    </row>
    <row r="142" spans="2:8" s="37" customFormat="1" ht="18" customHeight="1">
      <c r="B142" s="6" t="s">
        <v>5</v>
      </c>
      <c r="C142" s="38" t="s">
        <v>634</v>
      </c>
      <c r="D142" s="38" t="s">
        <v>591</v>
      </c>
      <c r="E142" s="38" t="s">
        <v>664</v>
      </c>
      <c r="F142" s="39" t="s">
        <v>188</v>
      </c>
      <c r="G142" s="34" t="s">
        <v>7</v>
      </c>
      <c r="H142" s="310">
        <v>82.4</v>
      </c>
    </row>
    <row r="143" spans="2:8" s="37" customFormat="1" ht="21.75" customHeight="1">
      <c r="B143" s="8" t="s">
        <v>656</v>
      </c>
      <c r="C143" s="35" t="s">
        <v>635</v>
      </c>
      <c r="D143" s="38"/>
      <c r="E143" s="38"/>
      <c r="F143" s="33"/>
      <c r="G143" s="34"/>
      <c r="H143" s="310">
        <f>H144+H231+H245+H264++H283+H307+H317+H292</f>
        <v>96574.71000000002</v>
      </c>
    </row>
    <row r="144" spans="2:8" s="37" customFormat="1" ht="15.75" customHeight="1">
      <c r="B144" s="59" t="s">
        <v>652</v>
      </c>
      <c r="C144" s="38" t="s">
        <v>635</v>
      </c>
      <c r="D144" s="38" t="s">
        <v>591</v>
      </c>
      <c r="E144" s="38"/>
      <c r="F144" s="33"/>
      <c r="G144" s="34"/>
      <c r="H144" s="310">
        <f>H145+H180+H176+H169+H173</f>
        <v>48615.91</v>
      </c>
    </row>
    <row r="145" spans="2:8" s="37" customFormat="1" ht="45.75" customHeight="1">
      <c r="B145" s="50" t="s">
        <v>345</v>
      </c>
      <c r="C145" s="38" t="s">
        <v>635</v>
      </c>
      <c r="D145" s="38" t="s">
        <v>591</v>
      </c>
      <c r="E145" s="38" t="s">
        <v>604</v>
      </c>
      <c r="F145" s="33"/>
      <c r="G145" s="34"/>
      <c r="H145" s="310">
        <f>H159+H165+H146</f>
        <v>19864.38</v>
      </c>
    </row>
    <row r="146" spans="2:8" s="37" customFormat="1" ht="45.75" customHeight="1">
      <c r="B146" s="80" t="s">
        <v>346</v>
      </c>
      <c r="C146" s="38" t="s">
        <v>635</v>
      </c>
      <c r="D146" s="38" t="s">
        <v>591</v>
      </c>
      <c r="E146" s="38" t="s">
        <v>604</v>
      </c>
      <c r="F146" s="60" t="s">
        <v>305</v>
      </c>
      <c r="G146" s="34"/>
      <c r="H146" s="310">
        <f>H147+H150+H152+H155+H157</f>
        <v>18916.38</v>
      </c>
    </row>
    <row r="147" spans="2:8" s="37" customFormat="1" ht="30" customHeight="1">
      <c r="B147" s="9" t="s">
        <v>347</v>
      </c>
      <c r="C147" s="38" t="s">
        <v>635</v>
      </c>
      <c r="D147" s="38" t="s">
        <v>591</v>
      </c>
      <c r="E147" s="38" t="s">
        <v>604</v>
      </c>
      <c r="F147" s="60" t="s">
        <v>306</v>
      </c>
      <c r="G147" s="34"/>
      <c r="H147" s="310">
        <f>H148+H149</f>
        <v>1894.6899999999998</v>
      </c>
    </row>
    <row r="148" spans="2:8" s="37" customFormat="1" ht="30" customHeight="1">
      <c r="B148" s="6" t="s">
        <v>580</v>
      </c>
      <c r="C148" s="38" t="s">
        <v>635</v>
      </c>
      <c r="D148" s="38" t="s">
        <v>591</v>
      </c>
      <c r="E148" s="38" t="s">
        <v>604</v>
      </c>
      <c r="F148" s="60" t="s">
        <v>306</v>
      </c>
      <c r="G148" s="34" t="s">
        <v>6</v>
      </c>
      <c r="H148" s="288">
        <v>1822.08</v>
      </c>
    </row>
    <row r="149" spans="2:8" s="37" customFormat="1" ht="20.25" customHeight="1">
      <c r="B149" s="6" t="s">
        <v>5</v>
      </c>
      <c r="C149" s="38" t="s">
        <v>635</v>
      </c>
      <c r="D149" s="38" t="s">
        <v>591</v>
      </c>
      <c r="E149" s="38" t="s">
        <v>604</v>
      </c>
      <c r="F149" s="60" t="s">
        <v>306</v>
      </c>
      <c r="G149" s="34" t="s">
        <v>7</v>
      </c>
      <c r="H149" s="288">
        <v>72.61</v>
      </c>
    </row>
    <row r="150" spans="2:8" s="37" customFormat="1" ht="33" customHeight="1">
      <c r="B150" s="9" t="s">
        <v>348</v>
      </c>
      <c r="C150" s="38" t="s">
        <v>635</v>
      </c>
      <c r="D150" s="38" t="s">
        <v>591</v>
      </c>
      <c r="E150" s="38" t="s">
        <v>604</v>
      </c>
      <c r="F150" s="60" t="s">
        <v>307</v>
      </c>
      <c r="G150" s="34"/>
      <c r="H150" s="288">
        <f>H151</f>
        <v>16560.99</v>
      </c>
    </row>
    <row r="151" spans="2:8" s="37" customFormat="1" ht="27.75" customHeight="1">
      <c r="B151" s="6" t="s">
        <v>583</v>
      </c>
      <c r="C151" s="38" t="s">
        <v>635</v>
      </c>
      <c r="D151" s="38" t="s">
        <v>591</v>
      </c>
      <c r="E151" s="38" t="s">
        <v>604</v>
      </c>
      <c r="F151" s="60" t="s">
        <v>307</v>
      </c>
      <c r="G151" s="34" t="s">
        <v>2</v>
      </c>
      <c r="H151" s="288">
        <v>16560.99</v>
      </c>
    </row>
    <row r="152" spans="2:8" s="37" customFormat="1" ht="83.25" customHeight="1">
      <c r="B152" s="50" t="s">
        <v>90</v>
      </c>
      <c r="C152" s="38" t="s">
        <v>635</v>
      </c>
      <c r="D152" s="38" t="s">
        <v>591</v>
      </c>
      <c r="E152" s="38" t="s">
        <v>604</v>
      </c>
      <c r="F152" s="33" t="s">
        <v>364</v>
      </c>
      <c r="G152" s="34"/>
      <c r="H152" s="288">
        <f>H153+H154</f>
        <v>333</v>
      </c>
    </row>
    <row r="153" spans="2:8" s="37" customFormat="1" ht="27.75" customHeight="1">
      <c r="B153" s="6" t="s">
        <v>583</v>
      </c>
      <c r="C153" s="38" t="s">
        <v>635</v>
      </c>
      <c r="D153" s="38" t="s">
        <v>591</v>
      </c>
      <c r="E153" s="38" t="s">
        <v>604</v>
      </c>
      <c r="F153" s="33" t="s">
        <v>364</v>
      </c>
      <c r="G153" s="34" t="s">
        <v>2</v>
      </c>
      <c r="H153" s="288">
        <v>292.5</v>
      </c>
    </row>
    <row r="154" spans="2:8" s="37" customFormat="1" ht="31.5" customHeight="1">
      <c r="B154" s="6" t="s">
        <v>580</v>
      </c>
      <c r="C154" s="38" t="s">
        <v>635</v>
      </c>
      <c r="D154" s="38" t="s">
        <v>591</v>
      </c>
      <c r="E154" s="38" t="s">
        <v>604</v>
      </c>
      <c r="F154" s="33" t="s">
        <v>364</v>
      </c>
      <c r="G154" s="34" t="s">
        <v>6</v>
      </c>
      <c r="H154" s="288">
        <v>40.5</v>
      </c>
    </row>
    <row r="155" spans="2:8" s="37" customFormat="1" ht="78" customHeight="1">
      <c r="B155" s="50" t="s">
        <v>350</v>
      </c>
      <c r="C155" s="38" t="s">
        <v>635</v>
      </c>
      <c r="D155" s="38" t="s">
        <v>591</v>
      </c>
      <c r="E155" s="38" t="s">
        <v>604</v>
      </c>
      <c r="F155" s="33" t="s">
        <v>365</v>
      </c>
      <c r="G155" s="34"/>
      <c r="H155" s="288">
        <f>H156</f>
        <v>34.4</v>
      </c>
    </row>
    <row r="156" spans="2:8" s="37" customFormat="1" ht="30.75" customHeight="1">
      <c r="B156" s="6" t="s">
        <v>583</v>
      </c>
      <c r="C156" s="38" t="s">
        <v>635</v>
      </c>
      <c r="D156" s="38" t="s">
        <v>591</v>
      </c>
      <c r="E156" s="38" t="s">
        <v>604</v>
      </c>
      <c r="F156" s="33" t="s">
        <v>365</v>
      </c>
      <c r="G156" s="34" t="s">
        <v>2</v>
      </c>
      <c r="H156" s="288">
        <v>34.4</v>
      </c>
    </row>
    <row r="157" spans="2:8" s="37" customFormat="1" ht="63.75" customHeight="1">
      <c r="B157" s="294" t="s">
        <v>453</v>
      </c>
      <c r="C157" s="295" t="s">
        <v>635</v>
      </c>
      <c r="D157" s="38" t="s">
        <v>591</v>
      </c>
      <c r="E157" s="38" t="s">
        <v>604</v>
      </c>
      <c r="F157" s="305" t="s">
        <v>454</v>
      </c>
      <c r="G157" s="290"/>
      <c r="H157" s="315">
        <f>H158</f>
        <v>93.3</v>
      </c>
    </row>
    <row r="158" spans="2:8" s="37" customFormat="1" ht="30.75" customHeight="1">
      <c r="B158" s="294" t="s">
        <v>580</v>
      </c>
      <c r="C158" s="295" t="s">
        <v>635</v>
      </c>
      <c r="D158" s="38" t="s">
        <v>591</v>
      </c>
      <c r="E158" s="38" t="s">
        <v>604</v>
      </c>
      <c r="F158" s="305" t="s">
        <v>454</v>
      </c>
      <c r="G158" s="290" t="s">
        <v>6</v>
      </c>
      <c r="H158" s="315">
        <v>93.3</v>
      </c>
    </row>
    <row r="159" spans="2:8" s="37" customFormat="1" ht="44.25" customHeight="1">
      <c r="B159" s="50" t="s">
        <v>156</v>
      </c>
      <c r="C159" s="38" t="s">
        <v>635</v>
      </c>
      <c r="D159" s="38" t="s">
        <v>591</v>
      </c>
      <c r="E159" s="38" t="s">
        <v>604</v>
      </c>
      <c r="F159" s="39" t="s">
        <v>200</v>
      </c>
      <c r="G159" s="34"/>
      <c r="H159" s="288">
        <f>H160</f>
        <v>636.5999999999999</v>
      </c>
    </row>
    <row r="160" spans="2:8" s="37" customFormat="1" ht="31.5" customHeight="1">
      <c r="B160" s="50" t="s">
        <v>352</v>
      </c>
      <c r="C160" s="38" t="s">
        <v>635</v>
      </c>
      <c r="D160" s="38" t="s">
        <v>591</v>
      </c>
      <c r="E160" s="38" t="s">
        <v>604</v>
      </c>
      <c r="F160" s="39" t="s">
        <v>540</v>
      </c>
      <c r="G160" s="34"/>
      <c r="H160" s="288">
        <f>H161</f>
        <v>636.5999999999999</v>
      </c>
    </row>
    <row r="161" spans="2:8" s="37" customFormat="1" ht="47.25" customHeight="1">
      <c r="B161" s="9" t="s">
        <v>353</v>
      </c>
      <c r="C161" s="38" t="s">
        <v>635</v>
      </c>
      <c r="D161" s="38" t="s">
        <v>591</v>
      </c>
      <c r="E161" s="38" t="s">
        <v>604</v>
      </c>
      <c r="F161" s="39" t="s">
        <v>202</v>
      </c>
      <c r="G161" s="34"/>
      <c r="H161" s="288">
        <f>H162</f>
        <v>636.5999999999999</v>
      </c>
    </row>
    <row r="162" spans="2:8" s="37" customFormat="1" ht="82.5" customHeight="1">
      <c r="B162" s="9" t="s">
        <v>14</v>
      </c>
      <c r="C162" s="38" t="s">
        <v>635</v>
      </c>
      <c r="D162" s="38" t="s">
        <v>591</v>
      </c>
      <c r="E162" s="38" t="s">
        <v>604</v>
      </c>
      <c r="F162" s="39" t="s">
        <v>203</v>
      </c>
      <c r="G162" s="34"/>
      <c r="H162" s="288">
        <f>H163+H164</f>
        <v>636.5999999999999</v>
      </c>
    </row>
    <row r="163" spans="2:8" s="37" customFormat="1" ht="27" customHeight="1">
      <c r="B163" s="6" t="s">
        <v>583</v>
      </c>
      <c r="C163" s="38" t="s">
        <v>635</v>
      </c>
      <c r="D163" s="38" t="s">
        <v>591</v>
      </c>
      <c r="E163" s="38" t="s">
        <v>604</v>
      </c>
      <c r="F163" s="39" t="s">
        <v>203</v>
      </c>
      <c r="G163" s="34" t="s">
        <v>2</v>
      </c>
      <c r="H163" s="288">
        <v>454.21</v>
      </c>
    </row>
    <row r="164" spans="2:8" s="37" customFormat="1" ht="30.75" customHeight="1">
      <c r="B164" s="6" t="s">
        <v>580</v>
      </c>
      <c r="C164" s="38" t="s">
        <v>635</v>
      </c>
      <c r="D164" s="38" t="s">
        <v>591</v>
      </c>
      <c r="E164" s="38" t="s">
        <v>604</v>
      </c>
      <c r="F164" s="39" t="s">
        <v>203</v>
      </c>
      <c r="G164" s="34" t="s">
        <v>6</v>
      </c>
      <c r="H164" s="310">
        <v>182.39</v>
      </c>
    </row>
    <row r="165" spans="2:8" s="37" customFormat="1" ht="30.75" customHeight="1">
      <c r="B165" s="6" t="s">
        <v>428</v>
      </c>
      <c r="C165" s="38" t="s">
        <v>635</v>
      </c>
      <c r="D165" s="38" t="s">
        <v>591</v>
      </c>
      <c r="E165" s="38" t="s">
        <v>604</v>
      </c>
      <c r="F165" s="33" t="s">
        <v>426</v>
      </c>
      <c r="G165" s="34"/>
      <c r="H165" s="310">
        <f>H166</f>
        <v>311.4</v>
      </c>
    </row>
    <row r="166" spans="2:8" s="37" customFormat="1" ht="31.5" customHeight="1">
      <c r="B166" s="50" t="s">
        <v>349</v>
      </c>
      <c r="C166" s="38" t="s">
        <v>635</v>
      </c>
      <c r="D166" s="38" t="s">
        <v>591</v>
      </c>
      <c r="E166" s="38" t="s">
        <v>604</v>
      </c>
      <c r="F166" s="61" t="s">
        <v>427</v>
      </c>
      <c r="G166" s="34"/>
      <c r="H166" s="310">
        <f>H167+H168</f>
        <v>311.4</v>
      </c>
    </row>
    <row r="167" spans="2:8" s="37" customFormat="1" ht="29.25" customHeight="1">
      <c r="B167" s="6" t="s">
        <v>583</v>
      </c>
      <c r="C167" s="38" t="s">
        <v>635</v>
      </c>
      <c r="D167" s="38" t="s">
        <v>591</v>
      </c>
      <c r="E167" s="38" t="s">
        <v>604</v>
      </c>
      <c r="F167" s="61" t="s">
        <v>427</v>
      </c>
      <c r="G167" s="34" t="s">
        <v>2</v>
      </c>
      <c r="H167" s="310">
        <v>183.95</v>
      </c>
    </row>
    <row r="168" spans="2:8" s="37" customFormat="1" ht="30" customHeight="1">
      <c r="B168" s="6" t="s">
        <v>580</v>
      </c>
      <c r="C168" s="38" t="s">
        <v>635</v>
      </c>
      <c r="D168" s="38" t="s">
        <v>591</v>
      </c>
      <c r="E168" s="38" t="s">
        <v>604</v>
      </c>
      <c r="F168" s="61" t="s">
        <v>427</v>
      </c>
      <c r="G168" s="34" t="s">
        <v>6</v>
      </c>
      <c r="H168" s="310">
        <v>127.45</v>
      </c>
    </row>
    <row r="169" spans="2:8" s="37" customFormat="1" ht="16.5" customHeight="1">
      <c r="B169" s="6" t="s">
        <v>159</v>
      </c>
      <c r="C169" s="38" t="s">
        <v>635</v>
      </c>
      <c r="D169" s="34" t="s">
        <v>591</v>
      </c>
      <c r="E169" s="34" t="s">
        <v>594</v>
      </c>
      <c r="F169" s="89"/>
      <c r="G169" s="33"/>
      <c r="H169" s="310">
        <f>H170</f>
        <v>18</v>
      </c>
    </row>
    <row r="170" spans="2:8" s="37" customFormat="1" ht="16.5" customHeight="1">
      <c r="B170" s="6" t="s">
        <v>313</v>
      </c>
      <c r="C170" s="38" t="s">
        <v>635</v>
      </c>
      <c r="D170" s="34" t="s">
        <v>591</v>
      </c>
      <c r="E170" s="34" t="s">
        <v>594</v>
      </c>
      <c r="F170" s="33" t="s">
        <v>312</v>
      </c>
      <c r="G170" s="33"/>
      <c r="H170" s="310">
        <f>H171</f>
        <v>18</v>
      </c>
    </row>
    <row r="171" spans="2:8" s="37" customFormat="1" ht="39.75" customHeight="1">
      <c r="B171" s="13" t="s">
        <v>311</v>
      </c>
      <c r="C171" s="38" t="s">
        <v>635</v>
      </c>
      <c r="D171" s="34" t="s">
        <v>591</v>
      </c>
      <c r="E171" s="34" t="s">
        <v>594</v>
      </c>
      <c r="F171" s="39" t="s">
        <v>314</v>
      </c>
      <c r="G171" s="33"/>
      <c r="H171" s="310">
        <f>H172</f>
        <v>18</v>
      </c>
    </row>
    <row r="172" spans="2:8" s="37" customFormat="1" ht="30" customHeight="1">
      <c r="B172" s="6" t="s">
        <v>580</v>
      </c>
      <c r="C172" s="38" t="s">
        <v>635</v>
      </c>
      <c r="D172" s="34" t="s">
        <v>591</v>
      </c>
      <c r="E172" s="34" t="s">
        <v>594</v>
      </c>
      <c r="F172" s="39" t="s">
        <v>314</v>
      </c>
      <c r="G172" s="33">
        <v>240</v>
      </c>
      <c r="H172" s="310">
        <v>18</v>
      </c>
    </row>
    <row r="173" spans="2:8" s="37" customFormat="1" ht="18.75" customHeight="1">
      <c r="B173" s="50" t="s">
        <v>173</v>
      </c>
      <c r="C173" s="38" t="s">
        <v>635</v>
      </c>
      <c r="D173" s="34" t="s">
        <v>591</v>
      </c>
      <c r="E173" s="34" t="s">
        <v>603</v>
      </c>
      <c r="F173" s="33"/>
      <c r="G173" s="33"/>
      <c r="H173" s="310">
        <f>H174</f>
        <v>0</v>
      </c>
    </row>
    <row r="174" spans="2:8" s="37" customFormat="1" ht="19.5" customHeight="1">
      <c r="B174" s="9" t="s">
        <v>174</v>
      </c>
      <c r="C174" s="38" t="s">
        <v>635</v>
      </c>
      <c r="D174" s="34" t="s">
        <v>591</v>
      </c>
      <c r="E174" s="34" t="s">
        <v>603</v>
      </c>
      <c r="F174" s="33" t="s">
        <v>175</v>
      </c>
      <c r="G174" s="33"/>
      <c r="H174" s="310">
        <f>H175</f>
        <v>0</v>
      </c>
    </row>
    <row r="175" spans="2:8" s="37" customFormat="1" ht="25.5" customHeight="1">
      <c r="B175" s="6" t="s">
        <v>10</v>
      </c>
      <c r="C175" s="38" t="s">
        <v>635</v>
      </c>
      <c r="D175" s="34" t="s">
        <v>591</v>
      </c>
      <c r="E175" s="34" t="s">
        <v>603</v>
      </c>
      <c r="F175" s="33" t="s">
        <v>175</v>
      </c>
      <c r="G175" s="33">
        <v>240</v>
      </c>
      <c r="H175" s="310"/>
    </row>
    <row r="176" spans="2:8" s="37" customFormat="1" ht="16.5" customHeight="1">
      <c r="B176" s="6" t="s">
        <v>150</v>
      </c>
      <c r="C176" s="38" t="s">
        <v>635</v>
      </c>
      <c r="D176" s="38" t="s">
        <v>591</v>
      </c>
      <c r="E176" s="38" t="s">
        <v>633</v>
      </c>
      <c r="F176" s="61"/>
      <c r="G176" s="34"/>
      <c r="H176" s="310">
        <f>H177</f>
        <v>0</v>
      </c>
    </row>
    <row r="177" spans="2:8" s="37" customFormat="1" ht="16.5" customHeight="1">
      <c r="B177" s="6" t="s">
        <v>315</v>
      </c>
      <c r="C177" s="38" t="s">
        <v>635</v>
      </c>
      <c r="D177" s="38" t="s">
        <v>591</v>
      </c>
      <c r="E177" s="38" t="s">
        <v>633</v>
      </c>
      <c r="F177" s="61" t="s">
        <v>316</v>
      </c>
      <c r="G177" s="34"/>
      <c r="H177" s="310">
        <f>H178</f>
        <v>0</v>
      </c>
    </row>
    <row r="178" spans="2:8" s="37" customFormat="1" ht="29.25" customHeight="1">
      <c r="B178" s="6" t="s">
        <v>318</v>
      </c>
      <c r="C178" s="38" t="s">
        <v>635</v>
      </c>
      <c r="D178" s="38" t="s">
        <v>591</v>
      </c>
      <c r="E178" s="38" t="s">
        <v>633</v>
      </c>
      <c r="F178" s="61" t="s">
        <v>317</v>
      </c>
      <c r="G178" s="34"/>
      <c r="H178" s="310">
        <f>H179</f>
        <v>0</v>
      </c>
    </row>
    <row r="179" spans="2:8" s="37" customFormat="1" ht="15.75" customHeight="1">
      <c r="B179" s="6" t="s">
        <v>151</v>
      </c>
      <c r="C179" s="38" t="s">
        <v>635</v>
      </c>
      <c r="D179" s="38" t="s">
        <v>591</v>
      </c>
      <c r="E179" s="38" t="s">
        <v>633</v>
      </c>
      <c r="F179" s="61" t="s">
        <v>317</v>
      </c>
      <c r="G179" s="34" t="s">
        <v>152</v>
      </c>
      <c r="H179" s="310">
        <f>100-100</f>
        <v>0</v>
      </c>
    </row>
    <row r="180" spans="2:8" s="37" customFormat="1" ht="15.75" customHeight="1">
      <c r="B180" s="50" t="s">
        <v>630</v>
      </c>
      <c r="C180" s="38" t="s">
        <v>635</v>
      </c>
      <c r="D180" s="34" t="s">
        <v>591</v>
      </c>
      <c r="E180" s="34" t="s">
        <v>664</v>
      </c>
      <c r="F180" s="33"/>
      <c r="G180" s="34"/>
      <c r="H180" s="310">
        <f>H181+H199+H204+H213+H220+H186+H188+H192+H224+H201+H195</f>
        <v>28733.530000000002</v>
      </c>
    </row>
    <row r="181" spans="2:8" s="37" customFormat="1" ht="15.75" customHeight="1">
      <c r="B181" s="6" t="s">
        <v>313</v>
      </c>
      <c r="C181" s="38" t="s">
        <v>635</v>
      </c>
      <c r="D181" s="34" t="s">
        <v>591</v>
      </c>
      <c r="E181" s="34" t="s">
        <v>664</v>
      </c>
      <c r="F181" s="33" t="s">
        <v>312</v>
      </c>
      <c r="G181" s="34"/>
      <c r="H181" s="310">
        <f>H182</f>
        <v>2086.1</v>
      </c>
    </row>
    <row r="182" spans="2:8" s="37" customFormat="1" ht="84.75" customHeight="1">
      <c r="B182" s="9" t="s">
        <v>354</v>
      </c>
      <c r="C182" s="38" t="s">
        <v>635</v>
      </c>
      <c r="D182" s="34" t="s">
        <v>591</v>
      </c>
      <c r="E182" s="34" t="s">
        <v>664</v>
      </c>
      <c r="F182" s="33" t="s">
        <v>430</v>
      </c>
      <c r="G182" s="34"/>
      <c r="H182" s="310">
        <f>H183</f>
        <v>2086.1</v>
      </c>
    </row>
    <row r="183" spans="2:8" s="37" customFormat="1" ht="28.5" customHeight="1">
      <c r="B183" s="9" t="s">
        <v>35</v>
      </c>
      <c r="C183" s="38" t="s">
        <v>635</v>
      </c>
      <c r="D183" s="34" t="s">
        <v>591</v>
      </c>
      <c r="E183" s="34" t="s">
        <v>664</v>
      </c>
      <c r="F183" s="33" t="s">
        <v>430</v>
      </c>
      <c r="G183" s="34"/>
      <c r="H183" s="310">
        <f>H184+H185</f>
        <v>2086.1</v>
      </c>
    </row>
    <row r="184" spans="2:8" s="37" customFormat="1" ht="22.5" customHeight="1">
      <c r="B184" s="50" t="s">
        <v>91</v>
      </c>
      <c r="C184" s="34" t="s">
        <v>635</v>
      </c>
      <c r="D184" s="38" t="s">
        <v>591</v>
      </c>
      <c r="E184" s="46" t="s">
        <v>664</v>
      </c>
      <c r="F184" s="33" t="s">
        <v>430</v>
      </c>
      <c r="G184" s="34" t="s">
        <v>178</v>
      </c>
      <c r="H184" s="310">
        <v>1751.89</v>
      </c>
    </row>
    <row r="185" spans="2:8" s="37" customFormat="1" ht="31.5" customHeight="1">
      <c r="B185" s="6" t="s">
        <v>580</v>
      </c>
      <c r="C185" s="34" t="s">
        <v>635</v>
      </c>
      <c r="D185" s="38" t="s">
        <v>591</v>
      </c>
      <c r="E185" s="46" t="s">
        <v>664</v>
      </c>
      <c r="F185" s="33" t="s">
        <v>430</v>
      </c>
      <c r="G185" s="34" t="s">
        <v>6</v>
      </c>
      <c r="H185" s="310">
        <v>334.21</v>
      </c>
    </row>
    <row r="186" spans="2:8" s="37" customFormat="1" ht="33.75" customHeight="1">
      <c r="B186" s="9" t="s">
        <v>171</v>
      </c>
      <c r="C186" s="34" t="s">
        <v>635</v>
      </c>
      <c r="D186" s="34" t="s">
        <v>591</v>
      </c>
      <c r="E186" s="63" t="s">
        <v>664</v>
      </c>
      <c r="F186" s="33" t="s">
        <v>166</v>
      </c>
      <c r="G186" s="34"/>
      <c r="H186" s="310">
        <f>H187</f>
        <v>0</v>
      </c>
    </row>
    <row r="187" spans="2:8" s="37" customFormat="1" ht="31.5" customHeight="1">
      <c r="B187" s="6" t="s">
        <v>580</v>
      </c>
      <c r="C187" s="34" t="s">
        <v>635</v>
      </c>
      <c r="D187" s="38" t="s">
        <v>591</v>
      </c>
      <c r="E187" s="46" t="s">
        <v>664</v>
      </c>
      <c r="F187" s="33" t="s">
        <v>166</v>
      </c>
      <c r="G187" s="34" t="s">
        <v>6</v>
      </c>
      <c r="H187" s="310">
        <f>31-31</f>
        <v>0</v>
      </c>
    </row>
    <row r="188" spans="2:8" s="37" customFormat="1" ht="30" customHeight="1">
      <c r="B188" s="50" t="s">
        <v>179</v>
      </c>
      <c r="C188" s="34" t="s">
        <v>635</v>
      </c>
      <c r="D188" s="38" t="s">
        <v>591</v>
      </c>
      <c r="E188" s="46" t="s">
        <v>664</v>
      </c>
      <c r="F188" s="31" t="s">
        <v>177</v>
      </c>
      <c r="G188" s="34"/>
      <c r="H188" s="310">
        <f>H189+H190+H191</f>
        <v>19789.81</v>
      </c>
    </row>
    <row r="189" spans="2:8" s="37" customFormat="1" ht="24" customHeight="1">
      <c r="B189" s="50" t="s">
        <v>91</v>
      </c>
      <c r="C189" s="34" t="s">
        <v>635</v>
      </c>
      <c r="D189" s="38" t="s">
        <v>591</v>
      </c>
      <c r="E189" s="46" t="s">
        <v>664</v>
      </c>
      <c r="F189" s="31" t="s">
        <v>177</v>
      </c>
      <c r="G189" s="34" t="s">
        <v>178</v>
      </c>
      <c r="H189" s="310">
        <v>18635.29</v>
      </c>
    </row>
    <row r="190" spans="2:8" s="37" customFormat="1" ht="33" customHeight="1">
      <c r="B190" s="6" t="s">
        <v>580</v>
      </c>
      <c r="C190" s="34" t="s">
        <v>635</v>
      </c>
      <c r="D190" s="38" t="s">
        <v>591</v>
      </c>
      <c r="E190" s="46" t="s">
        <v>664</v>
      </c>
      <c r="F190" s="31" t="s">
        <v>177</v>
      </c>
      <c r="G190" s="34" t="s">
        <v>6</v>
      </c>
      <c r="H190" s="310">
        <v>1009.09</v>
      </c>
    </row>
    <row r="191" spans="2:8" s="37" customFormat="1" ht="19.5" customHeight="1">
      <c r="B191" s="132" t="s">
        <v>5</v>
      </c>
      <c r="C191" s="34" t="s">
        <v>635</v>
      </c>
      <c r="D191" s="38" t="s">
        <v>591</v>
      </c>
      <c r="E191" s="46" t="s">
        <v>664</v>
      </c>
      <c r="F191" s="31" t="s">
        <v>177</v>
      </c>
      <c r="G191" s="34" t="s">
        <v>7</v>
      </c>
      <c r="H191" s="310">
        <v>145.43</v>
      </c>
    </row>
    <row r="192" spans="2:8" s="37" customFormat="1" ht="20.25" customHeight="1">
      <c r="B192" s="6" t="s">
        <v>180</v>
      </c>
      <c r="C192" s="34" t="s">
        <v>635</v>
      </c>
      <c r="D192" s="38" t="s">
        <v>591</v>
      </c>
      <c r="E192" s="46" t="s">
        <v>664</v>
      </c>
      <c r="F192" s="31" t="s">
        <v>181</v>
      </c>
      <c r="G192" s="34"/>
      <c r="H192" s="310">
        <f>H193+H194</f>
        <v>2335.9300000000003</v>
      </c>
    </row>
    <row r="193" spans="2:8" s="37" customFormat="1" ht="23.25" customHeight="1">
      <c r="B193" s="50" t="s">
        <v>91</v>
      </c>
      <c r="C193" s="34" t="s">
        <v>635</v>
      </c>
      <c r="D193" s="38" t="s">
        <v>591</v>
      </c>
      <c r="E193" s="46" t="s">
        <v>664</v>
      </c>
      <c r="F193" s="31" t="s">
        <v>181</v>
      </c>
      <c r="G193" s="34" t="s">
        <v>178</v>
      </c>
      <c r="H193" s="310">
        <v>2255.42</v>
      </c>
    </row>
    <row r="194" spans="2:8" s="37" customFormat="1" ht="33.75" customHeight="1">
      <c r="B194" s="6" t="s">
        <v>580</v>
      </c>
      <c r="C194" s="34" t="s">
        <v>635</v>
      </c>
      <c r="D194" s="38" t="s">
        <v>591</v>
      </c>
      <c r="E194" s="46" t="s">
        <v>664</v>
      </c>
      <c r="F194" s="31" t="s">
        <v>181</v>
      </c>
      <c r="G194" s="34" t="s">
        <v>6</v>
      </c>
      <c r="H194" s="310">
        <v>80.51</v>
      </c>
    </row>
    <row r="195" spans="2:8" s="37" customFormat="1" ht="27.75" customHeight="1">
      <c r="B195" s="50" t="s">
        <v>700</v>
      </c>
      <c r="C195" s="34" t="s">
        <v>635</v>
      </c>
      <c r="D195" s="38" t="s">
        <v>591</v>
      </c>
      <c r="E195" s="46" t="s">
        <v>664</v>
      </c>
      <c r="F195" s="31" t="s">
        <v>699</v>
      </c>
      <c r="G195" s="34"/>
      <c r="H195" s="310">
        <f>H196+H197+H198</f>
        <v>2508.7400000000002</v>
      </c>
    </row>
    <row r="196" spans="2:8" s="37" customFormat="1" ht="26.25" customHeight="1">
      <c r="B196" s="50" t="s">
        <v>91</v>
      </c>
      <c r="C196" s="34" t="s">
        <v>635</v>
      </c>
      <c r="D196" s="38" t="s">
        <v>591</v>
      </c>
      <c r="E196" s="46" t="s">
        <v>664</v>
      </c>
      <c r="F196" s="31" t="s">
        <v>699</v>
      </c>
      <c r="G196" s="34" t="s">
        <v>178</v>
      </c>
      <c r="H196" s="310">
        <v>1892.88</v>
      </c>
    </row>
    <row r="197" spans="2:8" s="37" customFormat="1" ht="33.75" customHeight="1">
      <c r="B197" s="6" t="s">
        <v>580</v>
      </c>
      <c r="C197" s="34" t="s">
        <v>635</v>
      </c>
      <c r="D197" s="38" t="s">
        <v>591</v>
      </c>
      <c r="E197" s="46" t="s">
        <v>664</v>
      </c>
      <c r="F197" s="31" t="s">
        <v>699</v>
      </c>
      <c r="G197" s="34" t="s">
        <v>6</v>
      </c>
      <c r="H197" s="310">
        <v>611.83</v>
      </c>
    </row>
    <row r="198" spans="2:8" s="37" customFormat="1" ht="21.75" customHeight="1">
      <c r="B198" s="132" t="s">
        <v>5</v>
      </c>
      <c r="C198" s="34" t="s">
        <v>635</v>
      </c>
      <c r="D198" s="38" t="s">
        <v>591</v>
      </c>
      <c r="E198" s="46" t="s">
        <v>664</v>
      </c>
      <c r="F198" s="31" t="s">
        <v>699</v>
      </c>
      <c r="G198" s="34" t="s">
        <v>7</v>
      </c>
      <c r="H198" s="310">
        <v>4.03</v>
      </c>
    </row>
    <row r="199" spans="2:8" s="37" customFormat="1" ht="33" customHeight="1">
      <c r="B199" s="9" t="s">
        <v>8</v>
      </c>
      <c r="C199" s="38" t="s">
        <v>635</v>
      </c>
      <c r="D199" s="34" t="s">
        <v>591</v>
      </c>
      <c r="E199" s="34" t="s">
        <v>664</v>
      </c>
      <c r="F199" s="33" t="s">
        <v>204</v>
      </c>
      <c r="G199" s="34"/>
      <c r="H199" s="310">
        <f>H200</f>
        <v>0</v>
      </c>
    </row>
    <row r="200" spans="2:8" s="37" customFormat="1" ht="35.25" customHeight="1">
      <c r="B200" s="14" t="s">
        <v>48</v>
      </c>
      <c r="C200" s="38" t="s">
        <v>635</v>
      </c>
      <c r="D200" s="34" t="s">
        <v>591</v>
      </c>
      <c r="E200" s="34" t="s">
        <v>664</v>
      </c>
      <c r="F200" s="33" t="s">
        <v>204</v>
      </c>
      <c r="G200" s="34" t="s">
        <v>9</v>
      </c>
      <c r="H200" s="310">
        <f>50-50</f>
        <v>0</v>
      </c>
    </row>
    <row r="201" spans="2:8" s="56" customFormat="1" ht="46.5" customHeight="1">
      <c r="B201" s="81" t="s">
        <v>297</v>
      </c>
      <c r="C201" s="45" t="s">
        <v>635</v>
      </c>
      <c r="D201" s="45" t="s">
        <v>591</v>
      </c>
      <c r="E201" s="45" t="s">
        <v>664</v>
      </c>
      <c r="F201" s="64" t="s">
        <v>134</v>
      </c>
      <c r="G201" s="45"/>
      <c r="H201" s="314">
        <f>H202</f>
        <v>0</v>
      </c>
    </row>
    <row r="202" spans="2:8" s="56" customFormat="1" ht="35.25" customHeight="1">
      <c r="B202" s="81" t="s">
        <v>135</v>
      </c>
      <c r="C202" s="45" t="s">
        <v>635</v>
      </c>
      <c r="D202" s="45" t="s">
        <v>591</v>
      </c>
      <c r="E202" s="45" t="s">
        <v>664</v>
      </c>
      <c r="F202" s="64" t="s">
        <v>136</v>
      </c>
      <c r="G202" s="45"/>
      <c r="H202" s="314">
        <f>H203</f>
        <v>0</v>
      </c>
    </row>
    <row r="203" spans="2:8" s="56" customFormat="1" ht="37.5" customHeight="1">
      <c r="B203" s="6" t="s">
        <v>580</v>
      </c>
      <c r="C203" s="45" t="s">
        <v>635</v>
      </c>
      <c r="D203" s="45" t="s">
        <v>591</v>
      </c>
      <c r="E203" s="45" t="s">
        <v>664</v>
      </c>
      <c r="F203" s="64" t="s">
        <v>137</v>
      </c>
      <c r="G203" s="45" t="s">
        <v>6</v>
      </c>
      <c r="H203" s="314">
        <f>100-100</f>
        <v>0</v>
      </c>
    </row>
    <row r="204" spans="2:8" s="37" customFormat="1" ht="43.5" customHeight="1">
      <c r="B204" s="51" t="s">
        <v>557</v>
      </c>
      <c r="C204" s="34" t="s">
        <v>635</v>
      </c>
      <c r="D204" s="34" t="s">
        <v>591</v>
      </c>
      <c r="E204" s="34" t="s">
        <v>664</v>
      </c>
      <c r="F204" s="40" t="s">
        <v>516</v>
      </c>
      <c r="G204" s="34"/>
      <c r="H204" s="310">
        <f>H205+H210</f>
        <v>60.95</v>
      </c>
    </row>
    <row r="205" spans="2:8" s="37" customFormat="1" ht="55.5" customHeight="1">
      <c r="B205" s="6" t="s">
        <v>366</v>
      </c>
      <c r="C205" s="38" t="s">
        <v>635</v>
      </c>
      <c r="D205" s="34" t="s">
        <v>591</v>
      </c>
      <c r="E205" s="34" t="s">
        <v>664</v>
      </c>
      <c r="F205" s="40" t="s">
        <v>559</v>
      </c>
      <c r="G205" s="34"/>
      <c r="H205" s="310">
        <f>H206+H208</f>
        <v>60.95</v>
      </c>
    </row>
    <row r="206" spans="2:8" s="37" customFormat="1" ht="29.25" customHeight="1">
      <c r="B206" s="6" t="s">
        <v>561</v>
      </c>
      <c r="C206" s="38" t="s">
        <v>635</v>
      </c>
      <c r="D206" s="34" t="s">
        <v>591</v>
      </c>
      <c r="E206" s="34" t="s">
        <v>664</v>
      </c>
      <c r="F206" s="40" t="s">
        <v>562</v>
      </c>
      <c r="G206" s="34"/>
      <c r="H206" s="310">
        <f>H207</f>
        <v>0</v>
      </c>
    </row>
    <row r="207" spans="2:8" s="37" customFormat="1" ht="31.5" customHeight="1">
      <c r="B207" s="6" t="s">
        <v>580</v>
      </c>
      <c r="C207" s="38" t="s">
        <v>635</v>
      </c>
      <c r="D207" s="34" t="s">
        <v>591</v>
      </c>
      <c r="E207" s="34" t="s">
        <v>664</v>
      </c>
      <c r="F207" s="40" t="s">
        <v>563</v>
      </c>
      <c r="G207" s="34" t="s">
        <v>6</v>
      </c>
      <c r="H207" s="310">
        <f>15-15</f>
        <v>0</v>
      </c>
    </row>
    <row r="208" spans="1:8" s="37" customFormat="1" ht="44.25" customHeight="1">
      <c r="A208" s="6" t="s">
        <v>558</v>
      </c>
      <c r="B208" s="6" t="s">
        <v>558</v>
      </c>
      <c r="C208" s="38" t="s">
        <v>635</v>
      </c>
      <c r="D208" s="34" t="s">
        <v>591</v>
      </c>
      <c r="E208" s="34" t="s">
        <v>664</v>
      </c>
      <c r="F208" s="40" t="s">
        <v>560</v>
      </c>
      <c r="G208" s="34"/>
      <c r="H208" s="288">
        <f>H209</f>
        <v>60.95</v>
      </c>
    </row>
    <row r="209" spans="1:8" s="37" customFormat="1" ht="31.5" customHeight="1">
      <c r="A209" s="6" t="s">
        <v>10</v>
      </c>
      <c r="B209" s="6" t="s">
        <v>580</v>
      </c>
      <c r="C209" s="38" t="s">
        <v>635</v>
      </c>
      <c r="D209" s="34" t="s">
        <v>591</v>
      </c>
      <c r="E209" s="34" t="s">
        <v>664</v>
      </c>
      <c r="F209" s="40" t="s">
        <v>560</v>
      </c>
      <c r="G209" s="34" t="s">
        <v>6</v>
      </c>
      <c r="H209" s="288">
        <v>60.95</v>
      </c>
    </row>
    <row r="210" spans="1:8" s="37" customFormat="1" ht="36" customHeight="1">
      <c r="A210" s="17"/>
      <c r="B210" s="6" t="s">
        <v>355</v>
      </c>
      <c r="C210" s="38" t="s">
        <v>635</v>
      </c>
      <c r="D210" s="34" t="s">
        <v>591</v>
      </c>
      <c r="E210" s="34" t="s">
        <v>664</v>
      </c>
      <c r="F210" s="40" t="s">
        <v>280</v>
      </c>
      <c r="G210" s="34"/>
      <c r="H210" s="288">
        <f>H211</f>
        <v>0</v>
      </c>
    </row>
    <row r="211" spans="1:8" s="37" customFormat="1" ht="43.5" customHeight="1">
      <c r="A211" s="17"/>
      <c r="B211" s="6" t="s">
        <v>564</v>
      </c>
      <c r="C211" s="38" t="s">
        <v>635</v>
      </c>
      <c r="D211" s="34" t="s">
        <v>591</v>
      </c>
      <c r="E211" s="34" t="s">
        <v>664</v>
      </c>
      <c r="F211" s="40" t="s">
        <v>281</v>
      </c>
      <c r="G211" s="34"/>
      <c r="H211" s="288">
        <f>H212</f>
        <v>0</v>
      </c>
    </row>
    <row r="212" spans="1:8" s="37" customFormat="1" ht="31.5" customHeight="1">
      <c r="A212" s="17"/>
      <c r="B212" s="6" t="s">
        <v>580</v>
      </c>
      <c r="C212" s="38" t="s">
        <v>635</v>
      </c>
      <c r="D212" s="34" t="s">
        <v>591</v>
      </c>
      <c r="E212" s="34" t="s">
        <v>664</v>
      </c>
      <c r="F212" s="40" t="s">
        <v>281</v>
      </c>
      <c r="G212" s="34" t="s">
        <v>6</v>
      </c>
      <c r="H212" s="288">
        <f>5-5</f>
        <v>0</v>
      </c>
    </row>
    <row r="213" spans="2:8" s="37" customFormat="1" ht="50.25" customHeight="1">
      <c r="B213" s="51" t="s">
        <v>531</v>
      </c>
      <c r="C213" s="38" t="s">
        <v>635</v>
      </c>
      <c r="D213" s="34" t="s">
        <v>591</v>
      </c>
      <c r="E213" s="34" t="s">
        <v>664</v>
      </c>
      <c r="F213" s="39" t="s">
        <v>532</v>
      </c>
      <c r="G213" s="34"/>
      <c r="H213" s="310">
        <f>H214+H217</f>
        <v>1434</v>
      </c>
    </row>
    <row r="214" spans="2:8" s="37" customFormat="1" ht="57.75" customHeight="1">
      <c r="B214" s="9" t="s">
        <v>356</v>
      </c>
      <c r="C214" s="38" t="s">
        <v>635</v>
      </c>
      <c r="D214" s="34" t="s">
        <v>591</v>
      </c>
      <c r="E214" s="34" t="s">
        <v>664</v>
      </c>
      <c r="F214" s="39" t="s">
        <v>533</v>
      </c>
      <c r="G214" s="34"/>
      <c r="H214" s="310">
        <f>H215</f>
        <v>100</v>
      </c>
    </row>
    <row r="215" spans="2:8" s="37" customFormat="1" ht="31.5" customHeight="1">
      <c r="B215" s="18" t="s">
        <v>77</v>
      </c>
      <c r="C215" s="38" t="s">
        <v>635</v>
      </c>
      <c r="D215" s="34" t="s">
        <v>591</v>
      </c>
      <c r="E215" s="34" t="s">
        <v>664</v>
      </c>
      <c r="F215" s="39" t="s">
        <v>78</v>
      </c>
      <c r="G215" s="34"/>
      <c r="H215" s="310">
        <f>H216</f>
        <v>100</v>
      </c>
    </row>
    <row r="216" spans="2:8" s="37" customFormat="1" ht="33" customHeight="1">
      <c r="B216" s="6" t="s">
        <v>580</v>
      </c>
      <c r="C216" s="38" t="s">
        <v>635</v>
      </c>
      <c r="D216" s="34" t="s">
        <v>591</v>
      </c>
      <c r="E216" s="34" t="s">
        <v>664</v>
      </c>
      <c r="F216" s="39" t="s">
        <v>78</v>
      </c>
      <c r="G216" s="34" t="s">
        <v>6</v>
      </c>
      <c r="H216" s="310">
        <v>100</v>
      </c>
    </row>
    <row r="217" spans="2:8" s="37" customFormat="1" ht="42.75" customHeight="1">
      <c r="B217" s="11" t="s">
        <v>461</v>
      </c>
      <c r="C217" s="38" t="s">
        <v>635</v>
      </c>
      <c r="D217" s="34" t="s">
        <v>591</v>
      </c>
      <c r="E217" s="34" t="s">
        <v>664</v>
      </c>
      <c r="F217" s="94" t="s">
        <v>462</v>
      </c>
      <c r="G217" s="34"/>
      <c r="H217" s="310">
        <f>H218</f>
        <v>1334</v>
      </c>
    </row>
    <row r="218" spans="2:8" s="37" customFormat="1" ht="37.5" customHeight="1">
      <c r="B218" s="11" t="s">
        <v>481</v>
      </c>
      <c r="C218" s="38" t="s">
        <v>635</v>
      </c>
      <c r="D218" s="34" t="s">
        <v>591</v>
      </c>
      <c r="E218" s="34" t="s">
        <v>664</v>
      </c>
      <c r="F218" s="155" t="s">
        <v>690</v>
      </c>
      <c r="G218" s="34"/>
      <c r="H218" s="310">
        <f>H219</f>
        <v>1334</v>
      </c>
    </row>
    <row r="219" spans="2:8" s="37" customFormat="1" ht="39" customHeight="1">
      <c r="B219" s="6" t="s">
        <v>580</v>
      </c>
      <c r="C219" s="38" t="s">
        <v>635</v>
      </c>
      <c r="D219" s="34" t="s">
        <v>591</v>
      </c>
      <c r="E219" s="34" t="s">
        <v>664</v>
      </c>
      <c r="F219" s="155" t="s">
        <v>690</v>
      </c>
      <c r="G219" s="34" t="s">
        <v>6</v>
      </c>
      <c r="H219" s="310">
        <v>1334</v>
      </c>
    </row>
    <row r="220" spans="2:8" s="37" customFormat="1" ht="53.25" customHeight="1">
      <c r="B220" s="6" t="s">
        <v>92</v>
      </c>
      <c r="C220" s="38" t="s">
        <v>635</v>
      </c>
      <c r="D220" s="34" t="s">
        <v>591</v>
      </c>
      <c r="E220" s="34" t="s">
        <v>664</v>
      </c>
      <c r="F220" s="33" t="s">
        <v>93</v>
      </c>
      <c r="G220" s="34"/>
      <c r="H220" s="310">
        <f>H221</f>
        <v>0</v>
      </c>
    </row>
    <row r="221" spans="2:8" s="37" customFormat="1" ht="55.5" customHeight="1">
      <c r="B221" s="6" t="s">
        <v>357</v>
      </c>
      <c r="C221" s="38" t="s">
        <v>635</v>
      </c>
      <c r="D221" s="34" t="s">
        <v>591</v>
      </c>
      <c r="E221" s="34" t="s">
        <v>664</v>
      </c>
      <c r="F221" s="33" t="s">
        <v>94</v>
      </c>
      <c r="G221" s="34"/>
      <c r="H221" s="310">
        <f>H222</f>
        <v>0</v>
      </c>
    </row>
    <row r="222" spans="2:8" s="37" customFormat="1" ht="42.75" customHeight="1">
      <c r="B222" s="6" t="s">
        <v>358</v>
      </c>
      <c r="C222" s="38" t="s">
        <v>635</v>
      </c>
      <c r="D222" s="38" t="s">
        <v>591</v>
      </c>
      <c r="E222" s="38" t="s">
        <v>664</v>
      </c>
      <c r="F222" s="39" t="s">
        <v>95</v>
      </c>
      <c r="G222" s="38"/>
      <c r="H222" s="310">
        <f>H223</f>
        <v>0</v>
      </c>
    </row>
    <row r="223" spans="2:8" s="37" customFormat="1" ht="30" customHeight="1">
      <c r="B223" s="6" t="s">
        <v>580</v>
      </c>
      <c r="C223" s="38" t="s">
        <v>635</v>
      </c>
      <c r="D223" s="38" t="s">
        <v>591</v>
      </c>
      <c r="E223" s="38" t="s">
        <v>664</v>
      </c>
      <c r="F223" s="39" t="s">
        <v>95</v>
      </c>
      <c r="G223" s="38" t="s">
        <v>6</v>
      </c>
      <c r="H223" s="310">
        <f>287-287</f>
        <v>0</v>
      </c>
    </row>
    <row r="224" spans="1:211" s="37" customFormat="1" ht="48" customHeight="1">
      <c r="A224" s="86"/>
      <c r="B224" s="6" t="s">
        <v>157</v>
      </c>
      <c r="C224" s="34" t="s">
        <v>635</v>
      </c>
      <c r="D224" s="38" t="s">
        <v>591</v>
      </c>
      <c r="E224" s="38" t="s">
        <v>664</v>
      </c>
      <c r="F224" s="52" t="s">
        <v>547</v>
      </c>
      <c r="G224" s="34"/>
      <c r="H224" s="310">
        <f>H225+H228</f>
        <v>518</v>
      </c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  <c r="BV224" s="86"/>
      <c r="BW224" s="86"/>
      <c r="BX224" s="86"/>
      <c r="BY224" s="86"/>
      <c r="BZ224" s="86"/>
      <c r="CA224" s="86"/>
      <c r="CB224" s="86"/>
      <c r="CC224" s="86"/>
      <c r="CD224" s="86"/>
      <c r="CE224" s="86"/>
      <c r="CF224" s="86"/>
      <c r="CG224" s="86"/>
      <c r="CH224" s="86"/>
      <c r="CI224" s="86"/>
      <c r="CJ224" s="86"/>
      <c r="CK224" s="86"/>
      <c r="CL224" s="86"/>
      <c r="CM224" s="86"/>
      <c r="CN224" s="86"/>
      <c r="CO224" s="86"/>
      <c r="CP224" s="86"/>
      <c r="CQ224" s="86"/>
      <c r="CR224" s="86"/>
      <c r="CS224" s="86"/>
      <c r="CT224" s="86"/>
      <c r="CU224" s="86"/>
      <c r="CV224" s="86"/>
      <c r="CW224" s="86"/>
      <c r="CX224" s="86"/>
      <c r="CY224" s="86"/>
      <c r="CZ224" s="86"/>
      <c r="DA224" s="86"/>
      <c r="DB224" s="86"/>
      <c r="DC224" s="86"/>
      <c r="DD224" s="86"/>
      <c r="DE224" s="86"/>
      <c r="DF224" s="86"/>
      <c r="DG224" s="86"/>
      <c r="DH224" s="86"/>
      <c r="DI224" s="86"/>
      <c r="DJ224" s="86"/>
      <c r="DK224" s="86"/>
      <c r="DL224" s="86"/>
      <c r="DM224" s="86"/>
      <c r="DN224" s="86"/>
      <c r="DO224" s="86"/>
      <c r="DP224" s="86"/>
      <c r="DQ224" s="86"/>
      <c r="DR224" s="86"/>
      <c r="DS224" s="86"/>
      <c r="DT224" s="86"/>
      <c r="DU224" s="86"/>
      <c r="DV224" s="86"/>
      <c r="DW224" s="86"/>
      <c r="DX224" s="86"/>
      <c r="DY224" s="86"/>
      <c r="DZ224" s="86"/>
      <c r="EA224" s="86"/>
      <c r="EB224" s="86"/>
      <c r="EC224" s="86"/>
      <c r="ED224" s="86"/>
      <c r="EE224" s="86"/>
      <c r="EF224" s="86"/>
      <c r="EG224" s="86"/>
      <c r="EH224" s="86"/>
      <c r="EI224" s="86"/>
      <c r="EJ224" s="86"/>
      <c r="EK224" s="86"/>
      <c r="EL224" s="86"/>
      <c r="EM224" s="86"/>
      <c r="EN224" s="86"/>
      <c r="EO224" s="86"/>
      <c r="EP224" s="86"/>
      <c r="EQ224" s="86"/>
      <c r="ER224" s="86"/>
      <c r="ES224" s="86"/>
      <c r="ET224" s="86"/>
      <c r="EU224" s="86"/>
      <c r="EV224" s="86"/>
      <c r="EW224" s="86"/>
      <c r="EX224" s="86"/>
      <c r="EY224" s="86"/>
      <c r="EZ224" s="86"/>
      <c r="FA224" s="86"/>
      <c r="FB224" s="86"/>
      <c r="FC224" s="86"/>
      <c r="FD224" s="86"/>
      <c r="FE224" s="86"/>
      <c r="FF224" s="86"/>
      <c r="FG224" s="86"/>
      <c r="FH224" s="86"/>
      <c r="FI224" s="86"/>
      <c r="FJ224" s="86"/>
      <c r="FK224" s="86"/>
      <c r="FL224" s="86"/>
      <c r="FM224" s="86"/>
      <c r="FN224" s="86"/>
      <c r="FO224" s="86"/>
      <c r="FP224" s="86"/>
      <c r="FQ224" s="86"/>
      <c r="FR224" s="86"/>
      <c r="FS224" s="86"/>
      <c r="FT224" s="86"/>
      <c r="FU224" s="86"/>
      <c r="FV224" s="86"/>
      <c r="FW224" s="86"/>
      <c r="FX224" s="86"/>
      <c r="FY224" s="86"/>
      <c r="FZ224" s="86"/>
      <c r="GA224" s="86"/>
      <c r="GB224" s="86"/>
      <c r="GC224" s="86"/>
      <c r="GD224" s="86"/>
      <c r="GE224" s="86"/>
      <c r="GF224" s="86"/>
      <c r="GG224" s="86"/>
      <c r="GH224" s="86"/>
      <c r="GI224" s="86"/>
      <c r="GJ224" s="86"/>
      <c r="GK224" s="86"/>
      <c r="GL224" s="86"/>
      <c r="GM224" s="86"/>
      <c r="GN224" s="86"/>
      <c r="GO224" s="86"/>
      <c r="GP224" s="86"/>
      <c r="GQ224" s="86"/>
      <c r="GR224" s="86"/>
      <c r="GS224" s="86"/>
      <c r="GT224" s="86"/>
      <c r="GU224" s="86"/>
      <c r="GV224" s="86"/>
      <c r="GW224" s="86"/>
      <c r="GX224" s="86"/>
      <c r="GY224" s="86"/>
      <c r="GZ224" s="86"/>
      <c r="HA224" s="86"/>
      <c r="HB224" s="86"/>
      <c r="HC224" s="86"/>
    </row>
    <row r="225" spans="1:211" s="37" customFormat="1" ht="59.25" customHeight="1">
      <c r="A225" s="86"/>
      <c r="B225" s="9" t="s">
        <v>96</v>
      </c>
      <c r="C225" s="34" t="s">
        <v>635</v>
      </c>
      <c r="D225" s="38" t="s">
        <v>591</v>
      </c>
      <c r="E225" s="38" t="s">
        <v>664</v>
      </c>
      <c r="F225" s="52" t="s">
        <v>99</v>
      </c>
      <c r="G225" s="34"/>
      <c r="H225" s="310">
        <f>H226</f>
        <v>500</v>
      </c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  <c r="BV225" s="86"/>
      <c r="BW225" s="86"/>
      <c r="BX225" s="86"/>
      <c r="BY225" s="86"/>
      <c r="BZ225" s="86"/>
      <c r="CA225" s="86"/>
      <c r="CB225" s="86"/>
      <c r="CC225" s="86"/>
      <c r="CD225" s="86"/>
      <c r="CE225" s="86"/>
      <c r="CF225" s="86"/>
      <c r="CG225" s="86"/>
      <c r="CH225" s="86"/>
      <c r="CI225" s="86"/>
      <c r="CJ225" s="86"/>
      <c r="CK225" s="86"/>
      <c r="CL225" s="86"/>
      <c r="CM225" s="86"/>
      <c r="CN225" s="86"/>
      <c r="CO225" s="86"/>
      <c r="CP225" s="86"/>
      <c r="CQ225" s="86"/>
      <c r="CR225" s="86"/>
      <c r="CS225" s="86"/>
      <c r="CT225" s="86"/>
      <c r="CU225" s="86"/>
      <c r="CV225" s="86"/>
      <c r="CW225" s="86"/>
      <c r="CX225" s="86"/>
      <c r="CY225" s="86"/>
      <c r="CZ225" s="86"/>
      <c r="DA225" s="86"/>
      <c r="DB225" s="86"/>
      <c r="DC225" s="86"/>
      <c r="DD225" s="86"/>
      <c r="DE225" s="86"/>
      <c r="DF225" s="86"/>
      <c r="DG225" s="86"/>
      <c r="DH225" s="86"/>
      <c r="DI225" s="86"/>
      <c r="DJ225" s="86"/>
      <c r="DK225" s="86"/>
      <c r="DL225" s="86"/>
      <c r="DM225" s="86"/>
      <c r="DN225" s="86"/>
      <c r="DO225" s="86"/>
      <c r="DP225" s="86"/>
      <c r="DQ225" s="86"/>
      <c r="DR225" s="86"/>
      <c r="DS225" s="86"/>
      <c r="DT225" s="86"/>
      <c r="DU225" s="86"/>
      <c r="DV225" s="86"/>
      <c r="DW225" s="86"/>
      <c r="DX225" s="86"/>
      <c r="DY225" s="86"/>
      <c r="DZ225" s="86"/>
      <c r="EA225" s="86"/>
      <c r="EB225" s="86"/>
      <c r="EC225" s="86"/>
      <c r="ED225" s="86"/>
      <c r="EE225" s="86"/>
      <c r="EF225" s="86"/>
      <c r="EG225" s="86"/>
      <c r="EH225" s="86"/>
      <c r="EI225" s="86"/>
      <c r="EJ225" s="86"/>
      <c r="EK225" s="86"/>
      <c r="EL225" s="86"/>
      <c r="EM225" s="86"/>
      <c r="EN225" s="86"/>
      <c r="EO225" s="86"/>
      <c r="EP225" s="86"/>
      <c r="EQ225" s="86"/>
      <c r="ER225" s="86"/>
      <c r="ES225" s="86"/>
      <c r="ET225" s="86"/>
      <c r="EU225" s="86"/>
      <c r="EV225" s="86"/>
      <c r="EW225" s="86"/>
      <c r="EX225" s="86"/>
      <c r="EY225" s="86"/>
      <c r="EZ225" s="86"/>
      <c r="FA225" s="86"/>
      <c r="FB225" s="86"/>
      <c r="FC225" s="86"/>
      <c r="FD225" s="86"/>
      <c r="FE225" s="86"/>
      <c r="FF225" s="86"/>
      <c r="FG225" s="86"/>
      <c r="FH225" s="86"/>
      <c r="FI225" s="86"/>
      <c r="FJ225" s="86"/>
      <c r="FK225" s="86"/>
      <c r="FL225" s="86"/>
      <c r="FM225" s="86"/>
      <c r="FN225" s="86"/>
      <c r="FO225" s="86"/>
      <c r="FP225" s="86"/>
      <c r="FQ225" s="86"/>
      <c r="FR225" s="86"/>
      <c r="FS225" s="86"/>
      <c r="FT225" s="86"/>
      <c r="FU225" s="86"/>
      <c r="FV225" s="86"/>
      <c r="FW225" s="86"/>
      <c r="FX225" s="86"/>
      <c r="FY225" s="86"/>
      <c r="FZ225" s="86"/>
      <c r="GA225" s="86"/>
      <c r="GB225" s="86"/>
      <c r="GC225" s="86"/>
      <c r="GD225" s="86"/>
      <c r="GE225" s="86"/>
      <c r="GF225" s="86"/>
      <c r="GG225" s="86"/>
      <c r="GH225" s="86"/>
      <c r="GI225" s="86"/>
      <c r="GJ225" s="86"/>
      <c r="GK225" s="86"/>
      <c r="GL225" s="86"/>
      <c r="GM225" s="86"/>
      <c r="GN225" s="86"/>
      <c r="GO225" s="86"/>
      <c r="GP225" s="86"/>
      <c r="GQ225" s="86"/>
      <c r="GR225" s="86"/>
      <c r="GS225" s="86"/>
      <c r="GT225" s="86"/>
      <c r="GU225" s="86"/>
      <c r="GV225" s="86"/>
      <c r="GW225" s="86"/>
      <c r="GX225" s="86"/>
      <c r="GY225" s="86"/>
      <c r="GZ225" s="86"/>
      <c r="HA225" s="86"/>
      <c r="HB225" s="86"/>
      <c r="HC225" s="86"/>
    </row>
    <row r="226" spans="1:211" s="37" customFormat="1" ht="36" customHeight="1">
      <c r="A226" s="86"/>
      <c r="B226" s="51" t="s">
        <v>434</v>
      </c>
      <c r="C226" s="34" t="s">
        <v>635</v>
      </c>
      <c r="D226" s="38" t="s">
        <v>591</v>
      </c>
      <c r="E226" s="38" t="s">
        <v>664</v>
      </c>
      <c r="F226" s="52" t="s">
        <v>117</v>
      </c>
      <c r="G226" s="34"/>
      <c r="H226" s="310">
        <f>H227</f>
        <v>500</v>
      </c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  <c r="AY226" s="86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  <c r="BV226" s="86"/>
      <c r="BW226" s="86"/>
      <c r="BX226" s="86"/>
      <c r="BY226" s="86"/>
      <c r="BZ226" s="86"/>
      <c r="CA226" s="86"/>
      <c r="CB226" s="86"/>
      <c r="CC226" s="86"/>
      <c r="CD226" s="86"/>
      <c r="CE226" s="86"/>
      <c r="CF226" s="86"/>
      <c r="CG226" s="86"/>
      <c r="CH226" s="86"/>
      <c r="CI226" s="86"/>
      <c r="CJ226" s="86"/>
      <c r="CK226" s="86"/>
      <c r="CL226" s="86"/>
      <c r="CM226" s="86"/>
      <c r="CN226" s="86"/>
      <c r="CO226" s="86"/>
      <c r="CP226" s="86"/>
      <c r="CQ226" s="86"/>
      <c r="CR226" s="86"/>
      <c r="CS226" s="86"/>
      <c r="CT226" s="86"/>
      <c r="CU226" s="86"/>
      <c r="CV226" s="86"/>
      <c r="CW226" s="86"/>
      <c r="CX226" s="86"/>
      <c r="CY226" s="86"/>
      <c r="CZ226" s="86"/>
      <c r="DA226" s="86"/>
      <c r="DB226" s="86"/>
      <c r="DC226" s="86"/>
      <c r="DD226" s="86"/>
      <c r="DE226" s="86"/>
      <c r="DF226" s="86"/>
      <c r="DG226" s="86"/>
      <c r="DH226" s="86"/>
      <c r="DI226" s="86"/>
      <c r="DJ226" s="86"/>
      <c r="DK226" s="86"/>
      <c r="DL226" s="86"/>
      <c r="DM226" s="86"/>
      <c r="DN226" s="86"/>
      <c r="DO226" s="86"/>
      <c r="DP226" s="86"/>
      <c r="DQ226" s="86"/>
      <c r="DR226" s="86"/>
      <c r="DS226" s="86"/>
      <c r="DT226" s="86"/>
      <c r="DU226" s="86"/>
      <c r="DV226" s="86"/>
      <c r="DW226" s="86"/>
      <c r="DX226" s="86"/>
      <c r="DY226" s="86"/>
      <c r="DZ226" s="86"/>
      <c r="EA226" s="86"/>
      <c r="EB226" s="86"/>
      <c r="EC226" s="86"/>
      <c r="ED226" s="86"/>
      <c r="EE226" s="86"/>
      <c r="EF226" s="86"/>
      <c r="EG226" s="86"/>
      <c r="EH226" s="86"/>
      <c r="EI226" s="86"/>
      <c r="EJ226" s="86"/>
      <c r="EK226" s="86"/>
      <c r="EL226" s="86"/>
      <c r="EM226" s="86"/>
      <c r="EN226" s="86"/>
      <c r="EO226" s="86"/>
      <c r="EP226" s="86"/>
      <c r="EQ226" s="86"/>
      <c r="ER226" s="86"/>
      <c r="ES226" s="86"/>
      <c r="ET226" s="86"/>
      <c r="EU226" s="86"/>
      <c r="EV226" s="86"/>
      <c r="EW226" s="86"/>
      <c r="EX226" s="86"/>
      <c r="EY226" s="86"/>
      <c r="EZ226" s="86"/>
      <c r="FA226" s="86"/>
      <c r="FB226" s="86"/>
      <c r="FC226" s="86"/>
      <c r="FD226" s="86"/>
      <c r="FE226" s="86"/>
      <c r="FF226" s="86"/>
      <c r="FG226" s="86"/>
      <c r="FH226" s="86"/>
      <c r="FI226" s="86"/>
      <c r="FJ226" s="86"/>
      <c r="FK226" s="86"/>
      <c r="FL226" s="86"/>
      <c r="FM226" s="86"/>
      <c r="FN226" s="86"/>
      <c r="FO226" s="86"/>
      <c r="FP226" s="86"/>
      <c r="FQ226" s="86"/>
      <c r="FR226" s="86"/>
      <c r="FS226" s="86"/>
      <c r="FT226" s="86"/>
      <c r="FU226" s="86"/>
      <c r="FV226" s="86"/>
      <c r="FW226" s="86"/>
      <c r="FX226" s="86"/>
      <c r="FY226" s="86"/>
      <c r="FZ226" s="86"/>
      <c r="GA226" s="86"/>
      <c r="GB226" s="86"/>
      <c r="GC226" s="86"/>
      <c r="GD226" s="86"/>
      <c r="GE226" s="86"/>
      <c r="GF226" s="86"/>
      <c r="GG226" s="86"/>
      <c r="GH226" s="86"/>
      <c r="GI226" s="86"/>
      <c r="GJ226" s="86"/>
      <c r="GK226" s="86"/>
      <c r="GL226" s="86"/>
      <c r="GM226" s="86"/>
      <c r="GN226" s="86"/>
      <c r="GO226" s="86"/>
      <c r="GP226" s="86"/>
      <c r="GQ226" s="86"/>
      <c r="GR226" s="86"/>
      <c r="GS226" s="86"/>
      <c r="GT226" s="86"/>
      <c r="GU226" s="86"/>
      <c r="GV226" s="86"/>
      <c r="GW226" s="86"/>
      <c r="GX226" s="86"/>
      <c r="GY226" s="86"/>
      <c r="GZ226" s="86"/>
      <c r="HA226" s="86"/>
      <c r="HB226" s="86"/>
      <c r="HC226" s="86"/>
    </row>
    <row r="227" spans="1:211" s="37" customFormat="1" ht="29.25" customHeight="1">
      <c r="A227" s="86"/>
      <c r="B227" s="6" t="s">
        <v>580</v>
      </c>
      <c r="C227" s="34" t="s">
        <v>635</v>
      </c>
      <c r="D227" s="38" t="s">
        <v>591</v>
      </c>
      <c r="E227" s="38" t="s">
        <v>664</v>
      </c>
      <c r="F227" s="52" t="s">
        <v>117</v>
      </c>
      <c r="G227" s="34" t="s">
        <v>6</v>
      </c>
      <c r="H227" s="310">
        <v>500</v>
      </c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  <c r="BV227" s="86"/>
      <c r="BW227" s="86"/>
      <c r="BX227" s="86"/>
      <c r="BY227" s="86"/>
      <c r="BZ227" s="86"/>
      <c r="CA227" s="86"/>
      <c r="CB227" s="86"/>
      <c r="CC227" s="86"/>
      <c r="CD227" s="86"/>
      <c r="CE227" s="86"/>
      <c r="CF227" s="86"/>
      <c r="CG227" s="86"/>
      <c r="CH227" s="86"/>
      <c r="CI227" s="86"/>
      <c r="CJ227" s="86"/>
      <c r="CK227" s="86"/>
      <c r="CL227" s="86"/>
      <c r="CM227" s="86"/>
      <c r="CN227" s="86"/>
      <c r="CO227" s="86"/>
      <c r="CP227" s="86"/>
      <c r="CQ227" s="86"/>
      <c r="CR227" s="86"/>
      <c r="CS227" s="86"/>
      <c r="CT227" s="86"/>
      <c r="CU227" s="86"/>
      <c r="CV227" s="86"/>
      <c r="CW227" s="86"/>
      <c r="CX227" s="86"/>
      <c r="CY227" s="86"/>
      <c r="CZ227" s="86"/>
      <c r="DA227" s="86"/>
      <c r="DB227" s="86"/>
      <c r="DC227" s="86"/>
      <c r="DD227" s="86"/>
      <c r="DE227" s="86"/>
      <c r="DF227" s="86"/>
      <c r="DG227" s="86"/>
      <c r="DH227" s="86"/>
      <c r="DI227" s="86"/>
      <c r="DJ227" s="86"/>
      <c r="DK227" s="86"/>
      <c r="DL227" s="86"/>
      <c r="DM227" s="86"/>
      <c r="DN227" s="86"/>
      <c r="DO227" s="86"/>
      <c r="DP227" s="86"/>
      <c r="DQ227" s="86"/>
      <c r="DR227" s="86"/>
      <c r="DS227" s="86"/>
      <c r="DT227" s="86"/>
      <c r="DU227" s="86"/>
      <c r="DV227" s="86"/>
      <c r="DW227" s="86"/>
      <c r="DX227" s="86"/>
      <c r="DY227" s="86"/>
      <c r="DZ227" s="86"/>
      <c r="EA227" s="86"/>
      <c r="EB227" s="86"/>
      <c r="EC227" s="86"/>
      <c r="ED227" s="86"/>
      <c r="EE227" s="86"/>
      <c r="EF227" s="86"/>
      <c r="EG227" s="86"/>
      <c r="EH227" s="86"/>
      <c r="EI227" s="86"/>
      <c r="EJ227" s="86"/>
      <c r="EK227" s="86"/>
      <c r="EL227" s="86"/>
      <c r="EM227" s="86"/>
      <c r="EN227" s="86"/>
      <c r="EO227" s="86"/>
      <c r="EP227" s="86"/>
      <c r="EQ227" s="86"/>
      <c r="ER227" s="86"/>
      <c r="ES227" s="86"/>
      <c r="ET227" s="86"/>
      <c r="EU227" s="86"/>
      <c r="EV227" s="86"/>
      <c r="EW227" s="86"/>
      <c r="EX227" s="86"/>
      <c r="EY227" s="86"/>
      <c r="EZ227" s="86"/>
      <c r="FA227" s="86"/>
      <c r="FB227" s="86"/>
      <c r="FC227" s="86"/>
      <c r="FD227" s="86"/>
      <c r="FE227" s="86"/>
      <c r="FF227" s="86"/>
      <c r="FG227" s="86"/>
      <c r="FH227" s="86"/>
      <c r="FI227" s="86"/>
      <c r="FJ227" s="86"/>
      <c r="FK227" s="86"/>
      <c r="FL227" s="86"/>
      <c r="FM227" s="86"/>
      <c r="FN227" s="86"/>
      <c r="FO227" s="86"/>
      <c r="FP227" s="86"/>
      <c r="FQ227" s="86"/>
      <c r="FR227" s="86"/>
      <c r="FS227" s="86"/>
      <c r="FT227" s="86"/>
      <c r="FU227" s="86"/>
      <c r="FV227" s="86"/>
      <c r="FW227" s="86"/>
      <c r="FX227" s="86"/>
      <c r="FY227" s="86"/>
      <c r="FZ227" s="86"/>
      <c r="GA227" s="86"/>
      <c r="GB227" s="86"/>
      <c r="GC227" s="86"/>
      <c r="GD227" s="86"/>
      <c r="GE227" s="86"/>
      <c r="GF227" s="86"/>
      <c r="GG227" s="86"/>
      <c r="GH227" s="86"/>
      <c r="GI227" s="86"/>
      <c r="GJ227" s="86"/>
      <c r="GK227" s="86"/>
      <c r="GL227" s="86"/>
      <c r="GM227" s="86"/>
      <c r="GN227" s="86"/>
      <c r="GO227" s="86"/>
      <c r="GP227" s="86"/>
      <c r="GQ227" s="86"/>
      <c r="GR227" s="86"/>
      <c r="GS227" s="86"/>
      <c r="GT227" s="86"/>
      <c r="GU227" s="86"/>
      <c r="GV227" s="86"/>
      <c r="GW227" s="86"/>
      <c r="GX227" s="86"/>
      <c r="GY227" s="86"/>
      <c r="GZ227" s="86"/>
      <c r="HA227" s="86"/>
      <c r="HB227" s="86"/>
      <c r="HC227" s="86"/>
    </row>
    <row r="228" spans="1:211" ht="32.25" customHeight="1">
      <c r="A228" s="69"/>
      <c r="B228" s="11" t="s">
        <v>289</v>
      </c>
      <c r="C228" s="45" t="s">
        <v>635</v>
      </c>
      <c r="D228" s="45" t="s">
        <v>591</v>
      </c>
      <c r="E228" s="45" t="s">
        <v>664</v>
      </c>
      <c r="F228" s="65" t="s">
        <v>367</v>
      </c>
      <c r="G228" s="45"/>
      <c r="H228" s="314">
        <f>H229</f>
        <v>18</v>
      </c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N228" s="69"/>
      <c r="BO228" s="69"/>
      <c r="BP228" s="69"/>
      <c r="BQ228" s="69"/>
      <c r="BR228" s="69"/>
      <c r="BS228" s="69"/>
      <c r="BT228" s="69"/>
      <c r="BU228" s="69"/>
      <c r="BV228" s="69"/>
      <c r="BW228" s="69"/>
      <c r="BX228" s="69"/>
      <c r="BY228" s="69"/>
      <c r="BZ228" s="69"/>
      <c r="CA228" s="69"/>
      <c r="CB228" s="69"/>
      <c r="CC228" s="69"/>
      <c r="CD228" s="69"/>
      <c r="CE228" s="69"/>
      <c r="CF228" s="69"/>
      <c r="CG228" s="69"/>
      <c r="CH228" s="69"/>
      <c r="CI228" s="69"/>
      <c r="CJ228" s="69"/>
      <c r="CK228" s="69"/>
      <c r="CL228" s="69"/>
      <c r="CM228" s="69"/>
      <c r="CN228" s="69"/>
      <c r="CO228" s="69"/>
      <c r="CP228" s="69"/>
      <c r="CQ228" s="69"/>
      <c r="CR228" s="69"/>
      <c r="CS228" s="69"/>
      <c r="CT228" s="69"/>
      <c r="CU228" s="69"/>
      <c r="CV228" s="69"/>
      <c r="CW228" s="69"/>
      <c r="CX228" s="69"/>
      <c r="CY228" s="69"/>
      <c r="CZ228" s="69"/>
      <c r="DA228" s="69"/>
      <c r="DB228" s="69"/>
      <c r="DC228" s="69"/>
      <c r="DD228" s="69"/>
      <c r="DE228" s="69"/>
      <c r="DF228" s="69"/>
      <c r="DG228" s="69"/>
      <c r="DH228" s="69"/>
      <c r="DI228" s="69"/>
      <c r="DJ228" s="69"/>
      <c r="DK228" s="69"/>
      <c r="DL228" s="69"/>
      <c r="DM228" s="69"/>
      <c r="DN228" s="69"/>
      <c r="DO228" s="69"/>
      <c r="DP228" s="69"/>
      <c r="DQ228" s="69"/>
      <c r="DR228" s="69"/>
      <c r="DS228" s="69"/>
      <c r="DT228" s="69"/>
      <c r="DU228" s="69"/>
      <c r="DV228" s="69"/>
      <c r="DW228" s="69"/>
      <c r="DX228" s="69"/>
      <c r="DY228" s="69"/>
      <c r="DZ228" s="69"/>
      <c r="EA228" s="69"/>
      <c r="EB228" s="69"/>
      <c r="EC228" s="69"/>
      <c r="ED228" s="69"/>
      <c r="EE228" s="69"/>
      <c r="EF228" s="69"/>
      <c r="EG228" s="69"/>
      <c r="EH228" s="69"/>
      <c r="EI228" s="69"/>
      <c r="EJ228" s="69"/>
      <c r="EK228" s="69"/>
      <c r="EL228" s="69"/>
      <c r="EM228" s="69"/>
      <c r="EN228" s="69"/>
      <c r="EO228" s="69"/>
      <c r="EP228" s="69"/>
      <c r="EQ228" s="69"/>
      <c r="ER228" s="69"/>
      <c r="ES228" s="69"/>
      <c r="ET228" s="69"/>
      <c r="EU228" s="69"/>
      <c r="EV228" s="69"/>
      <c r="EW228" s="69"/>
      <c r="EX228" s="69"/>
      <c r="EY228" s="69"/>
      <c r="EZ228" s="69"/>
      <c r="FA228" s="69"/>
      <c r="FB228" s="69"/>
      <c r="FC228" s="69"/>
      <c r="FD228" s="69"/>
      <c r="FE228" s="69"/>
      <c r="FF228" s="69"/>
      <c r="FG228" s="69"/>
      <c r="FH228" s="69"/>
      <c r="FI228" s="69"/>
      <c r="FJ228" s="69"/>
      <c r="FK228" s="69"/>
      <c r="FL228" s="69"/>
      <c r="FM228" s="69"/>
      <c r="FN228" s="69"/>
      <c r="FO228" s="69"/>
      <c r="FP228" s="69"/>
      <c r="FQ228" s="69"/>
      <c r="FR228" s="69"/>
      <c r="FS228" s="69"/>
      <c r="FT228" s="69"/>
      <c r="FU228" s="69"/>
      <c r="FV228" s="69"/>
      <c r="FW228" s="69"/>
      <c r="FX228" s="69"/>
      <c r="FY228" s="69"/>
      <c r="FZ228" s="69"/>
      <c r="GA228" s="69"/>
      <c r="GB228" s="69"/>
      <c r="GC228" s="69"/>
      <c r="GD228" s="69"/>
      <c r="GE228" s="69"/>
      <c r="GF228" s="69"/>
      <c r="GG228" s="69"/>
      <c r="GH228" s="69"/>
      <c r="GI228" s="69"/>
      <c r="GJ228" s="69"/>
      <c r="GK228" s="69"/>
      <c r="GL228" s="69"/>
      <c r="GM228" s="69"/>
      <c r="GN228" s="69"/>
      <c r="GO228" s="69"/>
      <c r="GP228" s="69"/>
      <c r="GQ228" s="69"/>
      <c r="GR228" s="69"/>
      <c r="GS228" s="69"/>
      <c r="GT228" s="69"/>
      <c r="GU228" s="69"/>
      <c r="GV228" s="69"/>
      <c r="GW228" s="69"/>
      <c r="GX228" s="69"/>
      <c r="GY228" s="69"/>
      <c r="GZ228" s="69"/>
      <c r="HA228" s="69"/>
      <c r="HB228" s="69"/>
      <c r="HC228" s="69"/>
    </row>
    <row r="229" spans="1:211" ht="16.5" customHeight="1">
      <c r="A229" s="69"/>
      <c r="B229" s="11" t="s">
        <v>435</v>
      </c>
      <c r="C229" s="45" t="s">
        <v>635</v>
      </c>
      <c r="D229" s="45" t="s">
        <v>591</v>
      </c>
      <c r="E229" s="45" t="s">
        <v>664</v>
      </c>
      <c r="F229" s="65" t="s">
        <v>290</v>
      </c>
      <c r="G229" s="45"/>
      <c r="H229" s="314">
        <f>H230</f>
        <v>18</v>
      </c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N229" s="69"/>
      <c r="BO229" s="69"/>
      <c r="BP229" s="69"/>
      <c r="BQ229" s="69"/>
      <c r="BR229" s="69"/>
      <c r="BS229" s="69"/>
      <c r="BT229" s="69"/>
      <c r="BU229" s="69"/>
      <c r="BV229" s="69"/>
      <c r="BW229" s="69"/>
      <c r="BX229" s="69"/>
      <c r="BY229" s="69"/>
      <c r="BZ229" s="69"/>
      <c r="CA229" s="69"/>
      <c r="CB229" s="69"/>
      <c r="CC229" s="69"/>
      <c r="CD229" s="69"/>
      <c r="CE229" s="69"/>
      <c r="CF229" s="69"/>
      <c r="CG229" s="69"/>
      <c r="CH229" s="69"/>
      <c r="CI229" s="69"/>
      <c r="CJ229" s="69"/>
      <c r="CK229" s="69"/>
      <c r="CL229" s="69"/>
      <c r="CM229" s="69"/>
      <c r="CN229" s="69"/>
      <c r="CO229" s="69"/>
      <c r="CP229" s="69"/>
      <c r="CQ229" s="69"/>
      <c r="CR229" s="69"/>
      <c r="CS229" s="69"/>
      <c r="CT229" s="69"/>
      <c r="CU229" s="69"/>
      <c r="CV229" s="69"/>
      <c r="CW229" s="69"/>
      <c r="CX229" s="69"/>
      <c r="CY229" s="69"/>
      <c r="CZ229" s="69"/>
      <c r="DA229" s="69"/>
      <c r="DB229" s="69"/>
      <c r="DC229" s="69"/>
      <c r="DD229" s="69"/>
      <c r="DE229" s="69"/>
      <c r="DF229" s="69"/>
      <c r="DG229" s="69"/>
      <c r="DH229" s="69"/>
      <c r="DI229" s="69"/>
      <c r="DJ229" s="69"/>
      <c r="DK229" s="69"/>
      <c r="DL229" s="69"/>
      <c r="DM229" s="69"/>
      <c r="DN229" s="69"/>
      <c r="DO229" s="69"/>
      <c r="DP229" s="69"/>
      <c r="DQ229" s="69"/>
      <c r="DR229" s="69"/>
      <c r="DS229" s="69"/>
      <c r="DT229" s="69"/>
      <c r="DU229" s="69"/>
      <c r="DV229" s="69"/>
      <c r="DW229" s="69"/>
      <c r="DX229" s="69"/>
      <c r="DY229" s="69"/>
      <c r="DZ229" s="69"/>
      <c r="EA229" s="69"/>
      <c r="EB229" s="69"/>
      <c r="EC229" s="69"/>
      <c r="ED229" s="69"/>
      <c r="EE229" s="69"/>
      <c r="EF229" s="69"/>
      <c r="EG229" s="69"/>
      <c r="EH229" s="69"/>
      <c r="EI229" s="69"/>
      <c r="EJ229" s="69"/>
      <c r="EK229" s="69"/>
      <c r="EL229" s="69"/>
      <c r="EM229" s="69"/>
      <c r="EN229" s="69"/>
      <c r="EO229" s="69"/>
      <c r="EP229" s="69"/>
      <c r="EQ229" s="69"/>
      <c r="ER229" s="69"/>
      <c r="ES229" s="69"/>
      <c r="ET229" s="69"/>
      <c r="EU229" s="69"/>
      <c r="EV229" s="69"/>
      <c r="EW229" s="69"/>
      <c r="EX229" s="69"/>
      <c r="EY229" s="69"/>
      <c r="EZ229" s="69"/>
      <c r="FA229" s="69"/>
      <c r="FB229" s="69"/>
      <c r="FC229" s="69"/>
      <c r="FD229" s="69"/>
      <c r="FE229" s="69"/>
      <c r="FF229" s="69"/>
      <c r="FG229" s="69"/>
      <c r="FH229" s="69"/>
      <c r="FI229" s="69"/>
      <c r="FJ229" s="69"/>
      <c r="FK229" s="69"/>
      <c r="FL229" s="69"/>
      <c r="FM229" s="69"/>
      <c r="FN229" s="69"/>
      <c r="FO229" s="69"/>
      <c r="FP229" s="69"/>
      <c r="FQ229" s="69"/>
      <c r="FR229" s="69"/>
      <c r="FS229" s="69"/>
      <c r="FT229" s="69"/>
      <c r="FU229" s="69"/>
      <c r="FV229" s="69"/>
      <c r="FW229" s="69"/>
      <c r="FX229" s="69"/>
      <c r="FY229" s="69"/>
      <c r="FZ229" s="69"/>
      <c r="GA229" s="69"/>
      <c r="GB229" s="69"/>
      <c r="GC229" s="69"/>
      <c r="GD229" s="69"/>
      <c r="GE229" s="69"/>
      <c r="GF229" s="69"/>
      <c r="GG229" s="69"/>
      <c r="GH229" s="69"/>
      <c r="GI229" s="69"/>
      <c r="GJ229" s="69"/>
      <c r="GK229" s="69"/>
      <c r="GL229" s="69"/>
      <c r="GM229" s="69"/>
      <c r="GN229" s="69"/>
      <c r="GO229" s="69"/>
      <c r="GP229" s="69"/>
      <c r="GQ229" s="69"/>
      <c r="GR229" s="69"/>
      <c r="GS229" s="69"/>
      <c r="GT229" s="69"/>
      <c r="GU229" s="69"/>
      <c r="GV229" s="69"/>
      <c r="GW229" s="69"/>
      <c r="GX229" s="69"/>
      <c r="GY229" s="69"/>
      <c r="GZ229" s="69"/>
      <c r="HA229" s="69"/>
      <c r="HB229" s="69"/>
      <c r="HC229" s="69"/>
    </row>
    <row r="230" spans="1:211" ht="37.5" customHeight="1">
      <c r="A230" s="69"/>
      <c r="B230" s="6" t="s">
        <v>580</v>
      </c>
      <c r="C230" s="45" t="s">
        <v>635</v>
      </c>
      <c r="D230" s="43" t="s">
        <v>591</v>
      </c>
      <c r="E230" s="43" t="s">
        <v>664</v>
      </c>
      <c r="F230" s="55" t="s">
        <v>290</v>
      </c>
      <c r="G230" s="45" t="s">
        <v>6</v>
      </c>
      <c r="H230" s="314">
        <v>18</v>
      </c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  <c r="BU230" s="69"/>
      <c r="BV230" s="69"/>
      <c r="BW230" s="69"/>
      <c r="BX230" s="69"/>
      <c r="BY230" s="69"/>
      <c r="BZ230" s="69"/>
      <c r="CA230" s="69"/>
      <c r="CB230" s="69"/>
      <c r="CC230" s="69"/>
      <c r="CD230" s="69"/>
      <c r="CE230" s="69"/>
      <c r="CF230" s="69"/>
      <c r="CG230" s="69"/>
      <c r="CH230" s="69"/>
      <c r="CI230" s="69"/>
      <c r="CJ230" s="69"/>
      <c r="CK230" s="69"/>
      <c r="CL230" s="69"/>
      <c r="CM230" s="69"/>
      <c r="CN230" s="69"/>
      <c r="CO230" s="69"/>
      <c r="CP230" s="69"/>
      <c r="CQ230" s="69"/>
      <c r="CR230" s="69"/>
      <c r="CS230" s="69"/>
      <c r="CT230" s="69"/>
      <c r="CU230" s="69"/>
      <c r="CV230" s="69"/>
      <c r="CW230" s="69"/>
      <c r="CX230" s="69"/>
      <c r="CY230" s="69"/>
      <c r="CZ230" s="69"/>
      <c r="DA230" s="69"/>
      <c r="DB230" s="69"/>
      <c r="DC230" s="69"/>
      <c r="DD230" s="69"/>
      <c r="DE230" s="69"/>
      <c r="DF230" s="69"/>
      <c r="DG230" s="69"/>
      <c r="DH230" s="69"/>
      <c r="DI230" s="69"/>
      <c r="DJ230" s="69"/>
      <c r="DK230" s="69"/>
      <c r="DL230" s="69"/>
      <c r="DM230" s="69"/>
      <c r="DN230" s="69"/>
      <c r="DO230" s="69"/>
      <c r="DP230" s="69"/>
      <c r="DQ230" s="69"/>
      <c r="DR230" s="69"/>
      <c r="DS230" s="69"/>
      <c r="DT230" s="69"/>
      <c r="DU230" s="69"/>
      <c r="DV230" s="69"/>
      <c r="DW230" s="69"/>
      <c r="DX230" s="69"/>
      <c r="DY230" s="69"/>
      <c r="DZ230" s="69"/>
      <c r="EA230" s="69"/>
      <c r="EB230" s="69"/>
      <c r="EC230" s="69"/>
      <c r="ED230" s="69"/>
      <c r="EE230" s="69"/>
      <c r="EF230" s="69"/>
      <c r="EG230" s="69"/>
      <c r="EH230" s="69"/>
      <c r="EI230" s="69"/>
      <c r="EJ230" s="69"/>
      <c r="EK230" s="69"/>
      <c r="EL230" s="69"/>
      <c r="EM230" s="69"/>
      <c r="EN230" s="69"/>
      <c r="EO230" s="69"/>
      <c r="EP230" s="69"/>
      <c r="EQ230" s="69"/>
      <c r="ER230" s="69"/>
      <c r="ES230" s="69"/>
      <c r="ET230" s="69"/>
      <c r="EU230" s="69"/>
      <c r="EV230" s="69"/>
      <c r="EW230" s="69"/>
      <c r="EX230" s="69"/>
      <c r="EY230" s="69"/>
      <c r="EZ230" s="69"/>
      <c r="FA230" s="69"/>
      <c r="FB230" s="69"/>
      <c r="FC230" s="69"/>
      <c r="FD230" s="69"/>
      <c r="FE230" s="69"/>
      <c r="FF230" s="69"/>
      <c r="FG230" s="69"/>
      <c r="FH230" s="69"/>
      <c r="FI230" s="69"/>
      <c r="FJ230" s="69"/>
      <c r="FK230" s="69"/>
      <c r="FL230" s="69"/>
      <c r="FM230" s="69"/>
      <c r="FN230" s="69"/>
      <c r="FO230" s="69"/>
      <c r="FP230" s="69"/>
      <c r="FQ230" s="69"/>
      <c r="FR230" s="69"/>
      <c r="FS230" s="69"/>
      <c r="FT230" s="69"/>
      <c r="FU230" s="69"/>
      <c r="FV230" s="69"/>
      <c r="FW230" s="69"/>
      <c r="FX230" s="69"/>
      <c r="FY230" s="69"/>
      <c r="FZ230" s="69"/>
      <c r="GA230" s="69"/>
      <c r="GB230" s="69"/>
      <c r="GC230" s="69"/>
      <c r="GD230" s="69"/>
      <c r="GE230" s="69"/>
      <c r="GF230" s="69"/>
      <c r="GG230" s="69"/>
      <c r="GH230" s="69"/>
      <c r="GI230" s="69"/>
      <c r="GJ230" s="69"/>
      <c r="GK230" s="69"/>
      <c r="GL230" s="69"/>
      <c r="GM230" s="69"/>
      <c r="GN230" s="69"/>
      <c r="GO230" s="69"/>
      <c r="GP230" s="69"/>
      <c r="GQ230" s="69"/>
      <c r="GR230" s="69"/>
      <c r="GS230" s="69"/>
      <c r="GT230" s="69"/>
      <c r="GU230" s="69"/>
      <c r="GV230" s="69"/>
      <c r="GW230" s="69"/>
      <c r="GX230" s="69"/>
      <c r="GY230" s="69"/>
      <c r="GZ230" s="69"/>
      <c r="HA230" s="69"/>
      <c r="HB230" s="69"/>
      <c r="HC230" s="69"/>
    </row>
    <row r="231" spans="2:8" s="37" customFormat="1" ht="33" customHeight="1">
      <c r="B231" s="50" t="s">
        <v>670</v>
      </c>
      <c r="C231" s="38" t="s">
        <v>635</v>
      </c>
      <c r="D231" s="34" t="s">
        <v>593</v>
      </c>
      <c r="E231" s="34"/>
      <c r="F231" s="33"/>
      <c r="G231" s="33"/>
      <c r="H231" s="310">
        <f>H232+H236</f>
        <v>1479.49</v>
      </c>
    </row>
    <row r="232" spans="2:8" s="37" customFormat="1" ht="45" customHeight="1">
      <c r="B232" s="50" t="s">
        <v>660</v>
      </c>
      <c r="C232" s="38" t="s">
        <v>635</v>
      </c>
      <c r="D232" s="34" t="s">
        <v>593</v>
      </c>
      <c r="E232" s="34" t="s">
        <v>606</v>
      </c>
      <c r="F232" s="33"/>
      <c r="G232" s="34"/>
      <c r="H232" s="310">
        <f>H233</f>
        <v>1432.09</v>
      </c>
    </row>
    <row r="233" spans="2:8" s="37" customFormat="1" ht="21" customHeight="1">
      <c r="B233" s="6" t="s">
        <v>436</v>
      </c>
      <c r="C233" s="38" t="s">
        <v>635</v>
      </c>
      <c r="D233" s="38" t="s">
        <v>593</v>
      </c>
      <c r="E233" s="46" t="s">
        <v>606</v>
      </c>
      <c r="F233" s="31" t="s">
        <v>177</v>
      </c>
      <c r="G233" s="34"/>
      <c r="H233" s="310">
        <f>H234+H235</f>
        <v>1432.09</v>
      </c>
    </row>
    <row r="234" spans="2:8" s="37" customFormat="1" ht="22.5" customHeight="1">
      <c r="B234" s="50" t="s">
        <v>91</v>
      </c>
      <c r="C234" s="38" t="s">
        <v>635</v>
      </c>
      <c r="D234" s="38" t="s">
        <v>593</v>
      </c>
      <c r="E234" s="46" t="s">
        <v>606</v>
      </c>
      <c r="F234" s="31" t="s">
        <v>177</v>
      </c>
      <c r="G234" s="34" t="s">
        <v>178</v>
      </c>
      <c r="H234" s="310">
        <v>1340.62</v>
      </c>
    </row>
    <row r="235" spans="2:8" s="37" customFormat="1" ht="33.75" customHeight="1">
      <c r="B235" s="6" t="s">
        <v>580</v>
      </c>
      <c r="C235" s="38" t="s">
        <v>635</v>
      </c>
      <c r="D235" s="38" t="s">
        <v>593</v>
      </c>
      <c r="E235" s="46" t="s">
        <v>606</v>
      </c>
      <c r="F235" s="31" t="s">
        <v>177</v>
      </c>
      <c r="G235" s="34" t="s">
        <v>6</v>
      </c>
      <c r="H235" s="310">
        <v>91.47</v>
      </c>
    </row>
    <row r="236" spans="2:8" s="37" customFormat="1" ht="38.25" customHeight="1">
      <c r="B236" s="19" t="s">
        <v>678</v>
      </c>
      <c r="C236" s="38" t="s">
        <v>635</v>
      </c>
      <c r="D236" s="38" t="s">
        <v>593</v>
      </c>
      <c r="E236" s="38" t="s">
        <v>679</v>
      </c>
      <c r="F236" s="39"/>
      <c r="G236" s="38"/>
      <c r="H236" s="288">
        <f>H237</f>
        <v>47.4</v>
      </c>
    </row>
    <row r="237" spans="2:8" s="37" customFormat="1" ht="46.5" customHeight="1">
      <c r="B237" s="50" t="s">
        <v>156</v>
      </c>
      <c r="C237" s="38" t="s">
        <v>635</v>
      </c>
      <c r="D237" s="38" t="s">
        <v>593</v>
      </c>
      <c r="E237" s="38" t="s">
        <v>679</v>
      </c>
      <c r="F237" s="39" t="s">
        <v>200</v>
      </c>
      <c r="G237" s="34"/>
      <c r="H237" s="288">
        <f>H238</f>
        <v>47.4</v>
      </c>
    </row>
    <row r="238" spans="2:8" s="37" customFormat="1" ht="28.5" customHeight="1">
      <c r="B238" s="202" t="s">
        <v>337</v>
      </c>
      <c r="C238" s="38" t="s">
        <v>635</v>
      </c>
      <c r="D238" s="38" t="s">
        <v>593</v>
      </c>
      <c r="E238" s="38" t="s">
        <v>679</v>
      </c>
      <c r="F238" s="39" t="s">
        <v>540</v>
      </c>
      <c r="G238" s="34"/>
      <c r="H238" s="288">
        <f>H239+H242</f>
        <v>47.4</v>
      </c>
    </row>
    <row r="239" spans="2:8" s="37" customFormat="1" ht="33" customHeight="1">
      <c r="B239" s="50" t="s">
        <v>359</v>
      </c>
      <c r="C239" s="38" t="s">
        <v>635</v>
      </c>
      <c r="D239" s="38" t="s">
        <v>593</v>
      </c>
      <c r="E239" s="38" t="s">
        <v>679</v>
      </c>
      <c r="F239" s="39" t="s">
        <v>82</v>
      </c>
      <c r="G239" s="34"/>
      <c r="H239" s="288">
        <f>H240</f>
        <v>0</v>
      </c>
    </row>
    <row r="240" spans="2:8" s="37" customFormat="1" ht="34.5" customHeight="1">
      <c r="B240" s="18" t="s">
        <v>205</v>
      </c>
      <c r="C240" s="38" t="s">
        <v>635</v>
      </c>
      <c r="D240" s="38" t="s">
        <v>593</v>
      </c>
      <c r="E240" s="38" t="s">
        <v>679</v>
      </c>
      <c r="F240" s="39" t="s">
        <v>206</v>
      </c>
      <c r="G240" s="34"/>
      <c r="H240" s="288">
        <f>H241</f>
        <v>0</v>
      </c>
    </row>
    <row r="241" spans="2:8" s="37" customFormat="1" ht="33" customHeight="1">
      <c r="B241" s="6" t="s">
        <v>580</v>
      </c>
      <c r="C241" s="38" t="s">
        <v>635</v>
      </c>
      <c r="D241" s="38" t="s">
        <v>593</v>
      </c>
      <c r="E241" s="38" t="s">
        <v>679</v>
      </c>
      <c r="F241" s="39" t="s">
        <v>206</v>
      </c>
      <c r="G241" s="34" t="s">
        <v>6</v>
      </c>
      <c r="H241" s="288">
        <f>50-50</f>
        <v>0</v>
      </c>
    </row>
    <row r="242" spans="2:8" s="37" customFormat="1" ht="58.5" customHeight="1">
      <c r="B242" s="9" t="s">
        <v>360</v>
      </c>
      <c r="C242" s="34" t="s">
        <v>635</v>
      </c>
      <c r="D242" s="34" t="s">
        <v>593</v>
      </c>
      <c r="E242" s="34" t="s">
        <v>679</v>
      </c>
      <c r="F242" s="39" t="s">
        <v>545</v>
      </c>
      <c r="G242" s="34"/>
      <c r="H242" s="288">
        <f>H243</f>
        <v>47.4</v>
      </c>
    </row>
    <row r="243" spans="2:8" s="37" customFormat="1" ht="42" customHeight="1">
      <c r="B243" s="9" t="s">
        <v>83</v>
      </c>
      <c r="C243" s="34" t="s">
        <v>635</v>
      </c>
      <c r="D243" s="34" t="s">
        <v>593</v>
      </c>
      <c r="E243" s="34" t="s">
        <v>679</v>
      </c>
      <c r="F243" s="39" t="s">
        <v>196</v>
      </c>
      <c r="G243" s="34"/>
      <c r="H243" s="288">
        <f>H244</f>
        <v>47.4</v>
      </c>
    </row>
    <row r="244" spans="2:8" s="37" customFormat="1" ht="28.5" customHeight="1">
      <c r="B244" s="6" t="s">
        <v>580</v>
      </c>
      <c r="C244" s="34" t="s">
        <v>635</v>
      </c>
      <c r="D244" s="34" t="s">
        <v>593</v>
      </c>
      <c r="E244" s="34" t="s">
        <v>679</v>
      </c>
      <c r="F244" s="39" t="s">
        <v>196</v>
      </c>
      <c r="G244" s="34" t="s">
        <v>6</v>
      </c>
      <c r="H244" s="288">
        <v>47.4</v>
      </c>
    </row>
    <row r="245" spans="2:8" s="37" customFormat="1" ht="18" customHeight="1">
      <c r="B245" s="50" t="s">
        <v>657</v>
      </c>
      <c r="C245" s="38" t="s">
        <v>635</v>
      </c>
      <c r="D245" s="38" t="s">
        <v>604</v>
      </c>
      <c r="E245" s="38"/>
      <c r="F245" s="33"/>
      <c r="G245" s="34"/>
      <c r="H245" s="288">
        <f>H257+H246+H251</f>
        <v>391</v>
      </c>
    </row>
    <row r="246" spans="2:8" s="37" customFormat="1" ht="23.25" customHeight="1">
      <c r="B246" s="9" t="s">
        <v>230</v>
      </c>
      <c r="C246" s="38" t="s">
        <v>635</v>
      </c>
      <c r="D246" s="38" t="s">
        <v>604</v>
      </c>
      <c r="E246" s="38" t="s">
        <v>594</v>
      </c>
      <c r="F246" s="33"/>
      <c r="G246" s="34"/>
      <c r="H246" s="288">
        <f>H247</f>
        <v>0</v>
      </c>
    </row>
    <row r="247" spans="2:8" s="37" customFormat="1" ht="52.5" customHeight="1">
      <c r="B247" s="6" t="s">
        <v>100</v>
      </c>
      <c r="C247" s="38" t="s">
        <v>635</v>
      </c>
      <c r="D247" s="38" t="s">
        <v>604</v>
      </c>
      <c r="E247" s="38" t="s">
        <v>594</v>
      </c>
      <c r="F247" s="39" t="s">
        <v>101</v>
      </c>
      <c r="G247" s="34"/>
      <c r="H247" s="288">
        <f>H248</f>
        <v>0</v>
      </c>
    </row>
    <row r="248" spans="2:8" s="37" customFormat="1" ht="36" customHeight="1">
      <c r="B248" s="9" t="s">
        <v>143</v>
      </c>
      <c r="C248" s="38" t="s">
        <v>635</v>
      </c>
      <c r="D248" s="38" t="s">
        <v>604</v>
      </c>
      <c r="E248" s="38" t="s">
        <v>594</v>
      </c>
      <c r="F248" s="39" t="s">
        <v>101</v>
      </c>
      <c r="G248" s="34"/>
      <c r="H248" s="316">
        <f>H249</f>
        <v>0</v>
      </c>
    </row>
    <row r="249" spans="2:8" s="37" customFormat="1" ht="30" customHeight="1">
      <c r="B249" s="9" t="s">
        <v>618</v>
      </c>
      <c r="C249" s="38" t="s">
        <v>635</v>
      </c>
      <c r="D249" s="38" t="s">
        <v>604</v>
      </c>
      <c r="E249" s="38" t="s">
        <v>594</v>
      </c>
      <c r="F249" s="61" t="s">
        <v>102</v>
      </c>
      <c r="G249" s="34"/>
      <c r="H249" s="316">
        <f>H250</f>
        <v>0</v>
      </c>
    </row>
    <row r="250" spans="2:8" s="37" customFormat="1" ht="30" customHeight="1">
      <c r="B250" s="6" t="s">
        <v>580</v>
      </c>
      <c r="C250" s="38" t="s">
        <v>635</v>
      </c>
      <c r="D250" s="38" t="s">
        <v>604</v>
      </c>
      <c r="E250" s="38" t="s">
        <v>594</v>
      </c>
      <c r="F250" s="61" t="s">
        <v>102</v>
      </c>
      <c r="G250" s="34" t="s">
        <v>6</v>
      </c>
      <c r="H250" s="316">
        <f>73.8-73.8</f>
        <v>0</v>
      </c>
    </row>
    <row r="251" spans="2:8" s="37" customFormat="1" ht="21" customHeight="1">
      <c r="B251" s="50" t="s">
        <v>680</v>
      </c>
      <c r="C251" s="38" t="s">
        <v>635</v>
      </c>
      <c r="D251" s="38" t="s">
        <v>604</v>
      </c>
      <c r="E251" s="38" t="s">
        <v>606</v>
      </c>
      <c r="F251" s="61"/>
      <c r="G251" s="34"/>
      <c r="H251" s="316">
        <f>H252+H255</f>
        <v>67.84</v>
      </c>
    </row>
    <row r="252" spans="2:8" s="37" customFormat="1" ht="46.5" customHeight="1">
      <c r="B252" s="6" t="s">
        <v>276</v>
      </c>
      <c r="C252" s="38" t="s">
        <v>635</v>
      </c>
      <c r="D252" s="38" t="s">
        <v>604</v>
      </c>
      <c r="E252" s="38" t="s">
        <v>606</v>
      </c>
      <c r="F252" s="40" t="s">
        <v>517</v>
      </c>
      <c r="G252" s="34"/>
      <c r="H252" s="316">
        <f>H253</f>
        <v>67.84</v>
      </c>
    </row>
    <row r="253" spans="2:8" s="37" customFormat="1" ht="44.25" customHeight="1">
      <c r="B253" s="13" t="s">
        <v>361</v>
      </c>
      <c r="C253" s="43" t="s">
        <v>635</v>
      </c>
      <c r="D253" s="43" t="s">
        <v>604</v>
      </c>
      <c r="E253" s="43" t="s">
        <v>606</v>
      </c>
      <c r="F253" s="66" t="s">
        <v>495</v>
      </c>
      <c r="G253" s="34"/>
      <c r="H253" s="316">
        <f>H254</f>
        <v>67.84</v>
      </c>
    </row>
    <row r="254" spans="2:8" s="37" customFormat="1" ht="33" customHeight="1">
      <c r="B254" s="6" t="s">
        <v>580</v>
      </c>
      <c r="C254" s="38" t="s">
        <v>635</v>
      </c>
      <c r="D254" s="38" t="s">
        <v>604</v>
      </c>
      <c r="E254" s="38" t="s">
        <v>606</v>
      </c>
      <c r="F254" s="66" t="s">
        <v>495</v>
      </c>
      <c r="G254" s="34" t="s">
        <v>6</v>
      </c>
      <c r="H254" s="316">
        <v>67.84</v>
      </c>
    </row>
    <row r="255" spans="2:8" s="37" customFormat="1" ht="33" customHeight="1">
      <c r="B255" s="6" t="s">
        <v>508</v>
      </c>
      <c r="C255" s="38" t="s">
        <v>635</v>
      </c>
      <c r="D255" s="38" t="s">
        <v>604</v>
      </c>
      <c r="E255" s="38" t="s">
        <v>606</v>
      </c>
      <c r="F255" s="61" t="s">
        <v>509</v>
      </c>
      <c r="G255" s="34"/>
      <c r="H255" s="316">
        <f>H256</f>
        <v>0</v>
      </c>
    </row>
    <row r="256" spans="2:8" s="37" customFormat="1" ht="33" customHeight="1">
      <c r="B256" s="6" t="s">
        <v>575</v>
      </c>
      <c r="C256" s="38" t="s">
        <v>635</v>
      </c>
      <c r="D256" s="38" t="s">
        <v>604</v>
      </c>
      <c r="E256" s="38" t="s">
        <v>606</v>
      </c>
      <c r="F256" s="61" t="s">
        <v>509</v>
      </c>
      <c r="G256" s="34" t="s">
        <v>6</v>
      </c>
      <c r="H256" s="316">
        <v>0</v>
      </c>
    </row>
    <row r="257" spans="2:8" s="37" customFormat="1" ht="23.25" customHeight="1">
      <c r="B257" s="50" t="s">
        <v>632</v>
      </c>
      <c r="C257" s="38" t="s">
        <v>635</v>
      </c>
      <c r="D257" s="38" t="s">
        <v>604</v>
      </c>
      <c r="E257" s="38" t="s">
        <v>597</v>
      </c>
      <c r="F257" s="33"/>
      <c r="G257" s="34"/>
      <c r="H257" s="288">
        <f>H258+H261</f>
        <v>323.16</v>
      </c>
    </row>
    <row r="258" spans="2:8" s="37" customFormat="1" ht="40.5" customHeight="1">
      <c r="B258" s="6" t="s">
        <v>523</v>
      </c>
      <c r="C258" s="38" t="s">
        <v>635</v>
      </c>
      <c r="D258" s="38" t="s">
        <v>604</v>
      </c>
      <c r="E258" s="38" t="s">
        <v>597</v>
      </c>
      <c r="F258" s="39" t="s">
        <v>525</v>
      </c>
      <c r="G258" s="34"/>
      <c r="H258" s="288">
        <f>H259</f>
        <v>0</v>
      </c>
    </row>
    <row r="259" spans="2:8" s="37" customFormat="1" ht="49.5" customHeight="1">
      <c r="B259" s="18" t="s">
        <v>689</v>
      </c>
      <c r="C259" s="38" t="s">
        <v>635</v>
      </c>
      <c r="D259" s="38" t="s">
        <v>604</v>
      </c>
      <c r="E259" s="38" t="s">
        <v>597</v>
      </c>
      <c r="F259" s="39" t="s">
        <v>526</v>
      </c>
      <c r="G259" s="34"/>
      <c r="H259" s="288">
        <f>H260</f>
        <v>0</v>
      </c>
    </row>
    <row r="260" spans="2:8" s="37" customFormat="1" ht="35.25" customHeight="1">
      <c r="B260" s="6" t="s">
        <v>575</v>
      </c>
      <c r="C260" s="38" t="s">
        <v>635</v>
      </c>
      <c r="D260" s="38" t="s">
        <v>604</v>
      </c>
      <c r="E260" s="38" t="s">
        <v>597</v>
      </c>
      <c r="F260" s="39" t="s">
        <v>527</v>
      </c>
      <c r="G260" s="34" t="s">
        <v>6</v>
      </c>
      <c r="H260" s="288">
        <f>70-70</f>
        <v>0</v>
      </c>
    </row>
    <row r="261" spans="2:8" s="37" customFormat="1" ht="54.75" customHeight="1">
      <c r="B261" s="51" t="s">
        <v>195</v>
      </c>
      <c r="C261" s="38" t="s">
        <v>635</v>
      </c>
      <c r="D261" s="38" t="s">
        <v>604</v>
      </c>
      <c r="E261" s="38" t="s">
        <v>597</v>
      </c>
      <c r="F261" s="39"/>
      <c r="G261" s="34"/>
      <c r="H261" s="288">
        <f>H262</f>
        <v>323.16</v>
      </c>
    </row>
    <row r="262" spans="2:8" s="37" customFormat="1" ht="39.75" customHeight="1">
      <c r="B262" s="11" t="s">
        <v>451</v>
      </c>
      <c r="C262" s="43" t="s">
        <v>635</v>
      </c>
      <c r="D262" s="43" t="s">
        <v>604</v>
      </c>
      <c r="E262" s="43" t="s">
        <v>597</v>
      </c>
      <c r="F262" s="54" t="s">
        <v>121</v>
      </c>
      <c r="G262" s="34"/>
      <c r="H262" s="288">
        <f>H263</f>
        <v>323.16</v>
      </c>
    </row>
    <row r="263" spans="2:8" s="37" customFormat="1" ht="51" customHeight="1">
      <c r="B263" s="11" t="s">
        <v>122</v>
      </c>
      <c r="C263" s="43" t="s">
        <v>635</v>
      </c>
      <c r="D263" s="43" t="s">
        <v>604</v>
      </c>
      <c r="E263" s="43" t="s">
        <v>597</v>
      </c>
      <c r="F263" s="54" t="s">
        <v>121</v>
      </c>
      <c r="G263" s="34" t="s">
        <v>123</v>
      </c>
      <c r="H263" s="288">
        <v>323.16</v>
      </c>
    </row>
    <row r="264" spans="2:8" s="37" customFormat="1" ht="21.75" customHeight="1">
      <c r="B264" s="9" t="s">
        <v>391</v>
      </c>
      <c r="C264" s="38" t="s">
        <v>635</v>
      </c>
      <c r="D264" s="38" t="s">
        <v>594</v>
      </c>
      <c r="E264" s="38"/>
      <c r="F264" s="39"/>
      <c r="G264" s="34"/>
      <c r="H264" s="288">
        <f>H265+H275</f>
        <v>2851.04</v>
      </c>
    </row>
    <row r="265" spans="2:8" s="37" customFormat="1" ht="17.25" customHeight="1">
      <c r="B265" s="9" t="s">
        <v>231</v>
      </c>
      <c r="C265" s="38" t="s">
        <v>635</v>
      </c>
      <c r="D265" s="38" t="s">
        <v>594</v>
      </c>
      <c r="E265" s="38" t="s">
        <v>596</v>
      </c>
      <c r="F265" s="39"/>
      <c r="G265" s="34"/>
      <c r="H265" s="288">
        <f>H266+H273</f>
        <v>1517.04</v>
      </c>
    </row>
    <row r="266" spans="2:8" s="37" customFormat="1" ht="49.5" customHeight="1">
      <c r="B266" s="82" t="s">
        <v>528</v>
      </c>
      <c r="C266" s="38" t="s">
        <v>635</v>
      </c>
      <c r="D266" s="38" t="s">
        <v>594</v>
      </c>
      <c r="E266" s="38" t="s">
        <v>596</v>
      </c>
      <c r="F266" s="33" t="s">
        <v>529</v>
      </c>
      <c r="G266" s="34"/>
      <c r="H266" s="288">
        <f>H267+H270</f>
        <v>1500</v>
      </c>
    </row>
    <row r="267" spans="2:8" s="37" customFormat="1" ht="47.25" customHeight="1">
      <c r="B267" s="50" t="s">
        <v>105</v>
      </c>
      <c r="C267" s="38" t="s">
        <v>635</v>
      </c>
      <c r="D267" s="38" t="s">
        <v>594</v>
      </c>
      <c r="E267" s="38" t="s">
        <v>596</v>
      </c>
      <c r="F267" s="33" t="s">
        <v>530</v>
      </c>
      <c r="G267" s="34"/>
      <c r="H267" s="288">
        <f>H268</f>
        <v>1500</v>
      </c>
    </row>
    <row r="268" spans="2:8" s="37" customFormat="1" ht="35.25" customHeight="1">
      <c r="B268" s="50" t="s">
        <v>104</v>
      </c>
      <c r="C268" s="38" t="s">
        <v>635</v>
      </c>
      <c r="D268" s="38" t="s">
        <v>594</v>
      </c>
      <c r="E268" s="38" t="s">
        <v>596</v>
      </c>
      <c r="F268" s="33" t="s">
        <v>534</v>
      </c>
      <c r="G268" s="34"/>
      <c r="H268" s="288">
        <f>H269</f>
        <v>1500</v>
      </c>
    </row>
    <row r="269" spans="2:8" s="37" customFormat="1" ht="31.5" customHeight="1">
      <c r="B269" s="6" t="s">
        <v>580</v>
      </c>
      <c r="C269" s="38" t="s">
        <v>635</v>
      </c>
      <c r="D269" s="38" t="s">
        <v>594</v>
      </c>
      <c r="E269" s="38" t="s">
        <v>596</v>
      </c>
      <c r="F269" s="33" t="s">
        <v>534</v>
      </c>
      <c r="G269" s="34" t="s">
        <v>6</v>
      </c>
      <c r="H269" s="288">
        <v>1500</v>
      </c>
    </row>
    <row r="270" spans="2:8" s="37" customFormat="1" ht="39" customHeight="1">
      <c r="B270" s="9" t="s">
        <v>362</v>
      </c>
      <c r="C270" s="38" t="s">
        <v>635</v>
      </c>
      <c r="D270" s="38" t="s">
        <v>594</v>
      </c>
      <c r="E270" s="38" t="s">
        <v>596</v>
      </c>
      <c r="F270" s="33" t="s">
        <v>535</v>
      </c>
      <c r="G270" s="34"/>
      <c r="H270" s="288">
        <f>H271</f>
        <v>0</v>
      </c>
    </row>
    <row r="271" spans="2:8" s="37" customFormat="1" ht="31.5" customHeight="1">
      <c r="B271" s="50" t="s">
        <v>106</v>
      </c>
      <c r="C271" s="38" t="s">
        <v>635</v>
      </c>
      <c r="D271" s="38" t="s">
        <v>594</v>
      </c>
      <c r="E271" s="38" t="s">
        <v>596</v>
      </c>
      <c r="F271" s="33" t="s">
        <v>536</v>
      </c>
      <c r="G271" s="34"/>
      <c r="H271" s="288">
        <f>H272</f>
        <v>0</v>
      </c>
    </row>
    <row r="272" spans="2:8" s="37" customFormat="1" ht="33" customHeight="1">
      <c r="B272" s="6" t="s">
        <v>580</v>
      </c>
      <c r="C272" s="38" t="s">
        <v>635</v>
      </c>
      <c r="D272" s="38" t="s">
        <v>594</v>
      </c>
      <c r="E272" s="38" t="s">
        <v>596</v>
      </c>
      <c r="F272" s="33" t="s">
        <v>536</v>
      </c>
      <c r="G272" s="34" t="s">
        <v>6</v>
      </c>
      <c r="H272" s="288">
        <f>110+820-680-110-75-65</f>
        <v>0</v>
      </c>
    </row>
    <row r="273" spans="2:8" s="37" customFormat="1" ht="25.5" customHeight="1">
      <c r="B273" s="6" t="s">
        <v>701</v>
      </c>
      <c r="C273" s="38" t="s">
        <v>635</v>
      </c>
      <c r="D273" s="34" t="s">
        <v>594</v>
      </c>
      <c r="E273" s="38" t="s">
        <v>596</v>
      </c>
      <c r="F273" s="31" t="s">
        <v>617</v>
      </c>
      <c r="G273" s="33"/>
      <c r="H273" s="288">
        <f>H274</f>
        <v>17.04</v>
      </c>
    </row>
    <row r="274" spans="2:8" s="37" customFormat="1" ht="33" customHeight="1">
      <c r="B274" s="19" t="s">
        <v>10</v>
      </c>
      <c r="C274" s="38" t="s">
        <v>635</v>
      </c>
      <c r="D274" s="34" t="s">
        <v>594</v>
      </c>
      <c r="E274" s="38" t="s">
        <v>596</v>
      </c>
      <c r="F274" s="31" t="s">
        <v>617</v>
      </c>
      <c r="G274" s="33">
        <v>240</v>
      </c>
      <c r="H274" s="288">
        <v>17.04</v>
      </c>
    </row>
    <row r="275" spans="2:8" s="37" customFormat="1" ht="15.75" customHeight="1">
      <c r="B275" s="6" t="s">
        <v>456</v>
      </c>
      <c r="C275" s="38" t="s">
        <v>635</v>
      </c>
      <c r="D275" s="38" t="s">
        <v>594</v>
      </c>
      <c r="E275" s="38" t="s">
        <v>593</v>
      </c>
      <c r="F275" s="33"/>
      <c r="G275" s="34"/>
      <c r="H275" s="288">
        <f>H276</f>
        <v>1334</v>
      </c>
    </row>
    <row r="276" spans="2:8" s="37" customFormat="1" ht="48" customHeight="1">
      <c r="B276" s="6" t="s">
        <v>459</v>
      </c>
      <c r="C276" s="38" t="s">
        <v>635</v>
      </c>
      <c r="D276" s="38" t="s">
        <v>594</v>
      </c>
      <c r="E276" s="38" t="s">
        <v>593</v>
      </c>
      <c r="F276" s="33" t="s">
        <v>460</v>
      </c>
      <c r="G276" s="34"/>
      <c r="H276" s="288">
        <f>H277+H280</f>
        <v>1334</v>
      </c>
    </row>
    <row r="277" spans="2:8" s="37" customFormat="1" ht="36.75" customHeight="1">
      <c r="B277" s="6" t="s">
        <v>468</v>
      </c>
      <c r="C277" s="38" t="s">
        <v>635</v>
      </c>
      <c r="D277" s="38" t="s">
        <v>594</v>
      </c>
      <c r="E277" s="38" t="s">
        <v>593</v>
      </c>
      <c r="F277" s="33" t="s">
        <v>471</v>
      </c>
      <c r="G277" s="34"/>
      <c r="H277" s="288">
        <f>H278</f>
        <v>664.78</v>
      </c>
    </row>
    <row r="278" spans="2:8" s="37" customFormat="1" ht="74.25" customHeight="1">
      <c r="B278" s="6" t="s">
        <v>458</v>
      </c>
      <c r="C278" s="38" t="s">
        <v>635</v>
      </c>
      <c r="D278" s="38" t="s">
        <v>594</v>
      </c>
      <c r="E278" s="38" t="s">
        <v>593</v>
      </c>
      <c r="F278" s="33" t="s">
        <v>470</v>
      </c>
      <c r="G278" s="34"/>
      <c r="H278" s="288">
        <f>H279</f>
        <v>664.78</v>
      </c>
    </row>
    <row r="279" spans="2:8" s="37" customFormat="1" ht="30.75" customHeight="1">
      <c r="B279" s="6" t="s">
        <v>580</v>
      </c>
      <c r="C279" s="38" t="s">
        <v>635</v>
      </c>
      <c r="D279" s="38" t="s">
        <v>594</v>
      </c>
      <c r="E279" s="38" t="s">
        <v>593</v>
      </c>
      <c r="F279" s="33" t="s">
        <v>470</v>
      </c>
      <c r="G279" s="34" t="s">
        <v>6</v>
      </c>
      <c r="H279" s="288">
        <v>664.78</v>
      </c>
    </row>
    <row r="280" spans="2:8" s="37" customFormat="1" ht="48.75" customHeight="1">
      <c r="B280" s="6" t="s">
        <v>469</v>
      </c>
      <c r="C280" s="38" t="s">
        <v>635</v>
      </c>
      <c r="D280" s="38" t="s">
        <v>594</v>
      </c>
      <c r="E280" s="38" t="s">
        <v>593</v>
      </c>
      <c r="F280" s="33" t="s">
        <v>472</v>
      </c>
      <c r="G280" s="34"/>
      <c r="H280" s="288">
        <f>H281</f>
        <v>669.22</v>
      </c>
    </row>
    <row r="281" spans="2:8" s="37" customFormat="1" ht="73.5" customHeight="1">
      <c r="B281" s="6" t="s">
        <v>458</v>
      </c>
      <c r="C281" s="38" t="s">
        <v>635</v>
      </c>
      <c r="D281" s="38" t="s">
        <v>594</v>
      </c>
      <c r="E281" s="38" t="s">
        <v>593</v>
      </c>
      <c r="F281" s="33" t="s">
        <v>473</v>
      </c>
      <c r="G281" s="34"/>
      <c r="H281" s="288">
        <f>H282</f>
        <v>669.22</v>
      </c>
    </row>
    <row r="282" spans="2:8" s="37" customFormat="1" ht="39.75" customHeight="1">
      <c r="B282" s="6" t="s">
        <v>580</v>
      </c>
      <c r="C282" s="38" t="s">
        <v>635</v>
      </c>
      <c r="D282" s="38" t="s">
        <v>594</v>
      </c>
      <c r="E282" s="38" t="s">
        <v>593</v>
      </c>
      <c r="F282" s="33" t="s">
        <v>473</v>
      </c>
      <c r="G282" s="34" t="s">
        <v>6</v>
      </c>
      <c r="H282" s="288">
        <v>669.22</v>
      </c>
    </row>
    <row r="283" spans="2:8" s="37" customFormat="1" ht="19.5" customHeight="1">
      <c r="B283" s="50" t="s">
        <v>658</v>
      </c>
      <c r="C283" s="38" t="s">
        <v>635</v>
      </c>
      <c r="D283" s="38" t="s">
        <v>602</v>
      </c>
      <c r="E283" s="38"/>
      <c r="F283" s="39"/>
      <c r="G283" s="39"/>
      <c r="H283" s="288">
        <f>H284</f>
        <v>119.4</v>
      </c>
    </row>
    <row r="284" spans="2:8" s="37" customFormat="1" ht="24.75" customHeight="1">
      <c r="B284" s="50" t="s">
        <v>291</v>
      </c>
      <c r="C284" s="38" t="s">
        <v>635</v>
      </c>
      <c r="D284" s="38" t="s">
        <v>602</v>
      </c>
      <c r="E284" s="38" t="s">
        <v>594</v>
      </c>
      <c r="F284" s="39"/>
      <c r="G284" s="39"/>
      <c r="H284" s="288">
        <f>H285</f>
        <v>119.4</v>
      </c>
    </row>
    <row r="285" spans="2:8" ht="62.25" customHeight="1">
      <c r="B285" s="53" t="s">
        <v>293</v>
      </c>
      <c r="C285" s="43" t="s">
        <v>635</v>
      </c>
      <c r="D285" s="43" t="s">
        <v>602</v>
      </c>
      <c r="E285" s="43" t="s">
        <v>594</v>
      </c>
      <c r="F285" s="48" t="s">
        <v>192</v>
      </c>
      <c r="G285" s="64"/>
      <c r="H285" s="314">
        <f>H289+H286</f>
        <v>119.4</v>
      </c>
    </row>
    <row r="286" spans="2:8" ht="40.5" customHeight="1">
      <c r="B286" s="18" t="s">
        <v>351</v>
      </c>
      <c r="C286" s="38" t="s">
        <v>635</v>
      </c>
      <c r="D286" s="43" t="s">
        <v>602</v>
      </c>
      <c r="E286" s="43" t="s">
        <v>594</v>
      </c>
      <c r="F286" s="39" t="s">
        <v>190</v>
      </c>
      <c r="G286" s="34"/>
      <c r="H286" s="288">
        <f>H287</f>
        <v>69.4</v>
      </c>
    </row>
    <row r="287" spans="2:8" ht="65.25" customHeight="1">
      <c r="B287" s="50" t="s">
        <v>368</v>
      </c>
      <c r="C287" s="38" t="s">
        <v>635</v>
      </c>
      <c r="D287" s="43" t="s">
        <v>602</v>
      </c>
      <c r="E287" s="43" t="s">
        <v>594</v>
      </c>
      <c r="F287" s="33" t="s">
        <v>191</v>
      </c>
      <c r="G287" s="34"/>
      <c r="H287" s="288">
        <f>H288</f>
        <v>69.4</v>
      </c>
    </row>
    <row r="288" spans="2:8" ht="27.75" customHeight="1">
      <c r="B288" s="6" t="s">
        <v>583</v>
      </c>
      <c r="C288" s="38" t="s">
        <v>635</v>
      </c>
      <c r="D288" s="43" t="s">
        <v>602</v>
      </c>
      <c r="E288" s="43" t="s">
        <v>594</v>
      </c>
      <c r="F288" s="33" t="s">
        <v>191</v>
      </c>
      <c r="G288" s="34" t="s">
        <v>2</v>
      </c>
      <c r="H288" s="288">
        <v>69.4</v>
      </c>
    </row>
    <row r="289" spans="2:8" ht="35.25" customHeight="1">
      <c r="B289" s="13" t="s">
        <v>706</v>
      </c>
      <c r="C289" s="43" t="s">
        <v>635</v>
      </c>
      <c r="D289" s="43" t="s">
        <v>602</v>
      </c>
      <c r="E289" s="43" t="s">
        <v>594</v>
      </c>
      <c r="F289" s="48" t="s">
        <v>707</v>
      </c>
      <c r="G289" s="64"/>
      <c r="H289" s="314">
        <f>H290</f>
        <v>50</v>
      </c>
    </row>
    <row r="290" spans="2:8" ht="21" customHeight="1">
      <c r="B290" s="13" t="s">
        <v>294</v>
      </c>
      <c r="C290" s="67" t="s">
        <v>635</v>
      </c>
      <c r="D290" s="43" t="s">
        <v>602</v>
      </c>
      <c r="E290" s="43" t="s">
        <v>594</v>
      </c>
      <c r="F290" s="48" t="s">
        <v>708</v>
      </c>
      <c r="G290" s="64"/>
      <c r="H290" s="314">
        <f>H291</f>
        <v>50</v>
      </c>
    </row>
    <row r="291" spans="2:8" ht="36" customHeight="1">
      <c r="B291" s="6" t="s">
        <v>580</v>
      </c>
      <c r="C291" s="67" t="s">
        <v>635</v>
      </c>
      <c r="D291" s="43" t="s">
        <v>602</v>
      </c>
      <c r="E291" s="43" t="s">
        <v>594</v>
      </c>
      <c r="F291" s="48" t="s">
        <v>708</v>
      </c>
      <c r="G291" s="48">
        <v>240</v>
      </c>
      <c r="H291" s="313">
        <v>50</v>
      </c>
    </row>
    <row r="292" spans="2:8" s="37" customFormat="1" ht="21" customHeight="1">
      <c r="B292" s="6" t="s">
        <v>661</v>
      </c>
      <c r="C292" s="38" t="s">
        <v>635</v>
      </c>
      <c r="D292" s="34" t="s">
        <v>603</v>
      </c>
      <c r="E292" s="34"/>
      <c r="F292" s="31"/>
      <c r="G292" s="34"/>
      <c r="H292" s="310">
        <f>H293+H297</f>
        <v>38531.880000000005</v>
      </c>
    </row>
    <row r="293" spans="2:8" s="37" customFormat="1" ht="21" customHeight="1">
      <c r="B293" s="50" t="s">
        <v>612</v>
      </c>
      <c r="C293" s="38" t="s">
        <v>635</v>
      </c>
      <c r="D293" s="38" t="s">
        <v>603</v>
      </c>
      <c r="E293" s="34" t="s">
        <v>591</v>
      </c>
      <c r="F293" s="31"/>
      <c r="G293" s="34"/>
      <c r="H293" s="310">
        <f>H294</f>
        <v>1686.3</v>
      </c>
    </row>
    <row r="294" spans="2:8" s="37" customFormat="1" ht="21" customHeight="1">
      <c r="B294" s="6" t="s">
        <v>313</v>
      </c>
      <c r="C294" s="38" t="s">
        <v>635</v>
      </c>
      <c r="D294" s="34" t="s">
        <v>603</v>
      </c>
      <c r="E294" s="34" t="s">
        <v>591</v>
      </c>
      <c r="F294" s="31" t="s">
        <v>312</v>
      </c>
      <c r="G294" s="34"/>
      <c r="H294" s="310">
        <f>H295</f>
        <v>1686.3</v>
      </c>
    </row>
    <row r="295" spans="2:8" s="37" customFormat="1" ht="36" customHeight="1">
      <c r="B295" s="50" t="s">
        <v>28</v>
      </c>
      <c r="C295" s="38" t="s">
        <v>635</v>
      </c>
      <c r="D295" s="34" t="s">
        <v>603</v>
      </c>
      <c r="E295" s="38" t="s">
        <v>591</v>
      </c>
      <c r="F295" s="31" t="s">
        <v>431</v>
      </c>
      <c r="G295" s="34"/>
      <c r="H295" s="310">
        <f>H296</f>
        <v>1686.3</v>
      </c>
    </row>
    <row r="296" spans="2:8" s="37" customFormat="1" ht="20.25" customHeight="1">
      <c r="B296" s="50" t="s">
        <v>91</v>
      </c>
      <c r="C296" s="34" t="s">
        <v>635</v>
      </c>
      <c r="D296" s="34" t="s">
        <v>603</v>
      </c>
      <c r="E296" s="38" t="s">
        <v>591</v>
      </c>
      <c r="F296" s="31" t="s">
        <v>431</v>
      </c>
      <c r="G296" s="34" t="s">
        <v>178</v>
      </c>
      <c r="H296" s="310">
        <v>1686.3</v>
      </c>
    </row>
    <row r="297" spans="2:8" s="37" customFormat="1" ht="21" customHeight="1">
      <c r="B297" s="50" t="s">
        <v>626</v>
      </c>
      <c r="C297" s="34" t="s">
        <v>635</v>
      </c>
      <c r="D297" s="34" t="s">
        <v>603</v>
      </c>
      <c r="E297" s="38" t="s">
        <v>606</v>
      </c>
      <c r="F297" s="31"/>
      <c r="G297" s="34"/>
      <c r="H297" s="310">
        <f>H298+H302+H304</f>
        <v>36845.58</v>
      </c>
    </row>
    <row r="298" spans="2:8" s="37" customFormat="1" ht="47.25" customHeight="1">
      <c r="B298" s="50" t="s">
        <v>217</v>
      </c>
      <c r="C298" s="38" t="s">
        <v>635</v>
      </c>
      <c r="D298" s="38" t="s">
        <v>603</v>
      </c>
      <c r="E298" s="38" t="s">
        <v>606</v>
      </c>
      <c r="F298" s="42" t="s">
        <v>218</v>
      </c>
      <c r="G298" s="39"/>
      <c r="H298" s="310">
        <f>H299</f>
        <v>32654</v>
      </c>
    </row>
    <row r="299" spans="1:211" s="62" customFormat="1" ht="57.75" customHeight="1">
      <c r="A299" s="86"/>
      <c r="B299" s="9" t="s">
        <v>144</v>
      </c>
      <c r="C299" s="68" t="s">
        <v>635</v>
      </c>
      <c r="D299" s="38" t="s">
        <v>603</v>
      </c>
      <c r="E299" s="38" t="s">
        <v>606</v>
      </c>
      <c r="F299" s="42" t="s">
        <v>38</v>
      </c>
      <c r="G299" s="33"/>
      <c r="H299" s="310">
        <f>H300</f>
        <v>32654</v>
      </c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86"/>
      <c r="AO299" s="86"/>
      <c r="AP299" s="86"/>
      <c r="AQ299" s="86"/>
      <c r="AR299" s="86"/>
      <c r="AS299" s="86"/>
      <c r="AT299" s="86"/>
      <c r="AU299" s="86"/>
      <c r="AV299" s="86"/>
      <c r="AW299" s="86"/>
      <c r="AX299" s="86"/>
      <c r="AY299" s="86"/>
      <c r="AZ299" s="86"/>
      <c r="BA299" s="86"/>
      <c r="BB299" s="86"/>
      <c r="BC299" s="86"/>
      <c r="BD299" s="86"/>
      <c r="BE299" s="86"/>
      <c r="BF299" s="86"/>
      <c r="BG299" s="86"/>
      <c r="BH299" s="86"/>
      <c r="BI299" s="86"/>
      <c r="BJ299" s="86"/>
      <c r="BK299" s="86"/>
      <c r="BL299" s="86"/>
      <c r="BM299" s="86"/>
      <c r="BN299" s="86"/>
      <c r="BO299" s="86"/>
      <c r="BP299" s="86"/>
      <c r="BQ299" s="86"/>
      <c r="BR299" s="86"/>
      <c r="BS299" s="86"/>
      <c r="BT299" s="86"/>
      <c r="BU299" s="86"/>
      <c r="BV299" s="86"/>
      <c r="BW299" s="86"/>
      <c r="BX299" s="86"/>
      <c r="BY299" s="86"/>
      <c r="BZ299" s="86"/>
      <c r="CA299" s="86"/>
      <c r="CB299" s="86"/>
      <c r="CC299" s="86"/>
      <c r="CD299" s="86"/>
      <c r="CE299" s="86"/>
      <c r="CF299" s="86"/>
      <c r="CG299" s="86"/>
      <c r="CH299" s="86"/>
      <c r="CI299" s="86"/>
      <c r="CJ299" s="86"/>
      <c r="CK299" s="86"/>
      <c r="CL299" s="86"/>
      <c r="CM299" s="86"/>
      <c r="CN299" s="86"/>
      <c r="CO299" s="86"/>
      <c r="CP299" s="86"/>
      <c r="CQ299" s="86"/>
      <c r="CR299" s="86"/>
      <c r="CS299" s="86"/>
      <c r="CT299" s="86"/>
      <c r="CU299" s="86"/>
      <c r="CV299" s="86"/>
      <c r="CW299" s="86"/>
      <c r="CX299" s="86"/>
      <c r="CY299" s="86"/>
      <c r="CZ299" s="86"/>
      <c r="DA299" s="86"/>
      <c r="DB299" s="86"/>
      <c r="DC299" s="86"/>
      <c r="DD299" s="86"/>
      <c r="DE299" s="86"/>
      <c r="DF299" s="86"/>
      <c r="DG299" s="86"/>
      <c r="DH299" s="86"/>
      <c r="DI299" s="86"/>
      <c r="DJ299" s="86"/>
      <c r="DK299" s="86"/>
      <c r="DL299" s="86"/>
      <c r="DM299" s="86"/>
      <c r="DN299" s="86"/>
      <c r="DO299" s="86"/>
      <c r="DP299" s="86"/>
      <c r="DQ299" s="86"/>
      <c r="DR299" s="86"/>
      <c r="DS299" s="86"/>
      <c r="DT299" s="86"/>
      <c r="DU299" s="86"/>
      <c r="DV299" s="86"/>
      <c r="DW299" s="86"/>
      <c r="DX299" s="86"/>
      <c r="DY299" s="86"/>
      <c r="DZ299" s="86"/>
      <c r="EA299" s="86"/>
      <c r="EB299" s="86"/>
      <c r="EC299" s="86"/>
      <c r="ED299" s="86"/>
      <c r="EE299" s="86"/>
      <c r="EF299" s="86"/>
      <c r="EG299" s="86"/>
      <c r="EH299" s="86"/>
      <c r="EI299" s="86"/>
      <c r="EJ299" s="86"/>
      <c r="EK299" s="86"/>
      <c r="EL299" s="86"/>
      <c r="EM299" s="86"/>
      <c r="EN299" s="86"/>
      <c r="EO299" s="86"/>
      <c r="EP299" s="86"/>
      <c r="EQ299" s="86"/>
      <c r="ER299" s="86"/>
      <c r="ES299" s="86"/>
      <c r="ET299" s="86"/>
      <c r="EU299" s="86"/>
      <c r="EV299" s="86"/>
      <c r="EW299" s="86"/>
      <c r="EX299" s="86"/>
      <c r="EY299" s="86"/>
      <c r="EZ299" s="86"/>
      <c r="FA299" s="86"/>
      <c r="FB299" s="86"/>
      <c r="FC299" s="86"/>
      <c r="FD299" s="86"/>
      <c r="FE299" s="86"/>
      <c r="FF299" s="86"/>
      <c r="FG299" s="86"/>
      <c r="FH299" s="86"/>
      <c r="FI299" s="86"/>
      <c r="FJ299" s="86"/>
      <c r="FK299" s="86"/>
      <c r="FL299" s="86"/>
      <c r="FM299" s="86"/>
      <c r="FN299" s="86"/>
      <c r="FO299" s="86"/>
      <c r="FP299" s="86"/>
      <c r="FQ299" s="86"/>
      <c r="FR299" s="86"/>
      <c r="FS299" s="86"/>
      <c r="FT299" s="86"/>
      <c r="FU299" s="86"/>
      <c r="FV299" s="86"/>
      <c r="FW299" s="86"/>
      <c r="FX299" s="86"/>
      <c r="FY299" s="86"/>
      <c r="FZ299" s="86"/>
      <c r="GA299" s="86"/>
      <c r="GB299" s="86"/>
      <c r="GC299" s="86"/>
      <c r="GD299" s="86"/>
      <c r="GE299" s="86"/>
      <c r="GF299" s="86"/>
      <c r="GG299" s="86"/>
      <c r="GH299" s="86"/>
      <c r="GI299" s="86"/>
      <c r="GJ299" s="86"/>
      <c r="GK299" s="86"/>
      <c r="GL299" s="86"/>
      <c r="GM299" s="86"/>
      <c r="GN299" s="86"/>
      <c r="GO299" s="86"/>
      <c r="GP299" s="86"/>
      <c r="GQ299" s="86"/>
      <c r="GR299" s="86"/>
      <c r="GS299" s="86"/>
      <c r="GT299" s="86"/>
      <c r="GU299" s="86"/>
      <c r="GV299" s="86"/>
      <c r="GW299" s="86"/>
      <c r="GX299" s="86"/>
      <c r="GY299" s="86"/>
      <c r="GZ299" s="86"/>
      <c r="HA299" s="86"/>
      <c r="HB299" s="86"/>
      <c r="HC299" s="86"/>
    </row>
    <row r="300" spans="1:211" s="23" customFormat="1" ht="40.5" customHeight="1">
      <c r="A300" s="69"/>
      <c r="B300" s="10" t="s">
        <v>125</v>
      </c>
      <c r="C300" s="67" t="s">
        <v>635</v>
      </c>
      <c r="D300" s="43" t="s">
        <v>603</v>
      </c>
      <c r="E300" s="43" t="s">
        <v>606</v>
      </c>
      <c r="F300" s="43" t="s">
        <v>39</v>
      </c>
      <c r="G300" s="64"/>
      <c r="H300" s="314">
        <f>H301</f>
        <v>32654</v>
      </c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  <c r="AL300" s="69"/>
      <c r="AM300" s="69"/>
      <c r="AN300" s="69"/>
      <c r="AO300" s="69"/>
      <c r="AP300" s="69"/>
      <c r="AQ300" s="69"/>
      <c r="AR300" s="69"/>
      <c r="AS300" s="69"/>
      <c r="AT300" s="69"/>
      <c r="AU300" s="69"/>
      <c r="AV300" s="69"/>
      <c r="AW300" s="69"/>
      <c r="AX300" s="69"/>
      <c r="AY300" s="69"/>
      <c r="AZ300" s="69"/>
      <c r="BA300" s="69"/>
      <c r="BB300" s="69"/>
      <c r="BC300" s="69"/>
      <c r="BD300" s="69"/>
      <c r="BE300" s="69"/>
      <c r="BF300" s="69"/>
      <c r="BG300" s="69"/>
      <c r="BH300" s="69"/>
      <c r="BI300" s="69"/>
      <c r="BJ300" s="69"/>
      <c r="BK300" s="69"/>
      <c r="BL300" s="69"/>
      <c r="BM300" s="69"/>
      <c r="BN300" s="69"/>
      <c r="BO300" s="69"/>
      <c r="BP300" s="69"/>
      <c r="BQ300" s="69"/>
      <c r="BR300" s="69"/>
      <c r="BS300" s="69"/>
      <c r="BT300" s="69"/>
      <c r="BU300" s="69"/>
      <c r="BV300" s="69"/>
      <c r="BW300" s="69"/>
      <c r="BX300" s="69"/>
      <c r="BY300" s="69"/>
      <c r="BZ300" s="69"/>
      <c r="CA300" s="69"/>
      <c r="CB300" s="69"/>
      <c r="CC300" s="69"/>
      <c r="CD300" s="69"/>
      <c r="CE300" s="69"/>
      <c r="CF300" s="69"/>
      <c r="CG300" s="69"/>
      <c r="CH300" s="69"/>
      <c r="CI300" s="69"/>
      <c r="CJ300" s="69"/>
      <c r="CK300" s="69"/>
      <c r="CL300" s="69"/>
      <c r="CM300" s="69"/>
      <c r="CN300" s="69"/>
      <c r="CO300" s="69"/>
      <c r="CP300" s="69"/>
      <c r="CQ300" s="69"/>
      <c r="CR300" s="69"/>
      <c r="CS300" s="69"/>
      <c r="CT300" s="69"/>
      <c r="CU300" s="69"/>
      <c r="CV300" s="69"/>
      <c r="CW300" s="69"/>
      <c r="CX300" s="69"/>
      <c r="CY300" s="69"/>
      <c r="CZ300" s="69"/>
      <c r="DA300" s="69"/>
      <c r="DB300" s="69"/>
      <c r="DC300" s="69"/>
      <c r="DD300" s="69"/>
      <c r="DE300" s="69"/>
      <c r="DF300" s="69"/>
      <c r="DG300" s="69"/>
      <c r="DH300" s="69"/>
      <c r="DI300" s="69"/>
      <c r="DJ300" s="69"/>
      <c r="DK300" s="69"/>
      <c r="DL300" s="69"/>
      <c r="DM300" s="69"/>
      <c r="DN300" s="69"/>
      <c r="DO300" s="69"/>
      <c r="DP300" s="69"/>
      <c r="DQ300" s="69"/>
      <c r="DR300" s="69"/>
      <c r="DS300" s="69"/>
      <c r="DT300" s="69"/>
      <c r="DU300" s="69"/>
      <c r="DV300" s="69"/>
      <c r="DW300" s="69"/>
      <c r="DX300" s="69"/>
      <c r="DY300" s="69"/>
      <c r="DZ300" s="69"/>
      <c r="EA300" s="69"/>
      <c r="EB300" s="69"/>
      <c r="EC300" s="69"/>
      <c r="ED300" s="69"/>
      <c r="EE300" s="69"/>
      <c r="EF300" s="69"/>
      <c r="EG300" s="69"/>
      <c r="EH300" s="69"/>
      <c r="EI300" s="69"/>
      <c r="EJ300" s="69"/>
      <c r="EK300" s="69"/>
      <c r="EL300" s="69"/>
      <c r="EM300" s="69"/>
      <c r="EN300" s="69"/>
      <c r="EO300" s="69"/>
      <c r="EP300" s="69"/>
      <c r="EQ300" s="69"/>
      <c r="ER300" s="69"/>
      <c r="ES300" s="69"/>
      <c r="ET300" s="69"/>
      <c r="EU300" s="69"/>
      <c r="EV300" s="69"/>
      <c r="EW300" s="69"/>
      <c r="EX300" s="69"/>
      <c r="EY300" s="69"/>
      <c r="EZ300" s="69"/>
      <c r="FA300" s="69"/>
      <c r="FB300" s="69"/>
      <c r="FC300" s="69"/>
      <c r="FD300" s="69"/>
      <c r="FE300" s="69"/>
      <c r="FF300" s="69"/>
      <c r="FG300" s="69"/>
      <c r="FH300" s="69"/>
      <c r="FI300" s="69"/>
      <c r="FJ300" s="69"/>
      <c r="FK300" s="69"/>
      <c r="FL300" s="69"/>
      <c r="FM300" s="69"/>
      <c r="FN300" s="69"/>
      <c r="FO300" s="69"/>
      <c r="FP300" s="69"/>
      <c r="FQ300" s="69"/>
      <c r="FR300" s="69"/>
      <c r="FS300" s="69"/>
      <c r="FT300" s="69"/>
      <c r="FU300" s="69"/>
      <c r="FV300" s="69"/>
      <c r="FW300" s="69"/>
      <c r="FX300" s="69"/>
      <c r="FY300" s="69"/>
      <c r="FZ300" s="69"/>
      <c r="GA300" s="69"/>
      <c r="GB300" s="69"/>
      <c r="GC300" s="69"/>
      <c r="GD300" s="69"/>
      <c r="GE300" s="69"/>
      <c r="GF300" s="69"/>
      <c r="GG300" s="69"/>
      <c r="GH300" s="69"/>
      <c r="GI300" s="69"/>
      <c r="GJ300" s="69"/>
      <c r="GK300" s="69"/>
      <c r="GL300" s="69"/>
      <c r="GM300" s="69"/>
      <c r="GN300" s="69"/>
      <c r="GO300" s="69"/>
      <c r="GP300" s="69"/>
      <c r="GQ300" s="69"/>
      <c r="GR300" s="69"/>
      <c r="GS300" s="69"/>
      <c r="GT300" s="69"/>
      <c r="GU300" s="69"/>
      <c r="GV300" s="69"/>
      <c r="GW300" s="69"/>
      <c r="GX300" s="69"/>
      <c r="GY300" s="69"/>
      <c r="GZ300" s="69"/>
      <c r="HA300" s="69"/>
      <c r="HB300" s="69"/>
      <c r="HC300" s="69"/>
    </row>
    <row r="301" spans="1:211" s="23" customFormat="1" ht="21" customHeight="1">
      <c r="A301" s="69"/>
      <c r="B301" s="11" t="s">
        <v>615</v>
      </c>
      <c r="C301" s="67" t="s">
        <v>635</v>
      </c>
      <c r="D301" s="43" t="s">
        <v>603</v>
      </c>
      <c r="E301" s="43" t="s">
        <v>606</v>
      </c>
      <c r="F301" s="43" t="s">
        <v>39</v>
      </c>
      <c r="G301" s="64">
        <v>410</v>
      </c>
      <c r="H301" s="314">
        <f>33395-741</f>
        <v>32654</v>
      </c>
      <c r="I301" s="338"/>
      <c r="J301" s="338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  <c r="AL301" s="69"/>
      <c r="AM301" s="69"/>
      <c r="AN301" s="69"/>
      <c r="AO301" s="69"/>
      <c r="AP301" s="69"/>
      <c r="AQ301" s="69"/>
      <c r="AR301" s="69"/>
      <c r="AS301" s="69"/>
      <c r="AT301" s="69"/>
      <c r="AU301" s="69"/>
      <c r="AV301" s="69"/>
      <c r="AW301" s="69"/>
      <c r="AX301" s="69"/>
      <c r="AY301" s="69"/>
      <c r="AZ301" s="69"/>
      <c r="BA301" s="69"/>
      <c r="BB301" s="69"/>
      <c r="BC301" s="69"/>
      <c r="BD301" s="69"/>
      <c r="BE301" s="69"/>
      <c r="BF301" s="69"/>
      <c r="BG301" s="69"/>
      <c r="BH301" s="69"/>
      <c r="BI301" s="69"/>
      <c r="BJ301" s="69"/>
      <c r="BK301" s="69"/>
      <c r="BL301" s="69"/>
      <c r="BM301" s="69"/>
      <c r="BN301" s="69"/>
      <c r="BO301" s="69"/>
      <c r="BP301" s="69"/>
      <c r="BQ301" s="69"/>
      <c r="BR301" s="69"/>
      <c r="BS301" s="69"/>
      <c r="BT301" s="69"/>
      <c r="BU301" s="69"/>
      <c r="BV301" s="69"/>
      <c r="BW301" s="69"/>
      <c r="BX301" s="69"/>
      <c r="BY301" s="69"/>
      <c r="BZ301" s="69"/>
      <c r="CA301" s="69"/>
      <c r="CB301" s="69"/>
      <c r="CC301" s="69"/>
      <c r="CD301" s="69"/>
      <c r="CE301" s="69"/>
      <c r="CF301" s="69"/>
      <c r="CG301" s="69"/>
      <c r="CH301" s="69"/>
      <c r="CI301" s="69"/>
      <c r="CJ301" s="69"/>
      <c r="CK301" s="69"/>
      <c r="CL301" s="69"/>
      <c r="CM301" s="69"/>
      <c r="CN301" s="69"/>
      <c r="CO301" s="69"/>
      <c r="CP301" s="69"/>
      <c r="CQ301" s="69"/>
      <c r="CR301" s="69"/>
      <c r="CS301" s="69"/>
      <c r="CT301" s="69"/>
      <c r="CU301" s="69"/>
      <c r="CV301" s="69"/>
      <c r="CW301" s="69"/>
      <c r="CX301" s="69"/>
      <c r="CY301" s="69"/>
      <c r="CZ301" s="69"/>
      <c r="DA301" s="69"/>
      <c r="DB301" s="69"/>
      <c r="DC301" s="69"/>
      <c r="DD301" s="69"/>
      <c r="DE301" s="69"/>
      <c r="DF301" s="69"/>
      <c r="DG301" s="69"/>
      <c r="DH301" s="69"/>
      <c r="DI301" s="69"/>
      <c r="DJ301" s="69"/>
      <c r="DK301" s="69"/>
      <c r="DL301" s="69"/>
      <c r="DM301" s="69"/>
      <c r="DN301" s="69"/>
      <c r="DO301" s="69"/>
      <c r="DP301" s="69"/>
      <c r="DQ301" s="69"/>
      <c r="DR301" s="69"/>
      <c r="DS301" s="69"/>
      <c r="DT301" s="69"/>
      <c r="DU301" s="69"/>
      <c r="DV301" s="69"/>
      <c r="DW301" s="69"/>
      <c r="DX301" s="69"/>
      <c r="DY301" s="69"/>
      <c r="DZ301" s="69"/>
      <c r="EA301" s="69"/>
      <c r="EB301" s="69"/>
      <c r="EC301" s="69"/>
      <c r="ED301" s="69"/>
      <c r="EE301" s="69"/>
      <c r="EF301" s="69"/>
      <c r="EG301" s="69"/>
      <c r="EH301" s="69"/>
      <c r="EI301" s="69"/>
      <c r="EJ301" s="69"/>
      <c r="EK301" s="69"/>
      <c r="EL301" s="69"/>
      <c r="EM301" s="69"/>
      <c r="EN301" s="69"/>
      <c r="EO301" s="69"/>
      <c r="EP301" s="69"/>
      <c r="EQ301" s="69"/>
      <c r="ER301" s="69"/>
      <c r="ES301" s="69"/>
      <c r="ET301" s="69"/>
      <c r="EU301" s="69"/>
      <c r="EV301" s="69"/>
      <c r="EW301" s="69"/>
      <c r="EX301" s="69"/>
      <c r="EY301" s="69"/>
      <c r="EZ301" s="69"/>
      <c r="FA301" s="69"/>
      <c r="FB301" s="69"/>
      <c r="FC301" s="69"/>
      <c r="FD301" s="69"/>
      <c r="FE301" s="69"/>
      <c r="FF301" s="69"/>
      <c r="FG301" s="69"/>
      <c r="FH301" s="69"/>
      <c r="FI301" s="69"/>
      <c r="FJ301" s="69"/>
      <c r="FK301" s="69"/>
      <c r="FL301" s="69"/>
      <c r="FM301" s="69"/>
      <c r="FN301" s="69"/>
      <c r="FO301" s="69"/>
      <c r="FP301" s="69"/>
      <c r="FQ301" s="69"/>
      <c r="FR301" s="69"/>
      <c r="FS301" s="69"/>
      <c r="FT301" s="69"/>
      <c r="FU301" s="69"/>
      <c r="FV301" s="69"/>
      <c r="FW301" s="69"/>
      <c r="FX301" s="69"/>
      <c r="FY301" s="69"/>
      <c r="FZ301" s="69"/>
      <c r="GA301" s="69"/>
      <c r="GB301" s="69"/>
      <c r="GC301" s="69"/>
      <c r="GD301" s="69"/>
      <c r="GE301" s="69"/>
      <c r="GF301" s="69"/>
      <c r="GG301" s="69"/>
      <c r="GH301" s="69"/>
      <c r="GI301" s="69"/>
      <c r="GJ301" s="69"/>
      <c r="GK301" s="69"/>
      <c r="GL301" s="69"/>
      <c r="GM301" s="69"/>
      <c r="GN301" s="69"/>
      <c r="GO301" s="69"/>
      <c r="GP301" s="69"/>
      <c r="GQ301" s="69"/>
      <c r="GR301" s="69"/>
      <c r="GS301" s="69"/>
      <c r="GT301" s="69"/>
      <c r="GU301" s="69"/>
      <c r="GV301" s="69"/>
      <c r="GW301" s="69"/>
      <c r="GX301" s="69"/>
      <c r="GY301" s="69"/>
      <c r="GZ301" s="69"/>
      <c r="HA301" s="69"/>
      <c r="HB301" s="69"/>
      <c r="HC301" s="69"/>
    </row>
    <row r="302" spans="1:211" s="62" customFormat="1" ht="28.5" customHeight="1">
      <c r="A302" s="86"/>
      <c r="B302" s="6" t="s">
        <v>616</v>
      </c>
      <c r="C302" s="38" t="s">
        <v>635</v>
      </c>
      <c r="D302" s="34" t="s">
        <v>603</v>
      </c>
      <c r="E302" s="38" t="s">
        <v>606</v>
      </c>
      <c r="F302" s="31" t="s">
        <v>617</v>
      </c>
      <c r="G302" s="33"/>
      <c r="H302" s="310">
        <f>H303</f>
        <v>191.58</v>
      </c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86"/>
      <c r="AY302" s="86"/>
      <c r="AZ302" s="86"/>
      <c r="BA302" s="86"/>
      <c r="BB302" s="86"/>
      <c r="BC302" s="86"/>
      <c r="BD302" s="86"/>
      <c r="BE302" s="86"/>
      <c r="BF302" s="86"/>
      <c r="BG302" s="86"/>
      <c r="BH302" s="86"/>
      <c r="BI302" s="86"/>
      <c r="BJ302" s="86"/>
      <c r="BK302" s="86"/>
      <c r="BL302" s="86"/>
      <c r="BM302" s="86"/>
      <c r="BN302" s="86"/>
      <c r="BO302" s="86"/>
      <c r="BP302" s="86"/>
      <c r="BQ302" s="86"/>
      <c r="BR302" s="86"/>
      <c r="BS302" s="86"/>
      <c r="BT302" s="86"/>
      <c r="BU302" s="86"/>
      <c r="BV302" s="86"/>
      <c r="BW302" s="86"/>
      <c r="BX302" s="86"/>
      <c r="BY302" s="86"/>
      <c r="BZ302" s="86"/>
      <c r="CA302" s="86"/>
      <c r="CB302" s="86"/>
      <c r="CC302" s="86"/>
      <c r="CD302" s="86"/>
      <c r="CE302" s="86"/>
      <c r="CF302" s="86"/>
      <c r="CG302" s="86"/>
      <c r="CH302" s="86"/>
      <c r="CI302" s="86"/>
      <c r="CJ302" s="86"/>
      <c r="CK302" s="86"/>
      <c r="CL302" s="86"/>
      <c r="CM302" s="86"/>
      <c r="CN302" s="86"/>
      <c r="CO302" s="86"/>
      <c r="CP302" s="86"/>
      <c r="CQ302" s="86"/>
      <c r="CR302" s="86"/>
      <c r="CS302" s="86"/>
      <c r="CT302" s="86"/>
      <c r="CU302" s="86"/>
      <c r="CV302" s="86"/>
      <c r="CW302" s="86"/>
      <c r="CX302" s="86"/>
      <c r="CY302" s="86"/>
      <c r="CZ302" s="86"/>
      <c r="DA302" s="86"/>
      <c r="DB302" s="86"/>
      <c r="DC302" s="86"/>
      <c r="DD302" s="86"/>
      <c r="DE302" s="86"/>
      <c r="DF302" s="86"/>
      <c r="DG302" s="86"/>
      <c r="DH302" s="86"/>
      <c r="DI302" s="86"/>
      <c r="DJ302" s="86"/>
      <c r="DK302" s="86"/>
      <c r="DL302" s="86"/>
      <c r="DM302" s="86"/>
      <c r="DN302" s="86"/>
      <c r="DO302" s="86"/>
      <c r="DP302" s="86"/>
      <c r="DQ302" s="86"/>
      <c r="DR302" s="86"/>
      <c r="DS302" s="86"/>
      <c r="DT302" s="86"/>
      <c r="DU302" s="86"/>
      <c r="DV302" s="86"/>
      <c r="DW302" s="86"/>
      <c r="DX302" s="86"/>
      <c r="DY302" s="86"/>
      <c r="DZ302" s="86"/>
      <c r="EA302" s="86"/>
      <c r="EB302" s="86"/>
      <c r="EC302" s="86"/>
      <c r="ED302" s="86"/>
      <c r="EE302" s="86"/>
      <c r="EF302" s="86"/>
      <c r="EG302" s="86"/>
      <c r="EH302" s="86"/>
      <c r="EI302" s="86"/>
      <c r="EJ302" s="86"/>
      <c r="EK302" s="86"/>
      <c r="EL302" s="86"/>
      <c r="EM302" s="86"/>
      <c r="EN302" s="86"/>
      <c r="EO302" s="86"/>
      <c r="EP302" s="86"/>
      <c r="EQ302" s="86"/>
      <c r="ER302" s="86"/>
      <c r="ES302" s="86"/>
      <c r="ET302" s="86"/>
      <c r="EU302" s="86"/>
      <c r="EV302" s="86"/>
      <c r="EW302" s="86"/>
      <c r="EX302" s="86"/>
      <c r="EY302" s="86"/>
      <c r="EZ302" s="86"/>
      <c r="FA302" s="86"/>
      <c r="FB302" s="86"/>
      <c r="FC302" s="86"/>
      <c r="FD302" s="86"/>
      <c r="FE302" s="86"/>
      <c r="FF302" s="86"/>
      <c r="FG302" s="86"/>
      <c r="FH302" s="86"/>
      <c r="FI302" s="86"/>
      <c r="FJ302" s="86"/>
      <c r="FK302" s="86"/>
      <c r="FL302" s="86"/>
      <c r="FM302" s="86"/>
      <c r="FN302" s="86"/>
      <c r="FO302" s="86"/>
      <c r="FP302" s="86"/>
      <c r="FQ302" s="86"/>
      <c r="FR302" s="86"/>
      <c r="FS302" s="86"/>
      <c r="FT302" s="86"/>
      <c r="FU302" s="86"/>
      <c r="FV302" s="86"/>
      <c r="FW302" s="86"/>
      <c r="FX302" s="86"/>
      <c r="FY302" s="86"/>
      <c r="FZ302" s="86"/>
      <c r="GA302" s="86"/>
      <c r="GB302" s="86"/>
      <c r="GC302" s="86"/>
      <c r="GD302" s="86"/>
      <c r="GE302" s="86"/>
      <c r="GF302" s="86"/>
      <c r="GG302" s="86"/>
      <c r="GH302" s="86"/>
      <c r="GI302" s="86"/>
      <c r="GJ302" s="86"/>
      <c r="GK302" s="86"/>
      <c r="GL302" s="86"/>
      <c r="GM302" s="86"/>
      <c r="GN302" s="86"/>
      <c r="GO302" s="86"/>
      <c r="GP302" s="86"/>
      <c r="GQ302" s="86"/>
      <c r="GR302" s="86"/>
      <c r="GS302" s="86"/>
      <c r="GT302" s="86"/>
      <c r="GU302" s="86"/>
      <c r="GV302" s="86"/>
      <c r="GW302" s="86"/>
      <c r="GX302" s="86"/>
      <c r="GY302" s="86"/>
      <c r="GZ302" s="86"/>
      <c r="HA302" s="86"/>
      <c r="HB302" s="86"/>
      <c r="HC302" s="86"/>
    </row>
    <row r="303" spans="1:211" s="62" customFormat="1" ht="26.25" customHeight="1">
      <c r="A303" s="86"/>
      <c r="B303" s="19" t="s">
        <v>10</v>
      </c>
      <c r="C303" s="38" t="s">
        <v>635</v>
      </c>
      <c r="D303" s="34" t="s">
        <v>603</v>
      </c>
      <c r="E303" s="38" t="s">
        <v>606</v>
      </c>
      <c r="F303" s="31" t="s">
        <v>617</v>
      </c>
      <c r="G303" s="33">
        <v>240</v>
      </c>
      <c r="H303" s="310">
        <v>191.58</v>
      </c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86"/>
      <c r="AY303" s="86"/>
      <c r="AZ303" s="86"/>
      <c r="BA303" s="86"/>
      <c r="BB303" s="86"/>
      <c r="BC303" s="86"/>
      <c r="BD303" s="86"/>
      <c r="BE303" s="86"/>
      <c r="BF303" s="86"/>
      <c r="BG303" s="86"/>
      <c r="BH303" s="86"/>
      <c r="BI303" s="86"/>
      <c r="BJ303" s="86"/>
      <c r="BK303" s="86"/>
      <c r="BL303" s="86"/>
      <c r="BM303" s="86"/>
      <c r="BN303" s="86"/>
      <c r="BO303" s="86"/>
      <c r="BP303" s="86"/>
      <c r="BQ303" s="86"/>
      <c r="BR303" s="86"/>
      <c r="BS303" s="86"/>
      <c r="BT303" s="86"/>
      <c r="BU303" s="86"/>
      <c r="BV303" s="86"/>
      <c r="BW303" s="86"/>
      <c r="BX303" s="86"/>
      <c r="BY303" s="86"/>
      <c r="BZ303" s="86"/>
      <c r="CA303" s="86"/>
      <c r="CB303" s="86"/>
      <c r="CC303" s="86"/>
      <c r="CD303" s="86"/>
      <c r="CE303" s="86"/>
      <c r="CF303" s="86"/>
      <c r="CG303" s="86"/>
      <c r="CH303" s="86"/>
      <c r="CI303" s="86"/>
      <c r="CJ303" s="86"/>
      <c r="CK303" s="86"/>
      <c r="CL303" s="86"/>
      <c r="CM303" s="86"/>
      <c r="CN303" s="86"/>
      <c r="CO303" s="86"/>
      <c r="CP303" s="86"/>
      <c r="CQ303" s="86"/>
      <c r="CR303" s="86"/>
      <c r="CS303" s="86"/>
      <c r="CT303" s="86"/>
      <c r="CU303" s="86"/>
      <c r="CV303" s="86"/>
      <c r="CW303" s="86"/>
      <c r="CX303" s="86"/>
      <c r="CY303" s="86"/>
      <c r="CZ303" s="86"/>
      <c r="DA303" s="86"/>
      <c r="DB303" s="86"/>
      <c r="DC303" s="86"/>
      <c r="DD303" s="86"/>
      <c r="DE303" s="86"/>
      <c r="DF303" s="86"/>
      <c r="DG303" s="86"/>
      <c r="DH303" s="86"/>
      <c r="DI303" s="86"/>
      <c r="DJ303" s="86"/>
      <c r="DK303" s="86"/>
      <c r="DL303" s="86"/>
      <c r="DM303" s="86"/>
      <c r="DN303" s="86"/>
      <c r="DO303" s="86"/>
      <c r="DP303" s="86"/>
      <c r="DQ303" s="86"/>
      <c r="DR303" s="86"/>
      <c r="DS303" s="86"/>
      <c r="DT303" s="86"/>
      <c r="DU303" s="86"/>
      <c r="DV303" s="86"/>
      <c r="DW303" s="86"/>
      <c r="DX303" s="86"/>
      <c r="DY303" s="86"/>
      <c r="DZ303" s="86"/>
      <c r="EA303" s="86"/>
      <c r="EB303" s="86"/>
      <c r="EC303" s="86"/>
      <c r="ED303" s="86"/>
      <c r="EE303" s="86"/>
      <c r="EF303" s="86"/>
      <c r="EG303" s="86"/>
      <c r="EH303" s="86"/>
      <c r="EI303" s="86"/>
      <c r="EJ303" s="86"/>
      <c r="EK303" s="86"/>
      <c r="EL303" s="86"/>
      <c r="EM303" s="86"/>
      <c r="EN303" s="86"/>
      <c r="EO303" s="86"/>
      <c r="EP303" s="86"/>
      <c r="EQ303" s="86"/>
      <c r="ER303" s="86"/>
      <c r="ES303" s="86"/>
      <c r="ET303" s="86"/>
      <c r="EU303" s="86"/>
      <c r="EV303" s="86"/>
      <c r="EW303" s="86"/>
      <c r="EX303" s="86"/>
      <c r="EY303" s="86"/>
      <c r="EZ303" s="86"/>
      <c r="FA303" s="86"/>
      <c r="FB303" s="86"/>
      <c r="FC303" s="86"/>
      <c r="FD303" s="86"/>
      <c r="FE303" s="86"/>
      <c r="FF303" s="86"/>
      <c r="FG303" s="86"/>
      <c r="FH303" s="86"/>
      <c r="FI303" s="86"/>
      <c r="FJ303" s="86"/>
      <c r="FK303" s="86"/>
      <c r="FL303" s="86"/>
      <c r="FM303" s="86"/>
      <c r="FN303" s="86"/>
      <c r="FO303" s="86"/>
      <c r="FP303" s="86"/>
      <c r="FQ303" s="86"/>
      <c r="FR303" s="86"/>
      <c r="FS303" s="86"/>
      <c r="FT303" s="86"/>
      <c r="FU303" s="86"/>
      <c r="FV303" s="86"/>
      <c r="FW303" s="86"/>
      <c r="FX303" s="86"/>
      <c r="FY303" s="86"/>
      <c r="FZ303" s="86"/>
      <c r="GA303" s="86"/>
      <c r="GB303" s="86"/>
      <c r="GC303" s="86"/>
      <c r="GD303" s="86"/>
      <c r="GE303" s="86"/>
      <c r="GF303" s="86"/>
      <c r="GG303" s="86"/>
      <c r="GH303" s="86"/>
      <c r="GI303" s="86"/>
      <c r="GJ303" s="86"/>
      <c r="GK303" s="86"/>
      <c r="GL303" s="86"/>
      <c r="GM303" s="86"/>
      <c r="GN303" s="86"/>
      <c r="GO303" s="86"/>
      <c r="GP303" s="86"/>
      <c r="GQ303" s="86"/>
      <c r="GR303" s="86"/>
      <c r="GS303" s="86"/>
      <c r="GT303" s="86"/>
      <c r="GU303" s="86"/>
      <c r="GV303" s="86"/>
      <c r="GW303" s="86"/>
      <c r="GX303" s="86"/>
      <c r="GY303" s="86"/>
      <c r="GZ303" s="86"/>
      <c r="HA303" s="86"/>
      <c r="HB303" s="86"/>
      <c r="HC303" s="86"/>
    </row>
    <row r="304" spans="1:211" s="62" customFormat="1" ht="35.25" customHeight="1">
      <c r="A304" s="86"/>
      <c r="B304" s="201" t="s">
        <v>304</v>
      </c>
      <c r="C304" s="38" t="s">
        <v>635</v>
      </c>
      <c r="D304" s="34" t="s">
        <v>603</v>
      </c>
      <c r="E304" s="38" t="s">
        <v>606</v>
      </c>
      <c r="F304" s="31" t="s">
        <v>305</v>
      </c>
      <c r="G304" s="33"/>
      <c r="H304" s="310">
        <f>H305</f>
        <v>4000</v>
      </c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  <c r="AM304" s="86"/>
      <c r="AN304" s="86"/>
      <c r="AO304" s="86"/>
      <c r="AP304" s="86"/>
      <c r="AQ304" s="86"/>
      <c r="AR304" s="86"/>
      <c r="AS304" s="86"/>
      <c r="AT304" s="86"/>
      <c r="AU304" s="86"/>
      <c r="AV304" s="86"/>
      <c r="AW304" s="86"/>
      <c r="AX304" s="86"/>
      <c r="AY304" s="86"/>
      <c r="AZ304" s="86"/>
      <c r="BA304" s="86"/>
      <c r="BB304" s="86"/>
      <c r="BC304" s="86"/>
      <c r="BD304" s="86"/>
      <c r="BE304" s="86"/>
      <c r="BF304" s="86"/>
      <c r="BG304" s="86"/>
      <c r="BH304" s="86"/>
      <c r="BI304" s="86"/>
      <c r="BJ304" s="86"/>
      <c r="BK304" s="86"/>
      <c r="BL304" s="86"/>
      <c r="BM304" s="86"/>
      <c r="BN304" s="86"/>
      <c r="BO304" s="86"/>
      <c r="BP304" s="86"/>
      <c r="BQ304" s="86"/>
      <c r="BR304" s="86"/>
      <c r="BS304" s="86"/>
      <c r="BT304" s="86"/>
      <c r="BU304" s="86"/>
      <c r="BV304" s="86"/>
      <c r="BW304" s="86"/>
      <c r="BX304" s="86"/>
      <c r="BY304" s="86"/>
      <c r="BZ304" s="86"/>
      <c r="CA304" s="86"/>
      <c r="CB304" s="86"/>
      <c r="CC304" s="86"/>
      <c r="CD304" s="86"/>
      <c r="CE304" s="86"/>
      <c r="CF304" s="86"/>
      <c r="CG304" s="86"/>
      <c r="CH304" s="86"/>
      <c r="CI304" s="86"/>
      <c r="CJ304" s="86"/>
      <c r="CK304" s="86"/>
      <c r="CL304" s="86"/>
      <c r="CM304" s="86"/>
      <c r="CN304" s="86"/>
      <c r="CO304" s="86"/>
      <c r="CP304" s="86"/>
      <c r="CQ304" s="86"/>
      <c r="CR304" s="86"/>
      <c r="CS304" s="86"/>
      <c r="CT304" s="86"/>
      <c r="CU304" s="86"/>
      <c r="CV304" s="86"/>
      <c r="CW304" s="86"/>
      <c r="CX304" s="86"/>
      <c r="CY304" s="86"/>
      <c r="CZ304" s="86"/>
      <c r="DA304" s="86"/>
      <c r="DB304" s="86"/>
      <c r="DC304" s="86"/>
      <c r="DD304" s="86"/>
      <c r="DE304" s="86"/>
      <c r="DF304" s="86"/>
      <c r="DG304" s="86"/>
      <c r="DH304" s="86"/>
      <c r="DI304" s="86"/>
      <c r="DJ304" s="86"/>
      <c r="DK304" s="86"/>
      <c r="DL304" s="86"/>
      <c r="DM304" s="86"/>
      <c r="DN304" s="86"/>
      <c r="DO304" s="86"/>
      <c r="DP304" s="86"/>
      <c r="DQ304" s="86"/>
      <c r="DR304" s="86"/>
      <c r="DS304" s="86"/>
      <c r="DT304" s="86"/>
      <c r="DU304" s="86"/>
      <c r="DV304" s="86"/>
      <c r="DW304" s="86"/>
      <c r="DX304" s="86"/>
      <c r="DY304" s="86"/>
      <c r="DZ304" s="86"/>
      <c r="EA304" s="86"/>
      <c r="EB304" s="86"/>
      <c r="EC304" s="86"/>
      <c r="ED304" s="86"/>
      <c r="EE304" s="86"/>
      <c r="EF304" s="86"/>
      <c r="EG304" s="86"/>
      <c r="EH304" s="86"/>
      <c r="EI304" s="86"/>
      <c r="EJ304" s="86"/>
      <c r="EK304" s="86"/>
      <c r="EL304" s="86"/>
      <c r="EM304" s="86"/>
      <c r="EN304" s="86"/>
      <c r="EO304" s="86"/>
      <c r="EP304" s="86"/>
      <c r="EQ304" s="86"/>
      <c r="ER304" s="86"/>
      <c r="ES304" s="86"/>
      <c r="ET304" s="86"/>
      <c r="EU304" s="86"/>
      <c r="EV304" s="86"/>
      <c r="EW304" s="86"/>
      <c r="EX304" s="86"/>
      <c r="EY304" s="86"/>
      <c r="EZ304" s="86"/>
      <c r="FA304" s="86"/>
      <c r="FB304" s="86"/>
      <c r="FC304" s="86"/>
      <c r="FD304" s="86"/>
      <c r="FE304" s="86"/>
      <c r="FF304" s="86"/>
      <c r="FG304" s="86"/>
      <c r="FH304" s="86"/>
      <c r="FI304" s="86"/>
      <c r="FJ304" s="86"/>
      <c r="FK304" s="86"/>
      <c r="FL304" s="86"/>
      <c r="FM304" s="86"/>
      <c r="FN304" s="86"/>
      <c r="FO304" s="86"/>
      <c r="FP304" s="86"/>
      <c r="FQ304" s="86"/>
      <c r="FR304" s="86"/>
      <c r="FS304" s="86"/>
      <c r="FT304" s="86"/>
      <c r="FU304" s="86"/>
      <c r="FV304" s="86"/>
      <c r="FW304" s="86"/>
      <c r="FX304" s="86"/>
      <c r="FY304" s="86"/>
      <c r="FZ304" s="86"/>
      <c r="GA304" s="86"/>
      <c r="GB304" s="86"/>
      <c r="GC304" s="86"/>
      <c r="GD304" s="86"/>
      <c r="GE304" s="86"/>
      <c r="GF304" s="86"/>
      <c r="GG304" s="86"/>
      <c r="GH304" s="86"/>
      <c r="GI304" s="86"/>
      <c r="GJ304" s="86"/>
      <c r="GK304" s="86"/>
      <c r="GL304" s="86"/>
      <c r="GM304" s="86"/>
      <c r="GN304" s="86"/>
      <c r="GO304" s="86"/>
      <c r="GP304" s="86"/>
      <c r="GQ304" s="86"/>
      <c r="GR304" s="86"/>
      <c r="GS304" s="86"/>
      <c r="GT304" s="86"/>
      <c r="GU304" s="86"/>
      <c r="GV304" s="86"/>
      <c r="GW304" s="86"/>
      <c r="GX304" s="86"/>
      <c r="GY304" s="86"/>
      <c r="GZ304" s="86"/>
      <c r="HA304" s="86"/>
      <c r="HB304" s="86"/>
      <c r="HC304" s="86"/>
    </row>
    <row r="305" spans="1:211" s="62" customFormat="1" ht="25.5" customHeight="1">
      <c r="A305" s="86"/>
      <c r="B305" s="6" t="s">
        <v>275</v>
      </c>
      <c r="C305" s="38" t="s">
        <v>635</v>
      </c>
      <c r="D305" s="34" t="s">
        <v>603</v>
      </c>
      <c r="E305" s="38" t="s">
        <v>606</v>
      </c>
      <c r="F305" s="31" t="s">
        <v>474</v>
      </c>
      <c r="G305" s="33"/>
      <c r="H305" s="310">
        <f>H306</f>
        <v>4000</v>
      </c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86"/>
      <c r="AL305" s="86"/>
      <c r="AM305" s="86"/>
      <c r="AN305" s="86"/>
      <c r="AO305" s="86"/>
      <c r="AP305" s="86"/>
      <c r="AQ305" s="86"/>
      <c r="AR305" s="86"/>
      <c r="AS305" s="86"/>
      <c r="AT305" s="86"/>
      <c r="AU305" s="86"/>
      <c r="AV305" s="86"/>
      <c r="AW305" s="86"/>
      <c r="AX305" s="86"/>
      <c r="AY305" s="86"/>
      <c r="AZ305" s="86"/>
      <c r="BA305" s="86"/>
      <c r="BB305" s="86"/>
      <c r="BC305" s="86"/>
      <c r="BD305" s="86"/>
      <c r="BE305" s="86"/>
      <c r="BF305" s="86"/>
      <c r="BG305" s="86"/>
      <c r="BH305" s="86"/>
      <c r="BI305" s="86"/>
      <c r="BJ305" s="86"/>
      <c r="BK305" s="86"/>
      <c r="BL305" s="86"/>
      <c r="BM305" s="86"/>
      <c r="BN305" s="86"/>
      <c r="BO305" s="86"/>
      <c r="BP305" s="86"/>
      <c r="BQ305" s="86"/>
      <c r="BR305" s="86"/>
      <c r="BS305" s="86"/>
      <c r="BT305" s="86"/>
      <c r="BU305" s="86"/>
      <c r="BV305" s="86"/>
      <c r="BW305" s="86"/>
      <c r="BX305" s="86"/>
      <c r="BY305" s="86"/>
      <c r="BZ305" s="86"/>
      <c r="CA305" s="86"/>
      <c r="CB305" s="86"/>
      <c r="CC305" s="86"/>
      <c r="CD305" s="86"/>
      <c r="CE305" s="86"/>
      <c r="CF305" s="86"/>
      <c r="CG305" s="86"/>
      <c r="CH305" s="86"/>
      <c r="CI305" s="86"/>
      <c r="CJ305" s="86"/>
      <c r="CK305" s="86"/>
      <c r="CL305" s="86"/>
      <c r="CM305" s="86"/>
      <c r="CN305" s="86"/>
      <c r="CO305" s="86"/>
      <c r="CP305" s="86"/>
      <c r="CQ305" s="86"/>
      <c r="CR305" s="86"/>
      <c r="CS305" s="86"/>
      <c r="CT305" s="86"/>
      <c r="CU305" s="86"/>
      <c r="CV305" s="86"/>
      <c r="CW305" s="86"/>
      <c r="CX305" s="86"/>
      <c r="CY305" s="86"/>
      <c r="CZ305" s="86"/>
      <c r="DA305" s="86"/>
      <c r="DB305" s="86"/>
      <c r="DC305" s="86"/>
      <c r="DD305" s="86"/>
      <c r="DE305" s="86"/>
      <c r="DF305" s="86"/>
      <c r="DG305" s="86"/>
      <c r="DH305" s="86"/>
      <c r="DI305" s="86"/>
      <c r="DJ305" s="86"/>
      <c r="DK305" s="86"/>
      <c r="DL305" s="86"/>
      <c r="DM305" s="86"/>
      <c r="DN305" s="86"/>
      <c r="DO305" s="86"/>
      <c r="DP305" s="86"/>
      <c r="DQ305" s="86"/>
      <c r="DR305" s="86"/>
      <c r="DS305" s="86"/>
      <c r="DT305" s="86"/>
      <c r="DU305" s="86"/>
      <c r="DV305" s="86"/>
      <c r="DW305" s="86"/>
      <c r="DX305" s="86"/>
      <c r="DY305" s="86"/>
      <c r="DZ305" s="86"/>
      <c r="EA305" s="86"/>
      <c r="EB305" s="86"/>
      <c r="EC305" s="86"/>
      <c r="ED305" s="86"/>
      <c r="EE305" s="86"/>
      <c r="EF305" s="86"/>
      <c r="EG305" s="86"/>
      <c r="EH305" s="86"/>
      <c r="EI305" s="86"/>
      <c r="EJ305" s="86"/>
      <c r="EK305" s="86"/>
      <c r="EL305" s="86"/>
      <c r="EM305" s="86"/>
      <c r="EN305" s="86"/>
      <c r="EO305" s="86"/>
      <c r="EP305" s="86"/>
      <c r="EQ305" s="86"/>
      <c r="ER305" s="86"/>
      <c r="ES305" s="86"/>
      <c r="ET305" s="86"/>
      <c r="EU305" s="86"/>
      <c r="EV305" s="86"/>
      <c r="EW305" s="86"/>
      <c r="EX305" s="86"/>
      <c r="EY305" s="86"/>
      <c r="EZ305" s="86"/>
      <c r="FA305" s="86"/>
      <c r="FB305" s="86"/>
      <c r="FC305" s="86"/>
      <c r="FD305" s="86"/>
      <c r="FE305" s="86"/>
      <c r="FF305" s="86"/>
      <c r="FG305" s="86"/>
      <c r="FH305" s="86"/>
      <c r="FI305" s="86"/>
      <c r="FJ305" s="86"/>
      <c r="FK305" s="86"/>
      <c r="FL305" s="86"/>
      <c r="FM305" s="86"/>
      <c r="FN305" s="86"/>
      <c r="FO305" s="86"/>
      <c r="FP305" s="86"/>
      <c r="FQ305" s="86"/>
      <c r="FR305" s="86"/>
      <c r="FS305" s="86"/>
      <c r="FT305" s="86"/>
      <c r="FU305" s="86"/>
      <c r="FV305" s="86"/>
      <c r="FW305" s="86"/>
      <c r="FX305" s="86"/>
      <c r="FY305" s="86"/>
      <c r="FZ305" s="86"/>
      <c r="GA305" s="86"/>
      <c r="GB305" s="86"/>
      <c r="GC305" s="86"/>
      <c r="GD305" s="86"/>
      <c r="GE305" s="86"/>
      <c r="GF305" s="86"/>
      <c r="GG305" s="86"/>
      <c r="GH305" s="86"/>
      <c r="GI305" s="86"/>
      <c r="GJ305" s="86"/>
      <c r="GK305" s="86"/>
      <c r="GL305" s="86"/>
      <c r="GM305" s="86"/>
      <c r="GN305" s="86"/>
      <c r="GO305" s="86"/>
      <c r="GP305" s="86"/>
      <c r="GQ305" s="86"/>
      <c r="GR305" s="86"/>
      <c r="GS305" s="86"/>
      <c r="GT305" s="86"/>
      <c r="GU305" s="86"/>
      <c r="GV305" s="86"/>
      <c r="GW305" s="86"/>
      <c r="GX305" s="86"/>
      <c r="GY305" s="86"/>
      <c r="GZ305" s="86"/>
      <c r="HA305" s="86"/>
      <c r="HB305" s="86"/>
      <c r="HC305" s="86"/>
    </row>
    <row r="306" spans="1:211" s="62" customFormat="1" ht="29.25" customHeight="1">
      <c r="A306" s="86"/>
      <c r="B306" s="6" t="s">
        <v>10</v>
      </c>
      <c r="C306" s="38" t="s">
        <v>635</v>
      </c>
      <c r="D306" s="34" t="s">
        <v>603</v>
      </c>
      <c r="E306" s="38" t="s">
        <v>606</v>
      </c>
      <c r="F306" s="31" t="s">
        <v>474</v>
      </c>
      <c r="G306" s="33">
        <v>240</v>
      </c>
      <c r="H306" s="310">
        <v>4000</v>
      </c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  <c r="AM306" s="86"/>
      <c r="AN306" s="86"/>
      <c r="AO306" s="86"/>
      <c r="AP306" s="86"/>
      <c r="AQ306" s="86"/>
      <c r="AR306" s="86"/>
      <c r="AS306" s="86"/>
      <c r="AT306" s="86"/>
      <c r="AU306" s="86"/>
      <c r="AV306" s="86"/>
      <c r="AW306" s="86"/>
      <c r="AX306" s="86"/>
      <c r="AY306" s="86"/>
      <c r="AZ306" s="86"/>
      <c r="BA306" s="86"/>
      <c r="BB306" s="86"/>
      <c r="BC306" s="86"/>
      <c r="BD306" s="86"/>
      <c r="BE306" s="86"/>
      <c r="BF306" s="86"/>
      <c r="BG306" s="86"/>
      <c r="BH306" s="86"/>
      <c r="BI306" s="86"/>
      <c r="BJ306" s="86"/>
      <c r="BK306" s="86"/>
      <c r="BL306" s="86"/>
      <c r="BM306" s="86"/>
      <c r="BN306" s="86"/>
      <c r="BO306" s="86"/>
      <c r="BP306" s="86"/>
      <c r="BQ306" s="86"/>
      <c r="BR306" s="86"/>
      <c r="BS306" s="86"/>
      <c r="BT306" s="86"/>
      <c r="BU306" s="86"/>
      <c r="BV306" s="86"/>
      <c r="BW306" s="86"/>
      <c r="BX306" s="86"/>
      <c r="BY306" s="86"/>
      <c r="BZ306" s="86"/>
      <c r="CA306" s="86"/>
      <c r="CB306" s="86"/>
      <c r="CC306" s="86"/>
      <c r="CD306" s="86"/>
      <c r="CE306" s="86"/>
      <c r="CF306" s="86"/>
      <c r="CG306" s="86"/>
      <c r="CH306" s="86"/>
      <c r="CI306" s="86"/>
      <c r="CJ306" s="86"/>
      <c r="CK306" s="86"/>
      <c r="CL306" s="86"/>
      <c r="CM306" s="86"/>
      <c r="CN306" s="86"/>
      <c r="CO306" s="86"/>
      <c r="CP306" s="86"/>
      <c r="CQ306" s="86"/>
      <c r="CR306" s="86"/>
      <c r="CS306" s="86"/>
      <c r="CT306" s="86"/>
      <c r="CU306" s="86"/>
      <c r="CV306" s="86"/>
      <c r="CW306" s="86"/>
      <c r="CX306" s="86"/>
      <c r="CY306" s="86"/>
      <c r="CZ306" s="86"/>
      <c r="DA306" s="86"/>
      <c r="DB306" s="86"/>
      <c r="DC306" s="86"/>
      <c r="DD306" s="86"/>
      <c r="DE306" s="86"/>
      <c r="DF306" s="86"/>
      <c r="DG306" s="86"/>
      <c r="DH306" s="86"/>
      <c r="DI306" s="86"/>
      <c r="DJ306" s="86"/>
      <c r="DK306" s="86"/>
      <c r="DL306" s="86"/>
      <c r="DM306" s="86"/>
      <c r="DN306" s="86"/>
      <c r="DO306" s="86"/>
      <c r="DP306" s="86"/>
      <c r="DQ306" s="86"/>
      <c r="DR306" s="86"/>
      <c r="DS306" s="86"/>
      <c r="DT306" s="86"/>
      <c r="DU306" s="86"/>
      <c r="DV306" s="86"/>
      <c r="DW306" s="86"/>
      <c r="DX306" s="86"/>
      <c r="DY306" s="86"/>
      <c r="DZ306" s="86"/>
      <c r="EA306" s="86"/>
      <c r="EB306" s="86"/>
      <c r="EC306" s="86"/>
      <c r="ED306" s="86"/>
      <c r="EE306" s="86"/>
      <c r="EF306" s="86"/>
      <c r="EG306" s="86"/>
      <c r="EH306" s="86"/>
      <c r="EI306" s="86"/>
      <c r="EJ306" s="86"/>
      <c r="EK306" s="86"/>
      <c r="EL306" s="86"/>
      <c r="EM306" s="86"/>
      <c r="EN306" s="86"/>
      <c r="EO306" s="86"/>
      <c r="EP306" s="86"/>
      <c r="EQ306" s="86"/>
      <c r="ER306" s="86"/>
      <c r="ES306" s="86"/>
      <c r="ET306" s="86"/>
      <c r="EU306" s="86"/>
      <c r="EV306" s="86"/>
      <c r="EW306" s="86"/>
      <c r="EX306" s="86"/>
      <c r="EY306" s="86"/>
      <c r="EZ306" s="86"/>
      <c r="FA306" s="86"/>
      <c r="FB306" s="86"/>
      <c r="FC306" s="86"/>
      <c r="FD306" s="86"/>
      <c r="FE306" s="86"/>
      <c r="FF306" s="86"/>
      <c r="FG306" s="86"/>
      <c r="FH306" s="86"/>
      <c r="FI306" s="86"/>
      <c r="FJ306" s="86"/>
      <c r="FK306" s="86"/>
      <c r="FL306" s="86"/>
      <c r="FM306" s="86"/>
      <c r="FN306" s="86"/>
      <c r="FO306" s="86"/>
      <c r="FP306" s="86"/>
      <c r="FQ306" s="86"/>
      <c r="FR306" s="86"/>
      <c r="FS306" s="86"/>
      <c r="FT306" s="86"/>
      <c r="FU306" s="86"/>
      <c r="FV306" s="86"/>
      <c r="FW306" s="86"/>
      <c r="FX306" s="86"/>
      <c r="FY306" s="86"/>
      <c r="FZ306" s="86"/>
      <c r="GA306" s="86"/>
      <c r="GB306" s="86"/>
      <c r="GC306" s="86"/>
      <c r="GD306" s="86"/>
      <c r="GE306" s="86"/>
      <c r="GF306" s="86"/>
      <c r="GG306" s="86"/>
      <c r="GH306" s="86"/>
      <c r="GI306" s="86"/>
      <c r="GJ306" s="86"/>
      <c r="GK306" s="86"/>
      <c r="GL306" s="86"/>
      <c r="GM306" s="86"/>
      <c r="GN306" s="86"/>
      <c r="GO306" s="86"/>
      <c r="GP306" s="86"/>
      <c r="GQ306" s="86"/>
      <c r="GR306" s="86"/>
      <c r="GS306" s="86"/>
      <c r="GT306" s="86"/>
      <c r="GU306" s="86"/>
      <c r="GV306" s="86"/>
      <c r="GW306" s="86"/>
      <c r="GX306" s="86"/>
      <c r="GY306" s="86"/>
      <c r="GZ306" s="86"/>
      <c r="HA306" s="86"/>
      <c r="HB306" s="86"/>
      <c r="HC306" s="86"/>
    </row>
    <row r="307" spans="1:211" s="37" customFormat="1" ht="16.5" customHeight="1">
      <c r="A307" s="86"/>
      <c r="B307" s="59" t="s">
        <v>392</v>
      </c>
      <c r="C307" s="38" t="s">
        <v>635</v>
      </c>
      <c r="D307" s="38" t="s">
        <v>606</v>
      </c>
      <c r="E307" s="38"/>
      <c r="F307" s="39"/>
      <c r="G307" s="33"/>
      <c r="H307" s="310">
        <f>H312+H308</f>
        <v>431.3</v>
      </c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  <c r="AM307" s="86"/>
      <c r="AN307" s="86"/>
      <c r="AO307" s="86"/>
      <c r="AP307" s="86"/>
      <c r="AQ307" s="86"/>
      <c r="AR307" s="86"/>
      <c r="AS307" s="86"/>
      <c r="AT307" s="86"/>
      <c r="AU307" s="86"/>
      <c r="AV307" s="86"/>
      <c r="AW307" s="86"/>
      <c r="AX307" s="86"/>
      <c r="AY307" s="86"/>
      <c r="AZ307" s="86"/>
      <c r="BA307" s="86"/>
      <c r="BB307" s="86"/>
      <c r="BC307" s="86"/>
      <c r="BD307" s="86"/>
      <c r="BE307" s="86"/>
      <c r="BF307" s="86"/>
      <c r="BG307" s="86"/>
      <c r="BH307" s="86"/>
      <c r="BI307" s="86"/>
      <c r="BJ307" s="86"/>
      <c r="BK307" s="86"/>
      <c r="BL307" s="86"/>
      <c r="BM307" s="86"/>
      <c r="BN307" s="86"/>
      <c r="BO307" s="86"/>
      <c r="BP307" s="86"/>
      <c r="BQ307" s="86"/>
      <c r="BR307" s="86"/>
      <c r="BS307" s="86"/>
      <c r="BT307" s="86"/>
      <c r="BU307" s="86"/>
      <c r="BV307" s="86"/>
      <c r="BW307" s="86"/>
      <c r="BX307" s="86"/>
      <c r="BY307" s="86"/>
      <c r="BZ307" s="86"/>
      <c r="CA307" s="86"/>
      <c r="CB307" s="86"/>
      <c r="CC307" s="86"/>
      <c r="CD307" s="86"/>
      <c r="CE307" s="86"/>
      <c r="CF307" s="86"/>
      <c r="CG307" s="86"/>
      <c r="CH307" s="86"/>
      <c r="CI307" s="86"/>
      <c r="CJ307" s="86"/>
      <c r="CK307" s="86"/>
      <c r="CL307" s="86"/>
      <c r="CM307" s="86"/>
      <c r="CN307" s="86"/>
      <c r="CO307" s="86"/>
      <c r="CP307" s="86"/>
      <c r="CQ307" s="86"/>
      <c r="CR307" s="86"/>
      <c r="CS307" s="86"/>
      <c r="CT307" s="86"/>
      <c r="CU307" s="86"/>
      <c r="CV307" s="86"/>
      <c r="CW307" s="86"/>
      <c r="CX307" s="86"/>
      <c r="CY307" s="86"/>
      <c r="CZ307" s="86"/>
      <c r="DA307" s="86"/>
      <c r="DB307" s="86"/>
      <c r="DC307" s="86"/>
      <c r="DD307" s="86"/>
      <c r="DE307" s="86"/>
      <c r="DF307" s="86"/>
      <c r="DG307" s="86"/>
      <c r="DH307" s="86"/>
      <c r="DI307" s="86"/>
      <c r="DJ307" s="86"/>
      <c r="DK307" s="86"/>
      <c r="DL307" s="86"/>
      <c r="DM307" s="86"/>
      <c r="DN307" s="86"/>
      <c r="DO307" s="86"/>
      <c r="DP307" s="86"/>
      <c r="DQ307" s="86"/>
      <c r="DR307" s="86"/>
      <c r="DS307" s="86"/>
      <c r="DT307" s="86"/>
      <c r="DU307" s="86"/>
      <c r="DV307" s="86"/>
      <c r="DW307" s="86"/>
      <c r="DX307" s="86"/>
      <c r="DY307" s="86"/>
      <c r="DZ307" s="86"/>
      <c r="EA307" s="86"/>
      <c r="EB307" s="86"/>
      <c r="EC307" s="86"/>
      <c r="ED307" s="86"/>
      <c r="EE307" s="86"/>
      <c r="EF307" s="86"/>
      <c r="EG307" s="86"/>
      <c r="EH307" s="86"/>
      <c r="EI307" s="86"/>
      <c r="EJ307" s="86"/>
      <c r="EK307" s="86"/>
      <c r="EL307" s="86"/>
      <c r="EM307" s="86"/>
      <c r="EN307" s="86"/>
      <c r="EO307" s="86"/>
      <c r="EP307" s="86"/>
      <c r="EQ307" s="86"/>
      <c r="ER307" s="86"/>
      <c r="ES307" s="86"/>
      <c r="ET307" s="86"/>
      <c r="EU307" s="86"/>
      <c r="EV307" s="86"/>
      <c r="EW307" s="86"/>
      <c r="EX307" s="86"/>
      <c r="EY307" s="86"/>
      <c r="EZ307" s="86"/>
      <c r="FA307" s="86"/>
      <c r="FB307" s="86"/>
      <c r="FC307" s="86"/>
      <c r="FD307" s="86"/>
      <c r="FE307" s="86"/>
      <c r="FF307" s="86"/>
      <c r="FG307" s="86"/>
      <c r="FH307" s="86"/>
      <c r="FI307" s="86"/>
      <c r="FJ307" s="86"/>
      <c r="FK307" s="86"/>
      <c r="FL307" s="86"/>
      <c r="FM307" s="86"/>
      <c r="FN307" s="86"/>
      <c r="FO307" s="86"/>
      <c r="FP307" s="86"/>
      <c r="FQ307" s="86"/>
      <c r="FR307" s="86"/>
      <c r="FS307" s="86"/>
      <c r="FT307" s="86"/>
      <c r="FU307" s="86"/>
      <c r="FV307" s="86"/>
      <c r="FW307" s="86"/>
      <c r="FX307" s="86"/>
      <c r="FY307" s="86"/>
      <c r="FZ307" s="86"/>
      <c r="GA307" s="86"/>
      <c r="GB307" s="86"/>
      <c r="GC307" s="86"/>
      <c r="GD307" s="86"/>
      <c r="GE307" s="86"/>
      <c r="GF307" s="86"/>
      <c r="GG307" s="86"/>
      <c r="GH307" s="86"/>
      <c r="GI307" s="86"/>
      <c r="GJ307" s="86"/>
      <c r="GK307" s="86"/>
      <c r="GL307" s="86"/>
      <c r="GM307" s="86"/>
      <c r="GN307" s="86"/>
      <c r="GO307" s="86"/>
      <c r="GP307" s="86"/>
      <c r="GQ307" s="86"/>
      <c r="GR307" s="86"/>
      <c r="GS307" s="86"/>
      <c r="GT307" s="86"/>
      <c r="GU307" s="86"/>
      <c r="GV307" s="86"/>
      <c r="GW307" s="86"/>
      <c r="GX307" s="86"/>
      <c r="GY307" s="86"/>
      <c r="GZ307" s="86"/>
      <c r="HA307" s="86"/>
      <c r="HB307" s="86"/>
      <c r="HC307" s="86"/>
    </row>
    <row r="308" spans="2:8" s="37" customFormat="1" ht="18" customHeight="1">
      <c r="B308" s="71" t="s">
        <v>1</v>
      </c>
      <c r="C308" s="38" t="s">
        <v>635</v>
      </c>
      <c r="D308" s="34" t="s">
        <v>606</v>
      </c>
      <c r="E308" s="34" t="s">
        <v>603</v>
      </c>
      <c r="F308" s="33"/>
      <c r="G308" s="33"/>
      <c r="H308" s="310">
        <f>H309</f>
        <v>129.87</v>
      </c>
    </row>
    <row r="309" spans="2:8" s="37" customFormat="1" ht="18" customHeight="1">
      <c r="B309" s="6" t="s">
        <v>313</v>
      </c>
      <c r="C309" s="38" t="s">
        <v>635</v>
      </c>
      <c r="D309" s="34" t="s">
        <v>606</v>
      </c>
      <c r="E309" s="34" t="s">
        <v>603</v>
      </c>
      <c r="F309" s="33" t="s">
        <v>312</v>
      </c>
      <c r="G309" s="33"/>
      <c r="H309" s="310">
        <f>H310</f>
        <v>129.87</v>
      </c>
    </row>
    <row r="310" spans="2:8" s="37" customFormat="1" ht="66.75" customHeight="1">
      <c r="B310" s="9" t="s">
        <v>363</v>
      </c>
      <c r="C310" s="38" t="s">
        <v>635</v>
      </c>
      <c r="D310" s="34" t="s">
        <v>606</v>
      </c>
      <c r="E310" s="34" t="s">
        <v>603</v>
      </c>
      <c r="F310" s="33" t="s">
        <v>369</v>
      </c>
      <c r="G310" s="33"/>
      <c r="H310" s="310">
        <f>H311</f>
        <v>129.87</v>
      </c>
    </row>
    <row r="311" spans="2:8" s="37" customFormat="1" ht="33" customHeight="1">
      <c r="B311" s="6" t="s">
        <v>580</v>
      </c>
      <c r="C311" s="38" t="s">
        <v>635</v>
      </c>
      <c r="D311" s="34" t="s">
        <v>606</v>
      </c>
      <c r="E311" s="34" t="s">
        <v>603</v>
      </c>
      <c r="F311" s="33" t="s">
        <v>369</v>
      </c>
      <c r="G311" s="33">
        <v>240</v>
      </c>
      <c r="H311" s="310">
        <v>129.87</v>
      </c>
    </row>
    <row r="312" spans="2:8" s="293" customFormat="1" ht="27" customHeight="1">
      <c r="B312" s="302" t="s">
        <v>118</v>
      </c>
      <c r="C312" s="295" t="s">
        <v>635</v>
      </c>
      <c r="D312" s="290" t="s">
        <v>606</v>
      </c>
      <c r="E312" s="290" t="s">
        <v>606</v>
      </c>
      <c r="F312" s="297"/>
      <c r="G312" s="297"/>
      <c r="H312" s="315">
        <f>H313</f>
        <v>301.43</v>
      </c>
    </row>
    <row r="313" spans="2:8" s="293" customFormat="1" ht="50.25" customHeight="1">
      <c r="B313" s="294" t="s">
        <v>157</v>
      </c>
      <c r="C313" s="290" t="s">
        <v>635</v>
      </c>
      <c r="D313" s="290" t="s">
        <v>606</v>
      </c>
      <c r="E313" s="290" t="s">
        <v>606</v>
      </c>
      <c r="F313" s="292" t="s">
        <v>547</v>
      </c>
      <c r="G313" s="290"/>
      <c r="H313" s="315">
        <f>H314</f>
        <v>301.43</v>
      </c>
    </row>
    <row r="314" spans="2:8" s="293" customFormat="1" ht="61.5" customHeight="1">
      <c r="B314" s="303" t="s">
        <v>96</v>
      </c>
      <c r="C314" s="290" t="s">
        <v>635</v>
      </c>
      <c r="D314" s="290" t="s">
        <v>606</v>
      </c>
      <c r="E314" s="290" t="s">
        <v>606</v>
      </c>
      <c r="F314" s="292" t="s">
        <v>99</v>
      </c>
      <c r="G314" s="290"/>
      <c r="H314" s="315">
        <f>H315</f>
        <v>301.43</v>
      </c>
    </row>
    <row r="315" spans="2:8" s="293" customFormat="1" ht="28.5" customHeight="1">
      <c r="B315" s="304" t="s">
        <v>697</v>
      </c>
      <c r="C315" s="290" t="s">
        <v>635</v>
      </c>
      <c r="D315" s="290" t="s">
        <v>606</v>
      </c>
      <c r="E315" s="290" t="s">
        <v>606</v>
      </c>
      <c r="F315" s="292" t="s">
        <v>698</v>
      </c>
      <c r="G315" s="290"/>
      <c r="H315" s="315">
        <f>H316</f>
        <v>301.43</v>
      </c>
    </row>
    <row r="316" spans="2:8" s="293" customFormat="1" ht="21.75" customHeight="1">
      <c r="B316" s="294" t="s">
        <v>615</v>
      </c>
      <c r="C316" s="290" t="s">
        <v>635</v>
      </c>
      <c r="D316" s="290" t="s">
        <v>606</v>
      </c>
      <c r="E316" s="290" t="s">
        <v>606</v>
      </c>
      <c r="F316" s="292" t="s">
        <v>698</v>
      </c>
      <c r="G316" s="290" t="s">
        <v>216</v>
      </c>
      <c r="H316" s="315">
        <v>301.43</v>
      </c>
    </row>
    <row r="317" spans="2:8" s="37" customFormat="1" ht="17.25" customHeight="1">
      <c r="B317" s="71" t="s">
        <v>662</v>
      </c>
      <c r="C317" s="38" t="s">
        <v>635</v>
      </c>
      <c r="D317" s="34" t="s">
        <v>620</v>
      </c>
      <c r="E317" s="34"/>
      <c r="F317" s="39"/>
      <c r="G317" s="34"/>
      <c r="H317" s="310">
        <f>H318+H326+H330</f>
        <v>4154.6900000000005</v>
      </c>
    </row>
    <row r="318" spans="2:8" s="37" customFormat="1" ht="17.25" customHeight="1">
      <c r="B318" s="71" t="s">
        <v>659</v>
      </c>
      <c r="C318" s="38" t="s">
        <v>635</v>
      </c>
      <c r="D318" s="34" t="s">
        <v>620</v>
      </c>
      <c r="E318" s="34" t="s">
        <v>593</v>
      </c>
      <c r="F318" s="72"/>
      <c r="G318" s="34"/>
      <c r="H318" s="310">
        <f>H319+H322</f>
        <v>3067.59</v>
      </c>
    </row>
    <row r="319" spans="2:8" s="37" customFormat="1" ht="17.25" customHeight="1">
      <c r="B319" s="6" t="s">
        <v>313</v>
      </c>
      <c r="C319" s="38" t="s">
        <v>635</v>
      </c>
      <c r="D319" s="34" t="s">
        <v>620</v>
      </c>
      <c r="E319" s="34" t="s">
        <v>593</v>
      </c>
      <c r="F319" s="33" t="s">
        <v>312</v>
      </c>
      <c r="G319" s="34"/>
      <c r="H319" s="310">
        <f>H320</f>
        <v>636.8</v>
      </c>
    </row>
    <row r="320" spans="2:8" s="37" customFormat="1" ht="80.25" customHeight="1">
      <c r="B320" s="9" t="s">
        <v>370</v>
      </c>
      <c r="C320" s="63" t="s">
        <v>635</v>
      </c>
      <c r="D320" s="63" t="s">
        <v>620</v>
      </c>
      <c r="E320" s="63" t="s">
        <v>593</v>
      </c>
      <c r="F320" s="52" t="s">
        <v>429</v>
      </c>
      <c r="G320" s="34"/>
      <c r="H320" s="310">
        <f>H321</f>
        <v>636.8</v>
      </c>
    </row>
    <row r="321" spans="2:8" s="37" customFormat="1" ht="33.75" customHeight="1">
      <c r="B321" s="6" t="s">
        <v>581</v>
      </c>
      <c r="C321" s="34" t="s">
        <v>635</v>
      </c>
      <c r="D321" s="46" t="s">
        <v>620</v>
      </c>
      <c r="E321" s="46" t="s">
        <v>593</v>
      </c>
      <c r="F321" s="52" t="s">
        <v>429</v>
      </c>
      <c r="G321" s="34" t="s">
        <v>582</v>
      </c>
      <c r="H321" s="288">
        <v>636.8</v>
      </c>
    </row>
    <row r="322" spans="2:8" s="37" customFormat="1" ht="45" customHeight="1">
      <c r="B322" s="6" t="s">
        <v>157</v>
      </c>
      <c r="C322" s="38" t="s">
        <v>635</v>
      </c>
      <c r="D322" s="46" t="s">
        <v>620</v>
      </c>
      <c r="E322" s="46" t="s">
        <v>593</v>
      </c>
      <c r="F322" s="39" t="s">
        <v>547</v>
      </c>
      <c r="G322" s="34"/>
      <c r="H322" s="310">
        <f>H323</f>
        <v>2430.79</v>
      </c>
    </row>
    <row r="323" spans="2:8" s="37" customFormat="1" ht="51.75" customHeight="1">
      <c r="B323" s="9" t="s">
        <v>522</v>
      </c>
      <c r="C323" s="34" t="s">
        <v>635</v>
      </c>
      <c r="D323" s="46" t="s">
        <v>620</v>
      </c>
      <c r="E323" s="46" t="s">
        <v>593</v>
      </c>
      <c r="F323" s="52" t="s">
        <v>548</v>
      </c>
      <c r="G323" s="34"/>
      <c r="H323" s="310">
        <f>H324</f>
        <v>2430.79</v>
      </c>
    </row>
    <row r="324" spans="2:8" s="37" customFormat="1" ht="47.25" customHeight="1">
      <c r="B324" s="50" t="s">
        <v>98</v>
      </c>
      <c r="C324" s="34" t="s">
        <v>635</v>
      </c>
      <c r="D324" s="46" t="s">
        <v>620</v>
      </c>
      <c r="E324" s="46" t="s">
        <v>593</v>
      </c>
      <c r="F324" s="52" t="s">
        <v>452</v>
      </c>
      <c r="G324" s="34"/>
      <c r="H324" s="310">
        <f>H325</f>
        <v>2430.79</v>
      </c>
    </row>
    <row r="325" spans="2:8" s="293" customFormat="1" ht="30" customHeight="1">
      <c r="B325" s="289" t="s">
        <v>97</v>
      </c>
      <c r="C325" s="290" t="s">
        <v>635</v>
      </c>
      <c r="D325" s="291" t="s">
        <v>620</v>
      </c>
      <c r="E325" s="291" t="s">
        <v>593</v>
      </c>
      <c r="F325" s="292" t="s">
        <v>452</v>
      </c>
      <c r="G325" s="290" t="s">
        <v>582</v>
      </c>
      <c r="H325" s="315">
        <v>2430.79</v>
      </c>
    </row>
    <row r="326" spans="2:8" s="37" customFormat="1" ht="19.5" customHeight="1">
      <c r="B326" s="50" t="s">
        <v>646</v>
      </c>
      <c r="C326" s="34" t="s">
        <v>635</v>
      </c>
      <c r="D326" s="38" t="s">
        <v>620</v>
      </c>
      <c r="E326" s="46" t="s">
        <v>604</v>
      </c>
      <c r="F326" s="52"/>
      <c r="G326" s="34"/>
      <c r="H326" s="310">
        <f>H327</f>
        <v>0</v>
      </c>
    </row>
    <row r="327" spans="2:8" s="37" customFormat="1" ht="76.5" customHeight="1">
      <c r="B327" s="9" t="s">
        <v>0</v>
      </c>
      <c r="C327" s="34" t="s">
        <v>635</v>
      </c>
      <c r="D327" s="38" t="s">
        <v>620</v>
      </c>
      <c r="E327" s="46" t="s">
        <v>604</v>
      </c>
      <c r="F327" s="52" t="s">
        <v>506</v>
      </c>
      <c r="G327" s="34"/>
      <c r="H327" s="310">
        <f>H329+H328</f>
        <v>0</v>
      </c>
    </row>
    <row r="328" spans="2:8" s="37" customFormat="1" ht="27.75" customHeight="1">
      <c r="B328" s="50" t="s">
        <v>3</v>
      </c>
      <c r="C328" s="34" t="s">
        <v>635</v>
      </c>
      <c r="D328" s="38" t="s">
        <v>620</v>
      </c>
      <c r="E328" s="46" t="s">
        <v>604</v>
      </c>
      <c r="F328" s="52" t="s">
        <v>506</v>
      </c>
      <c r="G328" s="34" t="s">
        <v>2</v>
      </c>
      <c r="H328" s="310">
        <v>0</v>
      </c>
    </row>
    <row r="329" spans="2:8" s="37" customFormat="1" ht="24.75" customHeight="1">
      <c r="B329" s="6" t="s">
        <v>10</v>
      </c>
      <c r="C329" s="34" t="s">
        <v>635</v>
      </c>
      <c r="D329" s="38" t="s">
        <v>620</v>
      </c>
      <c r="E329" s="46" t="s">
        <v>604</v>
      </c>
      <c r="F329" s="52" t="s">
        <v>506</v>
      </c>
      <c r="G329" s="34" t="s">
        <v>6</v>
      </c>
      <c r="H329" s="310">
        <v>0</v>
      </c>
    </row>
    <row r="330" spans="2:8" s="37" customFormat="1" ht="24" customHeight="1">
      <c r="B330" s="50" t="s">
        <v>621</v>
      </c>
      <c r="C330" s="34" t="s">
        <v>635</v>
      </c>
      <c r="D330" s="38" t="s">
        <v>620</v>
      </c>
      <c r="E330" s="46" t="s">
        <v>602</v>
      </c>
      <c r="F330" s="31"/>
      <c r="G330" s="34"/>
      <c r="H330" s="310">
        <f>H331</f>
        <v>1087.1</v>
      </c>
    </row>
    <row r="331" spans="2:8" s="37" customFormat="1" ht="43.5" customHeight="1">
      <c r="B331" s="80" t="s">
        <v>346</v>
      </c>
      <c r="C331" s="38" t="s">
        <v>635</v>
      </c>
      <c r="D331" s="38" t="s">
        <v>620</v>
      </c>
      <c r="E331" s="38" t="s">
        <v>602</v>
      </c>
      <c r="F331" s="60" t="s">
        <v>305</v>
      </c>
      <c r="G331" s="34"/>
      <c r="H331" s="310">
        <f>H332</f>
        <v>1087.1</v>
      </c>
    </row>
    <row r="332" spans="2:8" s="37" customFormat="1" ht="129" customHeight="1">
      <c r="B332" s="50" t="s">
        <v>372</v>
      </c>
      <c r="C332" s="34" t="s">
        <v>635</v>
      </c>
      <c r="D332" s="38" t="s">
        <v>620</v>
      </c>
      <c r="E332" s="46" t="s">
        <v>602</v>
      </c>
      <c r="F332" s="31" t="s">
        <v>371</v>
      </c>
      <c r="G332" s="34"/>
      <c r="H332" s="310">
        <f>H333+H334</f>
        <v>1087.1</v>
      </c>
    </row>
    <row r="333" spans="2:8" s="37" customFormat="1" ht="29.25" customHeight="1">
      <c r="B333" s="6" t="s">
        <v>583</v>
      </c>
      <c r="C333" s="34" t="s">
        <v>635</v>
      </c>
      <c r="D333" s="38" t="s">
        <v>620</v>
      </c>
      <c r="E333" s="46" t="s">
        <v>602</v>
      </c>
      <c r="F333" s="31" t="s">
        <v>371</v>
      </c>
      <c r="G333" s="34" t="s">
        <v>2</v>
      </c>
      <c r="H333" s="310">
        <v>685.36</v>
      </c>
    </row>
    <row r="334" spans="2:8" s="37" customFormat="1" ht="29.25" customHeight="1">
      <c r="B334" s="6" t="s">
        <v>580</v>
      </c>
      <c r="C334" s="34" t="s">
        <v>635</v>
      </c>
      <c r="D334" s="38" t="s">
        <v>620</v>
      </c>
      <c r="E334" s="46" t="s">
        <v>602</v>
      </c>
      <c r="F334" s="31" t="s">
        <v>371</v>
      </c>
      <c r="G334" s="34" t="s">
        <v>6</v>
      </c>
      <c r="H334" s="310">
        <v>401.74</v>
      </c>
    </row>
    <row r="335" spans="2:8" s="37" customFormat="1" ht="33.75" customHeight="1">
      <c r="B335" s="8" t="s">
        <v>163</v>
      </c>
      <c r="C335" s="35" t="s">
        <v>675</v>
      </c>
      <c r="D335" s="38"/>
      <c r="E335" s="38"/>
      <c r="F335" s="39"/>
      <c r="G335" s="34"/>
      <c r="H335" s="288">
        <f>H336+H366+H352+H372</f>
        <v>10289.72</v>
      </c>
    </row>
    <row r="336" spans="2:8" s="37" customFormat="1" ht="20.25" customHeight="1">
      <c r="B336" s="50" t="s">
        <v>630</v>
      </c>
      <c r="C336" s="38" t="s">
        <v>675</v>
      </c>
      <c r="D336" s="34" t="s">
        <v>591</v>
      </c>
      <c r="E336" s="34" t="s">
        <v>664</v>
      </c>
      <c r="F336" s="33"/>
      <c r="G336" s="39"/>
      <c r="H336" s="288">
        <f>H343+H337</f>
        <v>303.65000000000003</v>
      </c>
    </row>
    <row r="337" spans="2:8" s="37" customFormat="1" ht="56.25" customHeight="1">
      <c r="B337" s="53" t="s">
        <v>293</v>
      </c>
      <c r="C337" s="38" t="s">
        <v>675</v>
      </c>
      <c r="D337" s="43" t="s">
        <v>591</v>
      </c>
      <c r="E337" s="43" t="s">
        <v>664</v>
      </c>
      <c r="F337" s="48" t="s">
        <v>192</v>
      </c>
      <c r="G337" s="33"/>
      <c r="H337" s="288">
        <f>H338</f>
        <v>0</v>
      </c>
    </row>
    <row r="338" spans="2:8" s="37" customFormat="1" ht="43.5" customHeight="1">
      <c r="B338" s="13" t="s">
        <v>292</v>
      </c>
      <c r="C338" s="38" t="s">
        <v>675</v>
      </c>
      <c r="D338" s="43" t="s">
        <v>591</v>
      </c>
      <c r="E338" s="43" t="s">
        <v>664</v>
      </c>
      <c r="F338" s="48" t="s">
        <v>295</v>
      </c>
      <c r="G338" s="33"/>
      <c r="H338" s="288">
        <f>H339+H341</f>
        <v>0</v>
      </c>
    </row>
    <row r="339" spans="2:8" s="37" customFormat="1" ht="40.5" customHeight="1">
      <c r="B339" s="13" t="s">
        <v>377</v>
      </c>
      <c r="C339" s="38" t="s">
        <v>675</v>
      </c>
      <c r="D339" s="43" t="s">
        <v>591</v>
      </c>
      <c r="E339" s="43" t="s">
        <v>664</v>
      </c>
      <c r="F339" s="48" t="s">
        <v>378</v>
      </c>
      <c r="G339" s="33"/>
      <c r="H339" s="288">
        <f>H340</f>
        <v>0</v>
      </c>
    </row>
    <row r="340" spans="2:8" s="37" customFormat="1" ht="33" customHeight="1">
      <c r="B340" s="6" t="s">
        <v>580</v>
      </c>
      <c r="C340" s="38" t="s">
        <v>675</v>
      </c>
      <c r="D340" s="43" t="s">
        <v>591</v>
      </c>
      <c r="E340" s="43" t="s">
        <v>664</v>
      </c>
      <c r="F340" s="48" t="s">
        <v>378</v>
      </c>
      <c r="G340" s="48">
        <v>240</v>
      </c>
      <c r="H340" s="288">
        <f>80-80</f>
        <v>0</v>
      </c>
    </row>
    <row r="341" spans="2:8" s="37" customFormat="1" ht="33" customHeight="1">
      <c r="B341" s="6" t="s">
        <v>380</v>
      </c>
      <c r="C341" s="38" t="s">
        <v>675</v>
      </c>
      <c r="D341" s="43" t="s">
        <v>591</v>
      </c>
      <c r="E341" s="43" t="s">
        <v>664</v>
      </c>
      <c r="F341" s="48" t="s">
        <v>379</v>
      </c>
      <c r="G341" s="64"/>
      <c r="H341" s="288">
        <f>H342</f>
        <v>0</v>
      </c>
    </row>
    <row r="342" spans="2:8" s="37" customFormat="1" ht="33" customHeight="1">
      <c r="B342" s="6" t="s">
        <v>580</v>
      </c>
      <c r="C342" s="38" t="s">
        <v>675</v>
      </c>
      <c r="D342" s="43" t="s">
        <v>591</v>
      </c>
      <c r="E342" s="43" t="s">
        <v>664</v>
      </c>
      <c r="F342" s="48" t="s">
        <v>379</v>
      </c>
      <c r="G342" s="48">
        <v>240</v>
      </c>
      <c r="H342" s="288">
        <f>40-40</f>
        <v>0</v>
      </c>
    </row>
    <row r="343" spans="2:8" s="37" customFormat="1" ht="56.25" customHeight="1">
      <c r="B343" s="18" t="s">
        <v>279</v>
      </c>
      <c r="C343" s="38" t="s">
        <v>675</v>
      </c>
      <c r="D343" s="38" t="s">
        <v>591</v>
      </c>
      <c r="E343" s="38" t="s">
        <v>664</v>
      </c>
      <c r="F343" s="39" t="s">
        <v>496</v>
      </c>
      <c r="G343" s="33"/>
      <c r="H343" s="316">
        <f>H344</f>
        <v>303.65000000000003</v>
      </c>
    </row>
    <row r="344" spans="2:8" s="37" customFormat="1" ht="44.25" customHeight="1">
      <c r="B344" s="50" t="s">
        <v>373</v>
      </c>
      <c r="C344" s="38" t="s">
        <v>675</v>
      </c>
      <c r="D344" s="38" t="s">
        <v>591</v>
      </c>
      <c r="E344" s="38" t="s">
        <v>664</v>
      </c>
      <c r="F344" s="39" t="s">
        <v>497</v>
      </c>
      <c r="G344" s="33"/>
      <c r="H344" s="316">
        <f>H345+H348+H350</f>
        <v>303.65000000000003</v>
      </c>
    </row>
    <row r="345" spans="2:8" s="37" customFormat="1" ht="28.5" customHeight="1">
      <c r="B345" s="18" t="s">
        <v>374</v>
      </c>
      <c r="C345" s="38" t="s">
        <v>675</v>
      </c>
      <c r="D345" s="38" t="s">
        <v>591</v>
      </c>
      <c r="E345" s="38" t="s">
        <v>664</v>
      </c>
      <c r="F345" s="39" t="s">
        <v>498</v>
      </c>
      <c r="G345" s="33"/>
      <c r="H345" s="316">
        <f>H346</f>
        <v>6.3</v>
      </c>
    </row>
    <row r="346" spans="2:8" s="37" customFormat="1" ht="84" customHeight="1">
      <c r="B346" s="18" t="s">
        <v>226</v>
      </c>
      <c r="C346" s="38" t="s">
        <v>675</v>
      </c>
      <c r="D346" s="38" t="s">
        <v>591</v>
      </c>
      <c r="E346" s="38" t="s">
        <v>664</v>
      </c>
      <c r="F346" s="39" t="s">
        <v>499</v>
      </c>
      <c r="G346" s="33"/>
      <c r="H346" s="316">
        <f>H347</f>
        <v>6.3</v>
      </c>
    </row>
    <row r="347" spans="2:8" s="37" customFormat="1" ht="28.5" customHeight="1">
      <c r="B347" s="6" t="s">
        <v>580</v>
      </c>
      <c r="C347" s="38" t="s">
        <v>675</v>
      </c>
      <c r="D347" s="38" t="s">
        <v>591</v>
      </c>
      <c r="E347" s="38" t="s">
        <v>664</v>
      </c>
      <c r="F347" s="39" t="s">
        <v>499</v>
      </c>
      <c r="G347" s="34" t="s">
        <v>6</v>
      </c>
      <c r="H347" s="316">
        <v>6.3</v>
      </c>
    </row>
    <row r="348" spans="2:8" s="37" customFormat="1" ht="48" customHeight="1">
      <c r="B348" s="51" t="s">
        <v>375</v>
      </c>
      <c r="C348" s="38" t="s">
        <v>675</v>
      </c>
      <c r="D348" s="38" t="s">
        <v>591</v>
      </c>
      <c r="E348" s="38" t="s">
        <v>664</v>
      </c>
      <c r="F348" s="39" t="s">
        <v>500</v>
      </c>
      <c r="G348" s="34"/>
      <c r="H348" s="316">
        <f>H349</f>
        <v>246.5</v>
      </c>
    </row>
    <row r="349" spans="2:8" s="37" customFormat="1" ht="30" customHeight="1">
      <c r="B349" s="6" t="s">
        <v>580</v>
      </c>
      <c r="C349" s="38" t="s">
        <v>675</v>
      </c>
      <c r="D349" s="38" t="s">
        <v>591</v>
      </c>
      <c r="E349" s="38" t="s">
        <v>664</v>
      </c>
      <c r="F349" s="39" t="s">
        <v>501</v>
      </c>
      <c r="G349" s="34" t="s">
        <v>6</v>
      </c>
      <c r="H349" s="316">
        <v>246.5</v>
      </c>
    </row>
    <row r="350" spans="2:8" s="37" customFormat="1" ht="54.75" customHeight="1">
      <c r="B350" s="51" t="s">
        <v>376</v>
      </c>
      <c r="C350" s="38" t="s">
        <v>675</v>
      </c>
      <c r="D350" s="38" t="s">
        <v>591</v>
      </c>
      <c r="E350" s="38" t="s">
        <v>664</v>
      </c>
      <c r="F350" s="39" t="s">
        <v>502</v>
      </c>
      <c r="G350" s="34"/>
      <c r="H350" s="316">
        <f>H351</f>
        <v>50.85</v>
      </c>
    </row>
    <row r="351" spans="2:8" s="37" customFormat="1" ht="30.75" customHeight="1">
      <c r="B351" s="6" t="s">
        <v>580</v>
      </c>
      <c r="C351" s="38" t="s">
        <v>675</v>
      </c>
      <c r="D351" s="38" t="s">
        <v>591</v>
      </c>
      <c r="E351" s="38" t="s">
        <v>664</v>
      </c>
      <c r="F351" s="39" t="s">
        <v>503</v>
      </c>
      <c r="G351" s="33">
        <v>240</v>
      </c>
      <c r="H351" s="316">
        <v>50.85</v>
      </c>
    </row>
    <row r="352" spans="2:8" s="37" customFormat="1" ht="18.75" customHeight="1">
      <c r="B352" s="6" t="s">
        <v>657</v>
      </c>
      <c r="C352" s="38" t="s">
        <v>675</v>
      </c>
      <c r="D352" s="38" t="s">
        <v>604</v>
      </c>
      <c r="E352" s="38"/>
      <c r="F352" s="39"/>
      <c r="G352" s="33"/>
      <c r="H352" s="316">
        <f>H353+H357</f>
        <v>3558.5199999999995</v>
      </c>
    </row>
    <row r="353" spans="2:8" s="37" customFormat="1" ht="18.75" customHeight="1">
      <c r="B353" s="6" t="s">
        <v>680</v>
      </c>
      <c r="C353" s="38" t="s">
        <v>675</v>
      </c>
      <c r="D353" s="38" t="s">
        <v>604</v>
      </c>
      <c r="E353" s="38" t="s">
        <v>606</v>
      </c>
      <c r="F353" s="39"/>
      <c r="G353" s="33"/>
      <c r="H353" s="316">
        <f>H354</f>
        <v>253.74</v>
      </c>
    </row>
    <row r="354" spans="2:8" s="37" customFormat="1" ht="45" customHeight="1">
      <c r="B354" s="6" t="s">
        <v>276</v>
      </c>
      <c r="C354" s="91" t="s">
        <v>675</v>
      </c>
      <c r="D354" s="91" t="s">
        <v>604</v>
      </c>
      <c r="E354" s="91" t="s">
        <v>606</v>
      </c>
      <c r="F354" s="94" t="s">
        <v>517</v>
      </c>
      <c r="G354" s="5"/>
      <c r="H354" s="316">
        <f>H355</f>
        <v>253.74</v>
      </c>
    </row>
    <row r="355" spans="2:8" s="37" customFormat="1" ht="33" customHeight="1">
      <c r="B355" s="93" t="s">
        <v>393</v>
      </c>
      <c r="C355" s="91" t="s">
        <v>675</v>
      </c>
      <c r="D355" s="91" t="s">
        <v>604</v>
      </c>
      <c r="E355" s="91" t="s">
        <v>606</v>
      </c>
      <c r="F355" s="94" t="s">
        <v>394</v>
      </c>
      <c r="G355" s="5"/>
      <c r="H355" s="316">
        <f>H356</f>
        <v>253.74</v>
      </c>
    </row>
    <row r="356" spans="2:8" s="37" customFormat="1" ht="30.75" customHeight="1">
      <c r="B356" s="6" t="s">
        <v>580</v>
      </c>
      <c r="C356" s="91" t="s">
        <v>675</v>
      </c>
      <c r="D356" s="91" t="s">
        <v>604</v>
      </c>
      <c r="E356" s="91" t="s">
        <v>606</v>
      </c>
      <c r="F356" s="94" t="s">
        <v>395</v>
      </c>
      <c r="G356" s="5">
        <v>240</v>
      </c>
      <c r="H356" s="316">
        <v>253.74</v>
      </c>
    </row>
    <row r="357" spans="2:8" s="37" customFormat="1" ht="20.25" customHeight="1">
      <c r="B357" s="50" t="s">
        <v>632</v>
      </c>
      <c r="C357" s="38" t="s">
        <v>675</v>
      </c>
      <c r="D357" s="38" t="s">
        <v>604</v>
      </c>
      <c r="E357" s="38" t="s">
        <v>597</v>
      </c>
      <c r="F357" s="39"/>
      <c r="G357" s="33"/>
      <c r="H357" s="316">
        <f>H358</f>
        <v>3304.7799999999997</v>
      </c>
    </row>
    <row r="358" spans="2:8" s="37" customFormat="1" ht="55.5" customHeight="1">
      <c r="B358" s="18" t="s">
        <v>279</v>
      </c>
      <c r="C358" s="38" t="s">
        <v>675</v>
      </c>
      <c r="D358" s="38" t="s">
        <v>604</v>
      </c>
      <c r="E358" s="38" t="s">
        <v>597</v>
      </c>
      <c r="F358" s="39" t="s">
        <v>496</v>
      </c>
      <c r="G358" s="33"/>
      <c r="H358" s="316">
        <f>H359</f>
        <v>3304.7799999999997</v>
      </c>
    </row>
    <row r="359" spans="2:8" s="37" customFormat="1" ht="50.25" customHeight="1">
      <c r="B359" s="74" t="s">
        <v>381</v>
      </c>
      <c r="C359" s="38" t="s">
        <v>675</v>
      </c>
      <c r="D359" s="38" t="s">
        <v>604</v>
      </c>
      <c r="E359" s="38" t="s">
        <v>597</v>
      </c>
      <c r="F359" s="39" t="s">
        <v>513</v>
      </c>
      <c r="G359" s="33"/>
      <c r="H359" s="288">
        <f>H360</f>
        <v>3304.7799999999997</v>
      </c>
    </row>
    <row r="360" spans="2:8" s="37" customFormat="1" ht="56.25" customHeight="1">
      <c r="B360" s="18" t="s">
        <v>382</v>
      </c>
      <c r="C360" s="38" t="s">
        <v>675</v>
      </c>
      <c r="D360" s="38" t="s">
        <v>604</v>
      </c>
      <c r="E360" s="38" t="s">
        <v>597</v>
      </c>
      <c r="F360" s="39" t="s">
        <v>514</v>
      </c>
      <c r="G360" s="33"/>
      <c r="H360" s="288">
        <f>H361</f>
        <v>3304.7799999999997</v>
      </c>
    </row>
    <row r="361" spans="2:8" s="37" customFormat="1" ht="29.25" customHeight="1">
      <c r="B361" s="51" t="s">
        <v>383</v>
      </c>
      <c r="C361" s="38" t="s">
        <v>675</v>
      </c>
      <c r="D361" s="38" t="s">
        <v>604</v>
      </c>
      <c r="E361" s="38" t="s">
        <v>597</v>
      </c>
      <c r="F361" s="39" t="s">
        <v>514</v>
      </c>
      <c r="G361" s="33"/>
      <c r="H361" s="288">
        <f>H362+H363+H365+H364</f>
        <v>3304.7799999999997</v>
      </c>
    </row>
    <row r="362" spans="2:8" s="37" customFormat="1" ht="27" customHeight="1">
      <c r="B362" s="6" t="s">
        <v>583</v>
      </c>
      <c r="C362" s="38" t="s">
        <v>675</v>
      </c>
      <c r="D362" s="38" t="s">
        <v>604</v>
      </c>
      <c r="E362" s="38" t="s">
        <v>597</v>
      </c>
      <c r="F362" s="39" t="s">
        <v>515</v>
      </c>
      <c r="G362" s="38" t="s">
        <v>2</v>
      </c>
      <c r="H362" s="288">
        <v>2030.62</v>
      </c>
    </row>
    <row r="363" spans="2:8" s="37" customFormat="1" ht="32.25" customHeight="1">
      <c r="B363" s="6" t="s">
        <v>580</v>
      </c>
      <c r="C363" s="38" t="s">
        <v>675</v>
      </c>
      <c r="D363" s="38" t="s">
        <v>604</v>
      </c>
      <c r="E363" s="38" t="s">
        <v>597</v>
      </c>
      <c r="F363" s="39" t="s">
        <v>515</v>
      </c>
      <c r="G363" s="38" t="s">
        <v>6</v>
      </c>
      <c r="H363" s="288">
        <v>1183.42</v>
      </c>
    </row>
    <row r="364" spans="2:8" s="37" customFormat="1" ht="18.75" customHeight="1">
      <c r="B364" s="6" t="s">
        <v>709</v>
      </c>
      <c r="C364" s="38" t="s">
        <v>675</v>
      </c>
      <c r="D364" s="38" t="s">
        <v>604</v>
      </c>
      <c r="E364" s="38" t="s">
        <v>597</v>
      </c>
      <c r="F364" s="39" t="s">
        <v>515</v>
      </c>
      <c r="G364" s="38" t="s">
        <v>112</v>
      </c>
      <c r="H364" s="288">
        <v>6</v>
      </c>
    </row>
    <row r="365" spans="2:8" s="37" customFormat="1" ht="22.5" customHeight="1">
      <c r="B365" s="6" t="s">
        <v>5</v>
      </c>
      <c r="C365" s="38" t="s">
        <v>675</v>
      </c>
      <c r="D365" s="38" t="s">
        <v>604</v>
      </c>
      <c r="E365" s="38" t="s">
        <v>597</v>
      </c>
      <c r="F365" s="39" t="s">
        <v>515</v>
      </c>
      <c r="G365" s="38" t="s">
        <v>7</v>
      </c>
      <c r="H365" s="288">
        <v>84.74</v>
      </c>
    </row>
    <row r="366" spans="2:8" s="37" customFormat="1" ht="15.75" customHeight="1">
      <c r="B366" s="6" t="s">
        <v>147</v>
      </c>
      <c r="C366" s="38" t="s">
        <v>675</v>
      </c>
      <c r="D366" s="38" t="s">
        <v>594</v>
      </c>
      <c r="E366" s="38" t="s">
        <v>591</v>
      </c>
      <c r="F366" s="33"/>
      <c r="G366" s="34"/>
      <c r="H366" s="288">
        <f>H367</f>
        <v>427.55</v>
      </c>
    </row>
    <row r="367" spans="2:8" s="37" customFormat="1" ht="56.25" customHeight="1">
      <c r="B367" s="18" t="s">
        <v>279</v>
      </c>
      <c r="C367" s="38" t="s">
        <v>675</v>
      </c>
      <c r="D367" s="38" t="s">
        <v>594</v>
      </c>
      <c r="E367" s="38" t="s">
        <v>591</v>
      </c>
      <c r="F367" s="39" t="s">
        <v>496</v>
      </c>
      <c r="G367" s="34"/>
      <c r="H367" s="288">
        <f>H368</f>
        <v>427.55</v>
      </c>
    </row>
    <row r="368" spans="2:8" s="37" customFormat="1" ht="45.75" customHeight="1">
      <c r="B368" s="50" t="s">
        <v>384</v>
      </c>
      <c r="C368" s="38" t="s">
        <v>675</v>
      </c>
      <c r="D368" s="38" t="s">
        <v>594</v>
      </c>
      <c r="E368" s="38" t="s">
        <v>591</v>
      </c>
      <c r="F368" s="39" t="s">
        <v>497</v>
      </c>
      <c r="G368" s="34"/>
      <c r="H368" s="288">
        <f>H369</f>
        <v>427.55</v>
      </c>
    </row>
    <row r="369" spans="2:8" s="37" customFormat="1" ht="45" customHeight="1">
      <c r="B369" s="51" t="s">
        <v>385</v>
      </c>
      <c r="C369" s="38" t="s">
        <v>675</v>
      </c>
      <c r="D369" s="38" t="s">
        <v>594</v>
      </c>
      <c r="E369" s="38" t="s">
        <v>591</v>
      </c>
      <c r="F369" s="39" t="s">
        <v>504</v>
      </c>
      <c r="G369" s="34"/>
      <c r="H369" s="288">
        <f>H371</f>
        <v>427.55</v>
      </c>
    </row>
    <row r="370" spans="2:8" s="37" customFormat="1" ht="15" customHeight="1">
      <c r="B370" s="18" t="s">
        <v>148</v>
      </c>
      <c r="C370" s="38" t="s">
        <v>675</v>
      </c>
      <c r="D370" s="38" t="s">
        <v>594</v>
      </c>
      <c r="E370" s="38" t="s">
        <v>591</v>
      </c>
      <c r="F370" s="39" t="s">
        <v>505</v>
      </c>
      <c r="G370" s="34"/>
      <c r="H370" s="288">
        <f>H371</f>
        <v>427.55</v>
      </c>
    </row>
    <row r="371" spans="2:8" s="37" customFormat="1" ht="31.5" customHeight="1">
      <c r="B371" s="6" t="s">
        <v>580</v>
      </c>
      <c r="C371" s="38" t="s">
        <v>675</v>
      </c>
      <c r="D371" s="38" t="s">
        <v>594</v>
      </c>
      <c r="E371" s="38" t="s">
        <v>591</v>
      </c>
      <c r="F371" s="39" t="s">
        <v>505</v>
      </c>
      <c r="G371" s="34" t="s">
        <v>6</v>
      </c>
      <c r="H371" s="288">
        <v>427.55</v>
      </c>
    </row>
    <row r="372" spans="2:8" s="293" customFormat="1" ht="22.5" customHeight="1">
      <c r="B372" s="289" t="s">
        <v>628</v>
      </c>
      <c r="C372" s="295" t="s">
        <v>675</v>
      </c>
      <c r="D372" s="295" t="s">
        <v>595</v>
      </c>
      <c r="E372" s="295" t="s">
        <v>591</v>
      </c>
      <c r="F372" s="298"/>
      <c r="G372" s="290"/>
      <c r="H372" s="317">
        <f>H373</f>
        <v>6000</v>
      </c>
    </row>
    <row r="373" spans="2:8" s="293" customFormat="1" ht="48" customHeight="1">
      <c r="B373" s="299" t="s">
        <v>263</v>
      </c>
      <c r="C373" s="295" t="s">
        <v>675</v>
      </c>
      <c r="D373" s="295" t="s">
        <v>595</v>
      </c>
      <c r="E373" s="295" t="s">
        <v>591</v>
      </c>
      <c r="F373" s="300" t="s">
        <v>264</v>
      </c>
      <c r="G373" s="290"/>
      <c r="H373" s="317">
        <f>H374</f>
        <v>6000</v>
      </c>
    </row>
    <row r="374" spans="2:8" s="293" customFormat="1" ht="36.75" customHeight="1">
      <c r="B374" s="289" t="s">
        <v>694</v>
      </c>
      <c r="C374" s="295" t="s">
        <v>675</v>
      </c>
      <c r="D374" s="295" t="s">
        <v>595</v>
      </c>
      <c r="E374" s="295" t="s">
        <v>591</v>
      </c>
      <c r="F374" s="301" t="s">
        <v>696</v>
      </c>
      <c r="G374" s="290"/>
      <c r="H374" s="317">
        <f>H375</f>
        <v>6000</v>
      </c>
    </row>
    <row r="375" spans="2:8" s="293" customFormat="1" ht="31.5" customHeight="1">
      <c r="B375" s="294" t="s">
        <v>693</v>
      </c>
      <c r="C375" s="295" t="s">
        <v>675</v>
      </c>
      <c r="D375" s="295" t="s">
        <v>595</v>
      </c>
      <c r="E375" s="295" t="s">
        <v>591</v>
      </c>
      <c r="F375" s="301" t="s">
        <v>695</v>
      </c>
      <c r="G375" s="290"/>
      <c r="H375" s="317">
        <f>H376</f>
        <v>6000</v>
      </c>
    </row>
    <row r="376" spans="2:8" s="293" customFormat="1" ht="26.25" customHeight="1">
      <c r="B376" s="294" t="s">
        <v>615</v>
      </c>
      <c r="C376" s="295" t="s">
        <v>675</v>
      </c>
      <c r="D376" s="295" t="s">
        <v>595</v>
      </c>
      <c r="E376" s="295" t="s">
        <v>591</v>
      </c>
      <c r="F376" s="301" t="s">
        <v>695</v>
      </c>
      <c r="G376" s="290" t="s">
        <v>216</v>
      </c>
      <c r="H376" s="317">
        <f>8600-2600</f>
        <v>6000</v>
      </c>
    </row>
    <row r="377" spans="2:8" s="37" customFormat="1" ht="31.5" customHeight="1">
      <c r="B377" s="8" t="s">
        <v>165</v>
      </c>
      <c r="C377" s="35" t="s">
        <v>676</v>
      </c>
      <c r="D377" s="38"/>
      <c r="E377" s="38"/>
      <c r="F377" s="39"/>
      <c r="G377" s="39"/>
      <c r="H377" s="288">
        <f>H383+H389+H468+H378</f>
        <v>243905.88000000003</v>
      </c>
    </row>
    <row r="378" spans="2:8" s="37" customFormat="1" ht="32.25" customHeight="1">
      <c r="B378" s="19" t="s">
        <v>678</v>
      </c>
      <c r="C378" s="38" t="s">
        <v>676</v>
      </c>
      <c r="D378" s="38" t="s">
        <v>593</v>
      </c>
      <c r="E378" s="38" t="s">
        <v>679</v>
      </c>
      <c r="F378" s="39"/>
      <c r="G378" s="33"/>
      <c r="H378" s="288">
        <f>H379</f>
        <v>7.45</v>
      </c>
    </row>
    <row r="379" spans="2:8" s="37" customFormat="1" ht="45.75" customHeight="1">
      <c r="B379" s="50" t="s">
        <v>156</v>
      </c>
      <c r="C379" s="38" t="s">
        <v>676</v>
      </c>
      <c r="D379" s="38" t="s">
        <v>593</v>
      </c>
      <c r="E379" s="38" t="s">
        <v>679</v>
      </c>
      <c r="F379" s="39" t="s">
        <v>200</v>
      </c>
      <c r="G379" s="33"/>
      <c r="H379" s="288">
        <f>H380</f>
        <v>7.45</v>
      </c>
    </row>
    <row r="380" spans="2:8" s="37" customFormat="1" ht="45.75" customHeight="1">
      <c r="B380" s="50" t="s">
        <v>401</v>
      </c>
      <c r="C380" s="38" t="s">
        <v>676</v>
      </c>
      <c r="D380" s="38" t="s">
        <v>593</v>
      </c>
      <c r="E380" s="38" t="s">
        <v>679</v>
      </c>
      <c r="F380" s="39" t="s">
        <v>402</v>
      </c>
      <c r="G380" s="33"/>
      <c r="H380" s="288">
        <f>H381</f>
        <v>7.45</v>
      </c>
    </row>
    <row r="381" spans="2:8" s="37" customFormat="1" ht="58.5" customHeight="1">
      <c r="B381" s="50" t="s">
        <v>403</v>
      </c>
      <c r="C381" s="38" t="s">
        <v>676</v>
      </c>
      <c r="D381" s="38" t="s">
        <v>593</v>
      </c>
      <c r="E381" s="38" t="s">
        <v>679</v>
      </c>
      <c r="F381" s="39" t="s">
        <v>410</v>
      </c>
      <c r="G381" s="33"/>
      <c r="H381" s="288">
        <f>H382</f>
        <v>7.45</v>
      </c>
    </row>
    <row r="382" spans="2:8" s="37" customFormat="1" ht="33.75" customHeight="1">
      <c r="B382" s="6" t="s">
        <v>580</v>
      </c>
      <c r="C382" s="38" t="s">
        <v>676</v>
      </c>
      <c r="D382" s="38" t="s">
        <v>593</v>
      </c>
      <c r="E382" s="38" t="s">
        <v>679</v>
      </c>
      <c r="F382" s="39" t="s">
        <v>410</v>
      </c>
      <c r="G382" s="33">
        <v>240</v>
      </c>
      <c r="H382" s="288">
        <v>7.45</v>
      </c>
    </row>
    <row r="383" spans="2:8" s="37" customFormat="1" ht="21.75" customHeight="1">
      <c r="B383" s="50" t="s">
        <v>160</v>
      </c>
      <c r="C383" s="38" t="s">
        <v>676</v>
      </c>
      <c r="D383" s="38" t="s">
        <v>604</v>
      </c>
      <c r="E383" s="38" t="s">
        <v>591</v>
      </c>
      <c r="F383" s="39"/>
      <c r="G383" s="33"/>
      <c r="H383" s="288">
        <f>H384</f>
        <v>0</v>
      </c>
    </row>
    <row r="384" spans="2:8" s="37" customFormat="1" ht="27.75" customHeight="1">
      <c r="B384" s="50" t="s">
        <v>156</v>
      </c>
      <c r="C384" s="38" t="s">
        <v>676</v>
      </c>
      <c r="D384" s="34" t="s">
        <v>604</v>
      </c>
      <c r="E384" s="34" t="s">
        <v>591</v>
      </c>
      <c r="F384" s="39" t="s">
        <v>200</v>
      </c>
      <c r="G384" s="33"/>
      <c r="H384" s="288">
        <f>H385</f>
        <v>0</v>
      </c>
    </row>
    <row r="385" spans="2:8" s="37" customFormat="1" ht="24.75" customHeight="1">
      <c r="B385" s="50" t="s">
        <v>22</v>
      </c>
      <c r="C385" s="38" t="s">
        <v>676</v>
      </c>
      <c r="D385" s="34" t="s">
        <v>604</v>
      </c>
      <c r="E385" s="34" t="s">
        <v>591</v>
      </c>
      <c r="F385" s="39" t="s">
        <v>540</v>
      </c>
      <c r="G385" s="33"/>
      <c r="H385" s="288">
        <f>H386</f>
        <v>0</v>
      </c>
    </row>
    <row r="386" spans="2:8" s="37" customFormat="1" ht="28.5" customHeight="1">
      <c r="B386" s="9" t="s">
        <v>193</v>
      </c>
      <c r="C386" s="38" t="s">
        <v>676</v>
      </c>
      <c r="D386" s="34" t="s">
        <v>604</v>
      </c>
      <c r="E386" s="34" t="s">
        <v>591</v>
      </c>
      <c r="F386" s="39" t="s">
        <v>202</v>
      </c>
      <c r="G386" s="33"/>
      <c r="H386" s="288">
        <f>H387</f>
        <v>0</v>
      </c>
    </row>
    <row r="387" spans="2:8" s="37" customFormat="1" ht="26.25" customHeight="1">
      <c r="B387" s="51" t="s">
        <v>543</v>
      </c>
      <c r="C387" s="38" t="s">
        <v>676</v>
      </c>
      <c r="D387" s="34" t="s">
        <v>604</v>
      </c>
      <c r="E387" s="34" t="s">
        <v>591</v>
      </c>
      <c r="F387" s="39" t="s">
        <v>544</v>
      </c>
      <c r="G387" s="33"/>
      <c r="H387" s="288">
        <f>H388</f>
        <v>0</v>
      </c>
    </row>
    <row r="388" spans="2:8" s="37" customFormat="1" ht="24.75" customHeight="1">
      <c r="B388" s="6" t="s">
        <v>11</v>
      </c>
      <c r="C388" s="38" t="s">
        <v>676</v>
      </c>
      <c r="D388" s="34" t="s">
        <v>604</v>
      </c>
      <c r="E388" s="34" t="s">
        <v>591</v>
      </c>
      <c r="F388" s="39" t="s">
        <v>544</v>
      </c>
      <c r="G388" s="33">
        <v>610</v>
      </c>
      <c r="H388" s="288">
        <v>0</v>
      </c>
    </row>
    <row r="389" spans="2:8" s="37" customFormat="1" ht="15.75" customHeight="1">
      <c r="B389" s="50" t="s">
        <v>661</v>
      </c>
      <c r="C389" s="38" t="s">
        <v>676</v>
      </c>
      <c r="D389" s="38" t="s">
        <v>603</v>
      </c>
      <c r="E389" s="38"/>
      <c r="F389" s="39"/>
      <c r="G389" s="34"/>
      <c r="H389" s="288">
        <f>H390+H406+H446+H451+H429</f>
        <v>241298.43000000002</v>
      </c>
    </row>
    <row r="390" spans="2:8" s="37" customFormat="1" ht="16.5" customHeight="1">
      <c r="B390" s="50" t="s">
        <v>612</v>
      </c>
      <c r="C390" s="38" t="s">
        <v>676</v>
      </c>
      <c r="D390" s="38" t="s">
        <v>603</v>
      </c>
      <c r="E390" s="38" t="s">
        <v>591</v>
      </c>
      <c r="F390" s="39"/>
      <c r="G390" s="34"/>
      <c r="H390" s="288">
        <f>H391+H405</f>
        <v>73906.48</v>
      </c>
    </row>
    <row r="391" spans="2:8" s="37" customFormat="1" ht="45" customHeight="1">
      <c r="B391" s="50" t="s">
        <v>32</v>
      </c>
      <c r="C391" s="38" t="s">
        <v>676</v>
      </c>
      <c r="D391" s="38" t="s">
        <v>603</v>
      </c>
      <c r="E391" s="38" t="s">
        <v>591</v>
      </c>
      <c r="F391" s="42" t="s">
        <v>218</v>
      </c>
      <c r="G391" s="39"/>
      <c r="H391" s="288">
        <f>H392+H395+H398+H401</f>
        <v>72646.3</v>
      </c>
    </row>
    <row r="392" spans="2:8" s="37" customFormat="1" ht="72.75" customHeight="1">
      <c r="B392" s="50" t="s">
        <v>386</v>
      </c>
      <c r="C392" s="38" t="s">
        <v>676</v>
      </c>
      <c r="D392" s="38" t="s">
        <v>603</v>
      </c>
      <c r="E392" s="38" t="s">
        <v>591</v>
      </c>
      <c r="F392" s="42" t="s">
        <v>219</v>
      </c>
      <c r="G392" s="34"/>
      <c r="H392" s="288">
        <f>H393</f>
        <v>52178.5</v>
      </c>
    </row>
    <row r="393" spans="2:8" s="37" customFormat="1" ht="45" customHeight="1">
      <c r="B393" s="9" t="s">
        <v>33</v>
      </c>
      <c r="C393" s="38" t="s">
        <v>676</v>
      </c>
      <c r="D393" s="38" t="s">
        <v>603</v>
      </c>
      <c r="E393" s="38" t="s">
        <v>591</v>
      </c>
      <c r="F393" s="42" t="s">
        <v>221</v>
      </c>
      <c r="G393" s="39"/>
      <c r="H393" s="310">
        <f>H394</f>
        <v>52178.5</v>
      </c>
    </row>
    <row r="394" spans="2:8" s="37" customFormat="1" ht="22.5" customHeight="1">
      <c r="B394" s="6" t="s">
        <v>11</v>
      </c>
      <c r="C394" s="38" t="s">
        <v>676</v>
      </c>
      <c r="D394" s="38" t="s">
        <v>603</v>
      </c>
      <c r="E394" s="38" t="s">
        <v>591</v>
      </c>
      <c r="F394" s="42" t="s">
        <v>221</v>
      </c>
      <c r="G394" s="34" t="s">
        <v>12</v>
      </c>
      <c r="H394" s="311">
        <v>52178.5</v>
      </c>
    </row>
    <row r="395" spans="2:8" s="37" customFormat="1" ht="46.5" customHeight="1">
      <c r="B395" s="51" t="s">
        <v>387</v>
      </c>
      <c r="C395" s="38" t="s">
        <v>676</v>
      </c>
      <c r="D395" s="38" t="s">
        <v>603</v>
      </c>
      <c r="E395" s="38" t="s">
        <v>591</v>
      </c>
      <c r="F395" s="42" t="s">
        <v>223</v>
      </c>
      <c r="G395" s="34"/>
      <c r="H395" s="311">
        <f>H396</f>
        <v>19901.6</v>
      </c>
    </row>
    <row r="396" spans="2:8" s="37" customFormat="1" ht="38.25" customHeight="1">
      <c r="B396" s="9" t="s">
        <v>220</v>
      </c>
      <c r="C396" s="38" t="s">
        <v>676</v>
      </c>
      <c r="D396" s="38" t="s">
        <v>603</v>
      </c>
      <c r="E396" s="38" t="s">
        <v>591</v>
      </c>
      <c r="F396" s="42" t="s">
        <v>234</v>
      </c>
      <c r="G396" s="34"/>
      <c r="H396" s="311">
        <f>H397</f>
        <v>19901.6</v>
      </c>
    </row>
    <row r="397" spans="2:8" s="37" customFormat="1" ht="18" customHeight="1">
      <c r="B397" s="6" t="s">
        <v>11</v>
      </c>
      <c r="C397" s="38" t="s">
        <v>676</v>
      </c>
      <c r="D397" s="38" t="s">
        <v>603</v>
      </c>
      <c r="E397" s="38" t="s">
        <v>591</v>
      </c>
      <c r="F397" s="42" t="s">
        <v>234</v>
      </c>
      <c r="G397" s="34" t="s">
        <v>12</v>
      </c>
      <c r="H397" s="311">
        <v>19901.6</v>
      </c>
    </row>
    <row r="398" spans="2:8" s="37" customFormat="1" ht="59.25" customHeight="1">
      <c r="B398" s="18" t="s">
        <v>464</v>
      </c>
      <c r="C398" s="38" t="s">
        <v>676</v>
      </c>
      <c r="D398" s="38" t="s">
        <v>603</v>
      </c>
      <c r="E398" s="38" t="s">
        <v>591</v>
      </c>
      <c r="F398" s="42" t="s">
        <v>238</v>
      </c>
      <c r="G398" s="33"/>
      <c r="H398" s="311">
        <f>H399</f>
        <v>268.2</v>
      </c>
    </row>
    <row r="399" spans="2:8" s="37" customFormat="1" ht="62.25" customHeight="1">
      <c r="B399" s="20" t="s">
        <v>34</v>
      </c>
      <c r="C399" s="38" t="s">
        <v>676</v>
      </c>
      <c r="D399" s="38" t="s">
        <v>603</v>
      </c>
      <c r="E399" s="38" t="s">
        <v>591</v>
      </c>
      <c r="F399" s="39" t="s">
        <v>239</v>
      </c>
      <c r="G399" s="33"/>
      <c r="H399" s="311">
        <f>H400</f>
        <v>268.2</v>
      </c>
    </row>
    <row r="400" spans="2:8" s="37" customFormat="1" ht="18.75" customHeight="1">
      <c r="B400" s="6" t="s">
        <v>11</v>
      </c>
      <c r="C400" s="38" t="s">
        <v>676</v>
      </c>
      <c r="D400" s="38" t="s">
        <v>603</v>
      </c>
      <c r="E400" s="38" t="s">
        <v>591</v>
      </c>
      <c r="F400" s="39" t="s">
        <v>239</v>
      </c>
      <c r="G400" s="33">
        <v>610</v>
      </c>
      <c r="H400" s="311">
        <v>268.2</v>
      </c>
    </row>
    <row r="401" spans="2:8" s="37" customFormat="1" ht="60.75" customHeight="1">
      <c r="B401" s="9" t="s">
        <v>144</v>
      </c>
      <c r="C401" s="68" t="s">
        <v>676</v>
      </c>
      <c r="D401" s="38" t="s">
        <v>603</v>
      </c>
      <c r="E401" s="38" t="s">
        <v>591</v>
      </c>
      <c r="F401" s="42" t="s">
        <v>38</v>
      </c>
      <c r="G401" s="33"/>
      <c r="H401" s="311">
        <f>H402</f>
        <v>298</v>
      </c>
    </row>
    <row r="402" spans="2:8" s="37" customFormat="1" ht="21.75" customHeight="1">
      <c r="B402" s="9" t="s">
        <v>108</v>
      </c>
      <c r="C402" s="68" t="s">
        <v>676</v>
      </c>
      <c r="D402" s="38" t="s">
        <v>603</v>
      </c>
      <c r="E402" s="38" t="s">
        <v>591</v>
      </c>
      <c r="F402" s="38" t="s">
        <v>55</v>
      </c>
      <c r="G402" s="33"/>
      <c r="H402" s="311">
        <f>H403</f>
        <v>298</v>
      </c>
    </row>
    <row r="403" spans="2:8" s="37" customFormat="1" ht="17.25" customHeight="1">
      <c r="B403" s="6" t="s">
        <v>11</v>
      </c>
      <c r="C403" s="68" t="s">
        <v>676</v>
      </c>
      <c r="D403" s="38" t="s">
        <v>603</v>
      </c>
      <c r="E403" s="38" t="s">
        <v>591</v>
      </c>
      <c r="F403" s="38" t="s">
        <v>55</v>
      </c>
      <c r="G403" s="33">
        <v>610</v>
      </c>
      <c r="H403" s="311">
        <f>298</f>
        <v>298</v>
      </c>
    </row>
    <row r="404" spans="2:8" ht="45" customHeight="1">
      <c r="B404" s="10" t="s">
        <v>142</v>
      </c>
      <c r="C404" s="67" t="s">
        <v>676</v>
      </c>
      <c r="D404" s="43" t="s">
        <v>603</v>
      </c>
      <c r="E404" s="43" t="s">
        <v>591</v>
      </c>
      <c r="F404" s="43" t="s">
        <v>140</v>
      </c>
      <c r="G404" s="64"/>
      <c r="H404" s="312">
        <f>H405</f>
        <v>1260.18</v>
      </c>
    </row>
    <row r="405" spans="2:8" ht="17.25" customHeight="1">
      <c r="B405" s="11" t="s">
        <v>11</v>
      </c>
      <c r="C405" s="67" t="s">
        <v>676</v>
      </c>
      <c r="D405" s="43" t="s">
        <v>603</v>
      </c>
      <c r="E405" s="43" t="s">
        <v>591</v>
      </c>
      <c r="F405" s="43" t="s">
        <v>140</v>
      </c>
      <c r="G405" s="64">
        <v>610</v>
      </c>
      <c r="H405" s="312">
        <v>1260.18</v>
      </c>
    </row>
    <row r="406" spans="2:8" s="37" customFormat="1" ht="18" customHeight="1">
      <c r="B406" s="9" t="s">
        <v>24</v>
      </c>
      <c r="C406" s="38" t="s">
        <v>676</v>
      </c>
      <c r="D406" s="38" t="s">
        <v>603</v>
      </c>
      <c r="E406" s="38" t="s">
        <v>596</v>
      </c>
      <c r="F406" s="42"/>
      <c r="G406" s="34"/>
      <c r="H406" s="311">
        <f>H407+H427+H423</f>
        <v>147228.30000000002</v>
      </c>
    </row>
    <row r="407" spans="2:8" s="37" customFormat="1" ht="42" customHeight="1">
      <c r="B407" s="50" t="s">
        <v>217</v>
      </c>
      <c r="C407" s="38" t="s">
        <v>676</v>
      </c>
      <c r="D407" s="38" t="s">
        <v>603</v>
      </c>
      <c r="E407" s="38" t="s">
        <v>596</v>
      </c>
      <c r="F407" s="42" t="s">
        <v>218</v>
      </c>
      <c r="G407" s="34"/>
      <c r="H407" s="311">
        <f>H408+H411+H414+H420+H417</f>
        <v>143578.7</v>
      </c>
    </row>
    <row r="408" spans="2:8" s="37" customFormat="1" ht="97.5" customHeight="1">
      <c r="B408" s="87" t="s">
        <v>388</v>
      </c>
      <c r="C408" s="38" t="s">
        <v>676</v>
      </c>
      <c r="D408" s="38" t="s">
        <v>603</v>
      </c>
      <c r="E408" s="38" t="s">
        <v>596</v>
      </c>
      <c r="F408" s="42" t="s">
        <v>233</v>
      </c>
      <c r="G408" s="34"/>
      <c r="H408" s="311">
        <f>H409</f>
        <v>85308.1</v>
      </c>
    </row>
    <row r="409" spans="2:8" s="37" customFormat="1" ht="47.25" customHeight="1">
      <c r="B409" s="9" t="s">
        <v>33</v>
      </c>
      <c r="C409" s="38" t="s">
        <v>676</v>
      </c>
      <c r="D409" s="38" t="s">
        <v>603</v>
      </c>
      <c r="E409" s="38" t="s">
        <v>596</v>
      </c>
      <c r="F409" s="39" t="s">
        <v>167</v>
      </c>
      <c r="G409" s="39" t="s">
        <v>627</v>
      </c>
      <c r="H409" s="311">
        <f>H410</f>
        <v>85308.1</v>
      </c>
    </row>
    <row r="410" spans="1:8" s="37" customFormat="1" ht="15" customHeight="1">
      <c r="A410" s="87" t="s">
        <v>235</v>
      </c>
      <c r="B410" s="6" t="s">
        <v>11</v>
      </c>
      <c r="C410" s="38" t="s">
        <v>676</v>
      </c>
      <c r="D410" s="38" t="s">
        <v>603</v>
      </c>
      <c r="E410" s="38" t="s">
        <v>596</v>
      </c>
      <c r="F410" s="39" t="s">
        <v>167</v>
      </c>
      <c r="G410" s="39">
        <v>610</v>
      </c>
      <c r="H410" s="311">
        <v>85308.1</v>
      </c>
    </row>
    <row r="411" spans="1:8" s="37" customFormat="1" ht="51" customHeight="1">
      <c r="A411" s="9" t="s">
        <v>579</v>
      </c>
      <c r="B411" s="87" t="s">
        <v>389</v>
      </c>
      <c r="C411" s="38" t="s">
        <v>676</v>
      </c>
      <c r="D411" s="38" t="s">
        <v>603</v>
      </c>
      <c r="E411" s="38" t="s">
        <v>596</v>
      </c>
      <c r="F411" s="39" t="s">
        <v>236</v>
      </c>
      <c r="G411" s="33"/>
      <c r="H411" s="311">
        <f>H412</f>
        <v>42594.8</v>
      </c>
    </row>
    <row r="412" spans="1:8" s="37" customFormat="1" ht="26.25" customHeight="1">
      <c r="A412" s="6" t="s">
        <v>11</v>
      </c>
      <c r="B412" s="9" t="s">
        <v>35</v>
      </c>
      <c r="C412" s="38" t="s">
        <v>676</v>
      </c>
      <c r="D412" s="38" t="s">
        <v>603</v>
      </c>
      <c r="E412" s="38" t="s">
        <v>596</v>
      </c>
      <c r="F412" s="42" t="s">
        <v>237</v>
      </c>
      <c r="G412" s="33"/>
      <c r="H412" s="311">
        <f>H413</f>
        <v>42594.8</v>
      </c>
    </row>
    <row r="413" spans="1:8" s="37" customFormat="1" ht="18.75" customHeight="1">
      <c r="A413" s="17"/>
      <c r="B413" s="6" t="s">
        <v>11</v>
      </c>
      <c r="C413" s="38" t="s">
        <v>676</v>
      </c>
      <c r="D413" s="38" t="s">
        <v>603</v>
      </c>
      <c r="E413" s="38" t="s">
        <v>596</v>
      </c>
      <c r="F413" s="42" t="s">
        <v>237</v>
      </c>
      <c r="G413" s="33">
        <v>610</v>
      </c>
      <c r="H413" s="311">
        <v>42594.8</v>
      </c>
    </row>
    <row r="414" spans="2:8" s="37" customFormat="1" ht="57.75" customHeight="1">
      <c r="B414" s="18" t="s">
        <v>390</v>
      </c>
      <c r="C414" s="38" t="s">
        <v>676</v>
      </c>
      <c r="D414" s="38" t="s">
        <v>603</v>
      </c>
      <c r="E414" s="38" t="s">
        <v>596</v>
      </c>
      <c r="F414" s="42" t="s">
        <v>238</v>
      </c>
      <c r="G414" s="33"/>
      <c r="H414" s="311">
        <f>H415</f>
        <v>8175.8</v>
      </c>
    </row>
    <row r="415" spans="2:8" s="37" customFormat="1" ht="66.75" customHeight="1">
      <c r="B415" s="20" t="s">
        <v>34</v>
      </c>
      <c r="C415" s="38" t="s">
        <v>676</v>
      </c>
      <c r="D415" s="38" t="s">
        <v>603</v>
      </c>
      <c r="E415" s="38" t="s">
        <v>596</v>
      </c>
      <c r="F415" s="39" t="s">
        <v>239</v>
      </c>
      <c r="G415" s="33"/>
      <c r="H415" s="311">
        <f>H416</f>
        <v>8175.8</v>
      </c>
    </row>
    <row r="416" spans="2:8" s="37" customFormat="1" ht="18" customHeight="1">
      <c r="B416" s="6" t="s">
        <v>11</v>
      </c>
      <c r="C416" s="38" t="s">
        <v>676</v>
      </c>
      <c r="D416" s="38" t="s">
        <v>603</v>
      </c>
      <c r="E416" s="38" t="s">
        <v>596</v>
      </c>
      <c r="F416" s="39" t="s">
        <v>239</v>
      </c>
      <c r="G416" s="33">
        <v>610</v>
      </c>
      <c r="H416" s="311">
        <v>8175.8</v>
      </c>
    </row>
    <row r="417" spans="2:8" s="37" customFormat="1" ht="54.75" customHeight="1">
      <c r="B417" s="9" t="s">
        <v>144</v>
      </c>
      <c r="C417" s="38" t="s">
        <v>676</v>
      </c>
      <c r="D417" s="38" t="s">
        <v>603</v>
      </c>
      <c r="E417" s="38" t="s">
        <v>596</v>
      </c>
      <c r="F417" s="42" t="s">
        <v>38</v>
      </c>
      <c r="G417" s="33"/>
      <c r="H417" s="311">
        <f>H418</f>
        <v>7500</v>
      </c>
    </row>
    <row r="418" spans="2:8" s="37" customFormat="1" ht="34.5" customHeight="1">
      <c r="B418" s="10" t="s">
        <v>450</v>
      </c>
      <c r="C418" s="38" t="s">
        <v>676</v>
      </c>
      <c r="D418" s="38" t="s">
        <v>603</v>
      </c>
      <c r="E418" s="38" t="s">
        <v>596</v>
      </c>
      <c r="F418" s="295" t="s">
        <v>691</v>
      </c>
      <c r="G418" s="64"/>
      <c r="H418" s="311">
        <f>H419</f>
        <v>7500</v>
      </c>
    </row>
    <row r="419" spans="2:8" s="37" customFormat="1" ht="23.25" customHeight="1">
      <c r="B419" s="6" t="s">
        <v>11</v>
      </c>
      <c r="C419" s="38" t="s">
        <v>676</v>
      </c>
      <c r="D419" s="38" t="s">
        <v>603</v>
      </c>
      <c r="E419" s="38" t="s">
        <v>596</v>
      </c>
      <c r="F419" s="295" t="s">
        <v>691</v>
      </c>
      <c r="G419" s="64">
        <v>610</v>
      </c>
      <c r="H419" s="311">
        <f>6750+750</f>
        <v>7500</v>
      </c>
    </row>
    <row r="420" spans="2:8" s="37" customFormat="1" ht="21.75" customHeight="1">
      <c r="B420" s="6" t="s">
        <v>396</v>
      </c>
      <c r="C420" s="73" t="s">
        <v>676</v>
      </c>
      <c r="D420" s="38" t="s">
        <v>603</v>
      </c>
      <c r="E420" s="38" t="s">
        <v>596</v>
      </c>
      <c r="F420" s="73" t="s">
        <v>51</v>
      </c>
      <c r="G420" s="33"/>
      <c r="H420" s="311">
        <f>H421</f>
        <v>0</v>
      </c>
    </row>
    <row r="421" spans="2:8" s="37" customFormat="1" ht="21" customHeight="1">
      <c r="B421" s="74" t="s">
        <v>50</v>
      </c>
      <c r="C421" s="73" t="s">
        <v>676</v>
      </c>
      <c r="D421" s="38" t="s">
        <v>603</v>
      </c>
      <c r="E421" s="38" t="s">
        <v>596</v>
      </c>
      <c r="F421" s="73" t="s">
        <v>40</v>
      </c>
      <c r="G421" s="33"/>
      <c r="H421" s="311">
        <f>H422</f>
        <v>0</v>
      </c>
    </row>
    <row r="422" spans="2:8" s="37" customFormat="1" ht="24" customHeight="1">
      <c r="B422" s="6" t="s">
        <v>11</v>
      </c>
      <c r="C422" s="38" t="s">
        <v>676</v>
      </c>
      <c r="D422" s="38" t="s">
        <v>603</v>
      </c>
      <c r="E422" s="38" t="s">
        <v>596</v>
      </c>
      <c r="F422" s="73" t="s">
        <v>643</v>
      </c>
      <c r="G422" s="33">
        <v>610</v>
      </c>
      <c r="H422" s="311">
        <v>0</v>
      </c>
    </row>
    <row r="423" spans="2:8" ht="39.75" customHeight="1">
      <c r="B423" s="81" t="s">
        <v>297</v>
      </c>
      <c r="C423" s="43" t="s">
        <v>676</v>
      </c>
      <c r="D423" s="43" t="s">
        <v>603</v>
      </c>
      <c r="E423" s="43" t="s">
        <v>596</v>
      </c>
      <c r="F423" s="75" t="s">
        <v>134</v>
      </c>
      <c r="G423" s="64"/>
      <c r="H423" s="312">
        <f>H424</f>
        <v>150</v>
      </c>
    </row>
    <row r="424" spans="2:8" ht="60.75" customHeight="1">
      <c r="B424" s="11" t="s">
        <v>300</v>
      </c>
      <c r="C424" s="43" t="s">
        <v>676</v>
      </c>
      <c r="D424" s="43" t="s">
        <v>603</v>
      </c>
      <c r="E424" s="43" t="s">
        <v>596</v>
      </c>
      <c r="F424" s="75" t="s">
        <v>302</v>
      </c>
      <c r="G424" s="64"/>
      <c r="H424" s="312">
        <f>H425</f>
        <v>150</v>
      </c>
    </row>
    <row r="425" spans="2:8" ht="30" customHeight="1">
      <c r="B425" s="11" t="s">
        <v>301</v>
      </c>
      <c r="C425" s="43" t="s">
        <v>676</v>
      </c>
      <c r="D425" s="43" t="s">
        <v>603</v>
      </c>
      <c r="E425" s="43" t="s">
        <v>596</v>
      </c>
      <c r="F425" s="75" t="s">
        <v>303</v>
      </c>
      <c r="G425" s="64"/>
      <c r="H425" s="312">
        <f>H426</f>
        <v>150</v>
      </c>
    </row>
    <row r="426" spans="2:8" ht="19.5" customHeight="1">
      <c r="B426" s="11" t="s">
        <v>11</v>
      </c>
      <c r="C426" s="43" t="s">
        <v>676</v>
      </c>
      <c r="D426" s="43" t="s">
        <v>603</v>
      </c>
      <c r="E426" s="43" t="s">
        <v>596</v>
      </c>
      <c r="F426" s="75" t="s">
        <v>303</v>
      </c>
      <c r="G426" s="64">
        <v>610</v>
      </c>
      <c r="H426" s="312">
        <v>150</v>
      </c>
    </row>
    <row r="427" spans="2:8" ht="34.5" customHeight="1">
      <c r="B427" s="10" t="s">
        <v>141</v>
      </c>
      <c r="C427" s="43" t="s">
        <v>676</v>
      </c>
      <c r="D427" s="43" t="s">
        <v>603</v>
      </c>
      <c r="E427" s="43" t="s">
        <v>596</v>
      </c>
      <c r="F427" s="43" t="s">
        <v>140</v>
      </c>
      <c r="G427" s="64"/>
      <c r="H427" s="312">
        <f>H428</f>
        <v>3499.6</v>
      </c>
    </row>
    <row r="428" spans="2:8" ht="15.75" customHeight="1">
      <c r="B428" s="11" t="s">
        <v>11</v>
      </c>
      <c r="C428" s="43" t="s">
        <v>676</v>
      </c>
      <c r="D428" s="43" t="s">
        <v>603</v>
      </c>
      <c r="E428" s="43" t="s">
        <v>596</v>
      </c>
      <c r="F428" s="43" t="s">
        <v>140</v>
      </c>
      <c r="G428" s="64">
        <v>610</v>
      </c>
      <c r="H428" s="312">
        <v>3499.6</v>
      </c>
    </row>
    <row r="429" spans="2:8" s="37" customFormat="1" ht="15.75" customHeight="1">
      <c r="B429" s="6" t="s">
        <v>274</v>
      </c>
      <c r="C429" s="38" t="s">
        <v>676</v>
      </c>
      <c r="D429" s="38" t="s">
        <v>603</v>
      </c>
      <c r="E429" s="38" t="s">
        <v>593</v>
      </c>
      <c r="F429" s="33"/>
      <c r="G429" s="34"/>
      <c r="H429" s="311">
        <f>H430+H439+H444</f>
        <v>11085.9</v>
      </c>
    </row>
    <row r="430" spans="2:8" s="37" customFormat="1" ht="48.75" customHeight="1">
      <c r="B430" s="50" t="s">
        <v>217</v>
      </c>
      <c r="C430" s="38" t="s">
        <v>676</v>
      </c>
      <c r="D430" s="38" t="s">
        <v>603</v>
      </c>
      <c r="E430" s="38" t="s">
        <v>593</v>
      </c>
      <c r="F430" s="33" t="s">
        <v>218</v>
      </c>
      <c r="G430" s="34"/>
      <c r="H430" s="311">
        <f>H431+H434</f>
        <v>10514.18</v>
      </c>
    </row>
    <row r="431" spans="2:8" s="37" customFormat="1" ht="45" customHeight="1">
      <c r="B431" s="51" t="s">
        <v>397</v>
      </c>
      <c r="C431" s="38" t="s">
        <v>676</v>
      </c>
      <c r="D431" s="38" t="s">
        <v>603</v>
      </c>
      <c r="E431" s="38" t="s">
        <v>593</v>
      </c>
      <c r="F431" s="33" t="s">
        <v>241</v>
      </c>
      <c r="G431" s="34"/>
      <c r="H431" s="311">
        <f>H432</f>
        <v>7614.46</v>
      </c>
    </row>
    <row r="432" spans="2:8" s="37" customFormat="1" ht="36" customHeight="1">
      <c r="B432" s="9" t="s">
        <v>35</v>
      </c>
      <c r="C432" s="38" t="s">
        <v>676</v>
      </c>
      <c r="D432" s="38" t="s">
        <v>603</v>
      </c>
      <c r="E432" s="38" t="s">
        <v>593</v>
      </c>
      <c r="F432" s="42" t="s">
        <v>242</v>
      </c>
      <c r="G432" s="33"/>
      <c r="H432" s="311">
        <f>H433</f>
        <v>7614.46</v>
      </c>
    </row>
    <row r="433" spans="2:8" s="37" customFormat="1" ht="18" customHeight="1">
      <c r="B433" s="6" t="s">
        <v>11</v>
      </c>
      <c r="C433" s="38" t="s">
        <v>676</v>
      </c>
      <c r="D433" s="38" t="s">
        <v>603</v>
      </c>
      <c r="E433" s="38" t="s">
        <v>593</v>
      </c>
      <c r="F433" s="42" t="s">
        <v>242</v>
      </c>
      <c r="G433" s="34" t="s">
        <v>12</v>
      </c>
      <c r="H433" s="311">
        <v>7614.46</v>
      </c>
    </row>
    <row r="434" spans="2:8" s="37" customFormat="1" ht="55.5" customHeight="1">
      <c r="B434" s="6" t="s">
        <v>398</v>
      </c>
      <c r="C434" s="38" t="s">
        <v>676</v>
      </c>
      <c r="D434" s="38" t="s">
        <v>603</v>
      </c>
      <c r="E434" s="38" t="s">
        <v>593</v>
      </c>
      <c r="F434" s="42" t="s">
        <v>46</v>
      </c>
      <c r="G434" s="34"/>
      <c r="H434" s="311">
        <f>H435+H437</f>
        <v>2899.72</v>
      </c>
    </row>
    <row r="435" spans="2:8" s="37" customFormat="1" ht="36.75" customHeight="1">
      <c r="B435" s="6" t="s">
        <v>644</v>
      </c>
      <c r="C435" s="38" t="s">
        <v>676</v>
      </c>
      <c r="D435" s="38" t="s">
        <v>603</v>
      </c>
      <c r="E435" s="38" t="s">
        <v>593</v>
      </c>
      <c r="F435" s="42" t="s">
        <v>36</v>
      </c>
      <c r="G435" s="34"/>
      <c r="H435" s="311">
        <f>H436</f>
        <v>0</v>
      </c>
    </row>
    <row r="436" spans="2:8" s="37" customFormat="1" ht="20.25" customHeight="1">
      <c r="B436" s="6" t="s">
        <v>11</v>
      </c>
      <c r="C436" s="38" t="s">
        <v>676</v>
      </c>
      <c r="D436" s="38" t="s">
        <v>603</v>
      </c>
      <c r="E436" s="38" t="s">
        <v>593</v>
      </c>
      <c r="F436" s="42" t="s">
        <v>36</v>
      </c>
      <c r="G436" s="34" t="s">
        <v>12</v>
      </c>
      <c r="H436" s="311">
        <v>0</v>
      </c>
    </row>
    <row r="437" spans="2:8" s="37" customFormat="1" ht="31.5" customHeight="1">
      <c r="B437" s="14" t="s">
        <v>441</v>
      </c>
      <c r="C437" s="38" t="s">
        <v>676</v>
      </c>
      <c r="D437" s="38" t="s">
        <v>603</v>
      </c>
      <c r="E437" s="38" t="s">
        <v>593</v>
      </c>
      <c r="F437" s="42" t="s">
        <v>109</v>
      </c>
      <c r="G437" s="34"/>
      <c r="H437" s="311">
        <f>H438</f>
        <v>2899.72</v>
      </c>
    </row>
    <row r="438" spans="2:8" s="37" customFormat="1" ht="45" customHeight="1">
      <c r="B438" s="14" t="s">
        <v>48</v>
      </c>
      <c r="C438" s="38" t="s">
        <v>676</v>
      </c>
      <c r="D438" s="38" t="s">
        <v>603</v>
      </c>
      <c r="E438" s="38" t="s">
        <v>593</v>
      </c>
      <c r="F438" s="42" t="s">
        <v>109</v>
      </c>
      <c r="G438" s="34" t="s">
        <v>9</v>
      </c>
      <c r="H438" s="311">
        <v>2899.72</v>
      </c>
    </row>
    <row r="439" spans="2:8" s="37" customFormat="1" ht="51" customHeight="1">
      <c r="B439" s="128" t="s">
        <v>156</v>
      </c>
      <c r="C439" s="38" t="s">
        <v>676</v>
      </c>
      <c r="D439" s="38" t="s">
        <v>603</v>
      </c>
      <c r="E439" s="38" t="s">
        <v>593</v>
      </c>
      <c r="F439" s="39" t="s">
        <v>200</v>
      </c>
      <c r="G439" s="33"/>
      <c r="H439" s="288">
        <f>H440</f>
        <v>6</v>
      </c>
    </row>
    <row r="440" spans="2:8" s="37" customFormat="1" ht="42.75" customHeight="1">
      <c r="B440" s="50" t="s">
        <v>401</v>
      </c>
      <c r="C440" s="38" t="s">
        <v>676</v>
      </c>
      <c r="D440" s="38" t="s">
        <v>603</v>
      </c>
      <c r="E440" s="38" t="s">
        <v>593</v>
      </c>
      <c r="F440" s="39" t="s">
        <v>402</v>
      </c>
      <c r="G440" s="33"/>
      <c r="H440" s="288">
        <f>H441</f>
        <v>6</v>
      </c>
    </row>
    <row r="441" spans="2:8" s="37" customFormat="1" ht="38.25" customHeight="1">
      <c r="B441" s="17" t="s">
        <v>685</v>
      </c>
      <c r="C441" s="38" t="s">
        <v>676</v>
      </c>
      <c r="D441" s="38" t="s">
        <v>603</v>
      </c>
      <c r="E441" s="38" t="s">
        <v>593</v>
      </c>
      <c r="F441" s="39" t="s">
        <v>683</v>
      </c>
      <c r="G441" s="33"/>
      <c r="H441" s="288">
        <f>H442</f>
        <v>6</v>
      </c>
    </row>
    <row r="442" spans="2:8" s="37" customFormat="1" ht="27.75" customHeight="1">
      <c r="B442" s="6" t="s">
        <v>686</v>
      </c>
      <c r="C442" s="38" t="s">
        <v>676</v>
      </c>
      <c r="D442" s="38" t="s">
        <v>603</v>
      </c>
      <c r="E442" s="38" t="s">
        <v>593</v>
      </c>
      <c r="F442" s="39" t="s">
        <v>684</v>
      </c>
      <c r="G442" s="33"/>
      <c r="H442" s="288">
        <f>H443</f>
        <v>6</v>
      </c>
    </row>
    <row r="443" spans="2:8" s="37" customFormat="1" ht="24.75" customHeight="1">
      <c r="B443" s="6" t="s">
        <v>11</v>
      </c>
      <c r="C443" s="38" t="s">
        <v>676</v>
      </c>
      <c r="D443" s="38" t="s">
        <v>603</v>
      </c>
      <c r="E443" s="38" t="s">
        <v>593</v>
      </c>
      <c r="F443" s="39" t="s">
        <v>684</v>
      </c>
      <c r="G443" s="33">
        <v>610</v>
      </c>
      <c r="H443" s="288">
        <v>6</v>
      </c>
    </row>
    <row r="444" spans="2:8" s="37" customFormat="1" ht="32.25" customHeight="1">
      <c r="B444" s="10" t="s">
        <v>141</v>
      </c>
      <c r="C444" s="43" t="s">
        <v>676</v>
      </c>
      <c r="D444" s="43" t="s">
        <v>603</v>
      </c>
      <c r="E444" s="43" t="s">
        <v>593</v>
      </c>
      <c r="F444" s="43" t="s">
        <v>140</v>
      </c>
      <c r="G444" s="64"/>
      <c r="H444" s="288">
        <f>H445</f>
        <v>565.72</v>
      </c>
    </row>
    <row r="445" spans="2:8" s="37" customFormat="1" ht="22.5" customHeight="1">
      <c r="B445" s="11" t="s">
        <v>11</v>
      </c>
      <c r="C445" s="43" t="s">
        <v>676</v>
      </c>
      <c r="D445" s="43" t="s">
        <v>603</v>
      </c>
      <c r="E445" s="43" t="s">
        <v>593</v>
      </c>
      <c r="F445" s="43" t="s">
        <v>140</v>
      </c>
      <c r="G445" s="64">
        <v>610</v>
      </c>
      <c r="H445" s="288">
        <v>565.72</v>
      </c>
    </row>
    <row r="446" spans="2:8" s="37" customFormat="1" ht="18.75" customHeight="1">
      <c r="B446" s="50" t="s">
        <v>443</v>
      </c>
      <c r="C446" s="38" t="s">
        <v>676</v>
      </c>
      <c r="D446" s="38" t="s">
        <v>603</v>
      </c>
      <c r="E446" s="38" t="s">
        <v>603</v>
      </c>
      <c r="F446" s="39"/>
      <c r="G446" s="34"/>
      <c r="H446" s="288">
        <f>H447</f>
        <v>279.84</v>
      </c>
    </row>
    <row r="447" spans="2:8" s="37" customFormat="1" ht="48" customHeight="1">
      <c r="B447" s="50" t="s">
        <v>217</v>
      </c>
      <c r="C447" s="38" t="s">
        <v>676</v>
      </c>
      <c r="D447" s="38" t="s">
        <v>603</v>
      </c>
      <c r="E447" s="38" t="s">
        <v>603</v>
      </c>
      <c r="F447" s="52" t="s">
        <v>218</v>
      </c>
      <c r="G447" s="39"/>
      <c r="H447" s="288">
        <f>H448</f>
        <v>279.84</v>
      </c>
    </row>
    <row r="448" spans="2:8" s="37" customFormat="1" ht="33.75" customHeight="1">
      <c r="B448" s="88" t="s">
        <v>399</v>
      </c>
      <c r="C448" s="38" t="s">
        <v>676</v>
      </c>
      <c r="D448" s="38" t="s">
        <v>603</v>
      </c>
      <c r="E448" s="38" t="s">
        <v>603</v>
      </c>
      <c r="F448" s="42" t="s">
        <v>541</v>
      </c>
      <c r="G448" s="33"/>
      <c r="H448" s="288">
        <f>H449</f>
        <v>279.84</v>
      </c>
    </row>
    <row r="449" spans="2:8" s="37" customFormat="1" ht="21" customHeight="1">
      <c r="B449" s="50" t="s">
        <v>26</v>
      </c>
      <c r="C449" s="38" t="s">
        <v>676</v>
      </c>
      <c r="D449" s="38" t="s">
        <v>603</v>
      </c>
      <c r="E449" s="38" t="s">
        <v>603</v>
      </c>
      <c r="F449" s="42" t="s">
        <v>542</v>
      </c>
      <c r="G449" s="34"/>
      <c r="H449" s="288">
        <f>H450</f>
        <v>279.84</v>
      </c>
    </row>
    <row r="450" spans="2:8" s="37" customFormat="1" ht="23.25" customHeight="1">
      <c r="B450" s="6" t="s">
        <v>11</v>
      </c>
      <c r="C450" s="38" t="s">
        <v>676</v>
      </c>
      <c r="D450" s="38" t="s">
        <v>603</v>
      </c>
      <c r="E450" s="38" t="s">
        <v>603</v>
      </c>
      <c r="F450" s="42" t="s">
        <v>542</v>
      </c>
      <c r="G450" s="34" t="s">
        <v>12</v>
      </c>
      <c r="H450" s="288">
        <v>279.84</v>
      </c>
    </row>
    <row r="451" spans="2:8" s="37" customFormat="1" ht="18" customHeight="1">
      <c r="B451" s="50" t="s">
        <v>626</v>
      </c>
      <c r="C451" s="38" t="s">
        <v>676</v>
      </c>
      <c r="D451" s="38" t="s">
        <v>603</v>
      </c>
      <c r="E451" s="38" t="s">
        <v>606</v>
      </c>
      <c r="F451" s="39"/>
      <c r="G451" s="39"/>
      <c r="H451" s="288">
        <f>H452</f>
        <v>8797.91</v>
      </c>
    </row>
    <row r="452" spans="2:8" s="37" customFormat="1" ht="44.25" customHeight="1">
      <c r="B452" s="50" t="s">
        <v>217</v>
      </c>
      <c r="C452" s="38" t="s">
        <v>676</v>
      </c>
      <c r="D452" s="38" t="s">
        <v>603</v>
      </c>
      <c r="E452" s="38" t="s">
        <v>606</v>
      </c>
      <c r="F452" s="39" t="s">
        <v>218</v>
      </c>
      <c r="G452" s="39"/>
      <c r="H452" s="288">
        <f>H456+H453+H462+H465</f>
        <v>8797.91</v>
      </c>
    </row>
    <row r="453" spans="2:8" s="37" customFormat="1" ht="95.25" customHeight="1">
      <c r="B453" s="79" t="s">
        <v>463</v>
      </c>
      <c r="C453" s="38" t="s">
        <v>676</v>
      </c>
      <c r="D453" s="38" t="s">
        <v>603</v>
      </c>
      <c r="E453" s="38" t="s">
        <v>606</v>
      </c>
      <c r="F453" s="42" t="s">
        <v>233</v>
      </c>
      <c r="G453" s="34"/>
      <c r="H453" s="310">
        <f>H454</f>
        <v>1610.5</v>
      </c>
    </row>
    <row r="454" spans="2:8" s="37" customFormat="1" ht="42" customHeight="1">
      <c r="B454" s="9" t="s">
        <v>33</v>
      </c>
      <c r="C454" s="38" t="s">
        <v>676</v>
      </c>
      <c r="D454" s="38" t="s">
        <v>603</v>
      </c>
      <c r="E454" s="38" t="s">
        <v>606</v>
      </c>
      <c r="F454" s="39" t="s">
        <v>167</v>
      </c>
      <c r="G454" s="34"/>
      <c r="H454" s="310">
        <f>H455</f>
        <v>1610.5</v>
      </c>
    </row>
    <row r="455" spans="2:8" s="37" customFormat="1" ht="31.5" customHeight="1">
      <c r="B455" s="6" t="s">
        <v>580</v>
      </c>
      <c r="C455" s="38" t="s">
        <v>676</v>
      </c>
      <c r="D455" s="38" t="s">
        <v>603</v>
      </c>
      <c r="E455" s="38" t="s">
        <v>606</v>
      </c>
      <c r="F455" s="39" t="s">
        <v>167</v>
      </c>
      <c r="G455" s="34" t="s">
        <v>6</v>
      </c>
      <c r="H455" s="310">
        <v>1610.5</v>
      </c>
    </row>
    <row r="456" spans="2:8" s="37" customFormat="1" ht="36" customHeight="1">
      <c r="B456" s="87" t="s">
        <v>400</v>
      </c>
      <c r="C456" s="38" t="s">
        <v>676</v>
      </c>
      <c r="D456" s="38" t="s">
        <v>603</v>
      </c>
      <c r="E456" s="38" t="s">
        <v>606</v>
      </c>
      <c r="F456" s="42" t="s">
        <v>259</v>
      </c>
      <c r="G456" s="34"/>
      <c r="H456" s="288">
        <f>H457</f>
        <v>3409.46</v>
      </c>
    </row>
    <row r="457" spans="2:8" s="37" customFormat="1" ht="30" customHeight="1">
      <c r="B457" s="9" t="s">
        <v>37</v>
      </c>
      <c r="C457" s="38" t="s">
        <v>676</v>
      </c>
      <c r="D457" s="38" t="s">
        <v>603</v>
      </c>
      <c r="E457" s="38" t="s">
        <v>606</v>
      </c>
      <c r="F457" s="42" t="s">
        <v>260</v>
      </c>
      <c r="G457" s="34"/>
      <c r="H457" s="288">
        <f>H458+H459+H461+H460</f>
        <v>3409.46</v>
      </c>
    </row>
    <row r="458" spans="2:8" s="37" customFormat="1" ht="31.5" customHeight="1">
      <c r="B458" s="6" t="s">
        <v>583</v>
      </c>
      <c r="C458" s="38" t="s">
        <v>676</v>
      </c>
      <c r="D458" s="38" t="s">
        <v>603</v>
      </c>
      <c r="E458" s="38" t="s">
        <v>606</v>
      </c>
      <c r="F458" s="42" t="s">
        <v>260</v>
      </c>
      <c r="G458" s="34" t="s">
        <v>2</v>
      </c>
      <c r="H458" s="310">
        <v>2851.86</v>
      </c>
    </row>
    <row r="459" spans="2:8" s="37" customFormat="1" ht="32.25" customHeight="1">
      <c r="B459" s="6" t="s">
        <v>580</v>
      </c>
      <c r="C459" s="38" t="s">
        <v>676</v>
      </c>
      <c r="D459" s="38" t="s">
        <v>603</v>
      </c>
      <c r="E459" s="38" t="s">
        <v>606</v>
      </c>
      <c r="F459" s="42" t="s">
        <v>260</v>
      </c>
      <c r="G459" s="34" t="s">
        <v>6</v>
      </c>
      <c r="H459" s="310">
        <v>542</v>
      </c>
    </row>
    <row r="460" spans="2:8" s="37" customFormat="1" ht="21" customHeight="1">
      <c r="B460" s="6" t="s">
        <v>709</v>
      </c>
      <c r="C460" s="38" t="s">
        <v>676</v>
      </c>
      <c r="D460" s="38" t="s">
        <v>603</v>
      </c>
      <c r="E460" s="38" t="s">
        <v>606</v>
      </c>
      <c r="F460" s="42" t="s">
        <v>260</v>
      </c>
      <c r="G460" s="34" t="s">
        <v>112</v>
      </c>
      <c r="H460" s="310">
        <v>2.89</v>
      </c>
    </row>
    <row r="461" spans="2:8" s="37" customFormat="1" ht="15.75" customHeight="1">
      <c r="B461" s="6" t="s">
        <v>5</v>
      </c>
      <c r="C461" s="38" t="s">
        <v>676</v>
      </c>
      <c r="D461" s="38" t="s">
        <v>603</v>
      </c>
      <c r="E461" s="38" t="s">
        <v>606</v>
      </c>
      <c r="F461" s="42" t="s">
        <v>260</v>
      </c>
      <c r="G461" s="34" t="s">
        <v>7</v>
      </c>
      <c r="H461" s="310">
        <v>12.71</v>
      </c>
    </row>
    <row r="462" spans="2:8" s="37" customFormat="1" ht="55.5" customHeight="1">
      <c r="B462" s="9" t="s">
        <v>144</v>
      </c>
      <c r="C462" s="38" t="s">
        <v>676</v>
      </c>
      <c r="D462" s="38" t="s">
        <v>603</v>
      </c>
      <c r="E462" s="38" t="s">
        <v>606</v>
      </c>
      <c r="F462" s="42" t="s">
        <v>38</v>
      </c>
      <c r="G462" s="33"/>
      <c r="H462" s="310">
        <f>H463</f>
        <v>2362.18</v>
      </c>
    </row>
    <row r="463" spans="2:8" ht="45" customHeight="1">
      <c r="B463" s="10" t="s">
        <v>404</v>
      </c>
      <c r="C463" s="43" t="s">
        <v>676</v>
      </c>
      <c r="D463" s="43" t="s">
        <v>603</v>
      </c>
      <c r="E463" s="43" t="s">
        <v>606</v>
      </c>
      <c r="F463" s="43" t="s">
        <v>39</v>
      </c>
      <c r="G463" s="64"/>
      <c r="H463" s="314">
        <f>H464</f>
        <v>2362.18</v>
      </c>
    </row>
    <row r="464" spans="2:10" ht="18.75" customHeight="1">
      <c r="B464" s="11" t="s">
        <v>615</v>
      </c>
      <c r="C464" s="43" t="s">
        <v>676</v>
      </c>
      <c r="D464" s="43" t="s">
        <v>603</v>
      </c>
      <c r="E464" s="43" t="s">
        <v>606</v>
      </c>
      <c r="F464" s="43" t="s">
        <v>39</v>
      </c>
      <c r="G464" s="64">
        <v>410</v>
      </c>
      <c r="H464" s="314">
        <v>2362.18</v>
      </c>
      <c r="I464" s="338"/>
      <c r="J464" s="338"/>
    </row>
    <row r="465" spans="2:8" ht="30.75" customHeight="1">
      <c r="B465" s="287" t="s">
        <v>482</v>
      </c>
      <c r="C465" s="43" t="s">
        <v>676</v>
      </c>
      <c r="D465" s="43" t="s">
        <v>603</v>
      </c>
      <c r="E465" s="43" t="s">
        <v>606</v>
      </c>
      <c r="F465" s="47" t="s">
        <v>483</v>
      </c>
      <c r="G465" s="64"/>
      <c r="H465" s="314">
        <f>H466</f>
        <v>1415.77</v>
      </c>
    </row>
    <row r="466" spans="2:8" ht="24.75" customHeight="1">
      <c r="B466" s="287" t="s">
        <v>484</v>
      </c>
      <c r="C466" s="43" t="s">
        <v>676</v>
      </c>
      <c r="D466" s="43" t="s">
        <v>603</v>
      </c>
      <c r="E466" s="43" t="s">
        <v>606</v>
      </c>
      <c r="F466" s="47" t="s">
        <v>485</v>
      </c>
      <c r="G466" s="64"/>
      <c r="H466" s="314">
        <f>H467</f>
        <v>1415.77</v>
      </c>
    </row>
    <row r="467" spans="2:8" ht="28.5" customHeight="1">
      <c r="B467" s="6" t="s">
        <v>580</v>
      </c>
      <c r="C467" s="43" t="s">
        <v>676</v>
      </c>
      <c r="D467" s="43" t="s">
        <v>603</v>
      </c>
      <c r="E467" s="43" t="s">
        <v>606</v>
      </c>
      <c r="F467" s="47" t="s">
        <v>485</v>
      </c>
      <c r="G467" s="64">
        <v>240</v>
      </c>
      <c r="H467" s="314">
        <v>1415.77</v>
      </c>
    </row>
    <row r="468" spans="2:8" s="37" customFormat="1" ht="15.75" customHeight="1">
      <c r="B468" s="71" t="s">
        <v>662</v>
      </c>
      <c r="C468" s="38" t="s">
        <v>676</v>
      </c>
      <c r="D468" s="38" t="s">
        <v>620</v>
      </c>
      <c r="E468" s="38"/>
      <c r="F468" s="52"/>
      <c r="G468" s="34"/>
      <c r="H468" s="310">
        <f>H469</f>
        <v>2600</v>
      </c>
    </row>
    <row r="469" spans="2:8" s="37" customFormat="1" ht="16.5" customHeight="1">
      <c r="B469" s="50" t="s">
        <v>646</v>
      </c>
      <c r="C469" s="38" t="s">
        <v>676</v>
      </c>
      <c r="D469" s="38" t="s">
        <v>620</v>
      </c>
      <c r="E469" s="38" t="s">
        <v>604</v>
      </c>
      <c r="F469" s="52"/>
      <c r="G469" s="34"/>
      <c r="H469" s="288">
        <f>H470</f>
        <v>2600</v>
      </c>
    </row>
    <row r="470" spans="2:8" s="37" customFormat="1" ht="81.75" customHeight="1">
      <c r="B470" s="51" t="s">
        <v>405</v>
      </c>
      <c r="C470" s="38" t="s">
        <v>676</v>
      </c>
      <c r="D470" s="38" t="s">
        <v>620</v>
      </c>
      <c r="E470" s="46" t="s">
        <v>604</v>
      </c>
      <c r="F470" s="42" t="s">
        <v>258</v>
      </c>
      <c r="G470" s="34"/>
      <c r="H470" s="310">
        <f>H471</f>
        <v>2600</v>
      </c>
    </row>
    <row r="471" spans="2:8" s="37" customFormat="1" ht="75" customHeight="1">
      <c r="B471" s="20" t="s">
        <v>34</v>
      </c>
      <c r="C471" s="38" t="s">
        <v>676</v>
      </c>
      <c r="D471" s="38" t="s">
        <v>620</v>
      </c>
      <c r="E471" s="46" t="s">
        <v>604</v>
      </c>
      <c r="F471" s="52" t="s">
        <v>507</v>
      </c>
      <c r="G471" s="34"/>
      <c r="H471" s="310">
        <f>H472+H473</f>
        <v>2600</v>
      </c>
    </row>
    <row r="472" spans="2:8" s="37" customFormat="1" ht="31.5" customHeight="1">
      <c r="B472" s="6" t="s">
        <v>581</v>
      </c>
      <c r="C472" s="38" t="s">
        <v>676</v>
      </c>
      <c r="D472" s="38" t="s">
        <v>620</v>
      </c>
      <c r="E472" s="46" t="s">
        <v>604</v>
      </c>
      <c r="F472" s="52" t="s">
        <v>507</v>
      </c>
      <c r="G472" s="34" t="s">
        <v>582</v>
      </c>
      <c r="H472" s="310">
        <f>2870-270</f>
        <v>2600</v>
      </c>
    </row>
    <row r="473" spans="2:8" s="37" customFormat="1" ht="31.5" customHeight="1">
      <c r="B473" s="6" t="s">
        <v>580</v>
      </c>
      <c r="C473" s="38" t="s">
        <v>676</v>
      </c>
      <c r="D473" s="38" t="s">
        <v>620</v>
      </c>
      <c r="E473" s="46" t="s">
        <v>604</v>
      </c>
      <c r="F473" s="52" t="s">
        <v>507</v>
      </c>
      <c r="G473" s="34" t="s">
        <v>6</v>
      </c>
      <c r="H473" s="310">
        <f>10-10</f>
        <v>0</v>
      </c>
    </row>
    <row r="474" spans="2:8" s="37" customFormat="1" ht="31.5" customHeight="1">
      <c r="B474" s="15" t="s">
        <v>673</v>
      </c>
      <c r="C474" s="35" t="s">
        <v>674</v>
      </c>
      <c r="D474" s="38"/>
      <c r="E474" s="38"/>
      <c r="F474" s="33"/>
      <c r="G474" s="34"/>
      <c r="H474" s="310">
        <f>H475</f>
        <v>830.22</v>
      </c>
    </row>
    <row r="475" spans="2:8" s="37" customFormat="1" ht="43.5" customHeight="1">
      <c r="B475" s="9" t="s">
        <v>406</v>
      </c>
      <c r="C475" s="38" t="s">
        <v>674</v>
      </c>
      <c r="D475" s="38" t="s">
        <v>591</v>
      </c>
      <c r="E475" s="38" t="s">
        <v>602</v>
      </c>
      <c r="F475" s="33"/>
      <c r="G475" s="34"/>
      <c r="H475" s="310">
        <f>H476+H484</f>
        <v>830.22</v>
      </c>
    </row>
    <row r="476" spans="2:8" s="37" customFormat="1" ht="24" customHeight="1">
      <c r="B476" s="9" t="s">
        <v>569</v>
      </c>
      <c r="C476" s="38" t="s">
        <v>674</v>
      </c>
      <c r="D476" s="38" t="s">
        <v>591</v>
      </c>
      <c r="E476" s="38" t="s">
        <v>602</v>
      </c>
      <c r="F476" s="33" t="s">
        <v>208</v>
      </c>
      <c r="G476" s="34"/>
      <c r="H476" s="310">
        <f>H481+H477</f>
        <v>664.62</v>
      </c>
    </row>
    <row r="477" spans="2:8" s="37" customFormat="1" ht="27" customHeight="1">
      <c r="B477" s="9" t="s">
        <v>340</v>
      </c>
      <c r="C477" s="38" t="s">
        <v>674</v>
      </c>
      <c r="D477" s="38" t="s">
        <v>591</v>
      </c>
      <c r="E477" s="38" t="s">
        <v>602</v>
      </c>
      <c r="F477" s="33" t="s">
        <v>407</v>
      </c>
      <c r="G477" s="34"/>
      <c r="H477" s="310">
        <f>H478+H479+H480</f>
        <v>244.46</v>
      </c>
    </row>
    <row r="478" spans="2:8" s="37" customFormat="1" ht="33" customHeight="1">
      <c r="B478" s="6" t="s">
        <v>583</v>
      </c>
      <c r="C478" s="38" t="s">
        <v>674</v>
      </c>
      <c r="D478" s="38" t="s">
        <v>591</v>
      </c>
      <c r="E478" s="38" t="s">
        <v>602</v>
      </c>
      <c r="F478" s="33" t="s">
        <v>407</v>
      </c>
      <c r="G478" s="34" t="s">
        <v>2</v>
      </c>
      <c r="H478" s="310">
        <v>227.3</v>
      </c>
    </row>
    <row r="479" spans="2:8" s="37" customFormat="1" ht="30" customHeight="1">
      <c r="B479" s="6" t="s">
        <v>580</v>
      </c>
      <c r="C479" s="38" t="s">
        <v>674</v>
      </c>
      <c r="D479" s="38" t="s">
        <v>591</v>
      </c>
      <c r="E479" s="38" t="s">
        <v>602</v>
      </c>
      <c r="F479" s="33" t="s">
        <v>407</v>
      </c>
      <c r="G479" s="34" t="s">
        <v>6</v>
      </c>
      <c r="H479" s="310">
        <v>16.76</v>
      </c>
    </row>
    <row r="480" spans="2:8" s="37" customFormat="1" ht="22.5" customHeight="1">
      <c r="B480" s="9" t="s">
        <v>5</v>
      </c>
      <c r="C480" s="38" t="s">
        <v>674</v>
      </c>
      <c r="D480" s="38" t="s">
        <v>591</v>
      </c>
      <c r="E480" s="38" t="s">
        <v>602</v>
      </c>
      <c r="F480" s="33" t="s">
        <v>407</v>
      </c>
      <c r="G480" s="34" t="s">
        <v>7</v>
      </c>
      <c r="H480" s="310">
        <f>1-0.6</f>
        <v>0.4</v>
      </c>
    </row>
    <row r="481" spans="2:8" s="37" customFormat="1" ht="31.5" customHeight="1">
      <c r="B481" s="9" t="s">
        <v>408</v>
      </c>
      <c r="C481" s="38" t="s">
        <v>674</v>
      </c>
      <c r="D481" s="38" t="s">
        <v>591</v>
      </c>
      <c r="E481" s="38" t="s">
        <v>602</v>
      </c>
      <c r="F481" s="33" t="s">
        <v>407</v>
      </c>
      <c r="G481" s="34"/>
      <c r="H481" s="310">
        <f>H482</f>
        <v>420.16</v>
      </c>
    </row>
    <row r="482" spans="2:8" s="37" customFormat="1" ht="29.25" customHeight="1">
      <c r="B482" s="9" t="s">
        <v>340</v>
      </c>
      <c r="C482" s="38" t="s">
        <v>674</v>
      </c>
      <c r="D482" s="38" t="s">
        <v>591</v>
      </c>
      <c r="E482" s="38" t="s">
        <v>602</v>
      </c>
      <c r="F482" s="33" t="s">
        <v>209</v>
      </c>
      <c r="G482" s="34"/>
      <c r="H482" s="310">
        <f>H483</f>
        <v>420.16</v>
      </c>
    </row>
    <row r="483" spans="2:8" s="37" customFormat="1" ht="33.75" customHeight="1">
      <c r="B483" s="6" t="s">
        <v>583</v>
      </c>
      <c r="C483" s="38" t="s">
        <v>674</v>
      </c>
      <c r="D483" s="38" t="s">
        <v>591</v>
      </c>
      <c r="E483" s="38" t="s">
        <v>602</v>
      </c>
      <c r="F483" s="33" t="s">
        <v>209</v>
      </c>
      <c r="G483" s="34" t="s">
        <v>2</v>
      </c>
      <c r="H483" s="310">
        <v>420.16</v>
      </c>
    </row>
    <row r="484" spans="2:8" s="37" customFormat="1" ht="33.75" customHeight="1">
      <c r="B484" s="6" t="s">
        <v>428</v>
      </c>
      <c r="C484" s="38" t="s">
        <v>674</v>
      </c>
      <c r="D484" s="38" t="s">
        <v>591</v>
      </c>
      <c r="E484" s="38" t="s">
        <v>602</v>
      </c>
      <c r="F484" s="33" t="s">
        <v>426</v>
      </c>
      <c r="G484" s="34"/>
      <c r="H484" s="310">
        <f>H485</f>
        <v>165.6</v>
      </c>
    </row>
    <row r="485" spans="2:8" s="37" customFormat="1" ht="36.75" customHeight="1">
      <c r="B485" s="50" t="s">
        <v>349</v>
      </c>
      <c r="C485" s="38" t="s">
        <v>674</v>
      </c>
      <c r="D485" s="38" t="s">
        <v>591</v>
      </c>
      <c r="E485" s="38" t="s">
        <v>602</v>
      </c>
      <c r="F485" s="61" t="s">
        <v>427</v>
      </c>
      <c r="G485" s="34"/>
      <c r="H485" s="310">
        <f>H486</f>
        <v>165.6</v>
      </c>
    </row>
    <row r="486" spans="2:8" s="37" customFormat="1" ht="34.5" customHeight="1">
      <c r="B486" s="6" t="s">
        <v>583</v>
      </c>
      <c r="C486" s="38" t="s">
        <v>674</v>
      </c>
      <c r="D486" s="38" t="s">
        <v>591</v>
      </c>
      <c r="E486" s="38" t="s">
        <v>602</v>
      </c>
      <c r="F486" s="61" t="s">
        <v>427</v>
      </c>
      <c r="G486" s="34" t="s">
        <v>2</v>
      </c>
      <c r="H486" s="310">
        <v>165.6</v>
      </c>
    </row>
    <row r="487" spans="2:8" s="37" customFormat="1" ht="30.75" customHeight="1">
      <c r="B487" s="8" t="s">
        <v>164</v>
      </c>
      <c r="C487" s="35" t="s">
        <v>672</v>
      </c>
      <c r="D487" s="38"/>
      <c r="E487" s="38"/>
      <c r="F487" s="33"/>
      <c r="G487" s="34"/>
      <c r="H487" s="288">
        <f>H488+H567+H572+H514+H556+H533+H508+H550</f>
        <v>59572.71</v>
      </c>
    </row>
    <row r="488" spans="2:8" s="37" customFormat="1" ht="16.5" customHeight="1">
      <c r="B488" s="50" t="s">
        <v>652</v>
      </c>
      <c r="C488" s="38" t="s">
        <v>672</v>
      </c>
      <c r="D488" s="38" t="s">
        <v>591</v>
      </c>
      <c r="E488" s="38"/>
      <c r="F488" s="33"/>
      <c r="G488" s="34"/>
      <c r="H488" s="288">
        <f>H489</f>
        <v>5424.610000000001</v>
      </c>
    </row>
    <row r="489" spans="2:8" s="37" customFormat="1" ht="45" customHeight="1">
      <c r="B489" s="9" t="s">
        <v>406</v>
      </c>
      <c r="C489" s="38" t="s">
        <v>672</v>
      </c>
      <c r="D489" s="38" t="s">
        <v>591</v>
      </c>
      <c r="E489" s="38" t="s">
        <v>602</v>
      </c>
      <c r="F489" s="33"/>
      <c r="G489" s="34"/>
      <c r="H489" s="288">
        <f>H490+H499</f>
        <v>5424.610000000001</v>
      </c>
    </row>
    <row r="490" spans="2:8" s="37" customFormat="1" ht="46.5" customHeight="1">
      <c r="B490" s="6" t="s">
        <v>244</v>
      </c>
      <c r="C490" s="38" t="s">
        <v>672</v>
      </c>
      <c r="D490" s="38" t="s">
        <v>591</v>
      </c>
      <c r="E490" s="38" t="s">
        <v>602</v>
      </c>
      <c r="F490" s="33" t="s">
        <v>243</v>
      </c>
      <c r="G490" s="34"/>
      <c r="H490" s="288">
        <f>H491</f>
        <v>5216.410000000001</v>
      </c>
    </row>
    <row r="491" spans="2:8" s="37" customFormat="1" ht="52.5" customHeight="1">
      <c r="B491" s="18" t="s">
        <v>409</v>
      </c>
      <c r="C491" s="38" t="s">
        <v>672</v>
      </c>
      <c r="D491" s="38" t="s">
        <v>591</v>
      </c>
      <c r="E491" s="38" t="s">
        <v>602</v>
      </c>
      <c r="F491" s="39" t="s">
        <v>247</v>
      </c>
      <c r="G491" s="34"/>
      <c r="H491" s="288">
        <f>H492+H496</f>
        <v>5216.410000000001</v>
      </c>
    </row>
    <row r="492" spans="2:8" s="37" customFormat="1" ht="30" customHeight="1">
      <c r="B492" s="9" t="s">
        <v>77</v>
      </c>
      <c r="C492" s="38" t="s">
        <v>672</v>
      </c>
      <c r="D492" s="38" t="s">
        <v>591</v>
      </c>
      <c r="E492" s="38" t="s">
        <v>602</v>
      </c>
      <c r="F492" s="39" t="s">
        <v>249</v>
      </c>
      <c r="G492" s="34"/>
      <c r="H492" s="288">
        <f>H493+H494+H495</f>
        <v>4908.81</v>
      </c>
    </row>
    <row r="493" spans="2:8" s="37" customFormat="1" ht="30" customHeight="1">
      <c r="B493" s="9" t="s">
        <v>583</v>
      </c>
      <c r="C493" s="38" t="s">
        <v>672</v>
      </c>
      <c r="D493" s="38" t="s">
        <v>591</v>
      </c>
      <c r="E493" s="38" t="s">
        <v>602</v>
      </c>
      <c r="F493" s="39" t="s">
        <v>249</v>
      </c>
      <c r="G493" s="34" t="s">
        <v>2</v>
      </c>
      <c r="H493" s="288">
        <v>4502.35</v>
      </c>
    </row>
    <row r="494" spans="2:8" s="37" customFormat="1" ht="30" customHeight="1">
      <c r="B494" s="9" t="s">
        <v>580</v>
      </c>
      <c r="C494" s="38" t="s">
        <v>672</v>
      </c>
      <c r="D494" s="38" t="s">
        <v>591</v>
      </c>
      <c r="E494" s="38" t="s">
        <v>602</v>
      </c>
      <c r="F494" s="39" t="s">
        <v>249</v>
      </c>
      <c r="G494" s="34" t="s">
        <v>6</v>
      </c>
      <c r="H494" s="288">
        <v>399.82</v>
      </c>
    </row>
    <row r="495" spans="2:8" s="37" customFormat="1" ht="14.25" customHeight="1">
      <c r="B495" s="9" t="s">
        <v>5</v>
      </c>
      <c r="C495" s="38" t="s">
        <v>672</v>
      </c>
      <c r="D495" s="38" t="s">
        <v>591</v>
      </c>
      <c r="E495" s="38" t="s">
        <v>602</v>
      </c>
      <c r="F495" s="39" t="s">
        <v>249</v>
      </c>
      <c r="G495" s="34" t="s">
        <v>7</v>
      </c>
      <c r="H495" s="288">
        <v>6.64</v>
      </c>
    </row>
    <row r="496" spans="2:8" s="37" customFormat="1" ht="30" customHeight="1">
      <c r="B496" s="50" t="s">
        <v>349</v>
      </c>
      <c r="C496" s="38" t="s">
        <v>672</v>
      </c>
      <c r="D496" s="38" t="s">
        <v>591</v>
      </c>
      <c r="E496" s="38" t="s">
        <v>602</v>
      </c>
      <c r="F496" s="39" t="s">
        <v>251</v>
      </c>
      <c r="G496" s="34"/>
      <c r="H496" s="310">
        <f>H497+H498</f>
        <v>307.6</v>
      </c>
    </row>
    <row r="497" spans="2:8" s="37" customFormat="1" ht="27.75" customHeight="1">
      <c r="B497" s="9" t="s">
        <v>583</v>
      </c>
      <c r="C497" s="38" t="s">
        <v>672</v>
      </c>
      <c r="D497" s="38" t="s">
        <v>591</v>
      </c>
      <c r="E497" s="38" t="s">
        <v>602</v>
      </c>
      <c r="F497" s="39" t="s">
        <v>251</v>
      </c>
      <c r="G497" s="34" t="s">
        <v>2</v>
      </c>
      <c r="H497" s="310">
        <f>190.4+0.1</f>
        <v>190.5</v>
      </c>
    </row>
    <row r="498" spans="2:8" s="37" customFormat="1" ht="33.75" customHeight="1">
      <c r="B498" s="9" t="s">
        <v>580</v>
      </c>
      <c r="C498" s="38" t="s">
        <v>672</v>
      </c>
      <c r="D498" s="38" t="s">
        <v>591</v>
      </c>
      <c r="E498" s="38" t="s">
        <v>602</v>
      </c>
      <c r="F498" s="39" t="s">
        <v>251</v>
      </c>
      <c r="G498" s="34" t="s">
        <v>6</v>
      </c>
      <c r="H498" s="310">
        <f>117.2-0.1</f>
        <v>117.10000000000001</v>
      </c>
    </row>
    <row r="499" spans="2:8" s="37" customFormat="1" ht="19.5" customHeight="1">
      <c r="B499" s="50" t="s">
        <v>630</v>
      </c>
      <c r="C499" s="38" t="s">
        <v>672</v>
      </c>
      <c r="D499" s="38" t="s">
        <v>591</v>
      </c>
      <c r="E499" s="38" t="s">
        <v>664</v>
      </c>
      <c r="F499" s="33"/>
      <c r="G499" s="34"/>
      <c r="H499" s="288">
        <f>H500+H505</f>
        <v>208.2</v>
      </c>
    </row>
    <row r="500" spans="2:8" s="37" customFormat="1" ht="33" customHeight="1">
      <c r="B500" s="9" t="s">
        <v>343</v>
      </c>
      <c r="C500" s="38" t="s">
        <v>672</v>
      </c>
      <c r="D500" s="38" t="s">
        <v>591</v>
      </c>
      <c r="E500" s="38" t="s">
        <v>664</v>
      </c>
      <c r="F500" s="33" t="s">
        <v>187</v>
      </c>
      <c r="G500" s="34"/>
      <c r="H500" s="288">
        <f>H501+H503</f>
        <v>208.2</v>
      </c>
    </row>
    <row r="501" spans="2:8" ht="32.25" customHeight="1">
      <c r="B501" s="10" t="s">
        <v>15</v>
      </c>
      <c r="C501" s="43" t="s">
        <v>672</v>
      </c>
      <c r="D501" s="43" t="s">
        <v>591</v>
      </c>
      <c r="E501" s="43" t="s">
        <v>664</v>
      </c>
      <c r="F501" s="64" t="s">
        <v>432</v>
      </c>
      <c r="G501" s="45"/>
      <c r="H501" s="313">
        <f>H502</f>
        <v>67.8</v>
      </c>
    </row>
    <row r="502" spans="2:8" ht="15.75" customHeight="1">
      <c r="B502" s="11" t="s">
        <v>570</v>
      </c>
      <c r="C502" s="43" t="s">
        <v>672</v>
      </c>
      <c r="D502" s="43" t="s">
        <v>591</v>
      </c>
      <c r="E502" s="43" t="s">
        <v>664</v>
      </c>
      <c r="F502" s="64" t="s">
        <v>432</v>
      </c>
      <c r="G502" s="45" t="s">
        <v>571</v>
      </c>
      <c r="H502" s="314">
        <v>67.8</v>
      </c>
    </row>
    <row r="503" spans="2:8" ht="30.75" customHeight="1">
      <c r="B503" s="10" t="s">
        <v>8</v>
      </c>
      <c r="C503" s="43" t="s">
        <v>672</v>
      </c>
      <c r="D503" s="45" t="s">
        <v>591</v>
      </c>
      <c r="E503" s="45" t="s">
        <v>664</v>
      </c>
      <c r="F503" s="64" t="s">
        <v>433</v>
      </c>
      <c r="G503" s="45"/>
      <c r="H503" s="314">
        <f>H504</f>
        <v>140.4</v>
      </c>
    </row>
    <row r="504" spans="2:8" ht="18.75" customHeight="1">
      <c r="B504" s="11" t="s">
        <v>570</v>
      </c>
      <c r="C504" s="43" t="s">
        <v>672</v>
      </c>
      <c r="D504" s="45" t="s">
        <v>591</v>
      </c>
      <c r="E504" s="45" t="s">
        <v>664</v>
      </c>
      <c r="F504" s="64" t="s">
        <v>433</v>
      </c>
      <c r="G504" s="45" t="s">
        <v>571</v>
      </c>
      <c r="H504" s="314">
        <v>140.4</v>
      </c>
    </row>
    <row r="505" spans="2:8" ht="20.25" customHeight="1">
      <c r="B505" s="11" t="s">
        <v>113</v>
      </c>
      <c r="C505" s="45" t="s">
        <v>672</v>
      </c>
      <c r="D505" s="45" t="s">
        <v>591</v>
      </c>
      <c r="E505" s="45" t="s">
        <v>664</v>
      </c>
      <c r="F505" s="64" t="s">
        <v>111</v>
      </c>
      <c r="G505" s="45"/>
      <c r="H505" s="314">
        <f>H506+H507</f>
        <v>0</v>
      </c>
    </row>
    <row r="506" spans="2:8" s="37" customFormat="1" ht="24" customHeight="1">
      <c r="B506" s="6" t="s">
        <v>114</v>
      </c>
      <c r="C506" s="34" t="s">
        <v>672</v>
      </c>
      <c r="D506" s="34" t="s">
        <v>591</v>
      </c>
      <c r="E506" s="34" t="s">
        <v>664</v>
      </c>
      <c r="F506" s="33" t="s">
        <v>111</v>
      </c>
      <c r="G506" s="34" t="s">
        <v>112</v>
      </c>
      <c r="H506" s="310">
        <v>0</v>
      </c>
    </row>
    <row r="507" spans="2:8" s="37" customFormat="1" ht="24" customHeight="1">
      <c r="B507" s="11" t="s">
        <v>114</v>
      </c>
      <c r="C507" s="45" t="s">
        <v>672</v>
      </c>
      <c r="D507" s="45" t="s">
        <v>591</v>
      </c>
      <c r="E507" s="45" t="s">
        <v>664</v>
      </c>
      <c r="F507" s="64" t="s">
        <v>111</v>
      </c>
      <c r="G507" s="45" t="s">
        <v>7</v>
      </c>
      <c r="H507" s="314">
        <v>0</v>
      </c>
    </row>
    <row r="508" spans="2:8" s="37" customFormat="1" ht="27.75" customHeight="1">
      <c r="B508" s="11" t="s">
        <v>678</v>
      </c>
      <c r="C508" s="45" t="s">
        <v>672</v>
      </c>
      <c r="D508" s="45" t="s">
        <v>593</v>
      </c>
      <c r="E508" s="45" t="s">
        <v>679</v>
      </c>
      <c r="F508" s="64"/>
      <c r="G508" s="45"/>
      <c r="H508" s="314">
        <f>H509</f>
        <v>27.6</v>
      </c>
    </row>
    <row r="509" spans="2:8" s="37" customFormat="1" ht="39" customHeight="1">
      <c r="B509" s="50" t="s">
        <v>156</v>
      </c>
      <c r="C509" s="34" t="s">
        <v>672</v>
      </c>
      <c r="D509" s="45" t="s">
        <v>593</v>
      </c>
      <c r="E509" s="45" t="s">
        <v>679</v>
      </c>
      <c r="F509" s="39" t="s">
        <v>200</v>
      </c>
      <c r="G509" s="34"/>
      <c r="H509" s="310">
        <f>H510</f>
        <v>27.6</v>
      </c>
    </row>
    <row r="510" spans="2:8" s="37" customFormat="1" ht="34.5" customHeight="1">
      <c r="B510" s="50" t="s">
        <v>337</v>
      </c>
      <c r="C510" s="34" t="s">
        <v>672</v>
      </c>
      <c r="D510" s="45" t="s">
        <v>593</v>
      </c>
      <c r="E510" s="45" t="s">
        <v>679</v>
      </c>
      <c r="F510" s="39" t="s">
        <v>540</v>
      </c>
      <c r="G510" s="34"/>
      <c r="H510" s="310">
        <f>H512</f>
        <v>27.6</v>
      </c>
    </row>
    <row r="511" spans="2:8" s="37" customFormat="1" ht="33" customHeight="1">
      <c r="B511" s="51" t="s">
        <v>411</v>
      </c>
      <c r="C511" s="34" t="s">
        <v>672</v>
      </c>
      <c r="D511" s="45" t="s">
        <v>593</v>
      </c>
      <c r="E511" s="45" t="s">
        <v>679</v>
      </c>
      <c r="F511" s="40" t="s">
        <v>538</v>
      </c>
      <c r="G511" s="34"/>
      <c r="H511" s="310">
        <f>H512</f>
        <v>27.6</v>
      </c>
    </row>
    <row r="512" spans="2:8" s="37" customFormat="1" ht="27.75" customHeight="1">
      <c r="B512" s="6" t="s">
        <v>158</v>
      </c>
      <c r="C512" s="34" t="s">
        <v>672</v>
      </c>
      <c r="D512" s="45" t="s">
        <v>593</v>
      </c>
      <c r="E512" s="45" t="s">
        <v>679</v>
      </c>
      <c r="F512" s="40" t="s">
        <v>539</v>
      </c>
      <c r="G512" s="34"/>
      <c r="H512" s="310">
        <f>H513</f>
        <v>27.6</v>
      </c>
    </row>
    <row r="513" spans="2:8" s="37" customFormat="1" ht="18" customHeight="1">
      <c r="B513" s="6" t="s">
        <v>570</v>
      </c>
      <c r="C513" s="34" t="s">
        <v>672</v>
      </c>
      <c r="D513" s="45" t="s">
        <v>593</v>
      </c>
      <c r="E513" s="45" t="s">
        <v>679</v>
      </c>
      <c r="F513" s="40" t="s">
        <v>539</v>
      </c>
      <c r="G513" s="34" t="s">
        <v>571</v>
      </c>
      <c r="H513" s="310">
        <v>27.6</v>
      </c>
    </row>
    <row r="514" spans="2:8" s="37" customFormat="1" ht="17.25" customHeight="1">
      <c r="B514" s="50" t="s">
        <v>657</v>
      </c>
      <c r="C514" s="34" t="s">
        <v>672</v>
      </c>
      <c r="D514" s="63" t="s">
        <v>604</v>
      </c>
      <c r="E514" s="63"/>
      <c r="F514" s="40"/>
      <c r="G514" s="34"/>
      <c r="H514" s="310">
        <f>H515+H530</f>
        <v>20092.08</v>
      </c>
    </row>
    <row r="515" spans="2:8" s="37" customFormat="1" ht="20.25" customHeight="1">
      <c r="B515" s="50" t="s">
        <v>680</v>
      </c>
      <c r="C515" s="38" t="s">
        <v>672</v>
      </c>
      <c r="D515" s="38" t="s">
        <v>604</v>
      </c>
      <c r="E515" s="38" t="s">
        <v>606</v>
      </c>
      <c r="F515" s="33"/>
      <c r="G515" s="34"/>
      <c r="H515" s="288">
        <f>H516</f>
        <v>20092.08</v>
      </c>
    </row>
    <row r="516" spans="2:8" s="37" customFormat="1" ht="48" customHeight="1">
      <c r="B516" s="6" t="s">
        <v>276</v>
      </c>
      <c r="C516" s="38" t="s">
        <v>672</v>
      </c>
      <c r="D516" s="38" t="s">
        <v>604</v>
      </c>
      <c r="E516" s="38" t="s">
        <v>606</v>
      </c>
      <c r="F516" s="40" t="s">
        <v>517</v>
      </c>
      <c r="G516" s="34"/>
      <c r="H516" s="288">
        <f>H517+H526+H528</f>
        <v>20092.08</v>
      </c>
    </row>
    <row r="517" spans="2:8" s="37" customFormat="1" ht="50.25" customHeight="1">
      <c r="B517" s="6" t="s">
        <v>412</v>
      </c>
      <c r="C517" s="38" t="s">
        <v>672</v>
      </c>
      <c r="D517" s="38" t="s">
        <v>604</v>
      </c>
      <c r="E517" s="38" t="s">
        <v>606</v>
      </c>
      <c r="F517" s="40" t="s">
        <v>518</v>
      </c>
      <c r="G517" s="34"/>
      <c r="H517" s="288">
        <f>H518+H521+H524</f>
        <v>10975.42</v>
      </c>
    </row>
    <row r="518" spans="2:8" s="37" customFormat="1" ht="30.75" customHeight="1">
      <c r="B518" s="9" t="s">
        <v>23</v>
      </c>
      <c r="C518" s="38" t="s">
        <v>672</v>
      </c>
      <c r="D518" s="38" t="s">
        <v>604</v>
      </c>
      <c r="E518" s="38" t="s">
        <v>606</v>
      </c>
      <c r="F518" s="40" t="s">
        <v>519</v>
      </c>
      <c r="G518" s="34"/>
      <c r="H518" s="288">
        <f>H519+H520</f>
        <v>4723.13</v>
      </c>
    </row>
    <row r="519" spans="2:8" ht="30.75" customHeight="1">
      <c r="B519" s="6" t="s">
        <v>580</v>
      </c>
      <c r="C519" s="43" t="s">
        <v>672</v>
      </c>
      <c r="D519" s="43" t="s">
        <v>604</v>
      </c>
      <c r="E519" s="43" t="s">
        <v>606</v>
      </c>
      <c r="F519" s="66" t="s">
        <v>519</v>
      </c>
      <c r="G519" s="45" t="s">
        <v>6</v>
      </c>
      <c r="H519" s="313">
        <f>6292.6-1887.1-400-4005.5</f>
        <v>0</v>
      </c>
    </row>
    <row r="520" spans="2:8" s="37" customFormat="1" ht="21" customHeight="1">
      <c r="B520" s="6" t="s">
        <v>169</v>
      </c>
      <c r="C520" s="38" t="s">
        <v>672</v>
      </c>
      <c r="D520" s="38" t="s">
        <v>604</v>
      </c>
      <c r="E520" s="38" t="s">
        <v>606</v>
      </c>
      <c r="F520" s="40" t="s">
        <v>519</v>
      </c>
      <c r="G520" s="34" t="s">
        <v>168</v>
      </c>
      <c r="H520" s="288">
        <v>4723.13</v>
      </c>
    </row>
    <row r="521" spans="2:8" s="37" customFormat="1" ht="44.25" customHeight="1">
      <c r="B521" s="9" t="s">
        <v>197</v>
      </c>
      <c r="C521" s="38" t="s">
        <v>672</v>
      </c>
      <c r="D521" s="38" t="s">
        <v>604</v>
      </c>
      <c r="E521" s="38" t="s">
        <v>606</v>
      </c>
      <c r="F521" s="40" t="s">
        <v>549</v>
      </c>
      <c r="G521" s="34"/>
      <c r="H521" s="288">
        <f>H522+H523</f>
        <v>4988.55</v>
      </c>
    </row>
    <row r="522" spans="2:8" s="37" customFormat="1" ht="21" customHeight="1">
      <c r="B522" s="6" t="s">
        <v>10</v>
      </c>
      <c r="C522" s="38" t="s">
        <v>672</v>
      </c>
      <c r="D522" s="38" t="s">
        <v>604</v>
      </c>
      <c r="E522" s="38" t="s">
        <v>606</v>
      </c>
      <c r="F522" s="40" t="s">
        <v>549</v>
      </c>
      <c r="G522" s="34" t="s">
        <v>6</v>
      </c>
      <c r="H522" s="288">
        <v>0</v>
      </c>
    </row>
    <row r="523" spans="2:8" s="37" customFormat="1" ht="27.75" customHeight="1">
      <c r="B523" s="6" t="s">
        <v>169</v>
      </c>
      <c r="C523" s="38" t="s">
        <v>672</v>
      </c>
      <c r="D523" s="38" t="s">
        <v>604</v>
      </c>
      <c r="E523" s="38" t="s">
        <v>606</v>
      </c>
      <c r="F523" s="40" t="s">
        <v>549</v>
      </c>
      <c r="G523" s="34" t="s">
        <v>168</v>
      </c>
      <c r="H523" s="288">
        <v>4988.55</v>
      </c>
    </row>
    <row r="524" spans="2:8" s="37" customFormat="1" ht="39" customHeight="1">
      <c r="B524" s="9" t="s">
        <v>197</v>
      </c>
      <c r="C524" s="38" t="s">
        <v>672</v>
      </c>
      <c r="D524" s="38" t="s">
        <v>604</v>
      </c>
      <c r="E524" s="38" t="s">
        <v>606</v>
      </c>
      <c r="F524" s="40" t="s">
        <v>27</v>
      </c>
      <c r="G524" s="34"/>
      <c r="H524" s="288">
        <f>H525</f>
        <v>1263.74</v>
      </c>
    </row>
    <row r="525" spans="2:8" s="37" customFormat="1" ht="28.5" customHeight="1">
      <c r="B525" s="6" t="s">
        <v>169</v>
      </c>
      <c r="C525" s="38" t="s">
        <v>672</v>
      </c>
      <c r="D525" s="38" t="s">
        <v>604</v>
      </c>
      <c r="E525" s="38" t="s">
        <v>606</v>
      </c>
      <c r="F525" s="40" t="s">
        <v>27</v>
      </c>
      <c r="G525" s="34" t="s">
        <v>168</v>
      </c>
      <c r="H525" s="288">
        <v>1263.74</v>
      </c>
    </row>
    <row r="526" spans="2:8" ht="40.5" customHeight="1">
      <c r="B526" s="13" t="s">
        <v>413</v>
      </c>
      <c r="C526" s="43" t="s">
        <v>672</v>
      </c>
      <c r="D526" s="43" t="s">
        <v>604</v>
      </c>
      <c r="E526" s="43" t="s">
        <v>606</v>
      </c>
      <c r="F526" s="66" t="s">
        <v>495</v>
      </c>
      <c r="G526" s="45"/>
      <c r="H526" s="313">
        <f>H527</f>
        <v>4242.66</v>
      </c>
    </row>
    <row r="527" spans="2:8" ht="17.25" customHeight="1">
      <c r="B527" s="11" t="s">
        <v>169</v>
      </c>
      <c r="C527" s="43" t="s">
        <v>672</v>
      </c>
      <c r="D527" s="43" t="s">
        <v>604</v>
      </c>
      <c r="E527" s="43" t="s">
        <v>606</v>
      </c>
      <c r="F527" s="66" t="s">
        <v>495</v>
      </c>
      <c r="G527" s="45" t="s">
        <v>168</v>
      </c>
      <c r="H527" s="313">
        <v>4242.66</v>
      </c>
    </row>
    <row r="528" spans="2:8" ht="46.5" customHeight="1">
      <c r="B528" s="13" t="s">
        <v>414</v>
      </c>
      <c r="C528" s="43" t="s">
        <v>672</v>
      </c>
      <c r="D528" s="43" t="s">
        <v>604</v>
      </c>
      <c r="E528" s="43" t="s">
        <v>606</v>
      </c>
      <c r="F528" s="66" t="s">
        <v>225</v>
      </c>
      <c r="G528" s="45"/>
      <c r="H528" s="313">
        <f>H529</f>
        <v>4874</v>
      </c>
    </row>
    <row r="529" spans="2:8" ht="14.25" customHeight="1">
      <c r="B529" s="11" t="s">
        <v>169</v>
      </c>
      <c r="C529" s="43" t="s">
        <v>672</v>
      </c>
      <c r="D529" s="43" t="s">
        <v>604</v>
      </c>
      <c r="E529" s="43" t="s">
        <v>606</v>
      </c>
      <c r="F529" s="66" t="s">
        <v>225</v>
      </c>
      <c r="G529" s="45" t="s">
        <v>168</v>
      </c>
      <c r="H529" s="313">
        <v>4874</v>
      </c>
    </row>
    <row r="530" spans="2:8" s="37" customFormat="1" ht="15" customHeight="1">
      <c r="B530" s="50" t="s">
        <v>632</v>
      </c>
      <c r="C530" s="38" t="s">
        <v>672</v>
      </c>
      <c r="D530" s="38" t="s">
        <v>604</v>
      </c>
      <c r="E530" s="38" t="s">
        <v>597</v>
      </c>
      <c r="F530" s="40"/>
      <c r="G530" s="34"/>
      <c r="H530" s="310">
        <f>H531</f>
        <v>0</v>
      </c>
    </row>
    <row r="531" spans="2:8" s="37" customFormat="1" ht="94.5" customHeight="1">
      <c r="B531" s="76" t="s">
        <v>176</v>
      </c>
      <c r="C531" s="38" t="s">
        <v>672</v>
      </c>
      <c r="D531" s="38" t="s">
        <v>604</v>
      </c>
      <c r="E531" s="38" t="s">
        <v>597</v>
      </c>
      <c r="F531" s="40" t="s">
        <v>172</v>
      </c>
      <c r="G531" s="34"/>
      <c r="H531" s="310">
        <f>H532</f>
        <v>0</v>
      </c>
    </row>
    <row r="532" spans="2:8" s="37" customFormat="1" ht="29.25" customHeight="1">
      <c r="B532" s="6" t="s">
        <v>169</v>
      </c>
      <c r="C532" s="38" t="s">
        <v>672</v>
      </c>
      <c r="D532" s="38" t="s">
        <v>604</v>
      </c>
      <c r="E532" s="38" t="s">
        <v>597</v>
      </c>
      <c r="F532" s="40" t="s">
        <v>172</v>
      </c>
      <c r="G532" s="34" t="s">
        <v>168</v>
      </c>
      <c r="H532" s="310">
        <v>0</v>
      </c>
    </row>
    <row r="533" spans="2:8" s="37" customFormat="1" ht="19.5" customHeight="1">
      <c r="B533" s="9" t="s">
        <v>391</v>
      </c>
      <c r="C533" s="38" t="s">
        <v>672</v>
      </c>
      <c r="D533" s="38" t="s">
        <v>594</v>
      </c>
      <c r="E533" s="38"/>
      <c r="F533" s="39"/>
      <c r="G533" s="34"/>
      <c r="H533" s="310">
        <f>H534</f>
        <v>6120.92</v>
      </c>
    </row>
    <row r="534" spans="2:8" s="37" customFormat="1" ht="19.5" customHeight="1">
      <c r="B534" s="9" t="s">
        <v>231</v>
      </c>
      <c r="C534" s="38" t="s">
        <v>672</v>
      </c>
      <c r="D534" s="38" t="s">
        <v>594</v>
      </c>
      <c r="E534" s="38" t="s">
        <v>596</v>
      </c>
      <c r="F534" s="39"/>
      <c r="G534" s="34"/>
      <c r="H534" s="310">
        <f>H535+H548</f>
        <v>6120.92</v>
      </c>
    </row>
    <row r="535" spans="2:8" s="37" customFormat="1" ht="43.5" customHeight="1">
      <c r="B535" s="82" t="s">
        <v>528</v>
      </c>
      <c r="C535" s="38" t="s">
        <v>672</v>
      </c>
      <c r="D535" s="38" t="s">
        <v>594</v>
      </c>
      <c r="E535" s="38" t="s">
        <v>596</v>
      </c>
      <c r="F535" s="33" t="s">
        <v>529</v>
      </c>
      <c r="G535" s="34"/>
      <c r="H535" s="310">
        <f>H536+H543</f>
        <v>6058.72</v>
      </c>
    </row>
    <row r="536" spans="2:8" s="37" customFormat="1" ht="48.75" customHeight="1">
      <c r="B536" s="50" t="s">
        <v>105</v>
      </c>
      <c r="C536" s="38" t="s">
        <v>672</v>
      </c>
      <c r="D536" s="38" t="s">
        <v>594</v>
      </c>
      <c r="E536" s="38" t="s">
        <v>596</v>
      </c>
      <c r="F536" s="33" t="s">
        <v>530</v>
      </c>
      <c r="G536" s="34"/>
      <c r="H536" s="288">
        <f>H539+H541+H537</f>
        <v>5158.22</v>
      </c>
    </row>
    <row r="537" spans="2:8" s="37" customFormat="1" ht="48.75" customHeight="1">
      <c r="B537" s="50" t="s">
        <v>710</v>
      </c>
      <c r="C537" s="38" t="s">
        <v>672</v>
      </c>
      <c r="D537" s="38" t="s">
        <v>594</v>
      </c>
      <c r="E537" s="38" t="s">
        <v>596</v>
      </c>
      <c r="F537" s="33" t="s">
        <v>534</v>
      </c>
      <c r="G537" s="34"/>
      <c r="H537" s="288">
        <f>H538</f>
        <v>45.8</v>
      </c>
    </row>
    <row r="538" spans="2:8" s="37" customFormat="1" ht="26.25" customHeight="1">
      <c r="B538" s="294" t="s">
        <v>169</v>
      </c>
      <c r="C538" s="38" t="s">
        <v>672</v>
      </c>
      <c r="D538" s="38" t="s">
        <v>594</v>
      </c>
      <c r="E538" s="38" t="s">
        <v>596</v>
      </c>
      <c r="F538" s="33" t="s">
        <v>534</v>
      </c>
      <c r="G538" s="34" t="s">
        <v>168</v>
      </c>
      <c r="H538" s="288">
        <v>45.8</v>
      </c>
    </row>
    <row r="539" spans="2:8" s="37" customFormat="1" ht="29.25" customHeight="1">
      <c r="B539" s="50" t="s">
        <v>703</v>
      </c>
      <c r="C539" s="38" t="s">
        <v>672</v>
      </c>
      <c r="D539" s="38" t="s">
        <v>594</v>
      </c>
      <c r="E539" s="38" t="s">
        <v>596</v>
      </c>
      <c r="F539" s="33" t="s">
        <v>702</v>
      </c>
      <c r="G539" s="34"/>
      <c r="H539" s="288">
        <f>H540</f>
        <v>4242.42</v>
      </c>
    </row>
    <row r="540" spans="2:8" s="293" customFormat="1" ht="26.25" customHeight="1">
      <c r="B540" s="294" t="s">
        <v>169</v>
      </c>
      <c r="C540" s="295" t="s">
        <v>672</v>
      </c>
      <c r="D540" s="295" t="s">
        <v>594</v>
      </c>
      <c r="E540" s="295" t="s">
        <v>596</v>
      </c>
      <c r="F540" s="33" t="s">
        <v>702</v>
      </c>
      <c r="G540" s="290" t="s">
        <v>168</v>
      </c>
      <c r="H540" s="317">
        <f>4242.42</f>
        <v>4242.42</v>
      </c>
    </row>
    <row r="541" spans="2:8" s="37" customFormat="1" ht="18" customHeight="1">
      <c r="B541" s="9" t="s">
        <v>110</v>
      </c>
      <c r="C541" s="38" t="s">
        <v>672</v>
      </c>
      <c r="D541" s="38" t="s">
        <v>594</v>
      </c>
      <c r="E541" s="38" t="s">
        <v>596</v>
      </c>
      <c r="F541" s="33" t="s">
        <v>510</v>
      </c>
      <c r="G541" s="34"/>
      <c r="H541" s="288">
        <f>H542</f>
        <v>870</v>
      </c>
    </row>
    <row r="542" spans="2:8" s="37" customFormat="1" ht="19.5" customHeight="1">
      <c r="B542" s="6" t="s">
        <v>169</v>
      </c>
      <c r="C542" s="38" t="s">
        <v>672</v>
      </c>
      <c r="D542" s="38" t="s">
        <v>594</v>
      </c>
      <c r="E542" s="38" t="s">
        <v>596</v>
      </c>
      <c r="F542" s="33" t="s">
        <v>510</v>
      </c>
      <c r="G542" s="34" t="s">
        <v>168</v>
      </c>
      <c r="H542" s="288">
        <f>435+40+54.4+340.6</f>
        <v>870</v>
      </c>
    </row>
    <row r="543" spans="2:8" s="37" customFormat="1" ht="33.75" customHeight="1">
      <c r="B543" s="9" t="s">
        <v>455</v>
      </c>
      <c r="C543" s="38" t="s">
        <v>672</v>
      </c>
      <c r="D543" s="38" t="s">
        <v>594</v>
      </c>
      <c r="E543" s="38" t="s">
        <v>596</v>
      </c>
      <c r="F543" s="33" t="s">
        <v>535</v>
      </c>
      <c r="G543" s="34"/>
      <c r="H543" s="310">
        <f>H545+H547</f>
        <v>900.5</v>
      </c>
    </row>
    <row r="544" spans="2:8" s="37" customFormat="1" ht="31.5" customHeight="1">
      <c r="B544" s="50" t="s">
        <v>106</v>
      </c>
      <c r="C544" s="38" t="s">
        <v>672</v>
      </c>
      <c r="D544" s="38" t="s">
        <v>594</v>
      </c>
      <c r="E544" s="38" t="s">
        <v>596</v>
      </c>
      <c r="F544" s="33" t="s">
        <v>536</v>
      </c>
      <c r="G544" s="34"/>
      <c r="H544" s="310">
        <f>H545</f>
        <v>300.5</v>
      </c>
    </row>
    <row r="545" spans="2:8" s="37" customFormat="1" ht="21" customHeight="1">
      <c r="B545" s="6" t="s">
        <v>169</v>
      </c>
      <c r="C545" s="38" t="s">
        <v>672</v>
      </c>
      <c r="D545" s="38" t="s">
        <v>594</v>
      </c>
      <c r="E545" s="38" t="s">
        <v>596</v>
      </c>
      <c r="F545" s="33" t="s">
        <v>536</v>
      </c>
      <c r="G545" s="34" t="s">
        <v>168</v>
      </c>
      <c r="H545" s="310">
        <v>300.5</v>
      </c>
    </row>
    <row r="546" spans="2:8" s="37" customFormat="1" ht="21.75" customHeight="1">
      <c r="B546" s="9" t="s">
        <v>110</v>
      </c>
      <c r="C546" s="38" t="s">
        <v>672</v>
      </c>
      <c r="D546" s="38" t="s">
        <v>594</v>
      </c>
      <c r="E546" s="38" t="s">
        <v>596</v>
      </c>
      <c r="F546" s="33" t="s">
        <v>511</v>
      </c>
      <c r="G546" s="34"/>
      <c r="H546" s="288">
        <f>H547</f>
        <v>600</v>
      </c>
    </row>
    <row r="547" spans="2:8" s="37" customFormat="1" ht="20.25" customHeight="1">
      <c r="B547" s="6" t="s">
        <v>169</v>
      </c>
      <c r="C547" s="38" t="s">
        <v>672</v>
      </c>
      <c r="D547" s="38" t="s">
        <v>594</v>
      </c>
      <c r="E547" s="38" t="s">
        <v>596</v>
      </c>
      <c r="F547" s="33" t="s">
        <v>511</v>
      </c>
      <c r="G547" s="34" t="s">
        <v>168</v>
      </c>
      <c r="H547" s="288">
        <f>300+160+30+110</f>
        <v>600</v>
      </c>
    </row>
    <row r="548" spans="2:8" s="37" customFormat="1" ht="57.75" customHeight="1">
      <c r="B548" s="9" t="s">
        <v>440</v>
      </c>
      <c r="C548" s="38" t="s">
        <v>672</v>
      </c>
      <c r="D548" s="34" t="s">
        <v>594</v>
      </c>
      <c r="E548" s="34" t="s">
        <v>596</v>
      </c>
      <c r="F548" s="39" t="s">
        <v>546</v>
      </c>
      <c r="G548" s="34"/>
      <c r="H548" s="310">
        <f>H549</f>
        <v>62.2</v>
      </c>
    </row>
    <row r="549" spans="2:8" s="37" customFormat="1" ht="23.25" customHeight="1">
      <c r="B549" s="6" t="s">
        <v>169</v>
      </c>
      <c r="C549" s="38" t="s">
        <v>672</v>
      </c>
      <c r="D549" s="34" t="s">
        <v>594</v>
      </c>
      <c r="E549" s="34" t="s">
        <v>596</v>
      </c>
      <c r="F549" s="39" t="s">
        <v>546</v>
      </c>
      <c r="G549" s="34" t="s">
        <v>168</v>
      </c>
      <c r="H549" s="310">
        <v>62.2</v>
      </c>
    </row>
    <row r="550" spans="2:8" s="37" customFormat="1" ht="23.25" customHeight="1">
      <c r="B550" s="50" t="s">
        <v>658</v>
      </c>
      <c r="C550" s="38" t="s">
        <v>672</v>
      </c>
      <c r="D550" s="38" t="s">
        <v>602</v>
      </c>
      <c r="E550" s="38"/>
      <c r="F550" s="39"/>
      <c r="G550" s="34"/>
      <c r="H550" s="310">
        <f>H551</f>
        <v>546.4</v>
      </c>
    </row>
    <row r="551" spans="2:8" s="37" customFormat="1" ht="23.25" customHeight="1">
      <c r="B551" s="50" t="s">
        <v>291</v>
      </c>
      <c r="C551" s="38" t="s">
        <v>672</v>
      </c>
      <c r="D551" s="38" t="s">
        <v>602</v>
      </c>
      <c r="E551" s="38" t="s">
        <v>594</v>
      </c>
      <c r="F551" s="39"/>
      <c r="G551" s="34"/>
      <c r="H551" s="310">
        <f>H552</f>
        <v>546.4</v>
      </c>
    </row>
    <row r="552" spans="2:8" s="37" customFormat="1" ht="54" customHeight="1">
      <c r="B552" s="53" t="s">
        <v>293</v>
      </c>
      <c r="C552" s="38" t="s">
        <v>672</v>
      </c>
      <c r="D552" s="43" t="s">
        <v>602</v>
      </c>
      <c r="E552" s="43" t="s">
        <v>594</v>
      </c>
      <c r="F552" s="48" t="s">
        <v>192</v>
      </c>
      <c r="G552" s="34"/>
      <c r="H552" s="310">
        <f>H553</f>
        <v>546.4</v>
      </c>
    </row>
    <row r="553" spans="2:8" s="37" customFormat="1" ht="60.75" customHeight="1">
      <c r="B553" s="13" t="s">
        <v>713</v>
      </c>
      <c r="C553" s="38" t="s">
        <v>672</v>
      </c>
      <c r="D553" s="43" t="s">
        <v>602</v>
      </c>
      <c r="E553" s="43" t="s">
        <v>594</v>
      </c>
      <c r="F553" s="48" t="s">
        <v>295</v>
      </c>
      <c r="G553" s="64"/>
      <c r="H553" s="310">
        <f>H554</f>
        <v>546.4</v>
      </c>
    </row>
    <row r="554" spans="2:8" s="37" customFormat="1" ht="23.25" customHeight="1">
      <c r="B554" s="13" t="s">
        <v>294</v>
      </c>
      <c r="C554" s="38" t="s">
        <v>672</v>
      </c>
      <c r="D554" s="43" t="s">
        <v>602</v>
      </c>
      <c r="E554" s="43" t="s">
        <v>594</v>
      </c>
      <c r="F554" s="48" t="s">
        <v>296</v>
      </c>
      <c r="G554" s="64"/>
      <c r="H554" s="310">
        <f>H555</f>
        <v>546.4</v>
      </c>
    </row>
    <row r="555" spans="2:8" s="37" customFormat="1" ht="23.25" customHeight="1">
      <c r="B555" s="6" t="s">
        <v>169</v>
      </c>
      <c r="C555" s="38" t="s">
        <v>672</v>
      </c>
      <c r="D555" s="43" t="s">
        <v>602</v>
      </c>
      <c r="E555" s="43" t="s">
        <v>594</v>
      </c>
      <c r="F555" s="48" t="s">
        <v>296</v>
      </c>
      <c r="G555" s="48">
        <v>540</v>
      </c>
      <c r="H555" s="310">
        <v>546.4</v>
      </c>
    </row>
    <row r="556" spans="2:8" s="37" customFormat="1" ht="16.5" customHeight="1">
      <c r="B556" s="71" t="s">
        <v>662</v>
      </c>
      <c r="C556" s="38" t="s">
        <v>672</v>
      </c>
      <c r="D556" s="38" t="s">
        <v>620</v>
      </c>
      <c r="E556" s="38" t="s">
        <v>592</v>
      </c>
      <c r="F556" s="39"/>
      <c r="G556" s="34"/>
      <c r="H556" s="310">
        <f>H557+H563</f>
        <v>1610.3600000000001</v>
      </c>
    </row>
    <row r="557" spans="2:8" s="37" customFormat="1" ht="17.25" customHeight="1">
      <c r="B557" s="50" t="s">
        <v>641</v>
      </c>
      <c r="C557" s="38" t="s">
        <v>672</v>
      </c>
      <c r="D557" s="34" t="s">
        <v>620</v>
      </c>
      <c r="E557" s="34" t="s">
        <v>591</v>
      </c>
      <c r="F557" s="39"/>
      <c r="G557" s="34"/>
      <c r="H557" s="310">
        <f>H558</f>
        <v>1610.3600000000001</v>
      </c>
    </row>
    <row r="558" spans="2:8" s="37" customFormat="1" ht="48.75" customHeight="1">
      <c r="B558" s="18" t="s">
        <v>557</v>
      </c>
      <c r="C558" s="38" t="s">
        <v>672</v>
      </c>
      <c r="D558" s="34" t="s">
        <v>620</v>
      </c>
      <c r="E558" s="34" t="s">
        <v>591</v>
      </c>
      <c r="F558" s="40" t="s">
        <v>516</v>
      </c>
      <c r="G558" s="18"/>
      <c r="H558" s="318">
        <f>H559</f>
        <v>1610.3600000000001</v>
      </c>
    </row>
    <row r="559" spans="2:8" s="37" customFormat="1" ht="42" customHeight="1">
      <c r="B559" s="6" t="s">
        <v>415</v>
      </c>
      <c r="C559" s="38" t="s">
        <v>672</v>
      </c>
      <c r="D559" s="34" t="s">
        <v>620</v>
      </c>
      <c r="E559" s="34" t="s">
        <v>591</v>
      </c>
      <c r="F559" s="40" t="s">
        <v>566</v>
      </c>
      <c r="G559" s="34"/>
      <c r="H559" s="310">
        <f>H560+H562</f>
        <v>1610.3600000000001</v>
      </c>
    </row>
    <row r="560" spans="2:8" s="37" customFormat="1" ht="24" customHeight="1">
      <c r="B560" s="6" t="s">
        <v>565</v>
      </c>
      <c r="C560" s="38" t="s">
        <v>672</v>
      </c>
      <c r="D560" s="34" t="s">
        <v>620</v>
      </c>
      <c r="E560" s="34" t="s">
        <v>591</v>
      </c>
      <c r="F560" s="40" t="s">
        <v>567</v>
      </c>
      <c r="G560" s="34"/>
      <c r="H560" s="310">
        <f>H561</f>
        <v>1603.41</v>
      </c>
    </row>
    <row r="561" spans="2:8" s="37" customFormat="1" ht="37.5" customHeight="1">
      <c r="B561" s="6" t="s">
        <v>584</v>
      </c>
      <c r="C561" s="38" t="s">
        <v>672</v>
      </c>
      <c r="D561" s="34" t="s">
        <v>620</v>
      </c>
      <c r="E561" s="34" t="s">
        <v>591</v>
      </c>
      <c r="F561" s="40" t="s">
        <v>567</v>
      </c>
      <c r="G561" s="34" t="s">
        <v>585</v>
      </c>
      <c r="H561" s="310">
        <v>1603.41</v>
      </c>
    </row>
    <row r="562" spans="2:8" s="37" customFormat="1" ht="30" customHeight="1">
      <c r="B562" s="6" t="s">
        <v>580</v>
      </c>
      <c r="C562" s="38" t="s">
        <v>672</v>
      </c>
      <c r="D562" s="34" t="s">
        <v>620</v>
      </c>
      <c r="E562" s="34" t="s">
        <v>591</v>
      </c>
      <c r="F562" s="40" t="s">
        <v>567</v>
      </c>
      <c r="G562" s="34" t="s">
        <v>6</v>
      </c>
      <c r="H562" s="310">
        <v>6.95</v>
      </c>
    </row>
    <row r="563" spans="2:8" s="37" customFormat="1" ht="17.25" customHeight="1">
      <c r="B563" s="71" t="s">
        <v>659</v>
      </c>
      <c r="C563" s="34" t="s">
        <v>672</v>
      </c>
      <c r="D563" s="38" t="s">
        <v>620</v>
      </c>
      <c r="E563" s="38" t="s">
        <v>593</v>
      </c>
      <c r="F563" s="39"/>
      <c r="G563" s="34"/>
      <c r="H563" s="310">
        <f>H564</f>
        <v>0</v>
      </c>
    </row>
    <row r="564" spans="2:8" s="37" customFormat="1" ht="31.5" customHeight="1">
      <c r="B564" s="71" t="s">
        <v>671</v>
      </c>
      <c r="C564" s="34" t="s">
        <v>672</v>
      </c>
      <c r="D564" s="46" t="s">
        <v>620</v>
      </c>
      <c r="E564" s="46" t="s">
        <v>593</v>
      </c>
      <c r="F564" s="52" t="s">
        <v>537</v>
      </c>
      <c r="G564" s="34"/>
      <c r="H564" s="288">
        <f>H565+H566</f>
        <v>0</v>
      </c>
    </row>
    <row r="565" spans="2:8" s="37" customFormat="1" ht="31.5" customHeight="1">
      <c r="B565" s="6" t="s">
        <v>584</v>
      </c>
      <c r="C565" s="34" t="s">
        <v>672</v>
      </c>
      <c r="D565" s="46" t="s">
        <v>620</v>
      </c>
      <c r="E565" s="46" t="s">
        <v>593</v>
      </c>
      <c r="F565" s="52" t="s">
        <v>537</v>
      </c>
      <c r="G565" s="34" t="s">
        <v>585</v>
      </c>
      <c r="H565" s="288">
        <v>0</v>
      </c>
    </row>
    <row r="566" spans="2:8" s="37" customFormat="1" ht="27" customHeight="1">
      <c r="B566" s="6" t="s">
        <v>10</v>
      </c>
      <c r="C566" s="34" t="s">
        <v>672</v>
      </c>
      <c r="D566" s="46" t="s">
        <v>620</v>
      </c>
      <c r="E566" s="46" t="s">
        <v>593</v>
      </c>
      <c r="F566" s="31" t="s">
        <v>537</v>
      </c>
      <c r="G566" s="34" t="s">
        <v>6</v>
      </c>
      <c r="H566" s="310">
        <v>0</v>
      </c>
    </row>
    <row r="567" spans="2:8" s="37" customFormat="1" ht="20.25" customHeight="1">
      <c r="B567" s="6" t="s">
        <v>170</v>
      </c>
      <c r="C567" s="38" t="s">
        <v>672</v>
      </c>
      <c r="D567" s="46" t="s">
        <v>664</v>
      </c>
      <c r="E567" s="46" t="s">
        <v>591</v>
      </c>
      <c r="F567" s="33"/>
      <c r="G567" s="34"/>
      <c r="H567" s="310">
        <f>H568</f>
        <v>92.74</v>
      </c>
    </row>
    <row r="568" spans="2:8" s="37" customFormat="1" ht="45.75" customHeight="1">
      <c r="B568" s="6" t="s">
        <v>244</v>
      </c>
      <c r="C568" s="38" t="s">
        <v>672</v>
      </c>
      <c r="D568" s="46" t="s">
        <v>664</v>
      </c>
      <c r="E568" s="46" t="s">
        <v>591</v>
      </c>
      <c r="F568" s="33" t="s">
        <v>243</v>
      </c>
      <c r="G568" s="34"/>
      <c r="H568" s="310">
        <f>H569</f>
        <v>92.74</v>
      </c>
    </row>
    <row r="569" spans="2:8" s="37" customFormat="1" ht="63" customHeight="1">
      <c r="B569" s="6" t="s">
        <v>416</v>
      </c>
      <c r="C569" s="38" t="s">
        <v>672</v>
      </c>
      <c r="D569" s="46" t="s">
        <v>664</v>
      </c>
      <c r="E569" s="46" t="s">
        <v>591</v>
      </c>
      <c r="F569" s="52" t="s">
        <v>245</v>
      </c>
      <c r="G569" s="34"/>
      <c r="H569" s="310">
        <f>H570</f>
        <v>92.74</v>
      </c>
    </row>
    <row r="570" spans="2:8" s="37" customFormat="1" ht="22.5" customHeight="1">
      <c r="B570" s="6" t="s">
        <v>417</v>
      </c>
      <c r="C570" s="38" t="s">
        <v>677</v>
      </c>
      <c r="D570" s="46" t="s">
        <v>664</v>
      </c>
      <c r="E570" s="46" t="s">
        <v>591</v>
      </c>
      <c r="F570" s="52" t="s">
        <v>252</v>
      </c>
      <c r="G570" s="34"/>
      <c r="H570" s="310">
        <f>H571</f>
        <v>92.74</v>
      </c>
    </row>
    <row r="571" spans="2:8" s="37" customFormat="1" ht="15.75" customHeight="1">
      <c r="B571" s="77" t="s">
        <v>170</v>
      </c>
      <c r="C571" s="38" t="s">
        <v>672</v>
      </c>
      <c r="D571" s="46" t="s">
        <v>664</v>
      </c>
      <c r="E571" s="46" t="s">
        <v>591</v>
      </c>
      <c r="F571" s="52" t="s">
        <v>252</v>
      </c>
      <c r="G571" s="34" t="s">
        <v>277</v>
      </c>
      <c r="H571" s="310">
        <v>92.74</v>
      </c>
    </row>
    <row r="572" spans="2:8" s="37" customFormat="1" ht="35.25" customHeight="1">
      <c r="B572" s="9" t="s">
        <v>419</v>
      </c>
      <c r="C572" s="38" t="s">
        <v>672</v>
      </c>
      <c r="D572" s="46" t="s">
        <v>679</v>
      </c>
      <c r="E572" s="46" t="s">
        <v>592</v>
      </c>
      <c r="F572" s="31"/>
      <c r="G572" s="34"/>
      <c r="H572" s="310">
        <f>H573+H581</f>
        <v>25658</v>
      </c>
    </row>
    <row r="573" spans="2:8" s="37" customFormat="1" ht="42" customHeight="1">
      <c r="B573" s="9" t="s">
        <v>420</v>
      </c>
      <c r="C573" s="38" t="s">
        <v>672</v>
      </c>
      <c r="D573" s="46" t="s">
        <v>679</v>
      </c>
      <c r="E573" s="46" t="s">
        <v>591</v>
      </c>
      <c r="F573" s="31"/>
      <c r="G573" s="34"/>
      <c r="H573" s="310">
        <f>H574</f>
        <v>7704.6</v>
      </c>
    </row>
    <row r="574" spans="2:8" s="37" customFormat="1" ht="45" customHeight="1">
      <c r="B574" s="6" t="s">
        <v>244</v>
      </c>
      <c r="C574" s="38" t="s">
        <v>672</v>
      </c>
      <c r="D574" s="46" t="s">
        <v>679</v>
      </c>
      <c r="E574" s="46" t="s">
        <v>591</v>
      </c>
      <c r="F574" s="33" t="s">
        <v>243</v>
      </c>
      <c r="G574" s="34"/>
      <c r="H574" s="310">
        <f>H575</f>
        <v>7704.6</v>
      </c>
    </row>
    <row r="575" spans="2:8" s="37" customFormat="1" ht="33" customHeight="1">
      <c r="B575" s="6" t="s">
        <v>418</v>
      </c>
      <c r="C575" s="38" t="s">
        <v>672</v>
      </c>
      <c r="D575" s="46" t="s">
        <v>679</v>
      </c>
      <c r="E575" s="46" t="s">
        <v>591</v>
      </c>
      <c r="F575" s="39" t="s">
        <v>246</v>
      </c>
      <c r="G575" s="34"/>
      <c r="H575" s="310">
        <f>H576</f>
        <v>7704.6</v>
      </c>
    </row>
    <row r="576" spans="2:8" s="37" customFormat="1" ht="35.25" customHeight="1">
      <c r="B576" s="9" t="s">
        <v>422</v>
      </c>
      <c r="C576" s="38" t="s">
        <v>672</v>
      </c>
      <c r="D576" s="46" t="s">
        <v>679</v>
      </c>
      <c r="E576" s="46" t="s">
        <v>591</v>
      </c>
      <c r="F576" s="39" t="s">
        <v>253</v>
      </c>
      <c r="G576" s="34"/>
      <c r="H576" s="310">
        <f>H577+H579</f>
        <v>7704.6</v>
      </c>
    </row>
    <row r="577" spans="2:8" s="37" customFormat="1" ht="31.5" customHeight="1">
      <c r="B577" s="9" t="s">
        <v>424</v>
      </c>
      <c r="C577" s="38" t="s">
        <v>672</v>
      </c>
      <c r="D577" s="46" t="s">
        <v>679</v>
      </c>
      <c r="E577" s="46" t="s">
        <v>591</v>
      </c>
      <c r="F577" s="39" t="s">
        <v>254</v>
      </c>
      <c r="G577" s="34"/>
      <c r="H577" s="310">
        <f>H578</f>
        <v>5532.2</v>
      </c>
    </row>
    <row r="578" spans="2:8" s="37" customFormat="1" ht="19.5" customHeight="1">
      <c r="B578" s="6" t="s">
        <v>572</v>
      </c>
      <c r="C578" s="38" t="s">
        <v>672</v>
      </c>
      <c r="D578" s="46" t="s">
        <v>679</v>
      </c>
      <c r="E578" s="46" t="s">
        <v>591</v>
      </c>
      <c r="F578" s="39" t="s">
        <v>254</v>
      </c>
      <c r="G578" s="34" t="s">
        <v>573</v>
      </c>
      <c r="H578" s="310">
        <v>5532.2</v>
      </c>
    </row>
    <row r="579" spans="2:8" s="37" customFormat="1" ht="99.75" customHeight="1">
      <c r="B579" s="9" t="s">
        <v>421</v>
      </c>
      <c r="C579" s="38" t="s">
        <v>672</v>
      </c>
      <c r="D579" s="46" t="s">
        <v>679</v>
      </c>
      <c r="E579" s="46" t="s">
        <v>591</v>
      </c>
      <c r="F579" s="39" t="s">
        <v>255</v>
      </c>
      <c r="G579" s="34"/>
      <c r="H579" s="310">
        <f>H580</f>
        <v>2172.4</v>
      </c>
    </row>
    <row r="580" spans="2:8" s="37" customFormat="1" ht="15.75" customHeight="1">
      <c r="B580" s="6" t="s">
        <v>572</v>
      </c>
      <c r="C580" s="38" t="s">
        <v>672</v>
      </c>
      <c r="D580" s="46" t="s">
        <v>679</v>
      </c>
      <c r="E580" s="46" t="s">
        <v>591</v>
      </c>
      <c r="F580" s="39" t="s">
        <v>255</v>
      </c>
      <c r="G580" s="34" t="s">
        <v>573</v>
      </c>
      <c r="H580" s="310">
        <f>2285.8-113.4</f>
        <v>2172.4</v>
      </c>
    </row>
    <row r="581" spans="2:8" s="37" customFormat="1" ht="15.75" customHeight="1">
      <c r="B581" s="9" t="s">
        <v>574</v>
      </c>
      <c r="C581" s="38" t="s">
        <v>672</v>
      </c>
      <c r="D581" s="46" t="s">
        <v>679</v>
      </c>
      <c r="E581" s="46" t="s">
        <v>596</v>
      </c>
      <c r="F581" s="31"/>
      <c r="G581" s="34"/>
      <c r="H581" s="310">
        <f>H582</f>
        <v>17953.4</v>
      </c>
    </row>
    <row r="582" spans="2:8" s="37" customFormat="1" ht="42.75" customHeight="1">
      <c r="B582" s="6" t="s">
        <v>244</v>
      </c>
      <c r="C582" s="38" t="s">
        <v>672</v>
      </c>
      <c r="D582" s="46" t="s">
        <v>679</v>
      </c>
      <c r="E582" s="46" t="s">
        <v>596</v>
      </c>
      <c r="F582" s="33" t="s">
        <v>243</v>
      </c>
      <c r="G582" s="34"/>
      <c r="H582" s="310">
        <f>H583</f>
        <v>17953.4</v>
      </c>
    </row>
    <row r="583" spans="2:8" s="37" customFormat="1" ht="33" customHeight="1">
      <c r="B583" s="6" t="s">
        <v>418</v>
      </c>
      <c r="C583" s="38" t="s">
        <v>672</v>
      </c>
      <c r="D583" s="46" t="s">
        <v>679</v>
      </c>
      <c r="E583" s="46" t="s">
        <v>596</v>
      </c>
      <c r="F583" s="39" t="s">
        <v>246</v>
      </c>
      <c r="G583" s="34"/>
      <c r="H583" s="310">
        <f>H584</f>
        <v>17953.4</v>
      </c>
    </row>
    <row r="584" spans="2:8" s="37" customFormat="1" ht="35.25" customHeight="1">
      <c r="B584" s="9" t="s">
        <v>423</v>
      </c>
      <c r="C584" s="38" t="s">
        <v>672</v>
      </c>
      <c r="D584" s="46" t="s">
        <v>679</v>
      </c>
      <c r="E584" s="46" t="s">
        <v>596</v>
      </c>
      <c r="F584" s="31" t="s">
        <v>256</v>
      </c>
      <c r="G584" s="34"/>
      <c r="H584" s="310">
        <f>H585</f>
        <v>17953.4</v>
      </c>
    </row>
    <row r="585" spans="2:8" s="37" customFormat="1" ht="42" customHeight="1">
      <c r="B585" s="9" t="s">
        <v>425</v>
      </c>
      <c r="C585" s="38" t="s">
        <v>672</v>
      </c>
      <c r="D585" s="46" t="s">
        <v>679</v>
      </c>
      <c r="E585" s="46" t="s">
        <v>596</v>
      </c>
      <c r="F585" s="39" t="s">
        <v>257</v>
      </c>
      <c r="G585" s="34"/>
      <c r="H585" s="310">
        <f>H586</f>
        <v>17953.4</v>
      </c>
    </row>
    <row r="586" spans="2:8" s="37" customFormat="1" ht="15.75" customHeight="1">
      <c r="B586" s="6" t="s">
        <v>572</v>
      </c>
      <c r="C586" s="38" t="s">
        <v>672</v>
      </c>
      <c r="D586" s="46" t="s">
        <v>679</v>
      </c>
      <c r="E586" s="46" t="s">
        <v>596</v>
      </c>
      <c r="F586" s="39" t="s">
        <v>257</v>
      </c>
      <c r="G586" s="34" t="s">
        <v>573</v>
      </c>
      <c r="H586" s="310">
        <v>17953.4</v>
      </c>
    </row>
    <row r="587" spans="2:8" ht="15.75" customHeight="1">
      <c r="B587" s="50" t="s">
        <v>605</v>
      </c>
      <c r="C587" s="46"/>
      <c r="D587" s="46"/>
      <c r="E587" s="46"/>
      <c r="F587" s="52"/>
      <c r="G587" s="38"/>
      <c r="H587" s="288">
        <f>H19+H126+H143+H335+H377+H474+H487</f>
        <v>462467.58</v>
      </c>
    </row>
    <row r="588" spans="3:8" ht="12.75">
      <c r="C588" s="83"/>
      <c r="D588" s="83"/>
      <c r="E588" s="83"/>
      <c r="F588" s="84"/>
      <c r="G588" s="83"/>
      <c r="H588" s="85"/>
    </row>
  </sheetData>
  <sheetProtection/>
  <autoFilter ref="A11:H587"/>
  <mergeCells count="5">
    <mergeCell ref="B12:H13"/>
    <mergeCell ref="C4:G4"/>
    <mergeCell ref="C9:G9"/>
    <mergeCell ref="I301:J301"/>
    <mergeCell ref="I464:J464"/>
  </mergeCells>
  <printOptions/>
  <pageMargins left="0.984251968503937" right="0.5905511811023623" top="0.5905511811023623" bottom="0.3937007874015748" header="0.5118110236220472" footer="0.5118110236220472"/>
  <pageSetup fitToHeight="25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1"/>
  <sheetViews>
    <sheetView tabSelected="1" view="pageBreakPreview" zoomScaleSheetLayoutView="100" zoomScalePageLayoutView="0" workbookViewId="0" topLeftCell="A4">
      <selection activeCell="A258" sqref="A258"/>
    </sheetView>
  </sheetViews>
  <sheetFormatPr defaultColWidth="9.00390625" defaultRowHeight="12.75"/>
  <cols>
    <col min="1" max="1" width="55.00390625" style="96" customWidth="1"/>
    <col min="2" max="2" width="17.00390625" style="96" customWidth="1"/>
    <col min="3" max="3" width="7.75390625" style="96" customWidth="1"/>
    <col min="4" max="4" width="6.625" style="96" customWidth="1"/>
    <col min="5" max="5" width="6.375" style="96" customWidth="1"/>
    <col min="6" max="6" width="6.875" style="96" customWidth="1"/>
    <col min="7" max="7" width="14.75390625" style="96" customWidth="1"/>
    <col min="8" max="9" width="9.125" style="96" customWidth="1"/>
    <col min="10" max="10" width="28.125" style="96" customWidth="1"/>
    <col min="11" max="16384" width="9.125" style="96" customWidth="1"/>
  </cols>
  <sheetData>
    <row r="1" spans="2:6" ht="12.75" hidden="1">
      <c r="B1" s="97"/>
      <c r="C1" s="322"/>
      <c r="D1" s="322"/>
      <c r="E1" s="322"/>
      <c r="F1" s="322"/>
    </row>
    <row r="2" spans="2:6" ht="12.75" hidden="1">
      <c r="B2" s="323"/>
      <c r="C2" s="323"/>
      <c r="D2" s="323"/>
      <c r="E2" s="323"/>
      <c r="F2" s="323"/>
    </row>
    <row r="3" spans="2:6" ht="12.75" hidden="1">
      <c r="B3" s="323"/>
      <c r="C3" s="323"/>
      <c r="D3" s="323"/>
      <c r="E3" s="323"/>
      <c r="F3" s="323"/>
    </row>
    <row r="4" spans="2:6" ht="12.75">
      <c r="B4" s="97"/>
      <c r="C4" s="322" t="s">
        <v>493</v>
      </c>
      <c r="D4" s="322"/>
      <c r="E4" s="322"/>
      <c r="F4" s="322"/>
    </row>
    <row r="5" spans="2:6" ht="12.75">
      <c r="B5" s="323" t="s">
        <v>120</v>
      </c>
      <c r="C5" s="323"/>
      <c r="D5" s="323"/>
      <c r="E5" s="323"/>
      <c r="F5" s="323"/>
    </row>
    <row r="6" spans="2:6" ht="12.75">
      <c r="B6" s="323" t="s">
        <v>119</v>
      </c>
      <c r="C6" s="323"/>
      <c r="D6" s="323"/>
      <c r="E6" s="323"/>
      <c r="F6" s="323"/>
    </row>
    <row r="7" spans="2:6" ht="12.75">
      <c r="B7" s="322" t="s">
        <v>712</v>
      </c>
      <c r="C7" s="322"/>
      <c r="D7" s="322"/>
      <c r="E7" s="323"/>
      <c r="F7" s="323"/>
    </row>
    <row r="8" spans="2:6" ht="12.75">
      <c r="B8" s="98"/>
      <c r="C8" s="98"/>
      <c r="D8" s="98"/>
      <c r="E8" s="99"/>
      <c r="F8" s="99"/>
    </row>
    <row r="9" spans="2:6" ht="12.75">
      <c r="B9" s="97"/>
      <c r="C9" s="322" t="s">
        <v>310</v>
      </c>
      <c r="D9" s="322"/>
      <c r="E9" s="322"/>
      <c r="F9" s="322"/>
    </row>
    <row r="10" spans="2:6" ht="12.75">
      <c r="B10" s="323" t="s">
        <v>120</v>
      </c>
      <c r="C10" s="323"/>
      <c r="D10" s="323"/>
      <c r="E10" s="323"/>
      <c r="F10" s="323"/>
    </row>
    <row r="11" spans="2:6" ht="12.75">
      <c r="B11" s="323" t="s">
        <v>119</v>
      </c>
      <c r="C11" s="323"/>
      <c r="D11" s="323"/>
      <c r="E11" s="323"/>
      <c r="F11" s="323"/>
    </row>
    <row r="12" spans="2:6" ht="12.75">
      <c r="B12" s="322" t="s">
        <v>480</v>
      </c>
      <c r="C12" s="322"/>
      <c r="D12" s="322"/>
      <c r="E12" s="323"/>
      <c r="F12" s="323"/>
    </row>
    <row r="13" spans="1:10" ht="9.75" customHeight="1">
      <c r="A13" s="328" t="s">
        <v>149</v>
      </c>
      <c r="B13" s="328"/>
      <c r="C13" s="328"/>
      <c r="D13" s="328"/>
      <c r="E13" s="328"/>
      <c r="F13" s="328"/>
      <c r="G13" s="339"/>
      <c r="H13" s="99"/>
      <c r="I13" s="99"/>
      <c r="J13" s="99"/>
    </row>
    <row r="14" spans="1:7" ht="15.75" customHeight="1">
      <c r="A14" s="328"/>
      <c r="B14" s="328"/>
      <c r="C14" s="328"/>
      <c r="D14" s="328"/>
      <c r="E14" s="328"/>
      <c r="F14" s="328"/>
      <c r="G14" s="339"/>
    </row>
    <row r="15" ht="12.75">
      <c r="A15" s="238"/>
    </row>
    <row r="16" spans="1:7" ht="12.75">
      <c r="A16" s="239" t="s">
        <v>16</v>
      </c>
      <c r="B16" s="239" t="s">
        <v>17</v>
      </c>
      <c r="C16" s="239" t="s">
        <v>18</v>
      </c>
      <c r="D16" s="239" t="s">
        <v>19</v>
      </c>
      <c r="E16" s="239" t="s">
        <v>20</v>
      </c>
      <c r="F16" s="239" t="s">
        <v>21</v>
      </c>
      <c r="G16" s="239" t="s">
        <v>224</v>
      </c>
    </row>
    <row r="17" spans="1:7" ht="15.75" customHeight="1">
      <c r="A17" s="239">
        <v>1</v>
      </c>
      <c r="B17" s="239">
        <v>2</v>
      </c>
      <c r="C17" s="239">
        <v>3</v>
      </c>
      <c r="D17" s="239">
        <v>4</v>
      </c>
      <c r="E17" s="239">
        <v>5</v>
      </c>
      <c r="F17" s="239">
        <v>6</v>
      </c>
      <c r="G17" s="239">
        <v>7</v>
      </c>
    </row>
    <row r="18" spans="1:7" s="116" customFormat="1" ht="41.25" customHeight="1">
      <c r="A18" s="130" t="s">
        <v>32</v>
      </c>
      <c r="B18" s="240" t="s">
        <v>218</v>
      </c>
      <c r="C18" s="167"/>
      <c r="D18" s="172"/>
      <c r="E18" s="172"/>
      <c r="F18" s="167"/>
      <c r="G18" s="189">
        <f>G19+G22+G26+G29+G33+G36+G40+G43+G49+G52+G60+G65+G68</f>
        <v>271070.93</v>
      </c>
    </row>
    <row r="19" spans="1:7" s="116" customFormat="1" ht="63.75" customHeight="1">
      <c r="A19" s="180" t="s">
        <v>448</v>
      </c>
      <c r="B19" s="179" t="s">
        <v>219</v>
      </c>
      <c r="C19" s="165"/>
      <c r="D19" s="241"/>
      <c r="E19" s="241"/>
      <c r="F19" s="165"/>
      <c r="G19" s="153">
        <f>G20</f>
        <v>52178.5</v>
      </c>
    </row>
    <row r="20" spans="1:7" s="116" customFormat="1" ht="38.25">
      <c r="A20" s="9" t="s">
        <v>33</v>
      </c>
      <c r="B20" s="167" t="s">
        <v>221</v>
      </c>
      <c r="C20" s="167"/>
      <c r="D20" s="91"/>
      <c r="E20" s="91"/>
      <c r="F20" s="167"/>
      <c r="G20" s="153">
        <f>G21</f>
        <v>52178.5</v>
      </c>
    </row>
    <row r="21" spans="1:7" s="116" customFormat="1" ht="12.75">
      <c r="A21" s="6" t="s">
        <v>11</v>
      </c>
      <c r="B21" s="167" t="s">
        <v>221</v>
      </c>
      <c r="C21" s="167">
        <v>546</v>
      </c>
      <c r="D21" s="91" t="s">
        <v>603</v>
      </c>
      <c r="E21" s="91" t="s">
        <v>591</v>
      </c>
      <c r="F21" s="167">
        <v>610</v>
      </c>
      <c r="G21" s="153">
        <f>'приложение 5'!H394</f>
        <v>52178.5</v>
      </c>
    </row>
    <row r="22" spans="1:7" s="116" customFormat="1" ht="90.75" customHeight="1">
      <c r="A22" s="22" t="s">
        <v>405</v>
      </c>
      <c r="B22" s="167" t="s">
        <v>258</v>
      </c>
      <c r="C22" s="167"/>
      <c r="D22" s="91"/>
      <c r="E22" s="91"/>
      <c r="F22" s="167"/>
      <c r="G22" s="153">
        <f>G23</f>
        <v>2600</v>
      </c>
    </row>
    <row r="23" spans="1:7" s="116" customFormat="1" ht="54" customHeight="1">
      <c r="A23" s="209" t="s">
        <v>34</v>
      </c>
      <c r="B23" s="141" t="s">
        <v>507</v>
      </c>
      <c r="C23" s="167"/>
      <c r="D23" s="91"/>
      <c r="E23" s="91"/>
      <c r="F23" s="167"/>
      <c r="G23" s="153">
        <f>G24+G25</f>
        <v>2600</v>
      </c>
    </row>
    <row r="24" spans="1:7" s="116" customFormat="1" ht="25.5">
      <c r="A24" s="11" t="s">
        <v>581</v>
      </c>
      <c r="B24" s="141" t="s">
        <v>507</v>
      </c>
      <c r="C24" s="167">
        <v>546</v>
      </c>
      <c r="D24" s="91" t="s">
        <v>620</v>
      </c>
      <c r="E24" s="91" t="s">
        <v>604</v>
      </c>
      <c r="F24" s="167">
        <v>320</v>
      </c>
      <c r="G24" s="153">
        <f>'приложение 5'!H472</f>
        <v>2600</v>
      </c>
    </row>
    <row r="25" spans="1:7" s="116" customFormat="1" ht="25.5">
      <c r="A25" s="11" t="s">
        <v>580</v>
      </c>
      <c r="B25" s="141" t="s">
        <v>507</v>
      </c>
      <c r="C25" s="167">
        <v>546</v>
      </c>
      <c r="D25" s="91" t="s">
        <v>620</v>
      </c>
      <c r="E25" s="91" t="s">
        <v>604</v>
      </c>
      <c r="F25" s="167">
        <v>240</v>
      </c>
      <c r="G25" s="153">
        <f>'приложение 5'!H473</f>
        <v>0</v>
      </c>
    </row>
    <row r="26" spans="1:7" s="116" customFormat="1" ht="38.25">
      <c r="A26" s="51" t="s">
        <v>387</v>
      </c>
      <c r="B26" s="167" t="s">
        <v>223</v>
      </c>
      <c r="C26" s="167"/>
      <c r="D26" s="91"/>
      <c r="E26" s="91"/>
      <c r="F26" s="167"/>
      <c r="G26" s="153">
        <f>G27</f>
        <v>19901.6</v>
      </c>
    </row>
    <row r="27" spans="1:7" s="116" customFormat="1" ht="25.5">
      <c r="A27" s="9" t="s">
        <v>220</v>
      </c>
      <c r="B27" s="167" t="s">
        <v>234</v>
      </c>
      <c r="C27" s="167"/>
      <c r="D27" s="91"/>
      <c r="E27" s="91"/>
      <c r="F27" s="167"/>
      <c r="G27" s="153">
        <f>G28</f>
        <v>19901.6</v>
      </c>
    </row>
    <row r="28" spans="1:7" s="116" customFormat="1" ht="12.75">
      <c r="A28" s="6" t="s">
        <v>11</v>
      </c>
      <c r="B28" s="167" t="s">
        <v>234</v>
      </c>
      <c r="C28" s="167">
        <v>546</v>
      </c>
      <c r="D28" s="91" t="s">
        <v>603</v>
      </c>
      <c r="E28" s="91" t="s">
        <v>591</v>
      </c>
      <c r="F28" s="167">
        <v>610</v>
      </c>
      <c r="G28" s="153">
        <f>'приложение 5'!H397</f>
        <v>19901.6</v>
      </c>
    </row>
    <row r="29" spans="1:7" s="116" customFormat="1" ht="87" customHeight="1">
      <c r="A29" s="87" t="s">
        <v>388</v>
      </c>
      <c r="B29" s="167" t="s">
        <v>233</v>
      </c>
      <c r="C29" s="167"/>
      <c r="D29" s="91"/>
      <c r="E29" s="91"/>
      <c r="F29" s="167"/>
      <c r="G29" s="153">
        <f>G30</f>
        <v>86918.6</v>
      </c>
    </row>
    <row r="30" spans="1:7" s="116" customFormat="1" ht="38.25">
      <c r="A30" s="9" t="s">
        <v>33</v>
      </c>
      <c r="B30" s="94" t="s">
        <v>167</v>
      </c>
      <c r="C30" s="167"/>
      <c r="D30" s="91"/>
      <c r="E30" s="91"/>
      <c r="F30" s="167"/>
      <c r="G30" s="153">
        <f>G31+G32</f>
        <v>86918.6</v>
      </c>
    </row>
    <row r="31" spans="1:7" s="116" customFormat="1" ht="17.25" customHeight="1">
      <c r="A31" s="6" t="s">
        <v>11</v>
      </c>
      <c r="B31" s="94" t="s">
        <v>167</v>
      </c>
      <c r="C31" s="167">
        <v>546</v>
      </c>
      <c r="D31" s="91" t="s">
        <v>603</v>
      </c>
      <c r="E31" s="91" t="s">
        <v>596</v>
      </c>
      <c r="F31" s="167">
        <v>610</v>
      </c>
      <c r="G31" s="153">
        <f>'приложение 5'!H410</f>
        <v>85308.1</v>
      </c>
    </row>
    <row r="32" spans="1:7" s="116" customFormat="1" ht="30" customHeight="1">
      <c r="A32" s="6" t="s">
        <v>580</v>
      </c>
      <c r="B32" s="94" t="s">
        <v>167</v>
      </c>
      <c r="C32" s="167">
        <v>546</v>
      </c>
      <c r="D32" s="91" t="s">
        <v>603</v>
      </c>
      <c r="E32" s="91" t="s">
        <v>606</v>
      </c>
      <c r="F32" s="139">
        <v>240</v>
      </c>
      <c r="G32" s="242">
        <f>'приложение 5'!H455</f>
        <v>1610.5</v>
      </c>
    </row>
    <row r="33" spans="1:7" s="116" customFormat="1" ht="48" customHeight="1">
      <c r="A33" s="87" t="s">
        <v>389</v>
      </c>
      <c r="B33" s="94" t="s">
        <v>236</v>
      </c>
      <c r="C33" s="167"/>
      <c r="D33" s="91"/>
      <c r="E33" s="91"/>
      <c r="F33" s="167"/>
      <c r="G33" s="153">
        <f>G34</f>
        <v>42594.8</v>
      </c>
    </row>
    <row r="34" spans="1:7" s="116" customFormat="1" ht="30" customHeight="1">
      <c r="A34" s="9" t="s">
        <v>35</v>
      </c>
      <c r="B34" s="167" t="s">
        <v>237</v>
      </c>
      <c r="C34" s="167"/>
      <c r="D34" s="91"/>
      <c r="E34" s="91"/>
      <c r="F34" s="167"/>
      <c r="G34" s="153">
        <f>G35</f>
        <v>42594.8</v>
      </c>
    </row>
    <row r="35" spans="1:7" s="116" customFormat="1" ht="18" customHeight="1">
      <c r="A35" s="6" t="s">
        <v>11</v>
      </c>
      <c r="B35" s="167" t="s">
        <v>237</v>
      </c>
      <c r="C35" s="167">
        <v>546</v>
      </c>
      <c r="D35" s="91" t="s">
        <v>603</v>
      </c>
      <c r="E35" s="91" t="s">
        <v>596</v>
      </c>
      <c r="F35" s="167">
        <v>610</v>
      </c>
      <c r="G35" s="153">
        <f>'приложение 5'!H413</f>
        <v>42594.8</v>
      </c>
    </row>
    <row r="36" spans="1:7" s="116" customFormat="1" ht="55.5" customHeight="1">
      <c r="A36" s="18" t="s">
        <v>390</v>
      </c>
      <c r="B36" s="167" t="s">
        <v>238</v>
      </c>
      <c r="C36" s="167"/>
      <c r="D36" s="91"/>
      <c r="E36" s="91"/>
      <c r="F36" s="167"/>
      <c r="G36" s="153">
        <f>G37</f>
        <v>8444</v>
      </c>
    </row>
    <row r="37" spans="1:7" s="116" customFormat="1" ht="57" customHeight="1">
      <c r="A37" s="20" t="s">
        <v>34</v>
      </c>
      <c r="B37" s="94" t="s">
        <v>239</v>
      </c>
      <c r="C37" s="167"/>
      <c r="D37" s="91"/>
      <c r="E37" s="91"/>
      <c r="F37" s="167"/>
      <c r="G37" s="153">
        <f>G38+G39</f>
        <v>8444</v>
      </c>
    </row>
    <row r="38" spans="1:7" s="116" customFormat="1" ht="21.75" customHeight="1">
      <c r="A38" s="6" t="s">
        <v>11</v>
      </c>
      <c r="B38" s="94" t="s">
        <v>239</v>
      </c>
      <c r="C38" s="167">
        <v>546</v>
      </c>
      <c r="D38" s="91" t="s">
        <v>603</v>
      </c>
      <c r="E38" s="91" t="s">
        <v>591</v>
      </c>
      <c r="F38" s="167">
        <v>610</v>
      </c>
      <c r="G38" s="153">
        <f>'приложение 5'!H400</f>
        <v>268.2</v>
      </c>
    </row>
    <row r="39" spans="1:7" s="116" customFormat="1" ht="15" customHeight="1">
      <c r="A39" s="6" t="s">
        <v>11</v>
      </c>
      <c r="B39" s="94" t="s">
        <v>239</v>
      </c>
      <c r="C39" s="167">
        <v>546</v>
      </c>
      <c r="D39" s="91" t="s">
        <v>603</v>
      </c>
      <c r="E39" s="91" t="s">
        <v>596</v>
      </c>
      <c r="F39" s="167">
        <v>610</v>
      </c>
      <c r="G39" s="153">
        <f>'приложение 5'!H416</f>
        <v>8175.8</v>
      </c>
    </row>
    <row r="40" spans="1:7" s="116" customFormat="1" ht="42" customHeight="1">
      <c r="A40" s="51" t="s">
        <v>397</v>
      </c>
      <c r="B40" s="5" t="s">
        <v>241</v>
      </c>
      <c r="C40" s="167"/>
      <c r="D40" s="91"/>
      <c r="E40" s="91"/>
      <c r="F40" s="139"/>
      <c r="G40" s="153">
        <f>G41</f>
        <v>7614.46</v>
      </c>
    </row>
    <row r="41" spans="1:7" s="116" customFormat="1" ht="33.75" customHeight="1">
      <c r="A41" s="9" t="s">
        <v>35</v>
      </c>
      <c r="B41" s="167" t="s">
        <v>242</v>
      </c>
      <c r="C41" s="167"/>
      <c r="D41" s="91"/>
      <c r="E41" s="91"/>
      <c r="F41" s="167"/>
      <c r="G41" s="153">
        <f>G42</f>
        <v>7614.46</v>
      </c>
    </row>
    <row r="42" spans="1:7" s="116" customFormat="1" ht="17.25" customHeight="1">
      <c r="A42" s="6" t="s">
        <v>11</v>
      </c>
      <c r="B42" s="167" t="s">
        <v>242</v>
      </c>
      <c r="C42" s="167">
        <v>546</v>
      </c>
      <c r="D42" s="91" t="s">
        <v>603</v>
      </c>
      <c r="E42" s="91" t="s">
        <v>593</v>
      </c>
      <c r="F42" s="167">
        <v>610</v>
      </c>
      <c r="G42" s="153">
        <f>'приложение 5'!H433</f>
        <v>7614.46</v>
      </c>
    </row>
    <row r="43" spans="1:7" s="116" customFormat="1" ht="33.75" customHeight="1">
      <c r="A43" s="87" t="s">
        <v>400</v>
      </c>
      <c r="B43" s="167" t="s">
        <v>259</v>
      </c>
      <c r="C43" s="167"/>
      <c r="D43" s="91"/>
      <c r="E43" s="91"/>
      <c r="F43" s="167"/>
      <c r="G43" s="153">
        <f>G44</f>
        <v>3409.46</v>
      </c>
    </row>
    <row r="44" spans="1:7" s="116" customFormat="1" ht="30.75" customHeight="1">
      <c r="A44" s="9" t="s">
        <v>37</v>
      </c>
      <c r="B44" s="167" t="s">
        <v>260</v>
      </c>
      <c r="C44" s="167">
        <v>546</v>
      </c>
      <c r="D44" s="91" t="s">
        <v>603</v>
      </c>
      <c r="E44" s="91" t="s">
        <v>606</v>
      </c>
      <c r="F44" s="167"/>
      <c r="G44" s="153">
        <f>G45+G46+G48+G47</f>
        <v>3409.46</v>
      </c>
    </row>
    <row r="45" spans="1:7" s="116" customFormat="1" ht="30.75" customHeight="1">
      <c r="A45" s="6" t="s">
        <v>583</v>
      </c>
      <c r="B45" s="167" t="s">
        <v>260</v>
      </c>
      <c r="C45" s="167">
        <v>546</v>
      </c>
      <c r="D45" s="91" t="s">
        <v>603</v>
      </c>
      <c r="E45" s="91" t="s">
        <v>606</v>
      </c>
      <c r="F45" s="167">
        <v>120</v>
      </c>
      <c r="G45" s="153">
        <f>'приложение 5'!H458</f>
        <v>2851.86</v>
      </c>
    </row>
    <row r="46" spans="1:7" s="116" customFormat="1" ht="30.75" customHeight="1">
      <c r="A46" s="6" t="s">
        <v>580</v>
      </c>
      <c r="B46" s="167" t="s">
        <v>260</v>
      </c>
      <c r="C46" s="167">
        <v>546</v>
      </c>
      <c r="D46" s="91" t="s">
        <v>603</v>
      </c>
      <c r="E46" s="91" t="s">
        <v>606</v>
      </c>
      <c r="F46" s="167">
        <v>240</v>
      </c>
      <c r="G46" s="153">
        <f>'приложение 5'!H459</f>
        <v>542</v>
      </c>
    </row>
    <row r="47" spans="1:7" s="116" customFormat="1" ht="23.25" customHeight="1">
      <c r="A47" s="6" t="s">
        <v>709</v>
      </c>
      <c r="B47" s="167" t="s">
        <v>260</v>
      </c>
      <c r="C47" s="167">
        <v>546</v>
      </c>
      <c r="D47" s="91" t="s">
        <v>603</v>
      </c>
      <c r="E47" s="91" t="s">
        <v>606</v>
      </c>
      <c r="F47" s="167">
        <v>830</v>
      </c>
      <c r="G47" s="153">
        <f>'приложение 5'!H460</f>
        <v>2.89</v>
      </c>
    </row>
    <row r="48" spans="1:7" s="116" customFormat="1" ht="19.5" customHeight="1">
      <c r="A48" s="6" t="s">
        <v>5</v>
      </c>
      <c r="B48" s="167" t="s">
        <v>260</v>
      </c>
      <c r="C48" s="167">
        <v>546</v>
      </c>
      <c r="D48" s="91" t="s">
        <v>603</v>
      </c>
      <c r="E48" s="91" t="s">
        <v>606</v>
      </c>
      <c r="F48" s="167">
        <v>850</v>
      </c>
      <c r="G48" s="153">
        <f>'приложение 5'!H461</f>
        <v>12.71</v>
      </c>
    </row>
    <row r="49" spans="1:7" s="116" customFormat="1" ht="31.5" customHeight="1">
      <c r="A49" s="88" t="s">
        <v>399</v>
      </c>
      <c r="B49" s="167" t="s">
        <v>541</v>
      </c>
      <c r="C49" s="167"/>
      <c r="D49" s="91"/>
      <c r="E49" s="91"/>
      <c r="F49" s="167"/>
      <c r="G49" s="153">
        <f>G50</f>
        <v>279.84</v>
      </c>
    </row>
    <row r="50" spans="1:7" s="116" customFormat="1" ht="15" customHeight="1">
      <c r="A50" s="50" t="s">
        <v>26</v>
      </c>
      <c r="B50" s="167" t="s">
        <v>542</v>
      </c>
      <c r="C50" s="167"/>
      <c r="D50" s="91"/>
      <c r="E50" s="91"/>
      <c r="F50" s="167"/>
      <c r="G50" s="153">
        <f>G51</f>
        <v>279.84</v>
      </c>
    </row>
    <row r="51" spans="1:7" s="116" customFormat="1" ht="22.5" customHeight="1">
      <c r="A51" s="6" t="s">
        <v>11</v>
      </c>
      <c r="B51" s="167" t="s">
        <v>542</v>
      </c>
      <c r="C51" s="167">
        <v>546</v>
      </c>
      <c r="D51" s="91" t="s">
        <v>603</v>
      </c>
      <c r="E51" s="91" t="s">
        <v>603</v>
      </c>
      <c r="F51" s="167">
        <v>610</v>
      </c>
      <c r="G51" s="153">
        <f>'приложение 5'!H450</f>
        <v>279.84</v>
      </c>
    </row>
    <row r="52" spans="1:7" s="116" customFormat="1" ht="45" customHeight="1">
      <c r="A52" s="9" t="s">
        <v>144</v>
      </c>
      <c r="B52" s="167" t="s">
        <v>38</v>
      </c>
      <c r="C52" s="243" t="s">
        <v>635</v>
      </c>
      <c r="D52" s="91" t="s">
        <v>603</v>
      </c>
      <c r="E52" s="91"/>
      <c r="F52" s="5"/>
      <c r="G52" s="12">
        <f>G53+G56+G58</f>
        <v>42814.18</v>
      </c>
    </row>
    <row r="53" spans="1:7" s="116" customFormat="1" ht="29.25" customHeight="1">
      <c r="A53" s="132" t="s">
        <v>278</v>
      </c>
      <c r="B53" s="91" t="s">
        <v>39</v>
      </c>
      <c r="C53" s="243"/>
      <c r="D53" s="91"/>
      <c r="E53" s="91"/>
      <c r="F53" s="5"/>
      <c r="G53" s="12">
        <f>G54+G55</f>
        <v>35016.18</v>
      </c>
    </row>
    <row r="54" spans="1:7" s="116" customFormat="1" ht="20.25" customHeight="1">
      <c r="A54" s="6" t="s">
        <v>615</v>
      </c>
      <c r="B54" s="91" t="s">
        <v>39</v>
      </c>
      <c r="C54" s="243" t="s">
        <v>635</v>
      </c>
      <c r="D54" s="91" t="s">
        <v>603</v>
      </c>
      <c r="E54" s="91" t="s">
        <v>606</v>
      </c>
      <c r="F54" s="5">
        <v>410</v>
      </c>
      <c r="G54" s="12">
        <f>'приложение 5'!H301</f>
        <v>32654</v>
      </c>
    </row>
    <row r="55" spans="1:7" s="116" customFormat="1" ht="20.25" customHeight="1">
      <c r="A55" s="6" t="s">
        <v>615</v>
      </c>
      <c r="B55" s="91" t="s">
        <v>39</v>
      </c>
      <c r="C55" s="243" t="s">
        <v>676</v>
      </c>
      <c r="D55" s="91" t="s">
        <v>603</v>
      </c>
      <c r="E55" s="91" t="s">
        <v>606</v>
      </c>
      <c r="F55" s="5">
        <v>410</v>
      </c>
      <c r="G55" s="12">
        <f>'приложение 5'!H464</f>
        <v>2362.18</v>
      </c>
    </row>
    <row r="56" spans="1:7" s="116" customFormat="1" ht="18" customHeight="1">
      <c r="A56" s="132" t="s">
        <v>108</v>
      </c>
      <c r="B56" s="91" t="s">
        <v>107</v>
      </c>
      <c r="C56" s="243"/>
      <c r="D56" s="91"/>
      <c r="E56" s="91"/>
      <c r="F56" s="5"/>
      <c r="G56" s="12">
        <f>G57</f>
        <v>298</v>
      </c>
    </row>
    <row r="57" spans="1:7" s="116" customFormat="1" ht="21" customHeight="1">
      <c r="A57" s="6" t="s">
        <v>11</v>
      </c>
      <c r="B57" s="91" t="s">
        <v>107</v>
      </c>
      <c r="C57" s="243" t="s">
        <v>676</v>
      </c>
      <c r="D57" s="91" t="s">
        <v>603</v>
      </c>
      <c r="E57" s="91" t="s">
        <v>591</v>
      </c>
      <c r="F57" s="5">
        <v>610</v>
      </c>
      <c r="G57" s="12">
        <f>'приложение 5'!H403</f>
        <v>298</v>
      </c>
    </row>
    <row r="58" spans="1:7" s="116" customFormat="1" ht="27" customHeight="1">
      <c r="A58" s="10" t="s">
        <v>450</v>
      </c>
      <c r="B58" s="43" t="s">
        <v>449</v>
      </c>
      <c r="C58" s="243"/>
      <c r="D58" s="91"/>
      <c r="E58" s="91"/>
      <c r="F58" s="5"/>
      <c r="G58" s="12">
        <f>G59</f>
        <v>7500</v>
      </c>
    </row>
    <row r="59" spans="1:7" s="116" customFormat="1" ht="21" customHeight="1">
      <c r="A59" s="6" t="s">
        <v>11</v>
      </c>
      <c r="B59" s="43" t="s">
        <v>449</v>
      </c>
      <c r="C59" s="243" t="s">
        <v>676</v>
      </c>
      <c r="D59" s="91" t="s">
        <v>603</v>
      </c>
      <c r="E59" s="91" t="s">
        <v>596</v>
      </c>
      <c r="F59" s="5">
        <v>610</v>
      </c>
      <c r="G59" s="12">
        <f>'приложение 5'!H419</f>
        <v>7500</v>
      </c>
    </row>
    <row r="60" spans="1:7" s="116" customFormat="1" ht="53.25" customHeight="1">
      <c r="A60" s="6" t="s">
        <v>398</v>
      </c>
      <c r="B60" s="94"/>
      <c r="C60" s="91"/>
      <c r="D60" s="91"/>
      <c r="E60" s="91"/>
      <c r="F60" s="5"/>
      <c r="G60" s="12">
        <f>G61+G63</f>
        <v>2899.72</v>
      </c>
    </row>
    <row r="61" spans="1:7" s="116" customFormat="1" ht="31.5" customHeight="1" hidden="1">
      <c r="A61" s="6" t="s">
        <v>644</v>
      </c>
      <c r="B61" s="167" t="s">
        <v>36</v>
      </c>
      <c r="C61" s="91" t="s">
        <v>676</v>
      </c>
      <c r="D61" s="91" t="s">
        <v>603</v>
      </c>
      <c r="E61" s="91" t="s">
        <v>593</v>
      </c>
      <c r="F61" s="5"/>
      <c r="G61" s="12">
        <f>G62</f>
        <v>0</v>
      </c>
    </row>
    <row r="62" spans="1:7" s="116" customFormat="1" ht="31.5" customHeight="1" hidden="1">
      <c r="A62" s="6" t="s">
        <v>11</v>
      </c>
      <c r="B62" s="167" t="s">
        <v>36</v>
      </c>
      <c r="C62" s="91" t="s">
        <v>676</v>
      </c>
      <c r="D62" s="91" t="s">
        <v>603</v>
      </c>
      <c r="E62" s="91" t="s">
        <v>593</v>
      </c>
      <c r="F62" s="5">
        <v>610</v>
      </c>
      <c r="G62" s="12">
        <f>'приложение 5'!H436</f>
        <v>0</v>
      </c>
    </row>
    <row r="63" spans="1:7" s="116" customFormat="1" ht="31.5" customHeight="1">
      <c r="A63" s="14" t="s">
        <v>47</v>
      </c>
      <c r="B63" s="42" t="s">
        <v>109</v>
      </c>
      <c r="C63" s="91" t="s">
        <v>676</v>
      </c>
      <c r="D63" s="91" t="s">
        <v>603</v>
      </c>
      <c r="E63" s="91" t="s">
        <v>593</v>
      </c>
      <c r="F63" s="5"/>
      <c r="G63" s="12">
        <f>G64</f>
        <v>2899.72</v>
      </c>
    </row>
    <row r="64" spans="1:7" s="116" customFormat="1" ht="32.25" customHeight="1">
      <c r="A64" s="14" t="s">
        <v>48</v>
      </c>
      <c r="B64" s="42" t="s">
        <v>109</v>
      </c>
      <c r="C64" s="91" t="s">
        <v>676</v>
      </c>
      <c r="D64" s="91" t="s">
        <v>603</v>
      </c>
      <c r="E64" s="91" t="s">
        <v>593</v>
      </c>
      <c r="F64" s="5">
        <v>630</v>
      </c>
      <c r="G64" s="12">
        <f>'приложение 5'!H438</f>
        <v>2899.72</v>
      </c>
    </row>
    <row r="65" spans="1:7" s="116" customFormat="1" ht="62.25" customHeight="1" hidden="1">
      <c r="A65" s="137" t="s">
        <v>49</v>
      </c>
      <c r="B65" s="172" t="s">
        <v>51</v>
      </c>
      <c r="C65" s="91" t="s">
        <v>676</v>
      </c>
      <c r="D65" s="91" t="s">
        <v>603</v>
      </c>
      <c r="E65" s="91" t="s">
        <v>596</v>
      </c>
      <c r="F65" s="5"/>
      <c r="G65" s="162">
        <f>G66</f>
        <v>0</v>
      </c>
    </row>
    <row r="66" spans="1:7" s="116" customFormat="1" ht="47.25" customHeight="1" hidden="1">
      <c r="A66" s="244" t="s">
        <v>50</v>
      </c>
      <c r="B66" s="172" t="s">
        <v>40</v>
      </c>
      <c r="C66" s="91" t="s">
        <v>676</v>
      </c>
      <c r="D66" s="91" t="s">
        <v>603</v>
      </c>
      <c r="E66" s="91" t="s">
        <v>596</v>
      </c>
      <c r="F66" s="5"/>
      <c r="G66" s="162">
        <f>G67</f>
        <v>0</v>
      </c>
    </row>
    <row r="67" spans="1:7" s="116" customFormat="1" ht="26.25" customHeight="1">
      <c r="A67" s="6" t="s">
        <v>11</v>
      </c>
      <c r="B67" s="172" t="s">
        <v>40</v>
      </c>
      <c r="C67" s="91" t="s">
        <v>676</v>
      </c>
      <c r="D67" s="91" t="s">
        <v>603</v>
      </c>
      <c r="E67" s="91" t="s">
        <v>596</v>
      </c>
      <c r="F67" s="5">
        <v>610</v>
      </c>
      <c r="G67" s="162">
        <f>'приложение 5'!H422</f>
        <v>0</v>
      </c>
    </row>
    <row r="68" spans="1:7" s="116" customFormat="1" ht="26.25" customHeight="1">
      <c r="A68" s="287" t="s">
        <v>482</v>
      </c>
      <c r="B68" s="47" t="s">
        <v>483</v>
      </c>
      <c r="C68" s="43" t="s">
        <v>676</v>
      </c>
      <c r="D68" s="43" t="s">
        <v>603</v>
      </c>
      <c r="E68" s="43" t="s">
        <v>606</v>
      </c>
      <c r="F68" s="5"/>
      <c r="G68" s="162">
        <f>G69</f>
        <v>1415.77</v>
      </c>
    </row>
    <row r="69" spans="1:7" s="116" customFormat="1" ht="26.25" customHeight="1">
      <c r="A69" s="287" t="s">
        <v>484</v>
      </c>
      <c r="B69" s="47" t="s">
        <v>485</v>
      </c>
      <c r="C69" s="43" t="s">
        <v>676</v>
      </c>
      <c r="D69" s="43" t="s">
        <v>603</v>
      </c>
      <c r="E69" s="43" t="s">
        <v>606</v>
      </c>
      <c r="F69" s="5"/>
      <c r="G69" s="162">
        <f>G70</f>
        <v>1415.77</v>
      </c>
    </row>
    <row r="70" spans="1:7" s="116" customFormat="1" ht="26.25" customHeight="1">
      <c r="A70" s="6" t="s">
        <v>580</v>
      </c>
      <c r="B70" s="47" t="s">
        <v>485</v>
      </c>
      <c r="C70" s="43" t="s">
        <v>676</v>
      </c>
      <c r="D70" s="43" t="s">
        <v>603</v>
      </c>
      <c r="E70" s="43" t="s">
        <v>606</v>
      </c>
      <c r="F70" s="5">
        <v>240</v>
      </c>
      <c r="G70" s="162">
        <f>'приложение 5'!H467</f>
        <v>1415.77</v>
      </c>
    </row>
    <row r="71" spans="1:7" s="116" customFormat="1" ht="48.75" customHeight="1">
      <c r="A71" s="8" t="s">
        <v>41</v>
      </c>
      <c r="B71" s="165" t="s">
        <v>264</v>
      </c>
      <c r="C71" s="91"/>
      <c r="D71" s="91"/>
      <c r="E71" s="91"/>
      <c r="F71" s="167"/>
      <c r="G71" s="189">
        <f>G72+G79+G82+G91+G96+G99</f>
        <v>40647.52</v>
      </c>
    </row>
    <row r="72" spans="1:7" s="116" customFormat="1" ht="34.5" customHeight="1">
      <c r="A72" s="180" t="s">
        <v>126</v>
      </c>
      <c r="B72" s="167" t="s">
        <v>61</v>
      </c>
      <c r="C72" s="91" t="s">
        <v>636</v>
      </c>
      <c r="D72" s="91" t="s">
        <v>595</v>
      </c>
      <c r="E72" s="91" t="s">
        <v>591</v>
      </c>
      <c r="F72" s="179"/>
      <c r="G72" s="153">
        <f>G73+G75+G77</f>
        <v>6837.02</v>
      </c>
    </row>
    <row r="73" spans="1:7" s="116" customFormat="1" ht="16.5" customHeight="1">
      <c r="A73" s="180" t="s">
        <v>60</v>
      </c>
      <c r="B73" s="167" t="s">
        <v>265</v>
      </c>
      <c r="C73" s="91" t="s">
        <v>636</v>
      </c>
      <c r="D73" s="91" t="s">
        <v>595</v>
      </c>
      <c r="E73" s="91" t="s">
        <v>591</v>
      </c>
      <c r="F73" s="179"/>
      <c r="G73" s="153">
        <f>G74</f>
        <v>1415.02</v>
      </c>
    </row>
    <row r="74" spans="1:7" s="116" customFormat="1" ht="16.5" customHeight="1">
      <c r="A74" s="180" t="s">
        <v>11</v>
      </c>
      <c r="B74" s="167" t="s">
        <v>265</v>
      </c>
      <c r="C74" s="91" t="s">
        <v>636</v>
      </c>
      <c r="D74" s="91" t="s">
        <v>595</v>
      </c>
      <c r="E74" s="91" t="s">
        <v>591</v>
      </c>
      <c r="F74" s="179">
        <v>610</v>
      </c>
      <c r="G74" s="153">
        <f>'приложение 5'!H63</f>
        <v>1415.02</v>
      </c>
    </row>
    <row r="75" spans="1:7" s="116" customFormat="1" ht="45.75" customHeight="1">
      <c r="A75" s="14" t="s">
        <v>329</v>
      </c>
      <c r="B75" s="167" t="s">
        <v>267</v>
      </c>
      <c r="C75" s="91" t="s">
        <v>636</v>
      </c>
      <c r="D75" s="91" t="s">
        <v>595</v>
      </c>
      <c r="E75" s="91" t="s">
        <v>591</v>
      </c>
      <c r="F75" s="179"/>
      <c r="G75" s="153">
        <f>G76</f>
        <v>4722</v>
      </c>
    </row>
    <row r="76" spans="1:7" s="116" customFormat="1" ht="21.75" customHeight="1">
      <c r="A76" s="180" t="s">
        <v>11</v>
      </c>
      <c r="B76" s="167" t="s">
        <v>267</v>
      </c>
      <c r="C76" s="91" t="s">
        <v>636</v>
      </c>
      <c r="D76" s="91" t="s">
        <v>595</v>
      </c>
      <c r="E76" s="91" t="s">
        <v>591</v>
      </c>
      <c r="F76" s="179">
        <v>610</v>
      </c>
      <c r="G76" s="153">
        <f>'приложение 5'!H65</f>
        <v>4722</v>
      </c>
    </row>
    <row r="77" spans="1:7" s="116" customFormat="1" ht="30.75" customHeight="1">
      <c r="A77" s="180" t="s">
        <v>62</v>
      </c>
      <c r="B77" s="42" t="s">
        <v>692</v>
      </c>
      <c r="C77" s="91" t="s">
        <v>636</v>
      </c>
      <c r="D77" s="91" t="s">
        <v>595</v>
      </c>
      <c r="E77" s="91" t="s">
        <v>591</v>
      </c>
      <c r="F77" s="179"/>
      <c r="G77" s="153">
        <f>G78</f>
        <v>700</v>
      </c>
    </row>
    <row r="78" spans="1:7" s="116" customFormat="1" ht="15" customHeight="1">
      <c r="A78" s="180" t="s">
        <v>11</v>
      </c>
      <c r="B78" s="42" t="s">
        <v>692</v>
      </c>
      <c r="C78" s="91" t="s">
        <v>636</v>
      </c>
      <c r="D78" s="91" t="s">
        <v>595</v>
      </c>
      <c r="E78" s="91" t="s">
        <v>591</v>
      </c>
      <c r="F78" s="179">
        <v>610</v>
      </c>
      <c r="G78" s="153">
        <f>'приложение 5'!H67</f>
        <v>700</v>
      </c>
    </row>
    <row r="79" spans="1:7" s="116" customFormat="1" ht="15" customHeight="1">
      <c r="A79" s="180" t="s">
        <v>127</v>
      </c>
      <c r="B79" s="167" t="s">
        <v>64</v>
      </c>
      <c r="C79" s="91" t="s">
        <v>636</v>
      </c>
      <c r="D79" s="91" t="s">
        <v>595</v>
      </c>
      <c r="E79" s="91" t="s">
        <v>591</v>
      </c>
      <c r="F79" s="179"/>
      <c r="G79" s="153">
        <f>G80</f>
        <v>6562.39</v>
      </c>
    </row>
    <row r="80" spans="1:7" s="116" customFormat="1" ht="15.75" customHeight="1">
      <c r="A80" s="180" t="s">
        <v>63</v>
      </c>
      <c r="B80" s="167" t="s">
        <v>266</v>
      </c>
      <c r="C80" s="91" t="s">
        <v>636</v>
      </c>
      <c r="D80" s="91" t="s">
        <v>595</v>
      </c>
      <c r="E80" s="91" t="s">
        <v>591</v>
      </c>
      <c r="F80" s="179"/>
      <c r="G80" s="153">
        <f>G81</f>
        <v>6562.39</v>
      </c>
    </row>
    <row r="81" spans="1:7" s="116" customFormat="1" ht="15" customHeight="1">
      <c r="A81" s="180" t="s">
        <v>11</v>
      </c>
      <c r="B81" s="167" t="s">
        <v>266</v>
      </c>
      <c r="C81" s="91" t="s">
        <v>636</v>
      </c>
      <c r="D81" s="91" t="s">
        <v>595</v>
      </c>
      <c r="E81" s="91" t="s">
        <v>591</v>
      </c>
      <c r="F81" s="179">
        <v>610</v>
      </c>
      <c r="G81" s="153">
        <f>'приложение 5'!H70</f>
        <v>6562.39</v>
      </c>
    </row>
    <row r="82" spans="1:7" s="116" customFormat="1" ht="18" customHeight="1">
      <c r="A82" s="180" t="s">
        <v>128</v>
      </c>
      <c r="B82" s="167" t="s">
        <v>65</v>
      </c>
      <c r="C82" s="91" t="s">
        <v>636</v>
      </c>
      <c r="D82" s="91" t="s">
        <v>595</v>
      </c>
      <c r="E82" s="91" t="s">
        <v>591</v>
      </c>
      <c r="F82" s="179"/>
      <c r="G82" s="153">
        <f>G83+G85+G87+G89</f>
        <v>11010.419999999998</v>
      </c>
    </row>
    <row r="83" spans="1:7" s="116" customFormat="1" ht="15" customHeight="1">
      <c r="A83" s="180" t="s">
        <v>66</v>
      </c>
      <c r="B83" s="167" t="s">
        <v>268</v>
      </c>
      <c r="C83" s="91" t="s">
        <v>636</v>
      </c>
      <c r="D83" s="91" t="s">
        <v>595</v>
      </c>
      <c r="E83" s="91" t="s">
        <v>591</v>
      </c>
      <c r="F83" s="179"/>
      <c r="G83" s="153">
        <f>G84</f>
        <v>9190.71</v>
      </c>
    </row>
    <row r="84" spans="1:7" s="116" customFormat="1" ht="15" customHeight="1">
      <c r="A84" s="180" t="s">
        <v>11</v>
      </c>
      <c r="B84" s="167" t="s">
        <v>268</v>
      </c>
      <c r="C84" s="91" t="s">
        <v>636</v>
      </c>
      <c r="D84" s="91" t="s">
        <v>595</v>
      </c>
      <c r="E84" s="91" t="s">
        <v>591</v>
      </c>
      <c r="F84" s="167">
        <v>610</v>
      </c>
      <c r="G84" s="153">
        <f>'приложение 5'!H73</f>
        <v>9190.71</v>
      </c>
    </row>
    <row r="85" spans="1:7" s="116" customFormat="1" ht="67.5" customHeight="1">
      <c r="A85" s="51" t="s">
        <v>330</v>
      </c>
      <c r="B85" s="167" t="s">
        <v>67</v>
      </c>
      <c r="C85" s="91" t="s">
        <v>636</v>
      </c>
      <c r="D85" s="91" t="s">
        <v>595</v>
      </c>
      <c r="E85" s="91" t="s">
        <v>591</v>
      </c>
      <c r="F85" s="167"/>
      <c r="G85" s="153">
        <f>G86</f>
        <v>1700</v>
      </c>
    </row>
    <row r="86" spans="1:7" s="116" customFormat="1" ht="14.25" customHeight="1">
      <c r="A86" s="14" t="s">
        <v>11</v>
      </c>
      <c r="B86" s="167" t="s">
        <v>67</v>
      </c>
      <c r="C86" s="91" t="s">
        <v>636</v>
      </c>
      <c r="D86" s="91" t="s">
        <v>595</v>
      </c>
      <c r="E86" s="91" t="s">
        <v>591</v>
      </c>
      <c r="F86" s="167">
        <v>610</v>
      </c>
      <c r="G86" s="153">
        <f>'приложение 5'!H75</f>
        <v>1700</v>
      </c>
    </row>
    <row r="87" spans="1:7" s="116" customFormat="1" ht="32.25" customHeight="1">
      <c r="A87" s="180" t="s">
        <v>68</v>
      </c>
      <c r="B87" s="167" t="s">
        <v>682</v>
      </c>
      <c r="C87" s="91" t="s">
        <v>636</v>
      </c>
      <c r="D87" s="91" t="s">
        <v>595</v>
      </c>
      <c r="E87" s="91" t="s">
        <v>591</v>
      </c>
      <c r="F87" s="167"/>
      <c r="G87" s="153">
        <f>G88</f>
        <v>19.71</v>
      </c>
    </row>
    <row r="88" spans="1:7" s="116" customFormat="1" ht="19.5" customHeight="1">
      <c r="A88" s="180" t="s">
        <v>11</v>
      </c>
      <c r="B88" s="167" t="s">
        <v>682</v>
      </c>
      <c r="C88" s="91" t="s">
        <v>636</v>
      </c>
      <c r="D88" s="91" t="s">
        <v>595</v>
      </c>
      <c r="E88" s="91" t="s">
        <v>591</v>
      </c>
      <c r="F88" s="167">
        <v>610</v>
      </c>
      <c r="G88" s="153">
        <f>'приложение 5'!H77</f>
        <v>19.71</v>
      </c>
    </row>
    <row r="89" spans="1:7" s="116" customFormat="1" ht="25.5" customHeight="1">
      <c r="A89" s="77" t="s">
        <v>705</v>
      </c>
      <c r="B89" s="167" t="s">
        <v>704</v>
      </c>
      <c r="C89" s="91" t="s">
        <v>636</v>
      </c>
      <c r="D89" s="91" t="s">
        <v>595</v>
      </c>
      <c r="E89" s="91" t="s">
        <v>591</v>
      </c>
      <c r="F89" s="167"/>
      <c r="G89" s="153">
        <f>G90</f>
        <v>100</v>
      </c>
    </row>
    <row r="90" spans="1:7" s="116" customFormat="1" ht="19.5" customHeight="1">
      <c r="A90" s="180" t="s">
        <v>11</v>
      </c>
      <c r="B90" s="167" t="s">
        <v>704</v>
      </c>
      <c r="C90" s="91" t="s">
        <v>636</v>
      </c>
      <c r="D90" s="91" t="s">
        <v>595</v>
      </c>
      <c r="E90" s="91" t="s">
        <v>591</v>
      </c>
      <c r="F90" s="167">
        <v>610</v>
      </c>
      <c r="G90" s="153">
        <f>'приложение 5'!H79</f>
        <v>100</v>
      </c>
    </row>
    <row r="91" spans="1:7" s="116" customFormat="1" ht="28.5" customHeight="1">
      <c r="A91" s="180" t="s">
        <v>129</v>
      </c>
      <c r="B91" s="167" t="s">
        <v>269</v>
      </c>
      <c r="C91" s="91" t="s">
        <v>636</v>
      </c>
      <c r="D91" s="91" t="s">
        <v>595</v>
      </c>
      <c r="E91" s="91" t="s">
        <v>604</v>
      </c>
      <c r="F91" s="139"/>
      <c r="G91" s="153">
        <f>G92</f>
        <v>3323.5899999999997</v>
      </c>
    </row>
    <row r="92" spans="1:7" s="116" customFormat="1" ht="26.25" customHeight="1">
      <c r="A92" s="245" t="s">
        <v>69</v>
      </c>
      <c r="B92" s="167" t="s">
        <v>70</v>
      </c>
      <c r="C92" s="4" t="s">
        <v>636</v>
      </c>
      <c r="D92" s="91" t="s">
        <v>595</v>
      </c>
      <c r="E92" s="91" t="s">
        <v>604</v>
      </c>
      <c r="F92" s="139"/>
      <c r="G92" s="153">
        <f>G93+G94+G95</f>
        <v>3323.5899999999997</v>
      </c>
    </row>
    <row r="93" spans="1:7" s="116" customFormat="1" ht="27.75" customHeight="1">
      <c r="A93" s="180" t="s">
        <v>583</v>
      </c>
      <c r="B93" s="167" t="s">
        <v>269</v>
      </c>
      <c r="C93" s="4" t="s">
        <v>636</v>
      </c>
      <c r="D93" s="91" t="s">
        <v>595</v>
      </c>
      <c r="E93" s="91" t="s">
        <v>604</v>
      </c>
      <c r="F93" s="167">
        <v>120</v>
      </c>
      <c r="G93" s="153">
        <f>'приложение 5'!H86</f>
        <v>3043.39</v>
      </c>
    </row>
    <row r="94" spans="1:7" s="116" customFormat="1" ht="28.5" customHeight="1">
      <c r="A94" s="50" t="s">
        <v>25</v>
      </c>
      <c r="B94" s="167" t="s">
        <v>269</v>
      </c>
      <c r="C94" s="4" t="s">
        <v>636</v>
      </c>
      <c r="D94" s="91" t="s">
        <v>595</v>
      </c>
      <c r="E94" s="91" t="s">
        <v>604</v>
      </c>
      <c r="F94" s="167">
        <v>240</v>
      </c>
      <c r="G94" s="153">
        <f>'приложение 5'!H87</f>
        <v>275.01</v>
      </c>
    </row>
    <row r="95" spans="1:7" s="116" customFormat="1" ht="15" customHeight="1">
      <c r="A95" s="6" t="s">
        <v>5</v>
      </c>
      <c r="B95" s="167" t="s">
        <v>269</v>
      </c>
      <c r="C95" s="4" t="s">
        <v>636</v>
      </c>
      <c r="D95" s="91" t="s">
        <v>595</v>
      </c>
      <c r="E95" s="91" t="s">
        <v>604</v>
      </c>
      <c r="F95" s="139">
        <v>850</v>
      </c>
      <c r="G95" s="153">
        <f>'приложение 5'!H88</f>
        <v>5.19</v>
      </c>
    </row>
    <row r="96" spans="1:7" s="116" customFormat="1" ht="48" customHeight="1">
      <c r="A96" s="51" t="s">
        <v>130</v>
      </c>
      <c r="B96" s="167" t="s">
        <v>131</v>
      </c>
      <c r="C96" s="4" t="s">
        <v>636</v>
      </c>
      <c r="D96" s="91" t="s">
        <v>603</v>
      </c>
      <c r="E96" s="91" t="s">
        <v>593</v>
      </c>
      <c r="F96" s="139"/>
      <c r="G96" s="153">
        <f>G97</f>
        <v>6914.1</v>
      </c>
    </row>
    <row r="97" spans="1:7" s="116" customFormat="1" ht="30.75" customHeight="1">
      <c r="A97" s="9" t="s">
        <v>35</v>
      </c>
      <c r="B97" s="167" t="s">
        <v>132</v>
      </c>
      <c r="C97" s="4" t="s">
        <v>636</v>
      </c>
      <c r="D97" s="91" t="s">
        <v>603</v>
      </c>
      <c r="E97" s="91" t="s">
        <v>593</v>
      </c>
      <c r="F97" s="139"/>
      <c r="G97" s="153">
        <f>G98</f>
        <v>6914.1</v>
      </c>
    </row>
    <row r="98" spans="1:7" s="116" customFormat="1" ht="15" customHeight="1">
      <c r="A98" s="180" t="s">
        <v>11</v>
      </c>
      <c r="B98" s="167" t="s">
        <v>132</v>
      </c>
      <c r="C98" s="4" t="s">
        <v>636</v>
      </c>
      <c r="D98" s="91" t="s">
        <v>603</v>
      </c>
      <c r="E98" s="91" t="s">
        <v>593</v>
      </c>
      <c r="F98" s="139">
        <v>610</v>
      </c>
      <c r="G98" s="153">
        <f>'приложение 5'!H36</f>
        <v>6914.1</v>
      </c>
    </row>
    <row r="99" spans="1:7" s="116" customFormat="1" ht="33.75" customHeight="1">
      <c r="A99" s="50" t="s">
        <v>694</v>
      </c>
      <c r="B99" s="167" t="s">
        <v>696</v>
      </c>
      <c r="C99" s="4" t="s">
        <v>675</v>
      </c>
      <c r="D99" s="91" t="s">
        <v>595</v>
      </c>
      <c r="E99" s="91" t="s">
        <v>591</v>
      </c>
      <c r="F99" s="139"/>
      <c r="G99" s="153">
        <f>G100</f>
        <v>6000</v>
      </c>
    </row>
    <row r="100" spans="1:7" s="116" customFormat="1" ht="27.75" customHeight="1">
      <c r="A100" s="6" t="s">
        <v>693</v>
      </c>
      <c r="B100" s="167" t="s">
        <v>695</v>
      </c>
      <c r="C100" s="4" t="s">
        <v>675</v>
      </c>
      <c r="D100" s="91" t="s">
        <v>595</v>
      </c>
      <c r="E100" s="91" t="s">
        <v>591</v>
      </c>
      <c r="F100" s="139"/>
      <c r="G100" s="153">
        <f>G101</f>
        <v>6000</v>
      </c>
    </row>
    <row r="101" spans="1:7" s="116" customFormat="1" ht="24" customHeight="1">
      <c r="A101" s="11" t="s">
        <v>615</v>
      </c>
      <c r="B101" s="167" t="s">
        <v>695</v>
      </c>
      <c r="C101" s="4" t="s">
        <v>675</v>
      </c>
      <c r="D101" s="91" t="s">
        <v>595</v>
      </c>
      <c r="E101" s="91" t="s">
        <v>591</v>
      </c>
      <c r="F101" s="139">
        <v>410</v>
      </c>
      <c r="G101" s="153">
        <f>'приложение 5'!H376</f>
        <v>6000</v>
      </c>
    </row>
    <row r="102" spans="1:7" s="116" customFormat="1" ht="39.75" customHeight="1">
      <c r="A102" s="130" t="s">
        <v>42</v>
      </c>
      <c r="B102" s="92" t="s">
        <v>200</v>
      </c>
      <c r="C102" s="165"/>
      <c r="D102" s="118"/>
      <c r="E102" s="118"/>
      <c r="F102" s="7"/>
      <c r="G102" s="189">
        <f>G103+G125</f>
        <v>725.05</v>
      </c>
    </row>
    <row r="103" spans="1:7" s="116" customFormat="1" ht="30" customHeight="1">
      <c r="A103" s="50" t="s">
        <v>352</v>
      </c>
      <c r="B103" s="94" t="s">
        <v>540</v>
      </c>
      <c r="C103" s="167"/>
      <c r="D103" s="91"/>
      <c r="E103" s="91"/>
      <c r="F103" s="4"/>
      <c r="G103" s="153">
        <f>G104+G112+G116+G119+G122</f>
        <v>711.5999999999999</v>
      </c>
    </row>
    <row r="104" spans="1:7" s="116" customFormat="1" ht="41.25" customHeight="1">
      <c r="A104" s="9" t="s">
        <v>353</v>
      </c>
      <c r="B104" s="94" t="s">
        <v>250</v>
      </c>
      <c r="C104" s="167"/>
      <c r="D104" s="91"/>
      <c r="E104" s="91"/>
      <c r="F104" s="4"/>
      <c r="G104" s="153">
        <f>G105+G108+G110</f>
        <v>636.5999999999999</v>
      </c>
    </row>
    <row r="105" spans="1:7" s="116" customFormat="1" ht="69.75" customHeight="1">
      <c r="A105" s="9" t="s">
        <v>14</v>
      </c>
      <c r="B105" s="94" t="s">
        <v>203</v>
      </c>
      <c r="C105" s="167"/>
      <c r="D105" s="91"/>
      <c r="E105" s="91"/>
      <c r="F105" s="4"/>
      <c r="G105" s="153">
        <f>G106+G107</f>
        <v>636.5999999999999</v>
      </c>
    </row>
    <row r="106" spans="1:7" s="116" customFormat="1" ht="29.25" customHeight="1">
      <c r="A106" s="6" t="s">
        <v>583</v>
      </c>
      <c r="B106" s="94" t="s">
        <v>203</v>
      </c>
      <c r="C106" s="167">
        <v>116</v>
      </c>
      <c r="D106" s="91" t="s">
        <v>591</v>
      </c>
      <c r="E106" s="91" t="s">
        <v>604</v>
      </c>
      <c r="F106" s="4" t="s">
        <v>2</v>
      </c>
      <c r="G106" s="153">
        <f>'приложение 5'!H163</f>
        <v>454.21</v>
      </c>
    </row>
    <row r="107" spans="1:7" s="116" customFormat="1" ht="31.5" customHeight="1">
      <c r="A107" s="6" t="s">
        <v>580</v>
      </c>
      <c r="B107" s="94" t="s">
        <v>203</v>
      </c>
      <c r="C107" s="167">
        <v>116</v>
      </c>
      <c r="D107" s="91" t="s">
        <v>591</v>
      </c>
      <c r="E107" s="91" t="s">
        <v>604</v>
      </c>
      <c r="F107" s="4" t="s">
        <v>6</v>
      </c>
      <c r="G107" s="153">
        <f>'приложение 5'!H164</f>
        <v>182.39</v>
      </c>
    </row>
    <row r="108" spans="1:7" s="116" customFormat="1" ht="24.75" customHeight="1">
      <c r="A108" s="245" t="s">
        <v>543</v>
      </c>
      <c r="B108" s="94" t="s">
        <v>544</v>
      </c>
      <c r="C108" s="167">
        <v>546</v>
      </c>
      <c r="D108" s="91"/>
      <c r="E108" s="91"/>
      <c r="F108" s="4"/>
      <c r="G108" s="153">
        <f>G109</f>
        <v>0</v>
      </c>
    </row>
    <row r="109" spans="1:7" s="116" customFormat="1" ht="25.5" customHeight="1">
      <c r="A109" s="6" t="s">
        <v>11</v>
      </c>
      <c r="B109" s="94" t="s">
        <v>544</v>
      </c>
      <c r="C109" s="167">
        <v>546</v>
      </c>
      <c r="D109" s="91" t="s">
        <v>604</v>
      </c>
      <c r="E109" s="91" t="s">
        <v>591</v>
      </c>
      <c r="F109" s="4" t="s">
        <v>12</v>
      </c>
      <c r="G109" s="153">
        <f>'приложение 5'!H388</f>
        <v>0</v>
      </c>
    </row>
    <row r="110" spans="1:7" s="116" customFormat="1" ht="29.25" customHeight="1">
      <c r="A110" s="9" t="s">
        <v>81</v>
      </c>
      <c r="B110" s="167" t="s">
        <v>84</v>
      </c>
      <c r="C110" s="167">
        <v>546</v>
      </c>
      <c r="D110" s="91"/>
      <c r="E110" s="91"/>
      <c r="F110" s="4"/>
      <c r="G110" s="153">
        <f>G111</f>
        <v>0</v>
      </c>
    </row>
    <row r="111" spans="1:7" s="116" customFormat="1" ht="19.5" customHeight="1">
      <c r="A111" s="6" t="s">
        <v>11</v>
      </c>
      <c r="B111" s="167" t="s">
        <v>84</v>
      </c>
      <c r="C111" s="167">
        <v>546</v>
      </c>
      <c r="D111" s="91" t="s">
        <v>603</v>
      </c>
      <c r="E111" s="91" t="s">
        <v>593</v>
      </c>
      <c r="F111" s="4" t="s">
        <v>12</v>
      </c>
      <c r="G111" s="153">
        <v>0</v>
      </c>
    </row>
    <row r="112" spans="1:7" s="116" customFormat="1" ht="46.5" customHeight="1">
      <c r="A112" s="9" t="s">
        <v>338</v>
      </c>
      <c r="B112" s="167" t="s">
        <v>271</v>
      </c>
      <c r="C112" s="167"/>
      <c r="D112" s="91"/>
      <c r="E112" s="91"/>
      <c r="F112" s="4"/>
      <c r="G112" s="153">
        <f>G113</f>
        <v>0</v>
      </c>
    </row>
    <row r="113" spans="1:7" s="116" customFormat="1" ht="30" customHeight="1">
      <c r="A113" s="9" t="s">
        <v>81</v>
      </c>
      <c r="B113" s="167" t="s">
        <v>272</v>
      </c>
      <c r="C113" s="167"/>
      <c r="D113" s="91"/>
      <c r="E113" s="91"/>
      <c r="F113" s="4"/>
      <c r="G113" s="153">
        <f>G114+G115</f>
        <v>0</v>
      </c>
    </row>
    <row r="114" spans="1:7" s="116" customFormat="1" ht="30" customHeight="1" hidden="1">
      <c r="A114" s="6" t="s">
        <v>10</v>
      </c>
      <c r="B114" s="167" t="s">
        <v>272</v>
      </c>
      <c r="C114" s="167">
        <v>112</v>
      </c>
      <c r="D114" s="91" t="s">
        <v>595</v>
      </c>
      <c r="E114" s="91" t="s">
        <v>604</v>
      </c>
      <c r="F114" s="4" t="s">
        <v>6</v>
      </c>
      <c r="G114" s="153">
        <f>'приложение 5'!H93</f>
        <v>0</v>
      </c>
    </row>
    <row r="115" spans="1:7" s="116" customFormat="1" ht="18" customHeight="1">
      <c r="A115" s="6" t="s">
        <v>11</v>
      </c>
      <c r="B115" s="167" t="s">
        <v>272</v>
      </c>
      <c r="C115" s="167">
        <v>112</v>
      </c>
      <c r="D115" s="4" t="s">
        <v>633</v>
      </c>
      <c r="E115" s="4" t="s">
        <v>596</v>
      </c>
      <c r="F115" s="4" t="s">
        <v>12</v>
      </c>
      <c r="G115" s="153">
        <f>'приложение 5'!H125</f>
        <v>0</v>
      </c>
    </row>
    <row r="116" spans="1:7" s="116" customFormat="1" ht="30" customHeight="1">
      <c r="A116" s="50" t="s">
        <v>359</v>
      </c>
      <c r="B116" s="94" t="s">
        <v>206</v>
      </c>
      <c r="C116" s="167"/>
      <c r="D116" s="91"/>
      <c r="E116" s="91"/>
      <c r="F116" s="4"/>
      <c r="G116" s="153">
        <f>G117</f>
        <v>0</v>
      </c>
    </row>
    <row r="117" spans="1:7" s="116" customFormat="1" ht="30" customHeight="1">
      <c r="A117" s="18" t="s">
        <v>205</v>
      </c>
      <c r="B117" s="94" t="s">
        <v>206</v>
      </c>
      <c r="C117" s="167"/>
      <c r="D117" s="91"/>
      <c r="E117" s="91"/>
      <c r="F117" s="4"/>
      <c r="G117" s="153">
        <f>G118</f>
        <v>0</v>
      </c>
    </row>
    <row r="118" spans="1:7" s="116" customFormat="1" ht="30" customHeight="1">
      <c r="A118" s="6" t="s">
        <v>580</v>
      </c>
      <c r="B118" s="94" t="s">
        <v>206</v>
      </c>
      <c r="C118" s="167">
        <v>116</v>
      </c>
      <c r="D118" s="91" t="s">
        <v>593</v>
      </c>
      <c r="E118" s="91" t="s">
        <v>679</v>
      </c>
      <c r="F118" s="4" t="s">
        <v>6</v>
      </c>
      <c r="G118" s="153">
        <f>'приложение 5'!H241</f>
        <v>0</v>
      </c>
    </row>
    <row r="119" spans="1:7" s="116" customFormat="1" ht="50.25" customHeight="1">
      <c r="A119" s="9" t="s">
        <v>360</v>
      </c>
      <c r="B119" s="94" t="s">
        <v>545</v>
      </c>
      <c r="C119" s="167"/>
      <c r="D119" s="91"/>
      <c r="E119" s="91"/>
      <c r="F119" s="4"/>
      <c r="G119" s="153">
        <f>G120</f>
        <v>47.4</v>
      </c>
    </row>
    <row r="120" spans="1:7" s="116" customFormat="1" ht="36" customHeight="1">
      <c r="A120" s="9" t="s">
        <v>83</v>
      </c>
      <c r="B120" s="94" t="s">
        <v>196</v>
      </c>
      <c r="C120" s="167"/>
      <c r="D120" s="91"/>
      <c r="E120" s="91"/>
      <c r="F120" s="4"/>
      <c r="G120" s="153">
        <f>G121</f>
        <v>47.4</v>
      </c>
    </row>
    <row r="121" spans="1:7" s="116" customFormat="1" ht="30" customHeight="1">
      <c r="A121" s="6" t="s">
        <v>580</v>
      </c>
      <c r="B121" s="94" t="s">
        <v>196</v>
      </c>
      <c r="C121" s="167">
        <v>116</v>
      </c>
      <c r="D121" s="91" t="s">
        <v>593</v>
      </c>
      <c r="E121" s="91" t="s">
        <v>679</v>
      </c>
      <c r="F121" s="4" t="s">
        <v>6</v>
      </c>
      <c r="G121" s="153">
        <f>'приложение 5'!H243</f>
        <v>47.4</v>
      </c>
    </row>
    <row r="122" spans="1:7" s="116" customFormat="1" ht="27" customHeight="1">
      <c r="A122" s="51" t="s">
        <v>411</v>
      </c>
      <c r="B122" s="139" t="s">
        <v>538</v>
      </c>
      <c r="C122" s="167"/>
      <c r="D122" s="4"/>
      <c r="E122" s="4"/>
      <c r="F122" s="4"/>
      <c r="G122" s="153">
        <f>G123</f>
        <v>27.6</v>
      </c>
    </row>
    <row r="123" spans="1:7" s="116" customFormat="1" ht="23.25" customHeight="1">
      <c r="A123" s="6" t="s">
        <v>158</v>
      </c>
      <c r="B123" s="139" t="s">
        <v>539</v>
      </c>
      <c r="C123" s="167"/>
      <c r="D123" s="4"/>
      <c r="E123" s="4"/>
      <c r="F123" s="4"/>
      <c r="G123" s="153">
        <f>G124</f>
        <v>27.6</v>
      </c>
    </row>
    <row r="124" spans="1:7" s="116" customFormat="1" ht="16.5" customHeight="1">
      <c r="A124" s="6" t="s">
        <v>570</v>
      </c>
      <c r="B124" s="139" t="s">
        <v>539</v>
      </c>
      <c r="C124" s="4" t="s">
        <v>672</v>
      </c>
      <c r="D124" s="91" t="s">
        <v>593</v>
      </c>
      <c r="E124" s="91" t="s">
        <v>679</v>
      </c>
      <c r="F124" s="4" t="s">
        <v>571</v>
      </c>
      <c r="G124" s="153">
        <f>'приложение 5'!H513</f>
        <v>27.6</v>
      </c>
    </row>
    <row r="125" spans="1:7" s="116" customFormat="1" ht="38.25" customHeight="1">
      <c r="A125" s="50" t="s">
        <v>401</v>
      </c>
      <c r="B125" s="39" t="s">
        <v>402</v>
      </c>
      <c r="C125" s="4"/>
      <c r="D125" s="134"/>
      <c r="E125" s="134"/>
      <c r="F125" s="4"/>
      <c r="G125" s="153">
        <f>G126+G129</f>
        <v>13.45</v>
      </c>
    </row>
    <row r="126" spans="1:7" s="116" customFormat="1" ht="59.25" customHeight="1">
      <c r="A126" s="50" t="s">
        <v>403</v>
      </c>
      <c r="B126" s="39" t="s">
        <v>410</v>
      </c>
      <c r="C126" s="4"/>
      <c r="D126" s="134"/>
      <c r="E126" s="134"/>
      <c r="F126" s="4"/>
      <c r="G126" s="153">
        <f>G127</f>
        <v>7.45</v>
      </c>
    </row>
    <row r="127" spans="1:7" s="116" customFormat="1" ht="32.25" customHeight="1">
      <c r="A127" s="6" t="s">
        <v>580</v>
      </c>
      <c r="B127" s="39" t="s">
        <v>410</v>
      </c>
      <c r="C127" s="4" t="s">
        <v>676</v>
      </c>
      <c r="D127" s="134" t="s">
        <v>593</v>
      </c>
      <c r="E127" s="134" t="s">
        <v>679</v>
      </c>
      <c r="F127" s="4" t="s">
        <v>6</v>
      </c>
      <c r="G127" s="153">
        <f>'приложение 5'!H382</f>
        <v>7.45</v>
      </c>
    </row>
    <row r="128" spans="1:7" s="116" customFormat="1" ht="32.25" customHeight="1">
      <c r="A128" s="17" t="s">
        <v>685</v>
      </c>
      <c r="B128" s="39" t="s">
        <v>683</v>
      </c>
      <c r="C128" s="4"/>
      <c r="D128" s="134"/>
      <c r="E128" s="134"/>
      <c r="F128" s="4"/>
      <c r="G128" s="153">
        <f>G129</f>
        <v>6</v>
      </c>
    </row>
    <row r="129" spans="1:7" s="116" customFormat="1" ht="32.25" customHeight="1">
      <c r="A129" s="6" t="s">
        <v>686</v>
      </c>
      <c r="B129" s="39" t="s">
        <v>684</v>
      </c>
      <c r="C129" s="4"/>
      <c r="D129" s="134"/>
      <c r="E129" s="134"/>
      <c r="F129" s="4"/>
      <c r="G129" s="153">
        <f>G130</f>
        <v>6</v>
      </c>
    </row>
    <row r="130" spans="1:7" s="116" customFormat="1" ht="27" customHeight="1">
      <c r="A130" s="6" t="s">
        <v>11</v>
      </c>
      <c r="B130" s="39" t="s">
        <v>684</v>
      </c>
      <c r="C130" s="4" t="s">
        <v>676</v>
      </c>
      <c r="D130" s="134" t="s">
        <v>603</v>
      </c>
      <c r="E130" s="134" t="s">
        <v>593</v>
      </c>
      <c r="F130" s="4" t="s">
        <v>12</v>
      </c>
      <c r="G130" s="153">
        <f>'приложение 5'!H443</f>
        <v>6</v>
      </c>
    </row>
    <row r="131" spans="1:7" s="116" customFormat="1" ht="48.75" customHeight="1">
      <c r="A131" s="246" t="s">
        <v>261</v>
      </c>
      <c r="B131" s="178" t="s">
        <v>262</v>
      </c>
      <c r="C131" s="91" t="s">
        <v>636</v>
      </c>
      <c r="D131" s="135" t="s">
        <v>603</v>
      </c>
      <c r="E131" s="135" t="s">
        <v>603</v>
      </c>
      <c r="F131" s="4"/>
      <c r="G131" s="189">
        <f>G132+G138+G135+G141+G145</f>
        <v>956.7199999999999</v>
      </c>
    </row>
    <row r="132" spans="1:7" s="116" customFormat="1" ht="44.25" customHeight="1">
      <c r="A132" s="50" t="s">
        <v>323</v>
      </c>
      <c r="B132" s="141" t="s">
        <v>52</v>
      </c>
      <c r="C132" s="91" t="s">
        <v>636</v>
      </c>
      <c r="D132" s="135" t="s">
        <v>603</v>
      </c>
      <c r="E132" s="135" t="s">
        <v>603</v>
      </c>
      <c r="F132" s="4"/>
      <c r="G132" s="153">
        <f>G133</f>
        <v>87.91</v>
      </c>
    </row>
    <row r="133" spans="1:7" s="116" customFormat="1" ht="31.5" customHeight="1">
      <c r="A133" s="9" t="s">
        <v>56</v>
      </c>
      <c r="B133" s="167" t="s">
        <v>57</v>
      </c>
      <c r="C133" s="91" t="s">
        <v>636</v>
      </c>
      <c r="D133" s="135" t="s">
        <v>603</v>
      </c>
      <c r="E133" s="135" t="s">
        <v>603</v>
      </c>
      <c r="F133" s="4"/>
      <c r="G133" s="153">
        <f>G134</f>
        <v>87.91</v>
      </c>
    </row>
    <row r="134" spans="1:7" s="116" customFormat="1" ht="30.75" customHeight="1">
      <c r="A134" s="6" t="s">
        <v>580</v>
      </c>
      <c r="B134" s="167" t="s">
        <v>57</v>
      </c>
      <c r="C134" s="91" t="s">
        <v>636</v>
      </c>
      <c r="D134" s="135" t="s">
        <v>603</v>
      </c>
      <c r="E134" s="135" t="s">
        <v>603</v>
      </c>
      <c r="F134" s="4" t="s">
        <v>6</v>
      </c>
      <c r="G134" s="153">
        <f>'приложение 5'!H43</f>
        <v>87.91</v>
      </c>
    </row>
    <row r="135" spans="1:7" s="116" customFormat="1" ht="34.5" customHeight="1">
      <c r="A135" s="6" t="s">
        <v>324</v>
      </c>
      <c r="B135" s="141" t="s">
        <v>73</v>
      </c>
      <c r="C135" s="91" t="s">
        <v>636</v>
      </c>
      <c r="D135" s="135" t="s">
        <v>603</v>
      </c>
      <c r="E135" s="135" t="s">
        <v>603</v>
      </c>
      <c r="F135" s="4"/>
      <c r="G135" s="153">
        <f>G136</f>
        <v>5.85</v>
      </c>
    </row>
    <row r="136" spans="1:7" s="116" customFormat="1" ht="30.75" customHeight="1">
      <c r="A136" s="9" t="s">
        <v>56</v>
      </c>
      <c r="B136" s="167" t="s">
        <v>74</v>
      </c>
      <c r="C136" s="91" t="s">
        <v>636</v>
      </c>
      <c r="D136" s="135" t="s">
        <v>603</v>
      </c>
      <c r="E136" s="135" t="s">
        <v>603</v>
      </c>
      <c r="F136" s="4"/>
      <c r="G136" s="153">
        <f>G137</f>
        <v>5.85</v>
      </c>
    </row>
    <row r="137" spans="1:7" s="116" customFormat="1" ht="21" customHeight="1">
      <c r="A137" s="6" t="s">
        <v>10</v>
      </c>
      <c r="B137" s="167" t="s">
        <v>74</v>
      </c>
      <c r="C137" s="91" t="s">
        <v>636</v>
      </c>
      <c r="D137" s="135" t="s">
        <v>603</v>
      </c>
      <c r="E137" s="135" t="s">
        <v>603</v>
      </c>
      <c r="F137" s="4" t="s">
        <v>6</v>
      </c>
      <c r="G137" s="153">
        <f>'приложение 5'!H46</f>
        <v>5.85</v>
      </c>
    </row>
    <row r="138" spans="1:7" s="116" customFormat="1" ht="48.75" customHeight="1">
      <c r="A138" s="6" t="s">
        <v>325</v>
      </c>
      <c r="B138" s="141" t="s">
        <v>58</v>
      </c>
      <c r="C138" s="91" t="s">
        <v>636</v>
      </c>
      <c r="D138" s="135" t="s">
        <v>603</v>
      </c>
      <c r="E138" s="135" t="s">
        <v>603</v>
      </c>
      <c r="F138" s="4"/>
      <c r="G138" s="153">
        <f>G139</f>
        <v>107.17</v>
      </c>
    </row>
    <row r="139" spans="1:7" s="116" customFormat="1" ht="27" customHeight="1">
      <c r="A139" s="9" t="s">
        <v>56</v>
      </c>
      <c r="B139" s="167" t="s">
        <v>59</v>
      </c>
      <c r="C139" s="91" t="s">
        <v>636</v>
      </c>
      <c r="D139" s="135" t="s">
        <v>603</v>
      </c>
      <c r="E139" s="135" t="s">
        <v>603</v>
      </c>
      <c r="F139" s="4"/>
      <c r="G139" s="153">
        <f>G140</f>
        <v>107.17</v>
      </c>
    </row>
    <row r="140" spans="1:7" s="116" customFormat="1" ht="30.75" customHeight="1">
      <c r="A140" s="6" t="s">
        <v>580</v>
      </c>
      <c r="B140" s="167" t="s">
        <v>59</v>
      </c>
      <c r="C140" s="167">
        <v>112</v>
      </c>
      <c r="D140" s="135" t="s">
        <v>603</v>
      </c>
      <c r="E140" s="135" t="s">
        <v>603</v>
      </c>
      <c r="F140" s="4" t="s">
        <v>6</v>
      </c>
      <c r="G140" s="153">
        <f>'приложение 5'!H49</f>
        <v>107.17</v>
      </c>
    </row>
    <row r="141" spans="1:7" s="116" customFormat="1" ht="30.75" customHeight="1">
      <c r="A141" s="6" t="s">
        <v>326</v>
      </c>
      <c r="B141" s="141" t="s">
        <v>72</v>
      </c>
      <c r="C141" s="91" t="s">
        <v>636</v>
      </c>
      <c r="D141" s="135" t="s">
        <v>603</v>
      </c>
      <c r="E141" s="135" t="s">
        <v>603</v>
      </c>
      <c r="F141" s="4"/>
      <c r="G141" s="153">
        <f>G142</f>
        <v>50.19</v>
      </c>
    </row>
    <row r="142" spans="1:7" s="116" customFormat="1" ht="26.25" customHeight="1">
      <c r="A142" s="9" t="s">
        <v>56</v>
      </c>
      <c r="B142" s="167" t="s">
        <v>71</v>
      </c>
      <c r="C142" s="91" t="s">
        <v>636</v>
      </c>
      <c r="D142" s="135" t="s">
        <v>603</v>
      </c>
      <c r="E142" s="135" t="s">
        <v>603</v>
      </c>
      <c r="F142" s="4"/>
      <c r="G142" s="153">
        <f>G143+G144</f>
        <v>50.19</v>
      </c>
    </row>
    <row r="143" spans="1:7" s="116" customFormat="1" ht="30.75" customHeight="1">
      <c r="A143" s="6" t="s">
        <v>580</v>
      </c>
      <c r="B143" s="167" t="s">
        <v>71</v>
      </c>
      <c r="C143" s="167">
        <v>112</v>
      </c>
      <c r="D143" s="135" t="s">
        <v>603</v>
      </c>
      <c r="E143" s="135" t="s">
        <v>603</v>
      </c>
      <c r="F143" s="4" t="s">
        <v>6</v>
      </c>
      <c r="G143" s="153">
        <f>'приложение 5'!H52</f>
        <v>0</v>
      </c>
    </row>
    <row r="144" spans="1:7" s="116" customFormat="1" ht="25.5" customHeight="1">
      <c r="A144" s="6" t="s">
        <v>11</v>
      </c>
      <c r="B144" s="167" t="s">
        <v>71</v>
      </c>
      <c r="C144" s="167">
        <v>112</v>
      </c>
      <c r="D144" s="135" t="s">
        <v>603</v>
      </c>
      <c r="E144" s="135" t="s">
        <v>603</v>
      </c>
      <c r="F144" s="4" t="s">
        <v>12</v>
      </c>
      <c r="G144" s="153">
        <f>'приложение 5'!H53</f>
        <v>50.19</v>
      </c>
    </row>
    <row r="145" spans="1:7" s="116" customFormat="1" ht="30.75" customHeight="1">
      <c r="A145" s="50" t="s">
        <v>261</v>
      </c>
      <c r="B145" s="42" t="s">
        <v>262</v>
      </c>
      <c r="C145" s="38" t="s">
        <v>636</v>
      </c>
      <c r="D145" s="34" t="s">
        <v>620</v>
      </c>
      <c r="E145" s="34" t="s">
        <v>593</v>
      </c>
      <c r="F145" s="4"/>
      <c r="G145" s="153">
        <f>G146</f>
        <v>705.5999999999999</v>
      </c>
    </row>
    <row r="146" spans="1:7" s="116" customFormat="1" ht="30.75" customHeight="1">
      <c r="A146" s="71" t="s">
        <v>488</v>
      </c>
      <c r="B146" s="42" t="s">
        <v>487</v>
      </c>
      <c r="C146" s="38" t="s">
        <v>636</v>
      </c>
      <c r="D146" s="34" t="s">
        <v>620</v>
      </c>
      <c r="E146" s="34" t="s">
        <v>593</v>
      </c>
      <c r="F146" s="4"/>
      <c r="G146" s="153">
        <f>G147</f>
        <v>705.5999999999999</v>
      </c>
    </row>
    <row r="147" spans="1:7" s="116" customFormat="1" ht="30.75" customHeight="1">
      <c r="A147" s="71" t="s">
        <v>489</v>
      </c>
      <c r="B147" s="52" t="s">
        <v>486</v>
      </c>
      <c r="C147" s="38" t="s">
        <v>636</v>
      </c>
      <c r="D147" s="34" t="s">
        <v>620</v>
      </c>
      <c r="E147" s="34" t="s">
        <v>593</v>
      </c>
      <c r="F147" s="4"/>
      <c r="G147" s="153">
        <f>G148</f>
        <v>705.5999999999999</v>
      </c>
    </row>
    <row r="148" spans="1:7" s="116" customFormat="1" ht="30.75" customHeight="1">
      <c r="A148" s="50" t="s">
        <v>97</v>
      </c>
      <c r="B148" s="52" t="s">
        <v>486</v>
      </c>
      <c r="C148" s="38" t="s">
        <v>636</v>
      </c>
      <c r="D148" s="34" t="s">
        <v>620</v>
      </c>
      <c r="E148" s="34" t="s">
        <v>593</v>
      </c>
      <c r="F148" s="4" t="s">
        <v>582</v>
      </c>
      <c r="G148" s="153">
        <f>'приложение 5'!H99</f>
        <v>705.5999999999999</v>
      </c>
    </row>
    <row r="149" spans="1:7" s="116" customFormat="1" ht="45.75" customHeight="1">
      <c r="A149" s="121" t="s">
        <v>494</v>
      </c>
      <c r="B149" s="178" t="s">
        <v>273</v>
      </c>
      <c r="C149" s="165"/>
      <c r="D149" s="4"/>
      <c r="E149" s="4"/>
      <c r="F149" s="4"/>
      <c r="G149" s="189">
        <f>G150+G155+G163+G160</f>
        <v>9787.91</v>
      </c>
    </row>
    <row r="150" spans="1:7" s="247" customFormat="1" ht="30.75" customHeight="1">
      <c r="A150" s="10" t="s">
        <v>286</v>
      </c>
      <c r="B150" s="141" t="s">
        <v>80</v>
      </c>
      <c r="C150" s="91" t="s">
        <v>636</v>
      </c>
      <c r="D150" s="4" t="s">
        <v>633</v>
      </c>
      <c r="E150" s="4" t="s">
        <v>596</v>
      </c>
      <c r="F150" s="4"/>
      <c r="G150" s="124">
        <f>G151+G153</f>
        <v>2641.39</v>
      </c>
    </row>
    <row r="151" spans="1:7" s="247" customFormat="1" ht="16.5" customHeight="1">
      <c r="A151" s="9" t="s">
        <v>79</v>
      </c>
      <c r="B151" s="141" t="s">
        <v>227</v>
      </c>
      <c r="C151" s="91" t="s">
        <v>636</v>
      </c>
      <c r="D151" s="4" t="s">
        <v>633</v>
      </c>
      <c r="E151" s="4" t="s">
        <v>596</v>
      </c>
      <c r="F151" s="4"/>
      <c r="G151" s="124">
        <f>G152</f>
        <v>1898.24</v>
      </c>
    </row>
    <row r="152" spans="1:7" s="247" customFormat="1" ht="26.25" customHeight="1">
      <c r="A152" s="6" t="s">
        <v>11</v>
      </c>
      <c r="B152" s="141" t="s">
        <v>227</v>
      </c>
      <c r="C152" s="91" t="s">
        <v>636</v>
      </c>
      <c r="D152" s="4" t="s">
        <v>633</v>
      </c>
      <c r="E152" s="4" t="s">
        <v>596</v>
      </c>
      <c r="F152" s="4" t="s">
        <v>12</v>
      </c>
      <c r="G152" s="124">
        <f>'приложение 5'!H118</f>
        <v>1898.24</v>
      </c>
    </row>
    <row r="153" spans="1:7" s="247" customFormat="1" ht="82.5" customHeight="1">
      <c r="A153" s="53" t="s">
        <v>333</v>
      </c>
      <c r="B153" s="129" t="s">
        <v>229</v>
      </c>
      <c r="C153" s="91" t="s">
        <v>636</v>
      </c>
      <c r="D153" s="4" t="s">
        <v>633</v>
      </c>
      <c r="E153" s="4" t="s">
        <v>596</v>
      </c>
      <c r="F153" s="4"/>
      <c r="G153" s="12">
        <f>G154</f>
        <v>743.15</v>
      </c>
    </row>
    <row r="154" spans="1:7" s="247" customFormat="1" ht="17.25" customHeight="1">
      <c r="A154" s="6" t="s">
        <v>11</v>
      </c>
      <c r="B154" s="129" t="s">
        <v>229</v>
      </c>
      <c r="C154" s="91" t="s">
        <v>636</v>
      </c>
      <c r="D154" s="4" t="s">
        <v>633</v>
      </c>
      <c r="E154" s="4" t="s">
        <v>596</v>
      </c>
      <c r="F154" s="4" t="s">
        <v>12</v>
      </c>
      <c r="G154" s="12">
        <f>'приложение 5'!H120</f>
        <v>743.15</v>
      </c>
    </row>
    <row r="155" spans="1:7" s="247" customFormat="1" ht="36.75" customHeight="1">
      <c r="A155" s="6" t="s">
        <v>332</v>
      </c>
      <c r="B155" s="141" t="s">
        <v>87</v>
      </c>
      <c r="C155" s="91" t="s">
        <v>636</v>
      </c>
      <c r="D155" s="4" t="s">
        <v>633</v>
      </c>
      <c r="E155" s="4" t="s">
        <v>591</v>
      </c>
      <c r="F155" s="4"/>
      <c r="G155" s="12">
        <f>G156+G158</f>
        <v>593.9200000000001</v>
      </c>
    </row>
    <row r="156" spans="1:7" s="247" customFormat="1" ht="17.25" customHeight="1">
      <c r="A156" s="9" t="s">
        <v>79</v>
      </c>
      <c r="B156" s="141" t="s">
        <v>88</v>
      </c>
      <c r="C156" s="91" t="s">
        <v>636</v>
      </c>
      <c r="D156" s="45" t="s">
        <v>633</v>
      </c>
      <c r="E156" s="45" t="s">
        <v>591</v>
      </c>
      <c r="F156" s="4"/>
      <c r="G156" s="12">
        <f>G157</f>
        <v>403.97</v>
      </c>
    </row>
    <row r="157" spans="1:7" s="247" customFormat="1" ht="17.25" customHeight="1">
      <c r="A157" s="6" t="s">
        <v>11</v>
      </c>
      <c r="B157" s="141" t="s">
        <v>88</v>
      </c>
      <c r="C157" s="91" t="s">
        <v>636</v>
      </c>
      <c r="D157" s="45" t="s">
        <v>633</v>
      </c>
      <c r="E157" s="45" t="s">
        <v>591</v>
      </c>
      <c r="F157" s="4" t="s">
        <v>12</v>
      </c>
      <c r="G157" s="12">
        <f>'приложение 5'!H105</f>
        <v>403.97</v>
      </c>
    </row>
    <row r="158" spans="1:7" ht="75.75" customHeight="1">
      <c r="A158" s="53" t="s">
        <v>333</v>
      </c>
      <c r="B158" s="155" t="s">
        <v>89</v>
      </c>
      <c r="C158" s="143" t="s">
        <v>636</v>
      </c>
      <c r="D158" s="45" t="s">
        <v>633</v>
      </c>
      <c r="E158" s="45" t="s">
        <v>591</v>
      </c>
      <c r="F158" s="114"/>
      <c r="G158" s="140">
        <f>G159</f>
        <v>189.95</v>
      </c>
    </row>
    <row r="159" spans="1:7" ht="17.25" customHeight="1">
      <c r="A159" s="11" t="s">
        <v>11</v>
      </c>
      <c r="B159" s="155" t="s">
        <v>89</v>
      </c>
      <c r="C159" s="143" t="s">
        <v>636</v>
      </c>
      <c r="D159" s="45" t="s">
        <v>633</v>
      </c>
      <c r="E159" s="45" t="s">
        <v>591</v>
      </c>
      <c r="F159" s="114" t="s">
        <v>12</v>
      </c>
      <c r="G159" s="140">
        <f>'приложение 5'!H107</f>
        <v>189.95</v>
      </c>
    </row>
    <row r="160" spans="1:7" ht="27.75" customHeight="1">
      <c r="A160" s="11" t="s">
        <v>687</v>
      </c>
      <c r="B160" s="144" t="s">
        <v>228</v>
      </c>
      <c r="C160" s="143" t="s">
        <v>636</v>
      </c>
      <c r="D160" s="45" t="s">
        <v>633</v>
      </c>
      <c r="E160" s="45" t="s">
        <v>591</v>
      </c>
      <c r="F160" s="114"/>
      <c r="G160" s="140">
        <f>G161</f>
        <v>936.1</v>
      </c>
    </row>
    <row r="161" spans="1:7" ht="17.25" customHeight="1">
      <c r="A161" s="11" t="s">
        <v>688</v>
      </c>
      <c r="B161" s="144" t="s">
        <v>228</v>
      </c>
      <c r="C161" s="143" t="s">
        <v>636</v>
      </c>
      <c r="D161" s="45" t="s">
        <v>633</v>
      </c>
      <c r="E161" s="45" t="s">
        <v>591</v>
      </c>
      <c r="F161" s="114"/>
      <c r="G161" s="140">
        <f>G162</f>
        <v>936.1</v>
      </c>
    </row>
    <row r="162" spans="1:7" ht="17.25" customHeight="1">
      <c r="A162" s="11" t="s">
        <v>11</v>
      </c>
      <c r="B162" s="144" t="s">
        <v>228</v>
      </c>
      <c r="C162" s="143" t="s">
        <v>636</v>
      </c>
      <c r="D162" s="45" t="s">
        <v>633</v>
      </c>
      <c r="E162" s="45" t="s">
        <v>591</v>
      </c>
      <c r="F162" s="114" t="s">
        <v>12</v>
      </c>
      <c r="G162" s="140">
        <f>'приложение 5'!H110</f>
        <v>936.1</v>
      </c>
    </row>
    <row r="163" spans="1:7" ht="32.25" customHeight="1">
      <c r="A163" s="11" t="s">
        <v>336</v>
      </c>
      <c r="B163" s="55" t="s">
        <v>334</v>
      </c>
      <c r="C163" s="143" t="s">
        <v>636</v>
      </c>
      <c r="D163" s="45" t="s">
        <v>633</v>
      </c>
      <c r="E163" s="45" t="s">
        <v>591</v>
      </c>
      <c r="F163" s="114"/>
      <c r="G163" s="140">
        <f>G164</f>
        <v>5616.5</v>
      </c>
    </row>
    <row r="164" spans="1:7" ht="31.5" customHeight="1">
      <c r="A164" s="11" t="s">
        <v>285</v>
      </c>
      <c r="B164" s="55" t="s">
        <v>335</v>
      </c>
      <c r="C164" s="143" t="s">
        <v>636</v>
      </c>
      <c r="D164" s="45" t="s">
        <v>633</v>
      </c>
      <c r="E164" s="45" t="s">
        <v>591</v>
      </c>
      <c r="F164" s="114"/>
      <c r="G164" s="140">
        <f>G165</f>
        <v>5616.5</v>
      </c>
    </row>
    <row r="165" spans="1:7" s="247" customFormat="1" ht="17.25" customHeight="1">
      <c r="A165" s="11" t="s">
        <v>11</v>
      </c>
      <c r="B165" s="55" t="s">
        <v>335</v>
      </c>
      <c r="C165" s="91" t="s">
        <v>636</v>
      </c>
      <c r="D165" s="45" t="s">
        <v>633</v>
      </c>
      <c r="E165" s="45" t="s">
        <v>591</v>
      </c>
      <c r="F165" s="4" t="s">
        <v>12</v>
      </c>
      <c r="G165" s="12">
        <f>'приложение 5'!H113</f>
        <v>5616.5</v>
      </c>
    </row>
    <row r="166" spans="1:7" s="271" customFormat="1" ht="47.25" customHeight="1">
      <c r="A166" s="248" t="s">
        <v>133</v>
      </c>
      <c r="B166" s="270" t="s">
        <v>134</v>
      </c>
      <c r="C166" s="193"/>
      <c r="D166" s="195"/>
      <c r="E166" s="195"/>
      <c r="F166" s="195"/>
      <c r="G166" s="232">
        <f>G167+G169</f>
        <v>150</v>
      </c>
    </row>
    <row r="167" spans="1:7" ht="33" customHeight="1">
      <c r="A167" s="81" t="s">
        <v>135</v>
      </c>
      <c r="B167" s="115" t="s">
        <v>136</v>
      </c>
      <c r="C167" s="143" t="s">
        <v>635</v>
      </c>
      <c r="D167" s="114" t="s">
        <v>591</v>
      </c>
      <c r="E167" s="114" t="s">
        <v>664</v>
      </c>
      <c r="F167" s="114"/>
      <c r="G167" s="140">
        <f>G168</f>
        <v>0</v>
      </c>
    </row>
    <row r="168" spans="1:7" ht="32.25" customHeight="1">
      <c r="A168" s="6" t="s">
        <v>580</v>
      </c>
      <c r="B168" s="115" t="s">
        <v>137</v>
      </c>
      <c r="C168" s="143" t="s">
        <v>635</v>
      </c>
      <c r="D168" s="114" t="s">
        <v>591</v>
      </c>
      <c r="E168" s="114" t="s">
        <v>664</v>
      </c>
      <c r="F168" s="114" t="s">
        <v>6</v>
      </c>
      <c r="G168" s="140">
        <f>'приложение 5'!H203</f>
        <v>0</v>
      </c>
    </row>
    <row r="169" spans="1:7" ht="61.5" customHeight="1">
      <c r="A169" s="11" t="s">
        <v>300</v>
      </c>
      <c r="B169" s="175" t="s">
        <v>302</v>
      </c>
      <c r="C169" s="143" t="s">
        <v>676</v>
      </c>
      <c r="D169" s="114" t="s">
        <v>603</v>
      </c>
      <c r="E169" s="114" t="s">
        <v>596</v>
      </c>
      <c r="F169" s="114"/>
      <c r="G169" s="140">
        <f>G170</f>
        <v>150</v>
      </c>
    </row>
    <row r="170" spans="1:7" ht="20.25" customHeight="1">
      <c r="A170" s="11" t="s">
        <v>301</v>
      </c>
      <c r="B170" s="175" t="s">
        <v>303</v>
      </c>
      <c r="C170" s="143" t="s">
        <v>676</v>
      </c>
      <c r="D170" s="114" t="s">
        <v>603</v>
      </c>
      <c r="E170" s="114" t="s">
        <v>596</v>
      </c>
      <c r="F170" s="114"/>
      <c r="G170" s="140">
        <f>G171</f>
        <v>150</v>
      </c>
    </row>
    <row r="171" spans="1:7" ht="18" customHeight="1">
      <c r="A171" s="11" t="s">
        <v>11</v>
      </c>
      <c r="B171" s="175" t="s">
        <v>303</v>
      </c>
      <c r="C171" s="143" t="s">
        <v>676</v>
      </c>
      <c r="D171" s="114" t="s">
        <v>603</v>
      </c>
      <c r="E171" s="114" t="s">
        <v>596</v>
      </c>
      <c r="F171" s="114" t="s">
        <v>12</v>
      </c>
      <c r="G171" s="140">
        <f>'приложение 5'!H426</f>
        <v>150</v>
      </c>
    </row>
    <row r="172" spans="1:7" ht="48.75" customHeight="1">
      <c r="A172" s="249" t="s">
        <v>43</v>
      </c>
      <c r="B172" s="250" t="s">
        <v>516</v>
      </c>
      <c r="C172" s="251"/>
      <c r="D172" s="195"/>
      <c r="E172" s="195"/>
      <c r="F172" s="195"/>
      <c r="G172" s="252">
        <f>G173+G178+G181</f>
        <v>1671.3100000000002</v>
      </c>
    </row>
    <row r="173" spans="1:7" s="116" customFormat="1" ht="52.5" customHeight="1">
      <c r="A173" s="6" t="s">
        <v>366</v>
      </c>
      <c r="B173" s="139" t="s">
        <v>559</v>
      </c>
      <c r="C173" s="167"/>
      <c r="D173" s="4"/>
      <c r="E173" s="4"/>
      <c r="F173" s="4"/>
      <c r="G173" s="153">
        <f>G174+G176</f>
        <v>60.95</v>
      </c>
    </row>
    <row r="174" spans="1:7" s="116" customFormat="1" ht="35.25" customHeight="1">
      <c r="A174" s="6" t="s">
        <v>561</v>
      </c>
      <c r="B174" s="139" t="s">
        <v>562</v>
      </c>
      <c r="C174" s="91" t="s">
        <v>635</v>
      </c>
      <c r="D174" s="4" t="s">
        <v>591</v>
      </c>
      <c r="E174" s="4" t="s">
        <v>664</v>
      </c>
      <c r="F174" s="4"/>
      <c r="G174" s="153">
        <f>G175</f>
        <v>0</v>
      </c>
    </row>
    <row r="175" spans="1:7" s="116" customFormat="1" ht="27" customHeight="1">
      <c r="A175" s="6" t="s">
        <v>580</v>
      </c>
      <c r="B175" s="139" t="s">
        <v>563</v>
      </c>
      <c r="C175" s="91" t="s">
        <v>635</v>
      </c>
      <c r="D175" s="4" t="s">
        <v>591</v>
      </c>
      <c r="E175" s="4" t="s">
        <v>664</v>
      </c>
      <c r="F175" s="4" t="s">
        <v>6</v>
      </c>
      <c r="G175" s="153">
        <f>'приложение 5'!H207</f>
        <v>0</v>
      </c>
    </row>
    <row r="176" spans="1:7" s="116" customFormat="1" ht="32.25" customHeight="1">
      <c r="A176" s="6" t="s">
        <v>558</v>
      </c>
      <c r="B176" s="139" t="s">
        <v>560</v>
      </c>
      <c r="C176" s="91" t="s">
        <v>635</v>
      </c>
      <c r="D176" s="4" t="s">
        <v>591</v>
      </c>
      <c r="E176" s="4" t="s">
        <v>664</v>
      </c>
      <c r="F176" s="4"/>
      <c r="G176" s="153">
        <f>G177</f>
        <v>60.95</v>
      </c>
    </row>
    <row r="177" spans="1:7" s="116" customFormat="1" ht="31.5" customHeight="1">
      <c r="A177" s="6" t="s">
        <v>580</v>
      </c>
      <c r="B177" s="139" t="s">
        <v>560</v>
      </c>
      <c r="C177" s="91" t="s">
        <v>635</v>
      </c>
      <c r="D177" s="4" t="s">
        <v>591</v>
      </c>
      <c r="E177" s="4" t="s">
        <v>664</v>
      </c>
      <c r="F177" s="4" t="s">
        <v>6</v>
      </c>
      <c r="G177" s="153">
        <f>'приложение 5'!H209</f>
        <v>60.95</v>
      </c>
    </row>
    <row r="178" spans="1:7" s="116" customFormat="1" ht="36.75" customHeight="1">
      <c r="A178" s="6" t="s">
        <v>355</v>
      </c>
      <c r="B178" s="139" t="s">
        <v>280</v>
      </c>
      <c r="C178" s="167"/>
      <c r="D178" s="4"/>
      <c r="E178" s="4"/>
      <c r="F178" s="4"/>
      <c r="G178" s="153">
        <f>G179</f>
        <v>0</v>
      </c>
    </row>
    <row r="179" spans="1:7" s="116" customFormat="1" ht="37.5" customHeight="1">
      <c r="A179" s="6" t="s">
        <v>564</v>
      </c>
      <c r="B179" s="139" t="s">
        <v>281</v>
      </c>
      <c r="C179" s="167"/>
      <c r="D179" s="4"/>
      <c r="E179" s="4"/>
      <c r="F179" s="4"/>
      <c r="G179" s="153">
        <f>G180</f>
        <v>0</v>
      </c>
    </row>
    <row r="180" spans="1:7" s="116" customFormat="1" ht="27.75" customHeight="1">
      <c r="A180" s="6" t="s">
        <v>580</v>
      </c>
      <c r="B180" s="139" t="s">
        <v>281</v>
      </c>
      <c r="C180" s="167">
        <v>116</v>
      </c>
      <c r="D180" s="4" t="s">
        <v>591</v>
      </c>
      <c r="E180" s="4" t="s">
        <v>664</v>
      </c>
      <c r="F180" s="4" t="s">
        <v>6</v>
      </c>
      <c r="G180" s="153">
        <f>'приложение 5'!H212</f>
        <v>0</v>
      </c>
    </row>
    <row r="181" spans="1:7" s="116" customFormat="1" ht="47.25" customHeight="1">
      <c r="A181" s="6" t="s">
        <v>415</v>
      </c>
      <c r="B181" s="139" t="s">
        <v>566</v>
      </c>
      <c r="C181" s="167"/>
      <c r="D181" s="4"/>
      <c r="E181" s="4"/>
      <c r="F181" s="4"/>
      <c r="G181" s="153">
        <f>G182</f>
        <v>1610.3600000000001</v>
      </c>
    </row>
    <row r="182" spans="1:7" s="116" customFormat="1" ht="15.75" customHeight="1">
      <c r="A182" s="6" t="s">
        <v>565</v>
      </c>
      <c r="B182" s="139" t="s">
        <v>567</v>
      </c>
      <c r="C182" s="91" t="s">
        <v>672</v>
      </c>
      <c r="D182" s="4" t="s">
        <v>620</v>
      </c>
      <c r="E182" s="4" t="s">
        <v>591</v>
      </c>
      <c r="F182" s="4"/>
      <c r="G182" s="153">
        <f>G183+G184</f>
        <v>1610.3600000000001</v>
      </c>
    </row>
    <row r="183" spans="1:7" s="116" customFormat="1" ht="30.75" customHeight="1">
      <c r="A183" s="6" t="s">
        <v>584</v>
      </c>
      <c r="B183" s="139" t="s">
        <v>567</v>
      </c>
      <c r="C183" s="91" t="s">
        <v>672</v>
      </c>
      <c r="D183" s="4" t="s">
        <v>620</v>
      </c>
      <c r="E183" s="4" t="s">
        <v>591</v>
      </c>
      <c r="F183" s="4" t="s">
        <v>585</v>
      </c>
      <c r="G183" s="153">
        <f>'приложение 5'!H561</f>
        <v>1603.41</v>
      </c>
    </row>
    <row r="184" spans="1:7" s="116" customFormat="1" ht="30.75" customHeight="1">
      <c r="A184" s="6" t="s">
        <v>580</v>
      </c>
      <c r="B184" s="139" t="s">
        <v>567</v>
      </c>
      <c r="C184" s="91" t="s">
        <v>672</v>
      </c>
      <c r="D184" s="4" t="s">
        <v>620</v>
      </c>
      <c r="E184" s="4" t="s">
        <v>591</v>
      </c>
      <c r="F184" s="4" t="s">
        <v>6</v>
      </c>
      <c r="G184" s="153">
        <f>'приложение 5'!H562</f>
        <v>6.95</v>
      </c>
    </row>
    <row r="185" spans="1:7" s="116" customFormat="1" ht="44.25" customHeight="1">
      <c r="A185" s="15" t="s">
        <v>276</v>
      </c>
      <c r="B185" s="253" t="s">
        <v>517</v>
      </c>
      <c r="C185" s="165"/>
      <c r="D185" s="7"/>
      <c r="E185" s="7"/>
      <c r="F185" s="7"/>
      <c r="G185" s="306">
        <f>G186+G197+G200+G202+G205</f>
        <v>20413.66</v>
      </c>
    </row>
    <row r="186" spans="1:7" s="116" customFormat="1" ht="48" customHeight="1">
      <c r="A186" s="6" t="s">
        <v>412</v>
      </c>
      <c r="B186" s="139" t="s">
        <v>518</v>
      </c>
      <c r="C186" s="254"/>
      <c r="D186" s="255"/>
      <c r="E186" s="255"/>
      <c r="F186" s="255"/>
      <c r="G186" s="307">
        <f>G187+G190+G193</f>
        <v>10975.42</v>
      </c>
    </row>
    <row r="187" spans="1:7" s="116" customFormat="1" ht="26.25" customHeight="1">
      <c r="A187" s="9" t="s">
        <v>23</v>
      </c>
      <c r="B187" s="139" t="s">
        <v>519</v>
      </c>
      <c r="C187" s="167"/>
      <c r="D187" s="4"/>
      <c r="E187" s="4"/>
      <c r="F187" s="4"/>
      <c r="G187" s="307">
        <f>G188+G189</f>
        <v>4723.13</v>
      </c>
    </row>
    <row r="188" spans="1:7" s="116" customFormat="1" ht="25.5" customHeight="1" hidden="1">
      <c r="A188" s="6" t="s">
        <v>580</v>
      </c>
      <c r="B188" s="139" t="s">
        <v>519</v>
      </c>
      <c r="C188" s="167">
        <v>555</v>
      </c>
      <c r="D188" s="91" t="s">
        <v>604</v>
      </c>
      <c r="E188" s="91" t="s">
        <v>606</v>
      </c>
      <c r="F188" s="4" t="s">
        <v>6</v>
      </c>
      <c r="G188" s="307">
        <f>'приложение 5'!H519</f>
        <v>0</v>
      </c>
    </row>
    <row r="189" spans="1:7" s="116" customFormat="1" ht="18.75" customHeight="1">
      <c r="A189" s="9" t="s">
        <v>169</v>
      </c>
      <c r="B189" s="139" t="s">
        <v>519</v>
      </c>
      <c r="C189" s="167">
        <v>555</v>
      </c>
      <c r="D189" s="4" t="s">
        <v>604</v>
      </c>
      <c r="E189" s="4" t="s">
        <v>606</v>
      </c>
      <c r="F189" s="4" t="s">
        <v>168</v>
      </c>
      <c r="G189" s="307">
        <f>'приложение 5'!H520</f>
        <v>4723.13</v>
      </c>
    </row>
    <row r="190" spans="1:7" s="116" customFormat="1" ht="44.25" customHeight="1">
      <c r="A190" s="132" t="s">
        <v>197</v>
      </c>
      <c r="B190" s="139" t="s">
        <v>549</v>
      </c>
      <c r="C190" s="167">
        <v>555</v>
      </c>
      <c r="D190" s="91" t="s">
        <v>604</v>
      </c>
      <c r="E190" s="91" t="s">
        <v>606</v>
      </c>
      <c r="F190" s="4"/>
      <c r="G190" s="308">
        <f>G192</f>
        <v>4988.55</v>
      </c>
    </row>
    <row r="191" spans="1:7" s="116" customFormat="1" ht="24.75" customHeight="1" hidden="1">
      <c r="A191" s="6" t="s">
        <v>10</v>
      </c>
      <c r="B191" s="139" t="s">
        <v>549</v>
      </c>
      <c r="C191" s="167">
        <v>555</v>
      </c>
      <c r="D191" s="91" t="s">
        <v>604</v>
      </c>
      <c r="E191" s="91" t="s">
        <v>606</v>
      </c>
      <c r="F191" s="4"/>
      <c r="G191" s="308">
        <v>0</v>
      </c>
    </row>
    <row r="192" spans="1:7" s="116" customFormat="1" ht="16.5" customHeight="1">
      <c r="A192" s="6" t="s">
        <v>169</v>
      </c>
      <c r="B192" s="139" t="s">
        <v>549</v>
      </c>
      <c r="C192" s="167">
        <v>555</v>
      </c>
      <c r="D192" s="91" t="s">
        <v>604</v>
      </c>
      <c r="E192" s="91" t="s">
        <v>606</v>
      </c>
      <c r="F192" s="4" t="s">
        <v>168</v>
      </c>
      <c r="G192" s="308">
        <f>'приложение 5'!H523</f>
        <v>4988.55</v>
      </c>
    </row>
    <row r="193" spans="1:7" s="116" customFormat="1" ht="43.5" customHeight="1">
      <c r="A193" s="132" t="s">
        <v>550</v>
      </c>
      <c r="B193" s="139" t="s">
        <v>27</v>
      </c>
      <c r="C193" s="167">
        <v>555</v>
      </c>
      <c r="D193" s="91" t="s">
        <v>604</v>
      </c>
      <c r="E193" s="91" t="s">
        <v>606</v>
      </c>
      <c r="F193" s="4"/>
      <c r="G193" s="308">
        <f>G194</f>
        <v>1263.74</v>
      </c>
    </row>
    <row r="194" spans="1:7" s="116" customFormat="1" ht="18" customHeight="1">
      <c r="A194" s="6" t="s">
        <v>169</v>
      </c>
      <c r="B194" s="139" t="s">
        <v>27</v>
      </c>
      <c r="C194" s="167">
        <v>555</v>
      </c>
      <c r="D194" s="91" t="s">
        <v>604</v>
      </c>
      <c r="E194" s="91" t="s">
        <v>606</v>
      </c>
      <c r="F194" s="4" t="s">
        <v>168</v>
      </c>
      <c r="G194" s="308">
        <f>'приложение 5'!H525</f>
        <v>1263.74</v>
      </c>
    </row>
    <row r="195" spans="1:7" s="116" customFormat="1" ht="16.5" customHeight="1" hidden="1">
      <c r="A195" s="132"/>
      <c r="B195" s="139"/>
      <c r="C195" s="167"/>
      <c r="D195" s="4"/>
      <c r="E195" s="4"/>
      <c r="F195" s="4"/>
      <c r="G195" s="307"/>
    </row>
    <row r="196" spans="1:7" s="116" customFormat="1" ht="15.75" customHeight="1" hidden="1">
      <c r="A196" s="6" t="s">
        <v>10</v>
      </c>
      <c r="B196" s="139" t="s">
        <v>198</v>
      </c>
      <c r="C196" s="167">
        <v>555</v>
      </c>
      <c r="D196" s="4" t="s">
        <v>604</v>
      </c>
      <c r="E196" s="4" t="s">
        <v>606</v>
      </c>
      <c r="F196" s="4" t="s">
        <v>6</v>
      </c>
      <c r="G196" s="307">
        <v>0</v>
      </c>
    </row>
    <row r="197" spans="1:7" s="116" customFormat="1" ht="36" customHeight="1">
      <c r="A197" s="13" t="s">
        <v>413</v>
      </c>
      <c r="B197" s="139" t="s">
        <v>495</v>
      </c>
      <c r="C197" s="167"/>
      <c r="D197" s="4"/>
      <c r="E197" s="4"/>
      <c r="F197" s="4"/>
      <c r="G197" s="307">
        <f>G199+G198</f>
        <v>4310.5</v>
      </c>
    </row>
    <row r="198" spans="1:7" s="116" customFormat="1" ht="36.75" customHeight="1">
      <c r="A198" s="6" t="s">
        <v>580</v>
      </c>
      <c r="B198" s="139" t="s">
        <v>495</v>
      </c>
      <c r="C198" s="167">
        <v>116</v>
      </c>
      <c r="D198" s="91" t="s">
        <v>604</v>
      </c>
      <c r="E198" s="91" t="s">
        <v>606</v>
      </c>
      <c r="F198" s="4" t="s">
        <v>6</v>
      </c>
      <c r="G198" s="307">
        <f>'приложение 5'!H254</f>
        <v>67.84</v>
      </c>
    </row>
    <row r="199" spans="1:7" s="116" customFormat="1" ht="21" customHeight="1">
      <c r="A199" s="9" t="s">
        <v>169</v>
      </c>
      <c r="B199" s="139" t="s">
        <v>495</v>
      </c>
      <c r="C199" s="167">
        <v>555</v>
      </c>
      <c r="D199" s="91" t="s">
        <v>604</v>
      </c>
      <c r="E199" s="91" t="s">
        <v>606</v>
      </c>
      <c r="F199" s="4" t="s">
        <v>168</v>
      </c>
      <c r="G199" s="307">
        <f>'приложение 5'!H527</f>
        <v>4242.66</v>
      </c>
    </row>
    <row r="200" spans="1:7" s="116" customFormat="1" ht="35.25" customHeight="1">
      <c r="A200" s="13" t="s">
        <v>414</v>
      </c>
      <c r="B200" s="139" t="s">
        <v>225</v>
      </c>
      <c r="C200" s="167">
        <v>555</v>
      </c>
      <c r="D200" s="4" t="s">
        <v>604</v>
      </c>
      <c r="E200" s="4" t="s">
        <v>595</v>
      </c>
      <c r="F200" s="4"/>
      <c r="G200" s="307">
        <f>G201</f>
        <v>4874</v>
      </c>
    </row>
    <row r="201" spans="1:7" s="116" customFormat="1" ht="25.5" customHeight="1">
      <c r="A201" s="6" t="s">
        <v>169</v>
      </c>
      <c r="B201" s="139" t="s">
        <v>225</v>
      </c>
      <c r="C201" s="167">
        <v>555</v>
      </c>
      <c r="D201" s="4" t="s">
        <v>604</v>
      </c>
      <c r="E201" s="4" t="s">
        <v>606</v>
      </c>
      <c r="F201" s="4" t="s">
        <v>168</v>
      </c>
      <c r="G201" s="307">
        <f>'приложение 5'!H529</f>
        <v>4874</v>
      </c>
    </row>
    <row r="202" spans="1:7" s="116" customFormat="1" ht="67.5" customHeight="1" hidden="1">
      <c r="A202" s="137" t="s">
        <v>29</v>
      </c>
      <c r="B202" s="138" t="s">
        <v>30</v>
      </c>
      <c r="C202" s="91" t="s">
        <v>635</v>
      </c>
      <c r="D202" s="91" t="s">
        <v>604</v>
      </c>
      <c r="E202" s="91" t="s">
        <v>606</v>
      </c>
      <c r="F202" s="4"/>
      <c r="G202" s="307">
        <f>G203</f>
        <v>0</v>
      </c>
    </row>
    <row r="203" spans="1:7" s="116" customFormat="1" ht="19.5" customHeight="1" hidden="1">
      <c r="A203" s="6" t="s">
        <v>31</v>
      </c>
      <c r="B203" s="139" t="s">
        <v>30</v>
      </c>
      <c r="C203" s="91" t="s">
        <v>635</v>
      </c>
      <c r="D203" s="118" t="s">
        <v>604</v>
      </c>
      <c r="E203" s="118" t="s">
        <v>606</v>
      </c>
      <c r="F203" s="4"/>
      <c r="G203" s="307">
        <f>G204</f>
        <v>0</v>
      </c>
    </row>
    <row r="204" spans="1:7" s="116" customFormat="1" ht="35.25" customHeight="1" hidden="1">
      <c r="A204" s="6" t="s">
        <v>575</v>
      </c>
      <c r="B204" s="139" t="s">
        <v>30</v>
      </c>
      <c r="C204" s="91" t="s">
        <v>635</v>
      </c>
      <c r="D204" s="118" t="s">
        <v>604</v>
      </c>
      <c r="E204" s="118" t="s">
        <v>606</v>
      </c>
      <c r="F204" s="4" t="s">
        <v>6</v>
      </c>
      <c r="G204" s="307">
        <v>0</v>
      </c>
    </row>
    <row r="205" spans="1:7" s="116" customFormat="1" ht="35.25" customHeight="1">
      <c r="A205" s="93" t="s">
        <v>393</v>
      </c>
      <c r="B205" s="94" t="s">
        <v>394</v>
      </c>
      <c r="C205" s="91"/>
      <c r="D205" s="7"/>
      <c r="E205" s="7"/>
      <c r="F205" s="4"/>
      <c r="G205" s="307">
        <f>G206</f>
        <v>253.74</v>
      </c>
    </row>
    <row r="206" spans="1:7" s="116" customFormat="1" ht="35.25" customHeight="1">
      <c r="A206" s="6" t="s">
        <v>580</v>
      </c>
      <c r="B206" s="94" t="s">
        <v>395</v>
      </c>
      <c r="C206" s="91" t="s">
        <v>675</v>
      </c>
      <c r="D206" s="4" t="s">
        <v>604</v>
      </c>
      <c r="E206" s="4" t="s">
        <v>606</v>
      </c>
      <c r="F206" s="4" t="s">
        <v>6</v>
      </c>
      <c r="G206" s="307">
        <f>'приложение 5'!H356</f>
        <v>253.74</v>
      </c>
    </row>
    <row r="207" spans="1:7" s="116" customFormat="1" ht="40.5" customHeight="1">
      <c r="A207" s="256" t="s">
        <v>528</v>
      </c>
      <c r="B207" s="5" t="s">
        <v>529</v>
      </c>
      <c r="C207" s="165"/>
      <c r="D207" s="7"/>
      <c r="E207" s="7"/>
      <c r="F207" s="7"/>
      <c r="G207" s="306">
        <f>G208+G215</f>
        <v>7558.72</v>
      </c>
    </row>
    <row r="208" spans="1:7" s="116" customFormat="1" ht="44.25" customHeight="1">
      <c r="A208" s="50" t="s">
        <v>105</v>
      </c>
      <c r="B208" s="5" t="s">
        <v>530</v>
      </c>
      <c r="C208" s="167"/>
      <c r="D208" s="91"/>
      <c r="E208" s="91"/>
      <c r="F208" s="4"/>
      <c r="G208" s="153">
        <f>G209+G213+G212</f>
        <v>6658.22</v>
      </c>
    </row>
    <row r="209" spans="1:7" s="116" customFormat="1" ht="27" customHeight="1">
      <c r="A209" s="50" t="s">
        <v>104</v>
      </c>
      <c r="B209" s="5" t="s">
        <v>534</v>
      </c>
      <c r="C209" s="167">
        <v>116</v>
      </c>
      <c r="D209" s="91" t="s">
        <v>594</v>
      </c>
      <c r="E209" s="91" t="s">
        <v>596</v>
      </c>
      <c r="F209" s="4"/>
      <c r="G209" s="153">
        <f>G210+G211</f>
        <v>1545.8</v>
      </c>
    </row>
    <row r="210" spans="1:7" s="116" customFormat="1" ht="27" customHeight="1">
      <c r="A210" s="6" t="s">
        <v>580</v>
      </c>
      <c r="B210" s="5" t="s">
        <v>534</v>
      </c>
      <c r="C210" s="167">
        <v>116</v>
      </c>
      <c r="D210" s="91" t="s">
        <v>594</v>
      </c>
      <c r="E210" s="91" t="s">
        <v>596</v>
      </c>
      <c r="F210" s="4" t="s">
        <v>6</v>
      </c>
      <c r="G210" s="153">
        <f>'приложение 5'!H269</f>
        <v>1500</v>
      </c>
    </row>
    <row r="211" spans="1:7" s="116" customFormat="1" ht="27" customHeight="1">
      <c r="A211" s="6" t="s">
        <v>169</v>
      </c>
      <c r="B211" s="5" t="s">
        <v>534</v>
      </c>
      <c r="C211" s="167">
        <v>555</v>
      </c>
      <c r="D211" s="91" t="s">
        <v>594</v>
      </c>
      <c r="E211" s="91" t="s">
        <v>596</v>
      </c>
      <c r="F211" s="4" t="s">
        <v>168</v>
      </c>
      <c r="G211" s="153">
        <f>'приложение 5'!H538</f>
        <v>45.8</v>
      </c>
    </row>
    <row r="212" spans="1:7" s="116" customFormat="1" ht="24" customHeight="1">
      <c r="A212" s="6" t="s">
        <v>169</v>
      </c>
      <c r="B212" s="5" t="s">
        <v>702</v>
      </c>
      <c r="C212" s="167">
        <v>555</v>
      </c>
      <c r="D212" s="91" t="s">
        <v>594</v>
      </c>
      <c r="E212" s="91" t="s">
        <v>596</v>
      </c>
      <c r="F212" s="4" t="s">
        <v>168</v>
      </c>
      <c r="G212" s="153">
        <f>'приложение 5'!H540</f>
        <v>4242.42</v>
      </c>
    </row>
    <row r="213" spans="1:7" s="116" customFormat="1" ht="17.25" customHeight="1">
      <c r="A213" s="9" t="s">
        <v>110</v>
      </c>
      <c r="B213" s="5" t="s">
        <v>510</v>
      </c>
      <c r="C213" s="167">
        <v>555</v>
      </c>
      <c r="D213" s="91" t="s">
        <v>594</v>
      </c>
      <c r="E213" s="91" t="s">
        <v>596</v>
      </c>
      <c r="F213" s="4"/>
      <c r="G213" s="153">
        <f>G214</f>
        <v>870</v>
      </c>
    </row>
    <row r="214" spans="1:7" s="116" customFormat="1" ht="18" customHeight="1">
      <c r="A214" s="6" t="s">
        <v>169</v>
      </c>
      <c r="B214" s="5" t="s">
        <v>510</v>
      </c>
      <c r="C214" s="167">
        <v>555</v>
      </c>
      <c r="D214" s="91" t="s">
        <v>594</v>
      </c>
      <c r="E214" s="91" t="s">
        <v>596</v>
      </c>
      <c r="F214" s="4" t="s">
        <v>168</v>
      </c>
      <c r="G214" s="153">
        <f>'приложение 5'!H542</f>
        <v>870</v>
      </c>
    </row>
    <row r="215" spans="1:7" s="116" customFormat="1" ht="36.75" customHeight="1">
      <c r="A215" s="9" t="s">
        <v>362</v>
      </c>
      <c r="B215" s="5" t="s">
        <v>535</v>
      </c>
      <c r="C215" s="167"/>
      <c r="D215" s="91"/>
      <c r="E215" s="91"/>
      <c r="F215" s="4"/>
      <c r="G215" s="153">
        <f>G216+G219</f>
        <v>900.5</v>
      </c>
    </row>
    <row r="216" spans="1:7" s="116" customFormat="1" ht="34.5" customHeight="1">
      <c r="A216" s="50" t="s">
        <v>106</v>
      </c>
      <c r="B216" s="5" t="s">
        <v>536</v>
      </c>
      <c r="C216" s="167">
        <v>116</v>
      </c>
      <c r="D216" s="91" t="s">
        <v>594</v>
      </c>
      <c r="E216" s="91" t="s">
        <v>596</v>
      </c>
      <c r="F216" s="4"/>
      <c r="G216" s="153">
        <f>G217+G218</f>
        <v>300.5</v>
      </c>
    </row>
    <row r="217" spans="1:7" s="116" customFormat="1" ht="31.5" customHeight="1">
      <c r="A217" s="6" t="s">
        <v>580</v>
      </c>
      <c r="B217" s="5" t="s">
        <v>536</v>
      </c>
      <c r="C217" s="167">
        <v>116</v>
      </c>
      <c r="D217" s="91" t="s">
        <v>594</v>
      </c>
      <c r="E217" s="91" t="s">
        <v>596</v>
      </c>
      <c r="F217" s="4" t="s">
        <v>6</v>
      </c>
      <c r="G217" s="153">
        <f>'приложение 5'!H272</f>
        <v>0</v>
      </c>
    </row>
    <row r="218" spans="1:7" s="116" customFormat="1" ht="24" customHeight="1">
      <c r="A218" s="6" t="s">
        <v>169</v>
      </c>
      <c r="B218" s="5" t="s">
        <v>536</v>
      </c>
      <c r="C218" s="167">
        <v>555</v>
      </c>
      <c r="D218" s="91" t="s">
        <v>594</v>
      </c>
      <c r="E218" s="91" t="s">
        <v>596</v>
      </c>
      <c r="F218" s="4" t="s">
        <v>168</v>
      </c>
      <c r="G218" s="124">
        <f>'приложение 5'!H545</f>
        <v>300.5</v>
      </c>
    </row>
    <row r="219" spans="1:7" s="116" customFormat="1" ht="21" customHeight="1">
      <c r="A219" s="9" t="s">
        <v>110</v>
      </c>
      <c r="B219" s="5" t="s">
        <v>511</v>
      </c>
      <c r="C219" s="167">
        <v>555</v>
      </c>
      <c r="D219" s="91" t="s">
        <v>594</v>
      </c>
      <c r="E219" s="91" t="s">
        <v>596</v>
      </c>
      <c r="F219" s="4"/>
      <c r="G219" s="12">
        <f>G220</f>
        <v>600</v>
      </c>
    </row>
    <row r="220" spans="1:7" s="116" customFormat="1" ht="18" customHeight="1">
      <c r="A220" s="6" t="s">
        <v>169</v>
      </c>
      <c r="B220" s="5" t="s">
        <v>511</v>
      </c>
      <c r="C220" s="167">
        <v>555</v>
      </c>
      <c r="D220" s="91" t="s">
        <v>594</v>
      </c>
      <c r="E220" s="91" t="s">
        <v>596</v>
      </c>
      <c r="F220" s="4" t="s">
        <v>168</v>
      </c>
      <c r="G220" s="12">
        <f>'приложение 5'!H547</f>
        <v>600</v>
      </c>
    </row>
    <row r="221" spans="1:7" s="116" customFormat="1" ht="42" customHeight="1">
      <c r="A221" s="15" t="s">
        <v>244</v>
      </c>
      <c r="B221" s="119" t="s">
        <v>243</v>
      </c>
      <c r="C221" s="165"/>
      <c r="D221" s="118"/>
      <c r="E221" s="118"/>
      <c r="F221" s="7"/>
      <c r="G221" s="189">
        <f>G222+G225+G234</f>
        <v>30967.15</v>
      </c>
    </row>
    <row r="222" spans="1:7" s="116" customFormat="1" ht="62.25" customHeight="1">
      <c r="A222" s="6" t="s">
        <v>416</v>
      </c>
      <c r="B222" s="141" t="s">
        <v>245</v>
      </c>
      <c r="C222" s="257"/>
      <c r="D222" s="257"/>
      <c r="E222" s="257"/>
      <c r="F222" s="257"/>
      <c r="G222" s="153">
        <f>G223</f>
        <v>92.74</v>
      </c>
    </row>
    <row r="223" spans="1:7" s="116" customFormat="1" ht="15.75" customHeight="1">
      <c r="A223" s="6" t="s">
        <v>417</v>
      </c>
      <c r="B223" s="141" t="s">
        <v>252</v>
      </c>
      <c r="C223" s="94">
        <v>555</v>
      </c>
      <c r="D223" s="94"/>
      <c r="E223" s="91"/>
      <c r="F223" s="4"/>
      <c r="G223" s="153">
        <f>G224</f>
        <v>92.74</v>
      </c>
    </row>
    <row r="224" spans="1:7" s="116" customFormat="1" ht="15.75" customHeight="1">
      <c r="A224" s="77" t="s">
        <v>170</v>
      </c>
      <c r="B224" s="141" t="s">
        <v>252</v>
      </c>
      <c r="C224" s="94">
        <v>555</v>
      </c>
      <c r="D224" s="94">
        <v>13</v>
      </c>
      <c r="E224" s="91" t="s">
        <v>591</v>
      </c>
      <c r="F224" s="4" t="s">
        <v>578</v>
      </c>
      <c r="G224" s="153">
        <f>'приложение 5'!H571</f>
        <v>92.74</v>
      </c>
    </row>
    <row r="225" spans="1:7" s="116" customFormat="1" ht="31.5" customHeight="1">
      <c r="A225" s="6" t="s">
        <v>418</v>
      </c>
      <c r="B225" s="94" t="s">
        <v>246</v>
      </c>
      <c r="C225" s="131"/>
      <c r="D225" s="131"/>
      <c r="E225" s="258"/>
      <c r="F225" s="258"/>
      <c r="G225" s="153">
        <f>G226+G231</f>
        <v>25658</v>
      </c>
    </row>
    <row r="226" spans="1:7" s="116" customFormat="1" ht="30.75" customHeight="1">
      <c r="A226" s="9" t="s">
        <v>422</v>
      </c>
      <c r="B226" s="94" t="s">
        <v>253</v>
      </c>
      <c r="C226" s="131"/>
      <c r="D226" s="131"/>
      <c r="E226" s="258"/>
      <c r="F226" s="258"/>
      <c r="G226" s="153">
        <f>G227+G229</f>
        <v>7704.6</v>
      </c>
    </row>
    <row r="227" spans="1:7" s="116" customFormat="1" ht="29.25" customHeight="1">
      <c r="A227" s="9" t="s">
        <v>424</v>
      </c>
      <c r="B227" s="94" t="s">
        <v>254</v>
      </c>
      <c r="C227" s="94"/>
      <c r="D227" s="94"/>
      <c r="E227" s="91"/>
      <c r="F227" s="91"/>
      <c r="G227" s="153">
        <f>G228</f>
        <v>5532.2</v>
      </c>
    </row>
    <row r="228" spans="1:7" s="116" customFormat="1" ht="15" customHeight="1">
      <c r="A228" s="6" t="s">
        <v>572</v>
      </c>
      <c r="B228" s="94" t="s">
        <v>254</v>
      </c>
      <c r="C228" s="94">
        <v>555</v>
      </c>
      <c r="D228" s="94">
        <v>14</v>
      </c>
      <c r="E228" s="91" t="s">
        <v>591</v>
      </c>
      <c r="F228" s="91" t="s">
        <v>573</v>
      </c>
      <c r="G228" s="153">
        <f>'приложение 5'!H578</f>
        <v>5532.2</v>
      </c>
    </row>
    <row r="229" spans="1:7" s="116" customFormat="1" ht="98.25" customHeight="1">
      <c r="A229" s="9" t="s">
        <v>421</v>
      </c>
      <c r="B229" s="94" t="s">
        <v>255</v>
      </c>
      <c r="C229" s="94"/>
      <c r="D229" s="94"/>
      <c r="E229" s="91"/>
      <c r="F229" s="91"/>
      <c r="G229" s="153">
        <f>G230</f>
        <v>2172.4</v>
      </c>
    </row>
    <row r="230" spans="1:7" s="116" customFormat="1" ht="17.25" customHeight="1">
      <c r="A230" s="6" t="s">
        <v>572</v>
      </c>
      <c r="B230" s="94" t="s">
        <v>255</v>
      </c>
      <c r="C230" s="94">
        <v>555</v>
      </c>
      <c r="D230" s="94">
        <v>14</v>
      </c>
      <c r="E230" s="172" t="s">
        <v>591</v>
      </c>
      <c r="F230" s="94">
        <v>510</v>
      </c>
      <c r="G230" s="153">
        <f>'приложение 5'!H580</f>
        <v>2172.4</v>
      </c>
    </row>
    <row r="231" spans="1:7" s="116" customFormat="1" ht="30" customHeight="1">
      <c r="A231" s="9" t="s">
        <v>423</v>
      </c>
      <c r="B231" s="94" t="s">
        <v>256</v>
      </c>
      <c r="C231" s="94"/>
      <c r="D231" s="94"/>
      <c r="E231" s="172"/>
      <c r="F231" s="94"/>
      <c r="G231" s="153">
        <f>G232</f>
        <v>17953.4</v>
      </c>
    </row>
    <row r="232" spans="1:7" s="116" customFormat="1" ht="33" customHeight="1">
      <c r="A232" s="9" t="s">
        <v>425</v>
      </c>
      <c r="B232" s="94" t="s">
        <v>257</v>
      </c>
      <c r="C232" s="94"/>
      <c r="D232" s="94"/>
      <c r="E232" s="172"/>
      <c r="F232" s="94"/>
      <c r="G232" s="153">
        <f>G233</f>
        <v>17953.4</v>
      </c>
    </row>
    <row r="233" spans="1:7" s="116" customFormat="1" ht="14.25" customHeight="1">
      <c r="A233" s="6" t="s">
        <v>572</v>
      </c>
      <c r="B233" s="94" t="s">
        <v>248</v>
      </c>
      <c r="C233" s="94">
        <v>555</v>
      </c>
      <c r="D233" s="94">
        <v>14</v>
      </c>
      <c r="E233" s="172" t="s">
        <v>596</v>
      </c>
      <c r="F233" s="94">
        <v>510</v>
      </c>
      <c r="G233" s="153">
        <f>'приложение 5'!H586</f>
        <v>17953.4</v>
      </c>
    </row>
    <row r="234" spans="1:7" s="116" customFormat="1" ht="45" customHeight="1">
      <c r="A234" s="18" t="s">
        <v>409</v>
      </c>
      <c r="B234" s="94" t="s">
        <v>247</v>
      </c>
      <c r="C234" s="131"/>
      <c r="D234" s="131"/>
      <c r="E234" s="131"/>
      <c r="F234" s="131"/>
      <c r="G234" s="153">
        <f>G235+G239</f>
        <v>5216.410000000001</v>
      </c>
    </row>
    <row r="235" spans="1:7" s="116" customFormat="1" ht="32.25" customHeight="1">
      <c r="A235" s="9" t="s">
        <v>77</v>
      </c>
      <c r="B235" s="94" t="s">
        <v>249</v>
      </c>
      <c r="C235" s="94">
        <v>555</v>
      </c>
      <c r="D235" s="91" t="s">
        <v>591</v>
      </c>
      <c r="E235" s="91" t="s">
        <v>602</v>
      </c>
      <c r="F235" s="94"/>
      <c r="G235" s="153">
        <f>G236+G237+G238</f>
        <v>4908.81</v>
      </c>
    </row>
    <row r="236" spans="1:7" s="116" customFormat="1" ht="33" customHeight="1">
      <c r="A236" s="9" t="s">
        <v>583</v>
      </c>
      <c r="B236" s="94" t="s">
        <v>249</v>
      </c>
      <c r="C236" s="94">
        <v>555</v>
      </c>
      <c r="D236" s="91" t="s">
        <v>591</v>
      </c>
      <c r="E236" s="91" t="s">
        <v>602</v>
      </c>
      <c r="F236" s="94">
        <v>120</v>
      </c>
      <c r="G236" s="153">
        <f>'приложение 5'!H493</f>
        <v>4502.35</v>
      </c>
    </row>
    <row r="237" spans="1:7" s="116" customFormat="1" ht="25.5">
      <c r="A237" s="9" t="s">
        <v>580</v>
      </c>
      <c r="B237" s="94" t="s">
        <v>249</v>
      </c>
      <c r="C237" s="94">
        <v>555</v>
      </c>
      <c r="D237" s="91" t="s">
        <v>591</v>
      </c>
      <c r="E237" s="91" t="s">
        <v>602</v>
      </c>
      <c r="F237" s="94">
        <v>240</v>
      </c>
      <c r="G237" s="153">
        <f>'приложение 5'!H494</f>
        <v>399.82</v>
      </c>
    </row>
    <row r="238" spans="1:7" s="116" customFormat="1" ht="12.75">
      <c r="A238" s="132" t="s">
        <v>5</v>
      </c>
      <c r="B238" s="94" t="s">
        <v>249</v>
      </c>
      <c r="C238" s="94">
        <v>555</v>
      </c>
      <c r="D238" s="91" t="s">
        <v>591</v>
      </c>
      <c r="E238" s="91" t="s">
        <v>602</v>
      </c>
      <c r="F238" s="94">
        <v>850</v>
      </c>
      <c r="G238" s="153">
        <f>'приложение 5'!H495</f>
        <v>6.64</v>
      </c>
    </row>
    <row r="239" spans="1:7" s="116" customFormat="1" ht="34.5" customHeight="1">
      <c r="A239" s="50" t="s">
        <v>349</v>
      </c>
      <c r="B239" s="94" t="s">
        <v>251</v>
      </c>
      <c r="C239" s="94">
        <v>555</v>
      </c>
      <c r="D239" s="91" t="s">
        <v>591</v>
      </c>
      <c r="E239" s="91" t="s">
        <v>602</v>
      </c>
      <c r="F239" s="94"/>
      <c r="G239" s="153">
        <f>G240+G241</f>
        <v>307.6</v>
      </c>
    </row>
    <row r="240" spans="1:7" s="116" customFormat="1" ht="28.5" customHeight="1">
      <c r="A240" s="9" t="s">
        <v>583</v>
      </c>
      <c r="B240" s="94" t="s">
        <v>251</v>
      </c>
      <c r="C240" s="94">
        <v>555</v>
      </c>
      <c r="D240" s="91" t="s">
        <v>591</v>
      </c>
      <c r="E240" s="91" t="s">
        <v>602</v>
      </c>
      <c r="F240" s="94">
        <v>120</v>
      </c>
      <c r="G240" s="153">
        <f>'приложение 5'!H497</f>
        <v>190.5</v>
      </c>
    </row>
    <row r="241" spans="1:7" s="116" customFormat="1" ht="30.75" customHeight="1">
      <c r="A241" s="9" t="s">
        <v>580</v>
      </c>
      <c r="B241" s="94" t="s">
        <v>251</v>
      </c>
      <c r="C241" s="94">
        <v>555</v>
      </c>
      <c r="D241" s="91" t="s">
        <v>591</v>
      </c>
      <c r="E241" s="91" t="s">
        <v>602</v>
      </c>
      <c r="F241" s="94">
        <v>240</v>
      </c>
      <c r="G241" s="153">
        <f>'приложение 5'!H498</f>
        <v>117.10000000000001</v>
      </c>
    </row>
    <row r="242" spans="1:7" s="116" customFormat="1" ht="38.25" hidden="1">
      <c r="A242" s="15" t="s">
        <v>194</v>
      </c>
      <c r="B242" s="92" t="s">
        <v>525</v>
      </c>
      <c r="C242" s="186"/>
      <c r="D242" s="186"/>
      <c r="E242" s="186"/>
      <c r="F242" s="186"/>
      <c r="G242" s="189">
        <f>G243</f>
        <v>0</v>
      </c>
    </row>
    <row r="243" spans="1:7" s="116" customFormat="1" ht="40.5" hidden="1">
      <c r="A243" s="145" t="s">
        <v>524</v>
      </c>
      <c r="B243" s="94" t="s">
        <v>526</v>
      </c>
      <c r="C243" s="186"/>
      <c r="D243" s="186"/>
      <c r="E243" s="186"/>
      <c r="F243" s="186"/>
      <c r="G243" s="153">
        <f>G244</f>
        <v>0</v>
      </c>
    </row>
    <row r="244" spans="1:7" s="116" customFormat="1" ht="12.75" hidden="1">
      <c r="A244" s="6" t="s">
        <v>575</v>
      </c>
      <c r="B244" s="94" t="s">
        <v>527</v>
      </c>
      <c r="C244" s="186">
        <v>116</v>
      </c>
      <c r="D244" s="259" t="s">
        <v>604</v>
      </c>
      <c r="E244" s="186">
        <v>12</v>
      </c>
      <c r="F244" s="186">
        <v>240</v>
      </c>
      <c r="G244" s="153">
        <f>'приложение 5'!H260</f>
        <v>0</v>
      </c>
    </row>
    <row r="245" spans="1:7" s="116" customFormat="1" ht="46.5" customHeight="1">
      <c r="A245" s="154" t="s">
        <v>195</v>
      </c>
      <c r="B245" s="92" t="s">
        <v>532</v>
      </c>
      <c r="C245" s="94"/>
      <c r="D245" s="94"/>
      <c r="E245" s="91"/>
      <c r="F245" s="94"/>
      <c r="G245" s="189">
        <f>G246+G249+G252+G254</f>
        <v>1757.16</v>
      </c>
    </row>
    <row r="246" spans="1:7" s="116" customFormat="1" ht="45" customHeight="1">
      <c r="A246" s="9" t="s">
        <v>356</v>
      </c>
      <c r="B246" s="94" t="s">
        <v>533</v>
      </c>
      <c r="C246" s="91"/>
      <c r="D246" s="4"/>
      <c r="E246" s="4"/>
      <c r="F246" s="94"/>
      <c r="G246" s="153">
        <f>G247</f>
        <v>100</v>
      </c>
    </row>
    <row r="247" spans="1:7" s="116" customFormat="1" ht="25.5">
      <c r="A247" s="18" t="s">
        <v>77</v>
      </c>
      <c r="B247" s="94" t="s">
        <v>78</v>
      </c>
      <c r="C247" s="91"/>
      <c r="D247" s="4"/>
      <c r="E247" s="4"/>
      <c r="F247" s="94"/>
      <c r="G247" s="124">
        <f>G248</f>
        <v>100</v>
      </c>
    </row>
    <row r="248" spans="1:7" s="116" customFormat="1" ht="25.5">
      <c r="A248" s="6" t="s">
        <v>580</v>
      </c>
      <c r="B248" s="94" t="s">
        <v>78</v>
      </c>
      <c r="C248" s="91" t="s">
        <v>635</v>
      </c>
      <c r="D248" s="4" t="s">
        <v>591</v>
      </c>
      <c r="E248" s="4" t="s">
        <v>664</v>
      </c>
      <c r="F248" s="94">
        <v>240</v>
      </c>
      <c r="G248" s="153">
        <f>'приложение 5'!H216</f>
        <v>100</v>
      </c>
    </row>
    <row r="249" spans="1:7" s="116" customFormat="1" ht="38.25">
      <c r="A249" s="13" t="s">
        <v>327</v>
      </c>
      <c r="B249" s="94" t="s">
        <v>76</v>
      </c>
      <c r="C249" s="4" t="s">
        <v>636</v>
      </c>
      <c r="D249" s="47" t="s">
        <v>603</v>
      </c>
      <c r="E249" s="47" t="s">
        <v>603</v>
      </c>
      <c r="F249" s="94"/>
      <c r="G249" s="153">
        <f>G250</f>
        <v>0</v>
      </c>
    </row>
    <row r="250" spans="1:7" s="116" customFormat="1" ht="25.5">
      <c r="A250" s="13" t="s">
        <v>328</v>
      </c>
      <c r="B250" s="94" t="s">
        <v>86</v>
      </c>
      <c r="C250" s="4" t="s">
        <v>636</v>
      </c>
      <c r="D250" s="47" t="s">
        <v>603</v>
      </c>
      <c r="E250" s="47" t="s">
        <v>603</v>
      </c>
      <c r="F250" s="94"/>
      <c r="G250" s="153">
        <f>G251</f>
        <v>0</v>
      </c>
    </row>
    <row r="251" spans="1:7" s="116" customFormat="1" ht="25.5">
      <c r="A251" s="6" t="s">
        <v>580</v>
      </c>
      <c r="B251" s="94" t="s">
        <v>86</v>
      </c>
      <c r="C251" s="4" t="s">
        <v>636</v>
      </c>
      <c r="D251" s="47" t="s">
        <v>603</v>
      </c>
      <c r="E251" s="47" t="s">
        <v>603</v>
      </c>
      <c r="F251" s="94">
        <v>240</v>
      </c>
      <c r="G251" s="153">
        <f>'приложение 5'!H57</f>
        <v>0</v>
      </c>
    </row>
    <row r="252" spans="1:7" ht="41.25" customHeight="1">
      <c r="A252" s="11" t="s">
        <v>451</v>
      </c>
      <c r="B252" s="155" t="s">
        <v>121</v>
      </c>
      <c r="C252" s="114" t="s">
        <v>635</v>
      </c>
      <c r="D252" s="143" t="s">
        <v>604</v>
      </c>
      <c r="E252" s="143" t="s">
        <v>597</v>
      </c>
      <c r="F252" s="164"/>
      <c r="G252" s="208">
        <f>G253</f>
        <v>323.16</v>
      </c>
    </row>
    <row r="253" spans="1:7" ht="47.25" customHeight="1">
      <c r="A253" s="11" t="s">
        <v>124</v>
      </c>
      <c r="B253" s="155" t="s">
        <v>121</v>
      </c>
      <c r="C253" s="114" t="s">
        <v>635</v>
      </c>
      <c r="D253" s="143" t="s">
        <v>604</v>
      </c>
      <c r="E253" s="143" t="s">
        <v>597</v>
      </c>
      <c r="F253" s="164">
        <v>810</v>
      </c>
      <c r="G253" s="208">
        <f>'приложение 5'!H263</f>
        <v>323.16</v>
      </c>
    </row>
    <row r="254" spans="1:7" ht="41.25" customHeight="1">
      <c r="A254" s="11" t="s">
        <v>461</v>
      </c>
      <c r="B254" s="94" t="s">
        <v>462</v>
      </c>
      <c r="C254" s="114" t="s">
        <v>635</v>
      </c>
      <c r="D254" s="143" t="s">
        <v>591</v>
      </c>
      <c r="E254" s="143" t="s">
        <v>664</v>
      </c>
      <c r="F254" s="164"/>
      <c r="G254" s="208">
        <f>G255</f>
        <v>1334</v>
      </c>
    </row>
    <row r="255" spans="1:7" ht="41.25" customHeight="1">
      <c r="A255" s="11" t="s">
        <v>481</v>
      </c>
      <c r="B255" s="155" t="s">
        <v>690</v>
      </c>
      <c r="C255" s="114" t="s">
        <v>635</v>
      </c>
      <c r="D255" s="143" t="s">
        <v>591</v>
      </c>
      <c r="E255" s="143" t="s">
        <v>664</v>
      </c>
      <c r="F255" s="164"/>
      <c r="G255" s="208">
        <f>G256</f>
        <v>1334</v>
      </c>
    </row>
    <row r="256" spans="1:7" ht="36.75" customHeight="1">
      <c r="A256" s="6" t="s">
        <v>580</v>
      </c>
      <c r="B256" s="155" t="s">
        <v>690</v>
      </c>
      <c r="C256" s="114" t="s">
        <v>635</v>
      </c>
      <c r="D256" s="143" t="s">
        <v>591</v>
      </c>
      <c r="E256" s="143" t="s">
        <v>664</v>
      </c>
      <c r="F256" s="164">
        <v>240</v>
      </c>
      <c r="G256" s="208">
        <f>'приложение 5'!H219</f>
        <v>1334</v>
      </c>
    </row>
    <row r="257" spans="1:7" s="116" customFormat="1" ht="51" customHeight="1">
      <c r="A257" s="121" t="s">
        <v>189</v>
      </c>
      <c r="B257" s="92" t="s">
        <v>192</v>
      </c>
      <c r="C257" s="94"/>
      <c r="D257" s="94"/>
      <c r="E257" s="94"/>
      <c r="F257" s="94"/>
      <c r="G257" s="189">
        <f>G258+G262+G265</f>
        <v>665.8</v>
      </c>
    </row>
    <row r="258" spans="1:7" s="116" customFormat="1" ht="52.5" customHeight="1">
      <c r="A258" s="13" t="s">
        <v>713</v>
      </c>
      <c r="B258" s="48" t="s">
        <v>295</v>
      </c>
      <c r="C258" s="94"/>
      <c r="D258" s="94"/>
      <c r="E258" s="94"/>
      <c r="F258" s="94"/>
      <c r="G258" s="153">
        <f>G259</f>
        <v>546.4</v>
      </c>
    </row>
    <row r="259" spans="1:7" s="116" customFormat="1" ht="24.75" customHeight="1">
      <c r="A259" s="13" t="s">
        <v>294</v>
      </c>
      <c r="B259" s="48" t="s">
        <v>296</v>
      </c>
      <c r="C259" s="94"/>
      <c r="D259" s="94"/>
      <c r="E259" s="94"/>
      <c r="F259" s="94"/>
      <c r="G259" s="153">
        <f>G260+G261</f>
        <v>546.4</v>
      </c>
    </row>
    <row r="260" spans="1:7" s="116" customFormat="1" ht="35.25" customHeight="1">
      <c r="A260" s="6" t="s">
        <v>580</v>
      </c>
      <c r="B260" s="48" t="s">
        <v>296</v>
      </c>
      <c r="C260" s="94">
        <v>116</v>
      </c>
      <c r="D260" s="91" t="s">
        <v>602</v>
      </c>
      <c r="E260" s="91" t="s">
        <v>594</v>
      </c>
      <c r="F260" s="91" t="s">
        <v>6</v>
      </c>
      <c r="G260" s="153">
        <v>0</v>
      </c>
    </row>
    <row r="261" spans="1:7" s="116" customFormat="1" ht="24" customHeight="1">
      <c r="A261" s="6" t="s">
        <v>169</v>
      </c>
      <c r="B261" s="48" t="s">
        <v>296</v>
      </c>
      <c r="C261" s="94">
        <v>555</v>
      </c>
      <c r="D261" s="91" t="s">
        <v>602</v>
      </c>
      <c r="E261" s="91" t="s">
        <v>594</v>
      </c>
      <c r="F261" s="91" t="s">
        <v>168</v>
      </c>
      <c r="G261" s="153">
        <f>'приложение 5'!H555</f>
        <v>546.4</v>
      </c>
    </row>
    <row r="262" spans="1:7" s="116" customFormat="1" ht="35.25" customHeight="1">
      <c r="A262" s="18" t="s">
        <v>351</v>
      </c>
      <c r="B262" s="5" t="s">
        <v>190</v>
      </c>
      <c r="C262" s="186"/>
      <c r="D262" s="186"/>
      <c r="E262" s="186"/>
      <c r="F262" s="186"/>
      <c r="G262" s="153">
        <f>G263</f>
        <v>69.4</v>
      </c>
    </row>
    <row r="263" spans="1:7" s="116" customFormat="1" ht="63.75">
      <c r="A263" s="50" t="s">
        <v>368</v>
      </c>
      <c r="B263" s="5" t="s">
        <v>191</v>
      </c>
      <c r="C263" s="186"/>
      <c r="D263" s="186"/>
      <c r="E263" s="186"/>
      <c r="F263" s="186"/>
      <c r="G263" s="153">
        <f>G264</f>
        <v>69.4</v>
      </c>
    </row>
    <row r="264" spans="1:7" s="116" customFormat="1" ht="25.5">
      <c r="A264" s="6" t="s">
        <v>583</v>
      </c>
      <c r="B264" s="5" t="s">
        <v>191</v>
      </c>
      <c r="C264" s="148">
        <v>116</v>
      </c>
      <c r="D264" s="259" t="s">
        <v>591</v>
      </c>
      <c r="E264" s="259" t="s">
        <v>604</v>
      </c>
      <c r="F264" s="148">
        <v>120</v>
      </c>
      <c r="G264" s="153">
        <f>'приложение 5'!H288</f>
        <v>69.4</v>
      </c>
    </row>
    <row r="265" spans="1:7" s="116" customFormat="1" ht="28.5" customHeight="1">
      <c r="A265" s="13" t="s">
        <v>706</v>
      </c>
      <c r="B265" s="48" t="s">
        <v>707</v>
      </c>
      <c r="C265" s="148"/>
      <c r="D265" s="259"/>
      <c r="E265" s="259"/>
      <c r="F265" s="148"/>
      <c r="G265" s="153">
        <f>G266</f>
        <v>50</v>
      </c>
    </row>
    <row r="266" spans="1:7" s="116" customFormat="1" ht="18" customHeight="1">
      <c r="A266" s="13" t="s">
        <v>294</v>
      </c>
      <c r="B266" s="48" t="s">
        <v>708</v>
      </c>
      <c r="C266" s="148"/>
      <c r="D266" s="259"/>
      <c r="E266" s="259"/>
      <c r="F266" s="148"/>
      <c r="G266" s="153">
        <f>G267</f>
        <v>50</v>
      </c>
    </row>
    <row r="267" spans="1:7" s="116" customFormat="1" ht="25.5">
      <c r="A267" s="6" t="s">
        <v>580</v>
      </c>
      <c r="B267" s="48" t="s">
        <v>708</v>
      </c>
      <c r="C267" s="94">
        <v>116</v>
      </c>
      <c r="D267" s="91" t="s">
        <v>602</v>
      </c>
      <c r="E267" s="91" t="s">
        <v>594</v>
      </c>
      <c r="F267" s="91" t="s">
        <v>6</v>
      </c>
      <c r="G267" s="153">
        <f>'приложение 5'!H291</f>
        <v>50</v>
      </c>
    </row>
    <row r="268" spans="1:7" s="116" customFormat="1" ht="51" customHeight="1">
      <c r="A268" s="15" t="s">
        <v>44</v>
      </c>
      <c r="B268" s="92" t="s">
        <v>547</v>
      </c>
      <c r="C268" s="186"/>
      <c r="D268" s="186"/>
      <c r="E268" s="186"/>
      <c r="F268" s="186"/>
      <c r="G268" s="189">
        <f>G269+G272+G277</f>
        <v>3250.2200000000003</v>
      </c>
    </row>
    <row r="269" spans="1:7" s="116" customFormat="1" ht="48.75" customHeight="1">
      <c r="A269" s="9" t="s">
        <v>522</v>
      </c>
      <c r="B269" s="141" t="s">
        <v>548</v>
      </c>
      <c r="C269" s="186"/>
      <c r="D269" s="135"/>
      <c r="E269" s="135"/>
      <c r="F269" s="186"/>
      <c r="G269" s="153">
        <f>G270</f>
        <v>2430.79</v>
      </c>
    </row>
    <row r="270" spans="1:7" s="116" customFormat="1" ht="47.25" customHeight="1">
      <c r="A270" s="50" t="s">
        <v>98</v>
      </c>
      <c r="B270" s="52" t="s">
        <v>452</v>
      </c>
      <c r="C270" s="186">
        <v>116</v>
      </c>
      <c r="D270" s="135" t="s">
        <v>620</v>
      </c>
      <c r="E270" s="135" t="s">
        <v>593</v>
      </c>
      <c r="F270" s="186"/>
      <c r="G270" s="153">
        <f>G271</f>
        <v>2430.79</v>
      </c>
    </row>
    <row r="271" spans="1:7" s="116" customFormat="1" ht="37.5" customHeight="1">
      <c r="A271" s="50" t="s">
        <v>97</v>
      </c>
      <c r="B271" s="52" t="s">
        <v>452</v>
      </c>
      <c r="C271" s="186">
        <v>116</v>
      </c>
      <c r="D271" s="135" t="s">
        <v>620</v>
      </c>
      <c r="E271" s="135" t="s">
        <v>593</v>
      </c>
      <c r="F271" s="186">
        <v>320</v>
      </c>
      <c r="G271" s="153">
        <f>'приложение 5'!H325</f>
        <v>2430.79</v>
      </c>
    </row>
    <row r="272" spans="1:7" s="116" customFormat="1" ht="62.25" customHeight="1">
      <c r="A272" s="9" t="s">
        <v>96</v>
      </c>
      <c r="B272" s="52" t="s">
        <v>99</v>
      </c>
      <c r="C272" s="186"/>
      <c r="D272" s="38"/>
      <c r="E272" s="38"/>
      <c r="F272" s="186"/>
      <c r="G272" s="153">
        <f>G273+G275</f>
        <v>801.4300000000001</v>
      </c>
    </row>
    <row r="273" spans="1:7" s="116" customFormat="1" ht="34.5" customHeight="1">
      <c r="A273" s="51" t="s">
        <v>434</v>
      </c>
      <c r="B273" s="52" t="s">
        <v>117</v>
      </c>
      <c r="C273" s="186">
        <v>116</v>
      </c>
      <c r="D273" s="38" t="s">
        <v>591</v>
      </c>
      <c r="E273" s="38" t="s">
        <v>664</v>
      </c>
      <c r="F273" s="186"/>
      <c r="G273" s="153">
        <f>G274</f>
        <v>500</v>
      </c>
    </row>
    <row r="274" spans="1:7" s="116" customFormat="1" ht="35.25" customHeight="1">
      <c r="A274" s="6" t="s">
        <v>580</v>
      </c>
      <c r="B274" s="52" t="s">
        <v>117</v>
      </c>
      <c r="C274" s="186">
        <v>116</v>
      </c>
      <c r="D274" s="38" t="s">
        <v>591</v>
      </c>
      <c r="E274" s="38" t="s">
        <v>664</v>
      </c>
      <c r="F274" s="186">
        <v>240</v>
      </c>
      <c r="G274" s="153">
        <f>'приложение 5'!H227</f>
        <v>500</v>
      </c>
    </row>
    <row r="275" spans="1:7" s="116" customFormat="1" ht="36.75" customHeight="1">
      <c r="A275" s="70" t="s">
        <v>697</v>
      </c>
      <c r="B275" s="52" t="s">
        <v>698</v>
      </c>
      <c r="C275" s="186">
        <v>116</v>
      </c>
      <c r="D275" s="259" t="s">
        <v>606</v>
      </c>
      <c r="E275" s="259" t="s">
        <v>606</v>
      </c>
      <c r="F275" s="186"/>
      <c r="G275" s="153">
        <f>G276</f>
        <v>301.43</v>
      </c>
    </row>
    <row r="276" spans="1:7" s="116" customFormat="1" ht="31.5" customHeight="1">
      <c r="A276" s="6" t="s">
        <v>615</v>
      </c>
      <c r="B276" s="52" t="s">
        <v>698</v>
      </c>
      <c r="C276" s="186">
        <v>116</v>
      </c>
      <c r="D276" s="259" t="s">
        <v>606</v>
      </c>
      <c r="E276" s="259" t="s">
        <v>606</v>
      </c>
      <c r="F276" s="186">
        <v>410</v>
      </c>
      <c r="G276" s="153">
        <f>'приложение 5'!H316</f>
        <v>301.43</v>
      </c>
    </row>
    <row r="277" spans="1:7" s="116" customFormat="1" ht="32.25" customHeight="1">
      <c r="A277" s="11" t="s">
        <v>289</v>
      </c>
      <c r="B277" s="65" t="s">
        <v>367</v>
      </c>
      <c r="C277" s="186"/>
      <c r="D277" s="114"/>
      <c r="E277" s="114"/>
      <c r="F277" s="186"/>
      <c r="G277" s="153">
        <f>G278</f>
        <v>18</v>
      </c>
    </row>
    <row r="278" spans="1:7" s="116" customFormat="1" ht="21.75" customHeight="1">
      <c r="A278" s="11" t="s">
        <v>435</v>
      </c>
      <c r="B278" s="142" t="s">
        <v>290</v>
      </c>
      <c r="C278" s="186">
        <v>116</v>
      </c>
      <c r="D278" s="114" t="s">
        <v>591</v>
      </c>
      <c r="E278" s="114" t="s">
        <v>664</v>
      </c>
      <c r="F278" s="186"/>
      <c r="G278" s="153">
        <f>G279</f>
        <v>18</v>
      </c>
    </row>
    <row r="279" spans="1:7" s="116" customFormat="1" ht="27.75" customHeight="1">
      <c r="A279" s="6" t="s">
        <v>580</v>
      </c>
      <c r="B279" s="144" t="s">
        <v>290</v>
      </c>
      <c r="C279" s="186">
        <v>116</v>
      </c>
      <c r="D279" s="143" t="s">
        <v>591</v>
      </c>
      <c r="E279" s="143" t="s">
        <v>664</v>
      </c>
      <c r="F279" s="186">
        <v>240</v>
      </c>
      <c r="G279" s="153">
        <f>'приложение 5'!H230</f>
        <v>18</v>
      </c>
    </row>
    <row r="280" spans="1:7" s="116" customFormat="1" ht="38.25">
      <c r="A280" s="260" t="s">
        <v>45</v>
      </c>
      <c r="B280" s="92" t="s">
        <v>496</v>
      </c>
      <c r="C280" s="186"/>
      <c r="D280" s="186"/>
      <c r="E280" s="186"/>
      <c r="F280" s="186"/>
      <c r="G280" s="189">
        <f>G281+G292</f>
        <v>4035.9799999999996</v>
      </c>
    </row>
    <row r="281" spans="1:7" s="116" customFormat="1" ht="38.25">
      <c r="A281" s="50" t="s">
        <v>373</v>
      </c>
      <c r="B281" s="94" t="s">
        <v>497</v>
      </c>
      <c r="C281" s="186"/>
      <c r="D281" s="186"/>
      <c r="E281" s="186"/>
      <c r="F281" s="186"/>
      <c r="G281" s="153">
        <f>G282+G285+G287+G289</f>
        <v>731.2</v>
      </c>
    </row>
    <row r="282" spans="1:7" s="116" customFormat="1" ht="25.5">
      <c r="A282" s="18" t="s">
        <v>374</v>
      </c>
      <c r="B282" s="94" t="s">
        <v>498</v>
      </c>
      <c r="C282" s="186"/>
      <c r="D282" s="186"/>
      <c r="E282" s="186"/>
      <c r="F282" s="186"/>
      <c r="G282" s="153">
        <f>G283</f>
        <v>6.3</v>
      </c>
    </row>
    <row r="283" spans="1:7" s="116" customFormat="1" ht="63.75">
      <c r="A283" s="18" t="s">
        <v>226</v>
      </c>
      <c r="B283" s="94" t="s">
        <v>499</v>
      </c>
      <c r="C283" s="186"/>
      <c r="D283" s="186"/>
      <c r="E283" s="186"/>
      <c r="F283" s="186"/>
      <c r="G283" s="153">
        <f>G284</f>
        <v>6.3</v>
      </c>
    </row>
    <row r="284" spans="1:7" s="116" customFormat="1" ht="25.5">
      <c r="A284" s="6" t="s">
        <v>580</v>
      </c>
      <c r="B284" s="94" t="s">
        <v>499</v>
      </c>
      <c r="C284" s="186">
        <v>545</v>
      </c>
      <c r="D284" s="259" t="s">
        <v>591</v>
      </c>
      <c r="E284" s="186">
        <v>13</v>
      </c>
      <c r="F284" s="186">
        <v>240</v>
      </c>
      <c r="G284" s="153">
        <f>'приложение 5'!H347</f>
        <v>6.3</v>
      </c>
    </row>
    <row r="285" spans="1:7" s="116" customFormat="1" ht="38.25">
      <c r="A285" s="51" t="s">
        <v>375</v>
      </c>
      <c r="B285" s="94" t="s">
        <v>500</v>
      </c>
      <c r="C285" s="186"/>
      <c r="D285" s="186"/>
      <c r="E285" s="186"/>
      <c r="F285" s="186"/>
      <c r="G285" s="153">
        <f>G286</f>
        <v>246.5</v>
      </c>
    </row>
    <row r="286" spans="1:7" s="116" customFormat="1" ht="25.5">
      <c r="A286" s="6" t="s">
        <v>580</v>
      </c>
      <c r="B286" s="94" t="s">
        <v>501</v>
      </c>
      <c r="C286" s="186">
        <v>545</v>
      </c>
      <c r="D286" s="259" t="s">
        <v>591</v>
      </c>
      <c r="E286" s="259" t="s">
        <v>664</v>
      </c>
      <c r="F286" s="186">
        <v>240</v>
      </c>
      <c r="G286" s="153">
        <f>'приложение 5'!H349</f>
        <v>246.5</v>
      </c>
    </row>
    <row r="287" spans="1:7" s="116" customFormat="1" ht="38.25">
      <c r="A287" s="51" t="s">
        <v>376</v>
      </c>
      <c r="B287" s="94" t="s">
        <v>502</v>
      </c>
      <c r="C287" s="186"/>
      <c r="D287" s="186"/>
      <c r="E287" s="186"/>
      <c r="F287" s="186"/>
      <c r="G287" s="153">
        <f>G288</f>
        <v>50.85</v>
      </c>
    </row>
    <row r="288" spans="1:7" s="116" customFormat="1" ht="25.5">
      <c r="A288" s="6" t="s">
        <v>580</v>
      </c>
      <c r="B288" s="94" t="s">
        <v>503</v>
      </c>
      <c r="C288" s="186">
        <v>545</v>
      </c>
      <c r="D288" s="259" t="s">
        <v>591</v>
      </c>
      <c r="E288" s="259" t="s">
        <v>664</v>
      </c>
      <c r="F288" s="186">
        <v>240</v>
      </c>
      <c r="G288" s="153">
        <f>'приложение 5'!H351</f>
        <v>50.85</v>
      </c>
    </row>
    <row r="289" spans="1:7" s="116" customFormat="1" ht="25.5">
      <c r="A289" s="51" t="s">
        <v>385</v>
      </c>
      <c r="B289" s="94" t="s">
        <v>504</v>
      </c>
      <c r="C289" s="186"/>
      <c r="D289" s="186"/>
      <c r="E289" s="186"/>
      <c r="F289" s="186"/>
      <c r="G289" s="153">
        <f>G290</f>
        <v>427.55</v>
      </c>
    </row>
    <row r="290" spans="1:7" s="116" customFormat="1" ht="12.75">
      <c r="A290" s="18" t="s">
        <v>148</v>
      </c>
      <c r="B290" s="94" t="s">
        <v>505</v>
      </c>
      <c r="C290" s="186"/>
      <c r="D290" s="186"/>
      <c r="E290" s="186"/>
      <c r="F290" s="186"/>
      <c r="G290" s="153">
        <f>G291</f>
        <v>427.55</v>
      </c>
    </row>
    <row r="291" spans="1:7" s="116" customFormat="1" ht="25.5">
      <c r="A291" s="6" t="s">
        <v>580</v>
      </c>
      <c r="B291" s="94" t="s">
        <v>505</v>
      </c>
      <c r="C291" s="186">
        <v>545</v>
      </c>
      <c r="D291" s="91" t="s">
        <v>594</v>
      </c>
      <c r="E291" s="91" t="s">
        <v>591</v>
      </c>
      <c r="F291" s="186">
        <v>240</v>
      </c>
      <c r="G291" s="153">
        <f>'приложение 5'!H371</f>
        <v>427.55</v>
      </c>
    </row>
    <row r="292" spans="1:7" s="116" customFormat="1" ht="38.25">
      <c r="A292" s="74" t="s">
        <v>381</v>
      </c>
      <c r="B292" s="94" t="s">
        <v>513</v>
      </c>
      <c r="C292" s="186"/>
      <c r="D292" s="186"/>
      <c r="E292" s="186"/>
      <c r="F292" s="186"/>
      <c r="G292" s="153">
        <f>G293</f>
        <v>3304.7799999999997</v>
      </c>
    </row>
    <row r="293" spans="1:7" s="116" customFormat="1" ht="55.5" customHeight="1">
      <c r="A293" s="18" t="s">
        <v>382</v>
      </c>
      <c r="B293" s="94" t="s">
        <v>514</v>
      </c>
      <c r="C293" s="186"/>
      <c r="D293" s="186"/>
      <c r="E293" s="186"/>
      <c r="F293" s="186"/>
      <c r="G293" s="153">
        <f>G294</f>
        <v>3304.7799999999997</v>
      </c>
    </row>
    <row r="294" spans="1:7" s="116" customFormat="1" ht="25.5">
      <c r="A294" s="51" t="s">
        <v>383</v>
      </c>
      <c r="B294" s="94" t="s">
        <v>515</v>
      </c>
      <c r="C294" s="186"/>
      <c r="D294" s="186"/>
      <c r="E294" s="186"/>
      <c r="F294" s="186"/>
      <c r="G294" s="153">
        <f>G295+G296+G298+G297</f>
        <v>3304.7799999999997</v>
      </c>
    </row>
    <row r="295" spans="1:7" s="116" customFormat="1" ht="25.5">
      <c r="A295" s="6" t="s">
        <v>583</v>
      </c>
      <c r="B295" s="94" t="s">
        <v>515</v>
      </c>
      <c r="C295" s="186">
        <v>545</v>
      </c>
      <c r="D295" s="91" t="s">
        <v>604</v>
      </c>
      <c r="E295" s="91" t="s">
        <v>597</v>
      </c>
      <c r="F295" s="186">
        <v>120</v>
      </c>
      <c r="G295" s="153">
        <f>'приложение 5'!H362</f>
        <v>2030.62</v>
      </c>
    </row>
    <row r="296" spans="1:7" s="116" customFormat="1" ht="25.5">
      <c r="A296" s="6" t="s">
        <v>580</v>
      </c>
      <c r="B296" s="94" t="s">
        <v>515</v>
      </c>
      <c r="C296" s="186">
        <v>545</v>
      </c>
      <c r="D296" s="91" t="s">
        <v>604</v>
      </c>
      <c r="E296" s="91" t="s">
        <v>597</v>
      </c>
      <c r="F296" s="186">
        <v>240</v>
      </c>
      <c r="G296" s="153">
        <f>'приложение 5'!H363</f>
        <v>1183.42</v>
      </c>
    </row>
    <row r="297" spans="1:7" s="116" customFormat="1" ht="12.75">
      <c r="A297" s="6" t="s">
        <v>709</v>
      </c>
      <c r="B297" s="94" t="s">
        <v>515</v>
      </c>
      <c r="C297" s="186">
        <v>545</v>
      </c>
      <c r="D297" s="91" t="s">
        <v>604</v>
      </c>
      <c r="E297" s="91" t="s">
        <v>597</v>
      </c>
      <c r="F297" s="186">
        <v>830</v>
      </c>
      <c r="G297" s="153">
        <f>'приложение 5'!H364</f>
        <v>6</v>
      </c>
    </row>
    <row r="298" spans="1:7" s="116" customFormat="1" ht="12.75">
      <c r="A298" s="6" t="s">
        <v>5</v>
      </c>
      <c r="B298" s="94" t="s">
        <v>515</v>
      </c>
      <c r="C298" s="186">
        <v>545</v>
      </c>
      <c r="D298" s="91" t="s">
        <v>604</v>
      </c>
      <c r="E298" s="91" t="s">
        <v>597</v>
      </c>
      <c r="F298" s="186">
        <v>850</v>
      </c>
      <c r="G298" s="153">
        <f>'приложение 5'!H365</f>
        <v>84.74</v>
      </c>
    </row>
    <row r="299" spans="1:7" s="116" customFormat="1" ht="25.5">
      <c r="A299" s="261" t="s">
        <v>551</v>
      </c>
      <c r="B299" s="92" t="s">
        <v>552</v>
      </c>
      <c r="C299" s="4"/>
      <c r="D299" s="91"/>
      <c r="E299" s="91"/>
      <c r="F299" s="4"/>
      <c r="G299" s="189">
        <f>G300+G304</f>
        <v>683.78</v>
      </c>
    </row>
    <row r="300" spans="1:7" s="116" customFormat="1" ht="34.5" customHeight="1">
      <c r="A300" s="51" t="s">
        <v>319</v>
      </c>
      <c r="B300" s="94" t="s">
        <v>553</v>
      </c>
      <c r="C300" s="4"/>
      <c r="D300" s="91"/>
      <c r="E300" s="91"/>
      <c r="F300" s="4"/>
      <c r="G300" s="153">
        <f>G301</f>
        <v>17.92</v>
      </c>
    </row>
    <row r="301" spans="1:7" s="116" customFormat="1" ht="12.75">
      <c r="A301" s="146" t="s">
        <v>75</v>
      </c>
      <c r="B301" s="94" t="s">
        <v>553</v>
      </c>
      <c r="C301" s="4" t="s">
        <v>636</v>
      </c>
      <c r="D301" s="91" t="s">
        <v>604</v>
      </c>
      <c r="E301" s="91" t="s">
        <v>597</v>
      </c>
      <c r="F301" s="4"/>
      <c r="G301" s="153">
        <f>G302+G303</f>
        <v>17.92</v>
      </c>
    </row>
    <row r="302" spans="1:7" s="116" customFormat="1" ht="25.5">
      <c r="A302" s="6" t="s">
        <v>580</v>
      </c>
      <c r="B302" s="94" t="s">
        <v>554</v>
      </c>
      <c r="C302" s="4" t="s">
        <v>636</v>
      </c>
      <c r="D302" s="91" t="s">
        <v>604</v>
      </c>
      <c r="E302" s="91" t="s">
        <v>597</v>
      </c>
      <c r="F302" s="4" t="s">
        <v>6</v>
      </c>
      <c r="G302" s="153">
        <f>'приложение 5'!H25</f>
        <v>17.92</v>
      </c>
    </row>
    <row r="303" spans="1:7" s="116" customFormat="1" ht="12.75">
      <c r="A303" s="6" t="s">
        <v>11</v>
      </c>
      <c r="B303" s="94" t="s">
        <v>554</v>
      </c>
      <c r="C303" s="4" t="s">
        <v>636</v>
      </c>
      <c r="D303" s="91" t="s">
        <v>604</v>
      </c>
      <c r="E303" s="91" t="s">
        <v>597</v>
      </c>
      <c r="F303" s="139">
        <v>610</v>
      </c>
      <c r="G303" s="153">
        <f>'приложение 5'!H26</f>
        <v>0</v>
      </c>
    </row>
    <row r="304" spans="1:7" s="116" customFormat="1" ht="25.5">
      <c r="A304" s="18" t="s">
        <v>320</v>
      </c>
      <c r="B304" s="94" t="s">
        <v>555</v>
      </c>
      <c r="C304" s="4"/>
      <c r="D304" s="91"/>
      <c r="E304" s="91"/>
      <c r="F304" s="4"/>
      <c r="G304" s="153">
        <f>G305</f>
        <v>665.86</v>
      </c>
    </row>
    <row r="305" spans="1:7" s="116" customFormat="1" ht="12.75">
      <c r="A305" s="146" t="s">
        <v>75</v>
      </c>
      <c r="B305" s="94" t="s">
        <v>556</v>
      </c>
      <c r="C305" s="4" t="s">
        <v>636</v>
      </c>
      <c r="D305" s="91" t="s">
        <v>604</v>
      </c>
      <c r="E305" s="91" t="s">
        <v>597</v>
      </c>
      <c r="F305" s="4"/>
      <c r="G305" s="153">
        <f>G306+G307</f>
        <v>665.86</v>
      </c>
    </row>
    <row r="306" spans="1:7" s="116" customFormat="1" ht="25.5">
      <c r="A306" s="6" t="s">
        <v>580</v>
      </c>
      <c r="B306" s="94" t="s">
        <v>556</v>
      </c>
      <c r="C306" s="4" t="s">
        <v>636</v>
      </c>
      <c r="D306" s="91" t="s">
        <v>604</v>
      </c>
      <c r="E306" s="91" t="s">
        <v>597</v>
      </c>
      <c r="F306" s="4" t="s">
        <v>6</v>
      </c>
      <c r="G306" s="153">
        <f>'приложение 5'!H29</f>
        <v>304.86</v>
      </c>
    </row>
    <row r="307" spans="1:7" s="116" customFormat="1" ht="12.75">
      <c r="A307" s="6" t="s">
        <v>11</v>
      </c>
      <c r="B307" s="94" t="s">
        <v>556</v>
      </c>
      <c r="C307" s="4" t="s">
        <v>636</v>
      </c>
      <c r="D307" s="91" t="s">
        <v>604</v>
      </c>
      <c r="E307" s="91" t="s">
        <v>597</v>
      </c>
      <c r="F307" s="139">
        <v>610</v>
      </c>
      <c r="G307" s="153">
        <f>'приложение 5'!H30</f>
        <v>361</v>
      </c>
    </row>
    <row r="308" spans="1:7" s="247" customFormat="1" ht="51">
      <c r="A308" s="15" t="s">
        <v>92</v>
      </c>
      <c r="B308" s="119" t="s">
        <v>93</v>
      </c>
      <c r="C308" s="91"/>
      <c r="D308" s="4"/>
      <c r="E308" s="4"/>
      <c r="F308" s="186"/>
      <c r="G308" s="189">
        <f>G309</f>
        <v>0</v>
      </c>
    </row>
    <row r="309" spans="1:7" s="247" customFormat="1" ht="51">
      <c r="A309" s="6" t="s">
        <v>357</v>
      </c>
      <c r="B309" s="5" t="s">
        <v>94</v>
      </c>
      <c r="C309" s="91" t="s">
        <v>635</v>
      </c>
      <c r="D309" s="4"/>
      <c r="E309" s="4"/>
      <c r="F309" s="186"/>
      <c r="G309" s="153">
        <f>G310</f>
        <v>0</v>
      </c>
    </row>
    <row r="310" spans="1:7" s="247" customFormat="1" ht="38.25">
      <c r="A310" s="6" t="s">
        <v>358</v>
      </c>
      <c r="B310" s="94" t="s">
        <v>95</v>
      </c>
      <c r="C310" s="91" t="s">
        <v>635</v>
      </c>
      <c r="D310" s="91" t="s">
        <v>591</v>
      </c>
      <c r="E310" s="91" t="s">
        <v>664</v>
      </c>
      <c r="F310" s="186"/>
      <c r="G310" s="153">
        <f>G311</f>
        <v>0</v>
      </c>
    </row>
    <row r="311" spans="1:7" s="247" customFormat="1" ht="25.5">
      <c r="A311" s="6" t="s">
        <v>580</v>
      </c>
      <c r="B311" s="94" t="s">
        <v>95</v>
      </c>
      <c r="C311" s="91" t="s">
        <v>635</v>
      </c>
      <c r="D311" s="91" t="s">
        <v>591</v>
      </c>
      <c r="E311" s="91" t="s">
        <v>664</v>
      </c>
      <c r="F311" s="186">
        <v>240</v>
      </c>
      <c r="G311" s="153">
        <f>'приложение 5'!H223</f>
        <v>0</v>
      </c>
    </row>
    <row r="312" spans="1:7" s="247" customFormat="1" ht="44.25" customHeight="1">
      <c r="A312" s="15" t="s">
        <v>459</v>
      </c>
      <c r="B312" s="282" t="s">
        <v>460</v>
      </c>
      <c r="C312" s="118"/>
      <c r="D312" s="118"/>
      <c r="E312" s="118"/>
      <c r="F312" s="188"/>
      <c r="G312" s="189">
        <f>G313+G316</f>
        <v>1334</v>
      </c>
    </row>
    <row r="313" spans="1:7" s="247" customFormat="1" ht="37.5" customHeight="1">
      <c r="A313" s="6" t="s">
        <v>468</v>
      </c>
      <c r="B313" s="33" t="s">
        <v>471</v>
      </c>
      <c r="C313" s="91" t="s">
        <v>635</v>
      </c>
      <c r="D313" s="91"/>
      <c r="E313" s="91"/>
      <c r="F313" s="186"/>
      <c r="G313" s="153">
        <f>G314</f>
        <v>664.78</v>
      </c>
    </row>
    <row r="314" spans="1:7" s="247" customFormat="1" ht="63.75">
      <c r="A314" s="6" t="s">
        <v>458</v>
      </c>
      <c r="B314" s="33" t="s">
        <v>470</v>
      </c>
      <c r="C314" s="91" t="s">
        <v>635</v>
      </c>
      <c r="D314" s="91" t="s">
        <v>594</v>
      </c>
      <c r="E314" s="91" t="s">
        <v>593</v>
      </c>
      <c r="F314" s="186"/>
      <c r="G314" s="153">
        <f>G315</f>
        <v>664.78</v>
      </c>
    </row>
    <row r="315" spans="1:7" s="247" customFormat="1" ht="25.5">
      <c r="A315" s="6" t="s">
        <v>580</v>
      </c>
      <c r="B315" s="33" t="s">
        <v>470</v>
      </c>
      <c r="C315" s="91" t="s">
        <v>635</v>
      </c>
      <c r="D315" s="91" t="s">
        <v>594</v>
      </c>
      <c r="E315" s="91" t="s">
        <v>593</v>
      </c>
      <c r="F315" s="186">
        <v>240</v>
      </c>
      <c r="G315" s="153">
        <f>'приложение 5'!H279</f>
        <v>664.78</v>
      </c>
    </row>
    <row r="316" spans="1:7" s="247" customFormat="1" ht="25.5">
      <c r="A316" s="6" t="s">
        <v>469</v>
      </c>
      <c r="B316" s="33" t="s">
        <v>472</v>
      </c>
      <c r="C316" s="91" t="s">
        <v>635</v>
      </c>
      <c r="D316" s="91"/>
      <c r="E316" s="91"/>
      <c r="F316" s="186"/>
      <c r="G316" s="153">
        <f>G317</f>
        <v>669.22</v>
      </c>
    </row>
    <row r="317" spans="1:7" s="247" customFormat="1" ht="63.75">
      <c r="A317" s="6" t="s">
        <v>458</v>
      </c>
      <c r="B317" s="33" t="s">
        <v>473</v>
      </c>
      <c r="C317" s="91" t="s">
        <v>635</v>
      </c>
      <c r="D317" s="91" t="s">
        <v>594</v>
      </c>
      <c r="E317" s="91" t="s">
        <v>593</v>
      </c>
      <c r="F317" s="186"/>
      <c r="G317" s="153">
        <f>G318</f>
        <v>669.22</v>
      </c>
    </row>
    <row r="318" spans="1:7" s="247" customFormat="1" ht="25.5">
      <c r="A318" s="6" t="s">
        <v>580</v>
      </c>
      <c r="B318" s="33" t="s">
        <v>473</v>
      </c>
      <c r="C318" s="91" t="s">
        <v>635</v>
      </c>
      <c r="D318" s="91" t="s">
        <v>594</v>
      </c>
      <c r="E318" s="91" t="s">
        <v>593</v>
      </c>
      <c r="F318" s="186">
        <v>240</v>
      </c>
      <c r="G318" s="153">
        <f>'приложение 5'!H282</f>
        <v>669.22</v>
      </c>
    </row>
    <row r="319" spans="1:7" s="116" customFormat="1" ht="51">
      <c r="A319" s="15" t="s">
        <v>100</v>
      </c>
      <c r="B319" s="92" t="s">
        <v>101</v>
      </c>
      <c r="C319" s="118" t="s">
        <v>635</v>
      </c>
      <c r="D319" s="118"/>
      <c r="E319" s="118"/>
      <c r="F319" s="188"/>
      <c r="G319" s="189">
        <f>G320</f>
        <v>0</v>
      </c>
    </row>
    <row r="320" spans="1:7" s="116" customFormat="1" ht="25.5">
      <c r="A320" s="9" t="s">
        <v>143</v>
      </c>
      <c r="B320" s="94" t="s">
        <v>101</v>
      </c>
      <c r="C320" s="91"/>
      <c r="D320" s="91"/>
      <c r="E320" s="91"/>
      <c r="F320" s="186"/>
      <c r="G320" s="153">
        <f>G321</f>
        <v>0</v>
      </c>
    </row>
    <row r="321" spans="1:7" s="116" customFormat="1" ht="25.5">
      <c r="A321" s="9" t="s">
        <v>618</v>
      </c>
      <c r="B321" s="129" t="s">
        <v>102</v>
      </c>
      <c r="C321" s="91" t="s">
        <v>635</v>
      </c>
      <c r="D321" s="91" t="s">
        <v>604</v>
      </c>
      <c r="E321" s="91" t="s">
        <v>594</v>
      </c>
      <c r="F321" s="186"/>
      <c r="G321" s="153">
        <f>G322</f>
        <v>0</v>
      </c>
    </row>
    <row r="322" spans="1:7" s="116" customFormat="1" ht="25.5">
      <c r="A322" s="6" t="s">
        <v>580</v>
      </c>
      <c r="B322" s="129" t="s">
        <v>102</v>
      </c>
      <c r="C322" s="91" t="s">
        <v>635</v>
      </c>
      <c r="D322" s="91" t="s">
        <v>604</v>
      </c>
      <c r="E322" s="91" t="s">
        <v>594</v>
      </c>
      <c r="F322" s="186">
        <v>240</v>
      </c>
      <c r="G322" s="153">
        <f>'приложение 5'!H250</f>
        <v>0</v>
      </c>
    </row>
    <row r="323" spans="1:7" s="116" customFormat="1" ht="40.5" customHeight="1">
      <c r="A323" s="262" t="s">
        <v>304</v>
      </c>
      <c r="B323" s="272" t="s">
        <v>305</v>
      </c>
      <c r="C323" s="118" t="s">
        <v>635</v>
      </c>
      <c r="D323" s="91"/>
      <c r="E323" s="91"/>
      <c r="F323" s="186"/>
      <c r="G323" s="189">
        <f>G324+G327+G329+G332+G334+G336</f>
        <v>22916.38</v>
      </c>
    </row>
    <row r="324" spans="1:7" s="116" customFormat="1" ht="30" customHeight="1">
      <c r="A324" s="9" t="s">
        <v>347</v>
      </c>
      <c r="B324" s="127" t="s">
        <v>306</v>
      </c>
      <c r="C324" s="91" t="s">
        <v>635</v>
      </c>
      <c r="D324" s="91" t="s">
        <v>591</v>
      </c>
      <c r="E324" s="91" t="s">
        <v>604</v>
      </c>
      <c r="F324" s="186"/>
      <c r="G324" s="153">
        <f>G325+G326</f>
        <v>1894.6899999999998</v>
      </c>
    </row>
    <row r="325" spans="1:7" s="116" customFormat="1" ht="31.5" customHeight="1">
      <c r="A325" s="6" t="s">
        <v>580</v>
      </c>
      <c r="B325" s="127" t="s">
        <v>306</v>
      </c>
      <c r="C325" s="91" t="s">
        <v>635</v>
      </c>
      <c r="D325" s="91" t="s">
        <v>591</v>
      </c>
      <c r="E325" s="91" t="s">
        <v>604</v>
      </c>
      <c r="F325" s="186">
        <v>240</v>
      </c>
      <c r="G325" s="153">
        <f>'приложение 5'!H148</f>
        <v>1822.08</v>
      </c>
    </row>
    <row r="326" spans="1:7" s="116" customFormat="1" ht="19.5" customHeight="1">
      <c r="A326" s="6" t="s">
        <v>5</v>
      </c>
      <c r="B326" s="127" t="s">
        <v>306</v>
      </c>
      <c r="C326" s="91" t="s">
        <v>635</v>
      </c>
      <c r="D326" s="91" t="s">
        <v>591</v>
      </c>
      <c r="E326" s="91" t="s">
        <v>604</v>
      </c>
      <c r="F326" s="186">
        <v>850</v>
      </c>
      <c r="G326" s="153">
        <f>'приложение 5'!H149</f>
        <v>72.61</v>
      </c>
    </row>
    <row r="327" spans="1:7" s="116" customFormat="1" ht="36" customHeight="1">
      <c r="A327" s="9" t="s">
        <v>348</v>
      </c>
      <c r="B327" s="127" t="s">
        <v>307</v>
      </c>
      <c r="C327" s="91" t="s">
        <v>635</v>
      </c>
      <c r="D327" s="91" t="s">
        <v>591</v>
      </c>
      <c r="E327" s="91" t="s">
        <v>604</v>
      </c>
      <c r="F327" s="186"/>
      <c r="G327" s="153">
        <f>G328</f>
        <v>16560.99</v>
      </c>
    </row>
    <row r="328" spans="1:7" s="116" customFormat="1" ht="37.5" customHeight="1">
      <c r="A328" s="6" t="s">
        <v>583</v>
      </c>
      <c r="B328" s="127" t="s">
        <v>307</v>
      </c>
      <c r="C328" s="91" t="s">
        <v>635</v>
      </c>
      <c r="D328" s="91" t="s">
        <v>591</v>
      </c>
      <c r="E328" s="91" t="s">
        <v>604</v>
      </c>
      <c r="F328" s="186">
        <v>120</v>
      </c>
      <c r="G328" s="153">
        <f>'приложение 5'!H151</f>
        <v>16560.99</v>
      </c>
    </row>
    <row r="329" spans="1:7" s="116" customFormat="1" ht="80.25" customHeight="1">
      <c r="A329" s="50" t="s">
        <v>90</v>
      </c>
      <c r="B329" s="33" t="s">
        <v>364</v>
      </c>
      <c r="C329" s="91" t="s">
        <v>635</v>
      </c>
      <c r="D329" s="91" t="s">
        <v>591</v>
      </c>
      <c r="E329" s="91" t="s">
        <v>604</v>
      </c>
      <c r="F329" s="186"/>
      <c r="G329" s="153">
        <f>G330+G331</f>
        <v>333</v>
      </c>
    </row>
    <row r="330" spans="1:7" s="116" customFormat="1" ht="29.25" customHeight="1">
      <c r="A330" s="6" t="s">
        <v>583</v>
      </c>
      <c r="B330" s="33" t="s">
        <v>364</v>
      </c>
      <c r="C330" s="91" t="s">
        <v>635</v>
      </c>
      <c r="D330" s="91" t="s">
        <v>591</v>
      </c>
      <c r="E330" s="91" t="s">
        <v>604</v>
      </c>
      <c r="F330" s="186">
        <v>120</v>
      </c>
      <c r="G330" s="153">
        <f>'приложение 5'!H153</f>
        <v>292.5</v>
      </c>
    </row>
    <row r="331" spans="1:7" s="116" customFormat="1" ht="33" customHeight="1">
      <c r="A331" s="6" t="s">
        <v>580</v>
      </c>
      <c r="B331" s="33" t="s">
        <v>364</v>
      </c>
      <c r="C331" s="91" t="s">
        <v>635</v>
      </c>
      <c r="D331" s="91" t="s">
        <v>591</v>
      </c>
      <c r="E331" s="91" t="s">
        <v>604</v>
      </c>
      <c r="F331" s="186">
        <v>240</v>
      </c>
      <c r="G331" s="153">
        <f>'приложение 5'!H154</f>
        <v>40.5</v>
      </c>
    </row>
    <row r="332" spans="1:7" s="116" customFormat="1" ht="75" customHeight="1">
      <c r="A332" s="50" t="s">
        <v>350</v>
      </c>
      <c r="B332" s="33" t="s">
        <v>365</v>
      </c>
      <c r="C332" s="91" t="s">
        <v>635</v>
      </c>
      <c r="D332" s="91" t="s">
        <v>591</v>
      </c>
      <c r="E332" s="91" t="s">
        <v>604</v>
      </c>
      <c r="F332" s="186"/>
      <c r="G332" s="267">
        <f>G333</f>
        <v>34.4</v>
      </c>
    </row>
    <row r="333" spans="1:7" s="116" customFormat="1" ht="29.25" customHeight="1">
      <c r="A333" s="6" t="s">
        <v>583</v>
      </c>
      <c r="B333" s="33" t="s">
        <v>365</v>
      </c>
      <c r="C333" s="91" t="s">
        <v>635</v>
      </c>
      <c r="D333" s="91" t="s">
        <v>591</v>
      </c>
      <c r="E333" s="91" t="s">
        <v>604</v>
      </c>
      <c r="F333" s="186">
        <v>120</v>
      </c>
      <c r="G333" s="153">
        <f>'приложение 5'!H156</f>
        <v>34.4</v>
      </c>
    </row>
    <row r="334" spans="1:7" s="116" customFormat="1" ht="49.5" customHeight="1">
      <c r="A334" s="6" t="s">
        <v>453</v>
      </c>
      <c r="B334" s="60" t="s">
        <v>454</v>
      </c>
      <c r="C334" s="91" t="s">
        <v>635</v>
      </c>
      <c r="D334" s="91" t="s">
        <v>591</v>
      </c>
      <c r="E334" s="91" t="s">
        <v>604</v>
      </c>
      <c r="F334" s="186"/>
      <c r="G334" s="186">
        <f>G335</f>
        <v>93.3</v>
      </c>
    </row>
    <row r="335" spans="1:7" s="116" customFormat="1" ht="31.5" customHeight="1">
      <c r="A335" s="6" t="s">
        <v>580</v>
      </c>
      <c r="B335" s="60" t="s">
        <v>454</v>
      </c>
      <c r="C335" s="91" t="s">
        <v>635</v>
      </c>
      <c r="D335" s="91" t="s">
        <v>591</v>
      </c>
      <c r="E335" s="91" t="s">
        <v>604</v>
      </c>
      <c r="F335" s="186">
        <v>240</v>
      </c>
      <c r="G335" s="186">
        <f>'приложение 5'!H158</f>
        <v>93.3</v>
      </c>
    </row>
    <row r="336" spans="1:7" s="116" customFormat="1" ht="27.75" customHeight="1">
      <c r="A336" s="6" t="s">
        <v>275</v>
      </c>
      <c r="B336" s="31" t="s">
        <v>474</v>
      </c>
      <c r="C336" s="38" t="s">
        <v>635</v>
      </c>
      <c r="D336" s="34" t="s">
        <v>603</v>
      </c>
      <c r="E336" s="38" t="s">
        <v>606</v>
      </c>
      <c r="F336" s="186"/>
      <c r="G336" s="186">
        <f>G337</f>
        <v>4000</v>
      </c>
    </row>
    <row r="337" spans="1:7" s="116" customFormat="1" ht="27" customHeight="1">
      <c r="A337" s="6" t="s">
        <v>10</v>
      </c>
      <c r="B337" s="31" t="s">
        <v>474</v>
      </c>
      <c r="C337" s="38" t="s">
        <v>635</v>
      </c>
      <c r="D337" s="34" t="s">
        <v>603</v>
      </c>
      <c r="E337" s="38" t="s">
        <v>606</v>
      </c>
      <c r="F337" s="186">
        <v>240</v>
      </c>
      <c r="G337" s="186">
        <f>'приложение 5'!H306</f>
        <v>4000</v>
      </c>
    </row>
    <row r="338" spans="1:7" s="116" customFormat="1" ht="12.75">
      <c r="A338" s="263"/>
      <c r="B338" s="264"/>
      <c r="C338" s="265"/>
      <c r="D338" s="265"/>
      <c r="E338" s="265"/>
      <c r="F338" s="266"/>
      <c r="G338" s="267"/>
    </row>
    <row r="339" spans="1:7" ht="12.75">
      <c r="A339" s="268" t="s">
        <v>153</v>
      </c>
      <c r="G339" s="269">
        <f>G18+G71+G102+G131+G149+G172+G185+G207+G221+G242+G245+G257+G268+G280+G299+G319+G166+G323+G312</f>
        <v>418592.28999999986</v>
      </c>
    </row>
    <row r="341" ht="12.75">
      <c r="G341" s="286">
        <f>G339/'приложение 5'!H587</f>
        <v>0.9051278578273527</v>
      </c>
    </row>
  </sheetData>
  <sheetProtection/>
  <mergeCells count="12">
    <mergeCell ref="B11:F11"/>
    <mergeCell ref="B12:F12"/>
    <mergeCell ref="B7:F7"/>
    <mergeCell ref="A13:G14"/>
    <mergeCell ref="C9:F9"/>
    <mergeCell ref="B10:F10"/>
    <mergeCell ref="B5:F5"/>
    <mergeCell ref="B6:F6"/>
    <mergeCell ref="C1:F1"/>
    <mergeCell ref="B2:F2"/>
    <mergeCell ref="B3:F3"/>
    <mergeCell ref="C4:F4"/>
  </mergeCells>
  <printOptions/>
  <pageMargins left="0.984251968503937" right="0.5905511811023623" top="0.5905511811023623" bottom="0.3937007874015748" header="0.5118110236220472" footer="0.5118110236220472"/>
  <pageSetup horizontalDpi="600" verticalDpi="600" orientation="portrait" paperSize="9" scale="58" r:id="rId1"/>
  <rowBreaks count="5" manualBreakCount="5">
    <brk id="101" max="6" man="1"/>
    <brk id="206" max="6" man="1"/>
    <brk id="239" max="6" man="1"/>
    <brk id="275" max="6" man="1"/>
    <brk id="292" max="6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Устинов</cp:lastModifiedBy>
  <cp:lastPrinted>2019-01-12T17:18:35Z</cp:lastPrinted>
  <dcterms:created xsi:type="dcterms:W3CDTF">1999-09-09T12:43:32Z</dcterms:created>
  <dcterms:modified xsi:type="dcterms:W3CDTF">2019-01-12T17:18:41Z</dcterms:modified>
  <cp:category/>
  <cp:version/>
  <cp:contentType/>
  <cp:contentStatus/>
</cp:coreProperties>
</file>