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440" windowHeight="7500" activeTab="0"/>
  </bookViews>
  <sheets>
    <sheet name="Приложение 2" sheetId="1" r:id="rId1"/>
  </sheets>
  <definedNames/>
  <calcPr fullCalcOnLoad="1"/>
</workbook>
</file>

<file path=xl/sharedStrings.xml><?xml version="1.0" encoding="utf-8"?>
<sst xmlns="http://schemas.openxmlformats.org/spreadsheetml/2006/main" count="171" uniqueCount="169">
  <si>
    <t>НАЛОГИ НА ПРИБЫЛЬ, ДОХОДЫ</t>
  </si>
  <si>
    <t>Налог на доходы физических лиц</t>
  </si>
  <si>
    <t>НАЛОГИ НА ТОВАРЫ (РАБОТЫ, УСЛУГИ), РЕАЛИЗУЕМЫЕ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</si>
  <si>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</si>
  <si>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</si>
  <si>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</si>
  <si>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</si>
  <si>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</si>
  <si>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</si>
  <si>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</si>
  <si>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</si>
  <si>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</si>
  <si>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</si>
  <si>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</si>
  <si>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</si>
  <si>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</si>
  <si>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</si>
  <si>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</t>
  </si>
  <si>
    <t>Налог, взимаемый в связи с применением упрощенной системы налогообложения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</si>
  <si>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</si>
  <si>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2 00 00000 00 0000 000</t>
  </si>
  <si>
    <t>2 02 00000 00 0000 000</t>
  </si>
  <si>
    <t>БЕЗВОЗМЕЗДНЫЕ ПОСТУПЛЕНИЯ ОТ ДРУГИХ БЮДЖЕТОВ БЮДЖЕТНОЙ СИСТЕМЫ РОССИЙСКОЙ ФЕДЕРАЦИИ</t>
  </si>
  <si>
    <t>Дотации бюджетам муниципальных районов на поддержку мер по обеспечению сбалансированности бюджетов</t>
  </si>
  <si>
    <t>Субсидии бюджетам бюджетной системы Российской Федерации (межбюджетные субсидии)</t>
  </si>
  <si>
    <t>Прочие субсидии бюджетам муниципальных районов</t>
  </si>
  <si>
    <t>1 12 01000 01 0000 120</t>
  </si>
  <si>
    <t>1 00 00000 00 0000 000</t>
  </si>
  <si>
    <t>1 01 02000 01 0000 110</t>
  </si>
  <si>
    <t>1 03 02230 01 0000 110</t>
  </si>
  <si>
    <t>1 03 02240 01 0000 110</t>
  </si>
  <si>
    <t>1 03 02250 01 0000 110</t>
  </si>
  <si>
    <t>1 03 02260 01 0000 110</t>
  </si>
  <si>
    <t>1 05 03000 01 0000 110</t>
  </si>
  <si>
    <t>1 11 00000 00 0000 000</t>
  </si>
  <si>
    <t>1 03 00000 00 0000 000</t>
  </si>
  <si>
    <t>1 01 00000 00 0000 000</t>
  </si>
  <si>
    <t>1 05 00000 00 0000 000</t>
  </si>
  <si>
    <t>1 08 03000 01 0000 110</t>
  </si>
  <si>
    <t>1 08 00000 00 0000 000</t>
  </si>
  <si>
    <t>Государственная пошлина по делам, рассматриваемым в судах общей юрисдикции, мировыми судьями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</si>
  <si>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договоров аренды указанных земельных участков</t>
  </si>
  <si>
    <t>1 12 00000 00 0000 000</t>
  </si>
  <si>
    <t>1 16 00000 00 0000 000</t>
  </si>
  <si>
    <t>НАЛОГОВЫЕ И НЕНАЛОГОВЫЕ ДОХОДЫ</t>
  </si>
  <si>
    <t>Код бюджетной классификации Российской Федерации</t>
  </si>
  <si>
    <t>Сумма</t>
  </si>
  <si>
    <t>Наименование групп, подгрупп и статей доходов</t>
  </si>
  <si>
    <t xml:space="preserve">Субвенции бюджетам бюджетной системы Российской Федерации </t>
  </si>
  <si>
    <t>Дотации бюджетам бюджетной системы Российской Федерации</t>
  </si>
  <si>
    <t>Субвенции бюджетам муниципальных районов на выполнение передаваемых полномочий субъектов Российской  Федерации</t>
  </si>
  <si>
    <t>1 13 00000 00 0000 000</t>
  </si>
  <si>
    <t>1 14 00000 00 0000 000</t>
  </si>
  <si>
    <t>1 17 00000 00 0000 000</t>
  </si>
  <si>
    <t>1 05 01000 00 0000 110</t>
  </si>
  <si>
    <t>1 05 02000 02 0000 110</t>
  </si>
  <si>
    <t>1 05 04000 02 0000 110</t>
  </si>
  <si>
    <r>
      <t> </t>
    </r>
    <r>
      <rPr>
        <b/>
        <sz val="12"/>
        <rFont val="Times New Roman"/>
        <family val="1"/>
      </rPr>
      <t>ИТОГО ДОХОДОВ</t>
    </r>
  </si>
  <si>
    <t>1 08 07150 01 0000 110</t>
  </si>
  <si>
    <t>Государственная пошлина за выдачу разрешения на установку рекламной конструкции</t>
  </si>
  <si>
    <t>1 11 05010 00 0000 120</t>
  </si>
  <si>
    <t>1 11 05030 05 0000 120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</si>
  <si>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</si>
  <si>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1 13 01995 05 0000 130</t>
  </si>
  <si>
    <t>Прочие доходы от оказания платных услуг (работ) получателями средств бюджетов муниципальных районов</t>
  </si>
  <si>
    <t>1 14 02050 05 0000 410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</si>
  <si>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</si>
  <si>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1 14 06000 00 0000 430</t>
  </si>
  <si>
    <t>Доходы от продажи земельных участков, находящихся в государственной и муниципальной собственности</t>
  </si>
  <si>
    <t>Дотации бюджетам муниципальных районов на выравнивание бюджетной обеспеченности</t>
  </si>
  <si>
    <t>Субвенции на осуществление отдельных государственных полномочий в соответствии с законом области от 10.12.2014 № 3526-ОЗ «О наделении органов местного самоуправления отдельными государственными полномочиями в сфере организации деятельности многофункциональных центров предоставления государственных и муниципальных услуг»</t>
  </si>
  <si>
    <t xml:space="preserve">Субвенции на осуществление отдельных государственных полномочий в соответствии с законом области от 15.01.2013 № 2966-ОЗ «О наделении органов местного самоуправления отдельными государственными полномочиями по отлову и содержанию безнадзорных животных» </t>
  </si>
  <si>
    <t>Субвенции на обеспечение дошкольного образования в муниципальных дошкольных образовательных организациях области и общеобразовательного процесса в муниципальных общеобразовательных организациях области</t>
  </si>
  <si>
    <t>Субвенции на осуществление отдельных государственных полномочий в соответствии с законом области от 17.12.2007  № 1719-ОЗ «О наделении органов местного самоуправления отдельными государственными полномочиями в сфере образования»</t>
  </si>
  <si>
    <t xml:space="preserve">Субвенции на осуществление отдельных государственных полномочий в соответствии с законом области  от 28.04.2006 № 1443-ОЗ «О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архивного дела» </t>
  </si>
  <si>
    <t xml:space="preserve"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</t>
  </si>
  <si>
    <t>Иные межбюджетные трансферты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</si>
  <si>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</si>
  <si>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БЕЗВОЗМЕЗДНЫЕ ПОСТУПЛЕНИЯ ОТ НЕГОСУДАРСТВЕННЫХ ОРГАНИЗАЦИЙ</t>
  </si>
  <si>
    <t>Прочие безвозмездные поступления от негосударственных организаций в бюджеты муниципальных районов</t>
  </si>
  <si>
    <t>2020 год</t>
  </si>
  <si>
    <t>2021 год</t>
  </si>
  <si>
    <t>Субвенции бюджетам муниципальных образований области на осуществление отдельных государственных полномочий в соответствии с законом области "О наделении органов местного самоуправления отдельными государственными полномочиями по предоставлению единовременной денежной выплаты взамен предоставления земельного участка гражданам, имеющим трех и более детей"</t>
  </si>
  <si>
    <t>Налог, взимаемый в связи с применением патентной системы налогообложения</t>
  </si>
  <si>
    <t>Субсидии бюджетам муниципальных образований области на внедрение и (или) эксплуатацию аппаратно-программного комплекса "Безопасный город" в рамках подпрограммы в рамках подпрограммы "Построение и развитие аппаратно-программного комплекса "Безопасный город" на территории Вологодской области" государственной программы области "Обеспечение профилактики правонарушений, безопасности населения и территории Вологодской области в 2013 - 2020 годах"</t>
  </si>
  <si>
    <t xml:space="preserve">Субсидии бюджетам муниципальных образований области на внедрение и (или) эксплуатацию аппаратно-программного комплекса "Безопасный город" в рамках подпрограммы "Профилактика преступлений и иных правонарушений" на территории Вологодской области" государственной программы области "Обеспечение профилактики правонарушений, безопасности населения и территории Вологодской области в 2021-2025 годах" </t>
  </si>
  <si>
    <t>Субсидии бюджетам муниципальных образований области на осуществление дорожной деятельности в отношении автомобильных дорог общего пользования местного значения за счет бюджетных ассигнований Дорожного фонда Вологодской области в рамках подпрограммы "Автомобильные дороги" государственной программы "Дорожная сеть и транспортное обслуживание в 2021-2025 годах"</t>
  </si>
  <si>
    <t>Субсидии бюджетам муниципальных образований области на осуществление дорожной деятельности в отношении автомобильных дорог общего пользования местного значения для обеспечения подъездов к земельным участкам, предоставляемым  отдельным категориям граждан за счет бюджетных ассигнований Дорожного фонда Вологодской области в рамках подпрограммы "Развитие сети автомобильных дорог общего пользования" государственной программы "Развитие транспортной системы Вологодской области на 2014-2020 годы"</t>
  </si>
  <si>
    <t>Субсидии бюджетам муниципальных образований области на осуществление дорожной деятельности в отношении автомобильных дорог общего пользования местного значения для обеспечения подъездов к земельным участкам, предоставляемым  отдельным категориям граждан за счет бюджетных ассигнований Дорожного фонда Вологодской области в рамках подпрограммы "Автомобильные дороги" государственной программы "Дорожная сеть и транспортное обслуживание в 2021-2025 годах"</t>
  </si>
  <si>
    <t>Субсидии бюджетам муниципальных образований области  на развитие мобильной торговли в малонаселенных и труднодоступных населенных пунктах в рамках подпрограммы "Развитие торговли"  государственной программы области "Экономическое развитие Вологодской области на 2014-2020 годы"</t>
  </si>
  <si>
    <t>Субсидии бюджетам муниципальных образований области  на развитие мобильной торговли в малонаселенных и труднодоступных населенных пунктах в рамках подпрограммы "Развитие торговли"  государственной программы области "Экономическое развитие Вологодской области на период 2021-2025 годов"</t>
  </si>
  <si>
    <t>Субсидии бюджетам муниципальных образований области на оснащение муниципальных организаций, осуществляющих образовательную деятельность, инженерно-техническими средствами охраны в рамках подпрограммы "Развитие общего и дополнительного образования детей" государственной программы "Развитие образования Вологодской области на 2013-2020 годы"</t>
  </si>
  <si>
    <t xml:space="preserve">Субвенции на осуществление отдельных государственных полномочий в соответствии с законом области от 06.12.2013 № 3223-ОЗ «О наделении органов местного самоуправления отдельными государственными полномочиями области по расчету и предоставлению дотаций на выравнивание бюджетной обеспеченности поселений бюджетам поселений за счет средств областного бюджета» </t>
  </si>
  <si>
    <t>2 02 10000 00 0000 150</t>
  </si>
  <si>
    <t>2 02 15001 05 0000 150</t>
  </si>
  <si>
    <t>2 02 15002 05 0000 150</t>
  </si>
  <si>
    <t>2 02 20000 00 0000 150</t>
  </si>
  <si>
    <t>2 02 27112 05 0000 150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</si>
  <si>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</si>
  <si>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2 02 25497 05 0000 150</t>
  </si>
  <si>
    <t>2 02 29999 05 0000 150</t>
  </si>
  <si>
    <t>2 02 30000 00 0000 150</t>
  </si>
  <si>
    <t>2 02 30024 05 0000 150</t>
  </si>
  <si>
    <t>2 02 35120 05 0000 150</t>
  </si>
  <si>
    <t>2 02 40000 00 0000 150</t>
  </si>
  <si>
    <t>2 02 40014 05 0000 150</t>
  </si>
  <si>
    <t>Субсидия муниципальным образованиям области на строительство, реконструкцию и капитальный ремонт централизованных систем водоснабжения и водоотведения в рамках подпрограммы "Энергосбережение и повышение энергетической эффективности на территории Вологодской области" государственной программы области "Развитие топливно-энергетического комплекса и коммунальной инфраструктуры на территории Вологодской области на 2021-2025 годы"</t>
  </si>
  <si>
    <t>Прочие межбюджетные трансферты, передаваемые бюджетам муниципальных районов</t>
  </si>
  <si>
    <t>2 02 49999 05 0000 150</t>
  </si>
  <si>
    <t>Субсидии на реализацию проекта "Народный бюджет"</t>
  </si>
  <si>
    <t>Единая субвенция бюджетам муниципальных районов</t>
  </si>
  <si>
    <t>Объем доходов местного бюджета района, формируемый за счет налоговых и неналоговых доходов, а также безвозмездных поступлений на 2020 год и плановый период 2021 и 2022 годов</t>
  </si>
  <si>
    <t>(тыс. руб.)</t>
  </si>
  <si>
    <t>2022 год</t>
  </si>
  <si>
    <t>2 02 15009 05 0000 150</t>
  </si>
  <si>
    <t>Дотации бюджетам муниципальных районов  на частичную компенсацию дополнительных расходов на повышение оплаты труда работников бюджетной сферы и иные цели</t>
  </si>
  <si>
    <t>2 02 20077 05 0000 150</t>
  </si>
  <si>
    <t>Субсидии бюджетам на софинансирование капитальных вложений в объекты государственной (муниципальной) собственности</t>
  </si>
  <si>
    <t>Субсидии на строительство, реконструкцию объектов физической культуры и спорта муниципальной собственности в рамках подпрограммы "Физическая культура и массовый спорт" государственной программы "Развитие физической культуры и спорта в Вологодской области на 2021-2025 годы"</t>
  </si>
  <si>
    <t>Субсидии бюджетам муниципальных образований области на реализацию мероприятий по строительству объектов инженерной инфраструктуры связи в рамках реализации подпрограммы "Развитие информационного общества и формирование "электронного правительства" Вологодской области" государственной программы "Информационное общество – Вологодская область (2014-2020 годы)"</t>
  </si>
  <si>
    <t>2 02 20302 05 0000 150</t>
  </si>
  <si>
    <t>Субсидии бюджетам муниципальных образований области на обеспечение мероприятий по переселению граждан из аварийного жилищного фонда, в том числе переселению граждан  из аварийного жилищного фонда,  с учетом необходимости развития малоэтажного жилищного строительства в рамках подпрограммы "Создание условий для обеспечения доступным жильем граждан области" государственной программы "Обеспечение населения Вологодской области доступным жильем и создание благоприятных условий проживания на 2021-2025 годы"</t>
  </si>
  <si>
    <t>2 02 25210 05 0000 150</t>
  </si>
  <si>
    <t>Субсидии бюджетам муниципальных образований области на внедрение целевой модели цифровой образовательной среды в общеобразовательных организациях и профессиональных образовательных организациях в рамках подпрограммы "Развитие общего и дополнительного образования детей" государственной программы "Развитие образования Вологодской области на 2021-2025 годы"</t>
  </si>
  <si>
    <t>2 02 25491 05 0000 150</t>
  </si>
  <si>
    <t>Субсидии бюджетам муниципальных образований области на создание мест дополнительного образования детей в рамках подпрограммы "Развитие общего и дополнительного образования детей" государственной программы "Развитие образования Вологодской области на 2013-2020 годы" на 2020 год</t>
  </si>
  <si>
    <t>Субсидии бюджетам муниципальных образований области на реализацию мероприятий по обеспечению жильем молодых семей в рамках подпрограммы "Стимулирование развития жилищного строительства" государственной программы  "Обеспечение населения Вологодской области доступным жильем и формирование комфортной среды проживания  на 2014-2020 годы"</t>
  </si>
  <si>
    <t>Субсидии бюджетам муниципальных образований области на проведение комплексных кадастровых работ в рамках подпрограммы "Повышение эффективности управления и распоряжения земельно-имущественным комплексом области" государственной программы области "Совершенствование системы управления и распоряжения земельно-имущественным комплексом области на 2021-2025 годы"</t>
  </si>
  <si>
    <t>Субсидии бюджетам муниципальных образований области на реализацию мероприятий по благоустройству общественных территорий в рамках подпрограммы "Благоустройство общественных территорий муниципальных образований области" государственной программы "Формирование современной городской среды на 2018-2022 годы"</t>
  </si>
  <si>
    <t>Субсидии бюджетам муниципальных образований области на капитальный ремонт объектов социальной и коммунальной инфраструктур муниципальной собственности в рамках подпрограммы "Бюджетные инвестиции в развитие социальной и коммунальной инфраструктуры" государственной программы "Обеспечение населения Вологодской области доступным жильем и формирование комфортной среды проживания на 2014-2020 годы"</t>
  </si>
  <si>
    <t>Субсидии бюджетам муниципальных образований области на осуществление дорожной деятельности в отношении автомобильных дорог общего пользования местного значения за счет бюджетных ассигнований Дорожного фонда Вологодской области в рамках подпрограммы "Развитие сети автомобильных дорог общего пользования" государственной программы "Развитие транспортной системы Вологодской области на 2014-2020 годы"</t>
  </si>
  <si>
    <t>Субсидии бюджетам муниципальных образований области на реализацию мероприятий по обеспечению безопасности жизни и здоровья детей в дошкольных образовательных организациях в рамках подпрограммы "Безопасность дорожного движения" государственной программы "Обеспечение профилактики правонарушений, безопасности населения и территории Вологодской области в 2021-2025 годах"</t>
  </si>
  <si>
    <t>Субсидии бюджетам муниципальных образований области на проведение мероприятий по антитеррористической защищенности мест массового пребывания людей в рамках подпрограммы "Профилактика преступлений и иных правонарушений" государственной программы "Обеспечение профилактики правонарушений, безопасности населения и территории Вологодской области в 2013-2020 годах"</t>
  </si>
  <si>
    <t>Субсидии бюджетам муниципальных образований области  на приобретение специализированного автотранспорта для развития мобильной торговли  в малонаселенных и труднодоступных населенных пунктах в рамках подпрограммы "Развитие торговли"  государственной программы области "Экономическое развитие Вологодской области на 2014-2020 годы"</t>
  </si>
  <si>
    <t>Субсидии бюджетам муниципальных образований области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 в рамках подпрограммы "Развитие общего и дополнительного образования детей" государственной программы "Развитие образования Вологодской области на 2021-2025 годы"</t>
  </si>
  <si>
    <t>Субсидии бюджетам муниципальных образований области на обеспечение развития и укрепления материально-технической базы сельских библиотек в рамках реализации подпрограммы "Сохранение и развитие культурного потенциала Вологодской области" государственной программы "Сохранение и развитие культурного потенциала, развитие туристского кластера и архивного дела Вологодской области на 2015-2020 годы"</t>
  </si>
  <si>
    <t>Субсидии бюджетам муниципальных образований области на обеспечение развития и укрепления материально-технической базы сельских библиотек в рамках реализации подпрограммы "Сохранение и развитие культурного потенциала, документального наследия Вологодской области" государственной программы "Развитие культуры, туризма и архивного дела Вологодской области на 2021-2025 годы"</t>
  </si>
  <si>
    <t>Субсидии бюджетам муниципальных образований области на проведение работ по повышению уровня доступности для инвалидов и других маломобильных групп населения объектов муниципальных образовательных организаций в рамках подпрограммы "Безбарьерная среда" государственной программы "Социальная поддержка граждан в Вологодской области на 2014–2020 годы"</t>
  </si>
  <si>
    <t>Субсидии бюджетам муниципальных образований области на строительство, реконструкцию и капитальный ремонт систем водоснабжения и водоотведения в рамках подпрограммы "Вода Вологодчины" государственной программы "Охрана окружающей среды, воспроизводство и рациональное использование природных ресурсов на 2013-2020 годы"</t>
  </si>
  <si>
    <t>на комплектование книжных фондов муниципальных библиотек в рамках подпрограммы "Реализация мероприятий, направленных на развитие муниципальных учреждений культуры и образования в сфере культуры и искусства" государственной программы "Сохранение и развитие туристского кластера и архивного дела Вологодской области на 2015-2020 годы"</t>
  </si>
  <si>
    <t xml:space="preserve"> на комплектование книжных фондов муниципальных библиотек в рамках реализации подпрограммы "Сохранение и развитие культурного потенциала, документального наследия Вологодской области" государственной программы "Развитие культуры, туризма и архивного дела Вологодской области 
на 2021-2025 годы"</t>
  </si>
  <si>
    <t>2 04 00000 00 0000 180</t>
  </si>
  <si>
    <t>2 04 05099 05 0000 180</t>
  </si>
  <si>
    <t>2 02 25169 05 0000 150</t>
  </si>
  <si>
    <t>Субсидии бюджетам муниципальных районов на обновление материально-технической базы для формирования у обучающихся современных технологических и гуманитарных навыков</t>
  </si>
  <si>
    <t>2 02 25255 05 0000 150</t>
  </si>
  <si>
    <t>Субсидии бюджетам муниципальных районов на благоустройство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</t>
  </si>
  <si>
    <t>Субсидии бюджетам муниципальных районов на обеспечение комплексного развития сельских территорий</t>
  </si>
  <si>
    <t>Субсидии на строительство и реконструкцию объектов физической культуры и спорта муниципальной собственности в рамках подпрограммы "Физическая культура и массовый спорт" государственной программы "Развитие физической культуры и спорта в Вологодской области на 2014-2020 годы"</t>
  </si>
  <si>
    <t>2 02 25304 05 0000 150</t>
  </si>
  <si>
    <t>Субсидии бюджетам муниципальных образований области на организацию бесплатного горячего питания обучающихся, получающих начальное общее образование в муниципальных образовательных организациях в рамках подпрограммы "Развитие общего и дополнительного образования детей" государственной программы "Развитие образования Вологодской области на 2013-2020 годы"</t>
  </si>
  <si>
    <t>Субсидии бюджетам муниципальных районов на поддержку отрасли культуры</t>
  </si>
  <si>
    <t>Субсидии бюджетам муниципальных образований области на организацию транспортного обслуживания населения на муниципальных маршрутах регулярных перевозок по регулируемым тарифам в рамках подпрограммы "Транспортное обслуживание населения" государственной программы "Развитие транспортной системы Вологодской области на 2014-2020 годы"</t>
  </si>
  <si>
    <t>Субсидии бюджетам муниципальных образований области на обустройство объектов городской и сельской инфраструктуры, парковых и рекреационных зон для занятий физической культурой и спортом, в том числе видами спорта, популярными в молодежной среде в рамках реализации подпрограммы "Физическая культура и массовый спорт" государственной программы "Развитие физической культуры и спорта в Вологодской области на 2014-2020 годы"</t>
  </si>
  <si>
    <t>Субсидии бюджетам муниципальных образований области на создание в муниципальных общеобразовательных организациях кружков по развитию предпринимательства в рамках подпрограммы "Развитие общего и дополнительного образования детей" государственной программы "Развитие образования Вологодской области на 2013-2020 годы"</t>
  </si>
  <si>
    <t>2 02 36900 05 0000 150</t>
  </si>
  <si>
    <t>2 02 45519 05 0000 150</t>
  </si>
  <si>
    <t>Межбюджетные трансферты, передаваемые бюджетам муниципальных районов на поддержку отрасли культуры</t>
  </si>
  <si>
    <t>Иные межбюджетные трансферты на реализацию мероприятий по организации оплачиваемых общественных работ</t>
  </si>
  <si>
    <t>2 07 00000 00 0000 150</t>
  </si>
  <si>
    <t xml:space="preserve">ПРОЧИЕ БЕЗВОЗМЕЗДНЫЕ ПОСТУПЛЕНИЯ  </t>
  </si>
  <si>
    <t>2 07 05030 05 0000 150</t>
  </si>
  <si>
    <t>Прочие безвозмездные поступления в бюджеты муниципальных районов</t>
  </si>
  <si>
    <t>2 02 25555 05 0000 150</t>
  </si>
  <si>
    <t>2 02 25576 05 0000 150</t>
  </si>
  <si>
    <t>2 02 25519 05 0000 150</t>
  </si>
  <si>
    <t>2 02 25511 05 0000 150</t>
  </si>
  <si>
    <r>
      <t xml:space="preserve">      Приложение  2                                                                                                                                                                                                             к решению Земского Собрания                                                                                                                                                                                         Устюженского  муниципального района                                                                                                                                                                                                                                                    от </t>
    </r>
    <r>
      <rPr>
        <u val="single"/>
        <sz val="12"/>
        <rFont val="Times New Roman"/>
        <family val="1"/>
      </rPr>
      <t>09.07.2020</t>
    </r>
    <r>
      <rPr>
        <sz val="12"/>
        <rFont val="Times New Roman"/>
        <family val="1"/>
      </rPr>
      <t xml:space="preserve"> № </t>
    </r>
    <r>
      <rPr>
        <u val="single"/>
        <sz val="12"/>
        <rFont val="Times New Roman"/>
        <family val="1"/>
      </rPr>
      <t>49</t>
    </r>
  </si>
  <si>
    <r>
      <t xml:space="preserve">      Приложение  2                                                                                                                                                                                                             к решению Земского Собрания                                                                                                                                                                                         Устюженского  муниципального района                                                                                                                                                                                                                                                    от </t>
    </r>
    <r>
      <rPr>
        <u val="single"/>
        <sz val="12"/>
        <rFont val="Times New Roman"/>
        <family val="1"/>
      </rPr>
      <t>12.12.2019</t>
    </r>
    <r>
      <rPr>
        <sz val="12"/>
        <rFont val="Times New Roman"/>
        <family val="1"/>
      </rPr>
      <t xml:space="preserve"> № </t>
    </r>
    <r>
      <rPr>
        <u val="single"/>
        <sz val="12"/>
        <rFont val="Times New Roman"/>
        <family val="1"/>
      </rPr>
      <t>63</t>
    </r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</si>
</sst>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i/>
      <sz val="12"/>
      <color rgb="FF000000"/>
      <name val="Times New Roman"/>
      <family val="1"/>
    </font>
    <font>
      <sz val="10"/>
      <color theme="1"/>
      <name val="Times New Roman"/>
      <family val="1"/>
    </font>
    <font>
      <i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>
        <color rgb="FF000000"/>
      </left>
      <right/>
      <top style="thin">
        <color rgb="FF000000"/>
      </top>
      <bottom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11" xfId="0" applyFont="1" applyFill="1" applyBorder="1" applyAlignment="1">
      <alignment horizontal="center" vertical="center" wrapText="1"/>
    </xf>
    <xf numFmtId="4" fontId="5" fillId="0" borderId="10" xfId="53" applyNumberFormat="1" applyFont="1" applyBorder="1" applyAlignment="1">
      <alignment horizontal="center" vertical="center" wrapText="1"/>
      <protection/>
    </xf>
    <xf numFmtId="4" fontId="3" fillId="0" borderId="10" xfId="53" applyNumberFormat="1" applyFont="1" applyBorder="1" applyAlignment="1">
      <alignment horizontal="center" vertical="center" wrapText="1"/>
      <protection/>
    </xf>
    <xf numFmtId="0" fontId="43" fillId="0" borderId="10" xfId="0" applyFont="1" applyBorder="1" applyAlignment="1">
      <alignment horizontal="center" vertical="center"/>
    </xf>
    <xf numFmtId="0" fontId="43" fillId="0" borderId="0" xfId="0" applyFont="1" applyAlignment="1">
      <alignment vertical="center" wrapText="1"/>
    </xf>
    <xf numFmtId="0" fontId="44" fillId="0" borderId="0" xfId="0" applyFont="1" applyAlignment="1">
      <alignment vertical="center" wrapText="1"/>
    </xf>
    <xf numFmtId="0" fontId="3" fillId="0" borderId="12" xfId="0" applyFont="1" applyFill="1" applyBorder="1" applyAlignment="1">
      <alignment horizontal="center" vertical="top" wrapText="1"/>
    </xf>
    <xf numFmtId="0" fontId="44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 vertical="center" wrapText="1"/>
    </xf>
    <xf numFmtId="0" fontId="45" fillId="0" borderId="10" xfId="0" applyFont="1" applyBorder="1" applyAlignment="1">
      <alignment vertical="center" wrapText="1"/>
    </xf>
    <xf numFmtId="0" fontId="44" fillId="0" borderId="10" xfId="0" applyFont="1" applyBorder="1" applyAlignment="1">
      <alignment vertical="center" wrapText="1"/>
    </xf>
    <xf numFmtId="0" fontId="43" fillId="0" borderId="10" xfId="0" applyFont="1" applyBorder="1" applyAlignment="1">
      <alignment vertical="center" wrapText="1"/>
    </xf>
    <xf numFmtId="0" fontId="44" fillId="0" borderId="10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4" fontId="3" fillId="0" borderId="16" xfId="53" applyNumberFormat="1" applyFont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44" fillId="0" borderId="17" xfId="0" applyFont="1" applyBorder="1" applyAlignment="1">
      <alignment horizontal="center" vertical="center" wrapText="1"/>
    </xf>
    <xf numFmtId="0" fontId="3" fillId="0" borderId="18" xfId="53" applyFont="1" applyBorder="1" applyAlignment="1">
      <alignment vertical="center" wrapText="1"/>
      <protection/>
    </xf>
    <xf numFmtId="4" fontId="0" fillId="0" borderId="0" xfId="0" applyNumberFormat="1" applyAlignment="1">
      <alignment/>
    </xf>
    <xf numFmtId="0" fontId="46" fillId="0" borderId="0" xfId="0" applyFont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44" fillId="0" borderId="2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4" fontId="3" fillId="33" borderId="10" xfId="53" applyNumberFormat="1" applyFont="1" applyFill="1" applyBorder="1" applyAlignment="1">
      <alignment horizontal="center" vertical="center" wrapText="1"/>
      <protection/>
    </xf>
    <xf numFmtId="0" fontId="3" fillId="0" borderId="17" xfId="0" applyFont="1" applyBorder="1" applyAlignment="1">
      <alignment vertical="center" wrapText="1"/>
    </xf>
    <xf numFmtId="0" fontId="45" fillId="0" borderId="17" xfId="0" applyFont="1" applyBorder="1" applyAlignment="1">
      <alignment vertical="center" wrapText="1"/>
    </xf>
    <xf numFmtId="0" fontId="44" fillId="0" borderId="17" xfId="0" applyFont="1" applyBorder="1" applyAlignment="1">
      <alignment vertical="center" wrapText="1"/>
    </xf>
    <xf numFmtId="0" fontId="3" fillId="0" borderId="17" xfId="53" applyFont="1" applyBorder="1" applyAlignment="1">
      <alignment vertical="center" wrapText="1"/>
      <protection/>
    </xf>
    <xf numFmtId="0" fontId="45" fillId="33" borderId="0" xfId="0" applyFont="1" applyFill="1" applyAlignment="1">
      <alignment vertical="center" wrapText="1"/>
    </xf>
    <xf numFmtId="4" fontId="45" fillId="33" borderId="10" xfId="0" applyNumberFormat="1" applyFont="1" applyFill="1" applyBorder="1" applyAlignment="1">
      <alignment horizontal="center" vertical="center" wrapText="1"/>
    </xf>
    <xf numFmtId="4" fontId="6" fillId="33" borderId="10" xfId="53" applyNumberFormat="1" applyFont="1" applyFill="1" applyBorder="1" applyAlignment="1">
      <alignment horizontal="center" vertical="center" wrapText="1"/>
      <protection/>
    </xf>
    <xf numFmtId="0" fontId="3" fillId="0" borderId="0" xfId="52" applyFont="1" applyAlignment="1">
      <alignment wrapText="1"/>
      <protection/>
    </xf>
    <xf numFmtId="0" fontId="45" fillId="0" borderId="10" xfId="0" applyNumberFormat="1" applyFont="1" applyBorder="1" applyAlignment="1">
      <alignment vertical="center" wrapText="1"/>
    </xf>
    <xf numFmtId="0" fontId="45" fillId="0" borderId="17" xfId="0" applyNumberFormat="1" applyFont="1" applyBorder="1" applyAlignment="1">
      <alignment vertical="center" wrapText="1"/>
    </xf>
    <xf numFmtId="4" fontId="44" fillId="33" borderId="10" xfId="0" applyNumberFormat="1" applyFont="1" applyFill="1" applyBorder="1" applyAlignment="1">
      <alignment horizontal="center" vertical="center" wrapText="1"/>
    </xf>
    <xf numFmtId="4" fontId="3" fillId="33" borderId="16" xfId="53" applyNumberFormat="1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0" fillId="0" borderId="20" xfId="0" applyBorder="1" applyAlignment="1">
      <alignment/>
    </xf>
    <xf numFmtId="4" fontId="6" fillId="33" borderId="20" xfId="53" applyNumberFormat="1" applyFont="1" applyFill="1" applyBorder="1" applyAlignment="1">
      <alignment horizontal="center" vertical="center" wrapText="1"/>
      <protection/>
    </xf>
    <xf numFmtId="4" fontId="47" fillId="33" borderId="10" xfId="0" applyNumberFormat="1" applyFont="1" applyFill="1" applyBorder="1" applyAlignment="1">
      <alignment horizontal="center" vertical="center" wrapText="1"/>
    </xf>
    <xf numFmtId="0" fontId="3" fillId="0" borderId="19" xfId="0" applyFont="1" applyBorder="1" applyAlignment="1">
      <alignment vertical="distributed" wrapText="1"/>
    </xf>
    <xf numFmtId="0" fontId="44" fillId="0" borderId="0" xfId="0" applyFont="1" applyAlignment="1">
      <alignment horizontal="center" vertical="center"/>
    </xf>
    <xf numFmtId="0" fontId="44" fillId="0" borderId="10" xfId="0" applyFont="1" applyBorder="1" applyAlignment="1">
      <alignment horizontal="center"/>
    </xf>
    <xf numFmtId="0" fontId="3" fillId="0" borderId="21" xfId="0" applyFont="1" applyBorder="1" applyAlignment="1">
      <alignment horizontal="center" vertical="center" wrapText="1"/>
    </xf>
    <xf numFmtId="0" fontId="43" fillId="0" borderId="17" xfId="0" applyNumberFormat="1" applyFont="1" applyBorder="1" applyAlignment="1">
      <alignment vertical="center" wrapText="1"/>
    </xf>
    <xf numFmtId="0" fontId="3" fillId="0" borderId="17" xfId="0" applyNumberFormat="1" applyFont="1" applyBorder="1" applyAlignment="1">
      <alignment vertical="center" wrapText="1"/>
    </xf>
    <xf numFmtId="0" fontId="45" fillId="0" borderId="18" xfId="0" applyNumberFormat="1" applyFont="1" applyBorder="1" applyAlignment="1">
      <alignment vertical="center" wrapText="1"/>
    </xf>
    <xf numFmtId="0" fontId="3" fillId="0" borderId="22" xfId="0" applyFont="1" applyFill="1" applyBorder="1" applyAlignment="1">
      <alignment vertical="center" wrapText="1"/>
    </xf>
    <xf numFmtId="0" fontId="6" fillId="0" borderId="17" xfId="0" applyNumberFormat="1" applyFont="1" applyFill="1" applyBorder="1" applyAlignment="1">
      <alignment vertical="center" wrapText="1"/>
    </xf>
    <xf numFmtId="2" fontId="43" fillId="0" borderId="17" xfId="0" applyNumberFormat="1" applyFont="1" applyBorder="1" applyAlignment="1">
      <alignment vertical="center" wrapText="1"/>
    </xf>
    <xf numFmtId="0" fontId="3" fillId="33" borderId="10" xfId="0" applyFont="1" applyFill="1" applyBorder="1" applyAlignment="1">
      <alignment vertical="center" wrapText="1"/>
    </xf>
    <xf numFmtId="0" fontId="47" fillId="0" borderId="17" xfId="0" applyNumberFormat="1" applyFont="1" applyBorder="1" applyAlignment="1">
      <alignment vertical="center" wrapText="1"/>
    </xf>
    <xf numFmtId="4" fontId="6" fillId="33" borderId="16" xfId="53" applyNumberFormat="1" applyFont="1" applyFill="1" applyBorder="1" applyAlignment="1">
      <alignment horizontal="center" vertical="center" wrapText="1"/>
      <protection/>
    </xf>
    <xf numFmtId="0" fontId="47" fillId="0" borderId="17" xfId="0" applyNumberFormat="1" applyFont="1" applyBorder="1" applyAlignment="1">
      <alignment horizontal="left" vertical="top" wrapText="1"/>
    </xf>
    <xf numFmtId="0" fontId="44" fillId="0" borderId="0" xfId="0" applyFont="1" applyAlignment="1">
      <alignment vertical="top" wrapText="1"/>
    </xf>
    <xf numFmtId="0" fontId="43" fillId="0" borderId="10" xfId="0" applyFont="1" applyBorder="1" applyAlignment="1">
      <alignment vertical="top" wrapText="1"/>
    </xf>
    <xf numFmtId="0" fontId="43" fillId="0" borderId="17" xfId="0" applyNumberFormat="1" applyFont="1" applyBorder="1" applyAlignment="1">
      <alignment vertical="top" wrapText="1"/>
    </xf>
    <xf numFmtId="4" fontId="43" fillId="33" borderId="10" xfId="0" applyNumberFormat="1" applyFont="1" applyFill="1" applyBorder="1" applyAlignment="1">
      <alignment horizontal="center" vertical="center" wrapText="1"/>
    </xf>
    <xf numFmtId="0" fontId="41" fillId="33" borderId="0" xfId="0" applyFont="1" applyFill="1" applyAlignment="1">
      <alignment/>
    </xf>
    <xf numFmtId="4" fontId="45" fillId="33" borderId="20" xfId="0" applyNumberFormat="1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4" fontId="3" fillId="33" borderId="20" xfId="53" applyNumberFormat="1" applyFont="1" applyFill="1" applyBorder="1" applyAlignment="1">
      <alignment horizontal="center" vertical="center" wrapText="1"/>
      <protection/>
    </xf>
    <xf numFmtId="4" fontId="6" fillId="33" borderId="23" xfId="53" applyNumberFormat="1" applyFont="1" applyFill="1" applyBorder="1" applyAlignment="1">
      <alignment horizontal="center" vertical="center" wrapText="1"/>
      <protection/>
    </xf>
    <xf numFmtId="0" fontId="43" fillId="0" borderId="18" xfId="0" applyFont="1" applyBorder="1" applyAlignment="1">
      <alignment horizontal="center" vertical="center"/>
    </xf>
    <xf numFmtId="0" fontId="3" fillId="0" borderId="0" xfId="52" applyFont="1" applyAlignment="1">
      <alignment horizontal="center" wrapText="1"/>
      <protection/>
    </xf>
    <xf numFmtId="0" fontId="4" fillId="0" borderId="0" xfId="52" applyFont="1" applyAlignment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6"/>
  <sheetViews>
    <sheetView tabSelected="1" zoomScalePageLayoutView="0" workbookViewId="0" topLeftCell="B1">
      <selection activeCell="C3" sqref="C3"/>
    </sheetView>
  </sheetViews>
  <sheetFormatPr defaultColWidth="9.140625" defaultRowHeight="15"/>
  <cols>
    <col min="1" max="1" width="5.7109375" style="0" customWidth="1"/>
    <col min="2" max="2" width="26.140625" style="0" customWidth="1"/>
    <col min="3" max="3" width="80.57421875" style="0" customWidth="1"/>
    <col min="4" max="4" width="14.8515625" style="0" customWidth="1"/>
    <col min="5" max="5" width="12.7109375" style="0" customWidth="1"/>
    <col min="6" max="6" width="12.57421875" style="0" customWidth="1"/>
  </cols>
  <sheetData>
    <row r="1" spans="3:6" ht="72.75" customHeight="1">
      <c r="C1" s="40"/>
      <c r="D1" s="74" t="s">
        <v>167</v>
      </c>
      <c r="E1" s="74"/>
      <c r="F1" s="74"/>
    </row>
    <row r="2" ht="18.75" customHeight="1"/>
    <row r="3" spans="4:6" ht="72.75" customHeight="1">
      <c r="D3" s="74" t="s">
        <v>168</v>
      </c>
      <c r="E3" s="74"/>
      <c r="F3" s="74"/>
    </row>
    <row r="4" spans="2:6" ht="18.75" customHeight="1">
      <c r="B4" s="75"/>
      <c r="C4" s="75"/>
      <c r="D4" s="75"/>
      <c r="E4" s="75"/>
      <c r="F4" s="27"/>
    </row>
    <row r="5" spans="2:6" ht="53.25" customHeight="1">
      <c r="B5" s="75" t="s">
        <v>111</v>
      </c>
      <c r="C5" s="75"/>
      <c r="D5" s="75"/>
      <c r="E5" s="75"/>
      <c r="F5" s="75"/>
    </row>
    <row r="6" spans="3:6" ht="18.75" customHeight="1">
      <c r="C6" s="28"/>
      <c r="D6" s="28"/>
      <c r="E6" s="28"/>
      <c r="F6" s="49" t="s">
        <v>112</v>
      </c>
    </row>
    <row r="7" spans="2:6" ht="15" customHeight="1">
      <c r="B7" s="76" t="s">
        <v>45</v>
      </c>
      <c r="C7" s="76" t="s">
        <v>47</v>
      </c>
      <c r="D7" s="1" t="s">
        <v>80</v>
      </c>
      <c r="E7" s="50" t="s">
        <v>81</v>
      </c>
      <c r="F7" s="51" t="s">
        <v>113</v>
      </c>
    </row>
    <row r="8" spans="2:6" ht="36.75" customHeight="1">
      <c r="B8" s="76"/>
      <c r="C8" s="76"/>
      <c r="D8" s="52" t="s">
        <v>46</v>
      </c>
      <c r="E8" s="52" t="s">
        <v>46</v>
      </c>
      <c r="F8" s="52" t="s">
        <v>46</v>
      </c>
    </row>
    <row r="9" spans="2:6" ht="13.5" customHeight="1">
      <c r="B9" s="1">
        <v>1</v>
      </c>
      <c r="C9" s="1">
        <v>2</v>
      </c>
      <c r="D9" s="1">
        <v>3</v>
      </c>
      <c r="E9" s="1">
        <v>4</v>
      </c>
      <c r="F9" s="13">
        <v>5</v>
      </c>
    </row>
    <row r="10" spans="2:6" ht="21.75" customHeight="1">
      <c r="B10" s="2" t="s">
        <v>27</v>
      </c>
      <c r="C10" s="3" t="s">
        <v>44</v>
      </c>
      <c r="D10" s="7">
        <f>D11+D13+D18+D23+D26+D29+D31+D33+D36+D37</f>
        <v>131525</v>
      </c>
      <c r="E10" s="7">
        <f>E11+E13+E18+E23+E26+E29+E31+E33+E36+E37</f>
        <v>144264</v>
      </c>
      <c r="F10" s="7">
        <f>F11+F13+F18+F23+F26+F29+F31+F33+F36+F37</f>
        <v>170984</v>
      </c>
    </row>
    <row r="11" spans="2:6" ht="21.75" customHeight="1">
      <c r="B11" s="1" t="s">
        <v>36</v>
      </c>
      <c r="C11" s="4" t="s">
        <v>0</v>
      </c>
      <c r="D11" s="8">
        <f>D12</f>
        <v>86773</v>
      </c>
      <c r="E11" s="8">
        <f>E12</f>
        <v>101373</v>
      </c>
      <c r="F11" s="8">
        <f>F12</f>
        <v>127669</v>
      </c>
    </row>
    <row r="12" spans="2:6" ht="20.25" customHeight="1">
      <c r="B12" s="1" t="s">
        <v>28</v>
      </c>
      <c r="C12" s="4" t="s">
        <v>1</v>
      </c>
      <c r="D12" s="32">
        <v>86773</v>
      </c>
      <c r="E12" s="8">
        <v>101373</v>
      </c>
      <c r="F12" s="8">
        <v>127669</v>
      </c>
    </row>
    <row r="13" spans="2:6" ht="31.5">
      <c r="B13" s="1" t="s">
        <v>35</v>
      </c>
      <c r="C13" s="4" t="s">
        <v>2</v>
      </c>
      <c r="D13" s="8">
        <f>D14+D15+D16+D17</f>
        <v>15164</v>
      </c>
      <c r="E13" s="8">
        <f>E14+E15+E16+E17</f>
        <v>15598</v>
      </c>
      <c r="F13" s="8">
        <f>F14+F15+F16+F17</f>
        <v>16217</v>
      </c>
    </row>
    <row r="14" spans="2:6" ht="63">
      <c r="B14" s="1" t="s">
        <v>29</v>
      </c>
      <c r="C14" s="4" t="s">
        <v>3</v>
      </c>
      <c r="D14" s="8">
        <v>6876</v>
      </c>
      <c r="E14" s="8">
        <v>7073</v>
      </c>
      <c r="F14" s="8">
        <v>7354</v>
      </c>
    </row>
    <row r="15" spans="2:6" ht="78.75">
      <c r="B15" s="1" t="s">
        <v>30</v>
      </c>
      <c r="C15" s="4" t="s">
        <v>4</v>
      </c>
      <c r="D15" s="8">
        <v>63</v>
      </c>
      <c r="E15" s="8">
        <v>65</v>
      </c>
      <c r="F15" s="8">
        <v>68</v>
      </c>
    </row>
    <row r="16" spans="2:6" ht="63">
      <c r="B16" s="1" t="s">
        <v>31</v>
      </c>
      <c r="C16" s="4" t="s">
        <v>5</v>
      </c>
      <c r="D16" s="8">
        <v>9255</v>
      </c>
      <c r="E16" s="8">
        <v>9520</v>
      </c>
      <c r="F16" s="8">
        <v>9898</v>
      </c>
    </row>
    <row r="17" spans="2:6" ht="63">
      <c r="B17" s="1" t="s">
        <v>32</v>
      </c>
      <c r="C17" s="4" t="s">
        <v>19</v>
      </c>
      <c r="D17" s="8">
        <v>-1030</v>
      </c>
      <c r="E17" s="8">
        <v>-1060</v>
      </c>
      <c r="F17" s="8">
        <v>-1103</v>
      </c>
    </row>
    <row r="18" spans="2:6" ht="21" customHeight="1">
      <c r="B18" s="1" t="s">
        <v>37</v>
      </c>
      <c r="C18" s="5" t="s">
        <v>6</v>
      </c>
      <c r="D18" s="8">
        <f>D19+D20+D21+D22</f>
        <v>20569</v>
      </c>
      <c r="E18" s="8">
        <f>E19+E20+E21+E22</f>
        <v>18140</v>
      </c>
      <c r="F18" s="8">
        <f>F19+F20+F21+F22</f>
        <v>17939</v>
      </c>
    </row>
    <row r="19" spans="2:6" ht="31.5">
      <c r="B19" s="1" t="s">
        <v>54</v>
      </c>
      <c r="C19" s="4" t="s">
        <v>18</v>
      </c>
      <c r="D19" s="8">
        <v>12408</v>
      </c>
      <c r="E19" s="8">
        <v>15937</v>
      </c>
      <c r="F19" s="8">
        <v>17600</v>
      </c>
    </row>
    <row r="20" spans="2:6" ht="24" customHeight="1">
      <c r="B20" s="1" t="s">
        <v>55</v>
      </c>
      <c r="C20" s="4" t="s">
        <v>7</v>
      </c>
      <c r="D20" s="8">
        <v>7860</v>
      </c>
      <c r="E20" s="8">
        <v>1882</v>
      </c>
      <c r="F20" s="8">
        <v>0</v>
      </c>
    </row>
    <row r="21" spans="2:6" ht="21.75" customHeight="1">
      <c r="B21" s="1" t="s">
        <v>33</v>
      </c>
      <c r="C21" s="4" t="s">
        <v>8</v>
      </c>
      <c r="D21" s="8">
        <v>178</v>
      </c>
      <c r="E21" s="8">
        <v>182</v>
      </c>
      <c r="F21" s="8">
        <v>182</v>
      </c>
    </row>
    <row r="22" spans="2:6" ht="31.5">
      <c r="B22" s="1" t="s">
        <v>56</v>
      </c>
      <c r="C22" s="4" t="s">
        <v>83</v>
      </c>
      <c r="D22" s="8">
        <v>123</v>
      </c>
      <c r="E22" s="8">
        <v>139</v>
      </c>
      <c r="F22" s="8">
        <v>157</v>
      </c>
    </row>
    <row r="23" spans="2:6" ht="22.5" customHeight="1">
      <c r="B23" s="1" t="s">
        <v>39</v>
      </c>
      <c r="C23" s="4" t="s">
        <v>9</v>
      </c>
      <c r="D23" s="8">
        <f>D24+D25</f>
        <v>1819</v>
      </c>
      <c r="E23" s="8">
        <f>E24+E25</f>
        <v>1932</v>
      </c>
      <c r="F23" s="8">
        <f>F24+F25</f>
        <v>1946</v>
      </c>
    </row>
    <row r="24" spans="2:6" ht="33.75" customHeight="1">
      <c r="B24" s="1" t="s">
        <v>38</v>
      </c>
      <c r="C24" s="4" t="s">
        <v>40</v>
      </c>
      <c r="D24" s="8">
        <v>1809</v>
      </c>
      <c r="E24" s="8">
        <v>1917</v>
      </c>
      <c r="F24" s="8">
        <v>1931</v>
      </c>
    </row>
    <row r="25" spans="2:6" ht="33.75" customHeight="1">
      <c r="B25" s="9" t="s">
        <v>58</v>
      </c>
      <c r="C25" s="10" t="s">
        <v>59</v>
      </c>
      <c r="D25" s="8">
        <v>10</v>
      </c>
      <c r="E25" s="8">
        <v>15</v>
      </c>
      <c r="F25" s="8">
        <v>15</v>
      </c>
    </row>
    <row r="26" spans="2:6" ht="31.5">
      <c r="B26" s="1" t="s">
        <v>34</v>
      </c>
      <c r="C26" s="4" t="s">
        <v>10</v>
      </c>
      <c r="D26" s="8">
        <f>D27+D28</f>
        <v>3368</v>
      </c>
      <c r="E26" s="8">
        <f>E27+E28</f>
        <v>3368</v>
      </c>
      <c r="F26" s="8">
        <f>F27+F28</f>
        <v>3368</v>
      </c>
    </row>
    <row r="27" spans="2:6" ht="62.25" customHeight="1">
      <c r="B27" s="1" t="s">
        <v>60</v>
      </c>
      <c r="C27" s="4" t="s">
        <v>41</v>
      </c>
      <c r="D27" s="8">
        <v>2744</v>
      </c>
      <c r="E27" s="8">
        <v>2744</v>
      </c>
      <c r="F27" s="8">
        <v>2744</v>
      </c>
    </row>
    <row r="28" spans="2:6" ht="65.25" customHeight="1">
      <c r="B28" s="1" t="s">
        <v>61</v>
      </c>
      <c r="C28" s="4" t="s">
        <v>62</v>
      </c>
      <c r="D28" s="8">
        <v>624</v>
      </c>
      <c r="E28" s="8">
        <v>624</v>
      </c>
      <c r="F28" s="8">
        <v>624</v>
      </c>
    </row>
    <row r="29" spans="2:6" ht="36" customHeight="1">
      <c r="B29" s="1" t="s">
        <v>42</v>
      </c>
      <c r="C29" s="4" t="s">
        <v>11</v>
      </c>
      <c r="D29" s="8">
        <f>D30</f>
        <v>340</v>
      </c>
      <c r="E29" s="8">
        <f>E30</f>
        <v>361</v>
      </c>
      <c r="F29" s="8">
        <f>F30</f>
        <v>353</v>
      </c>
    </row>
    <row r="30" spans="2:6" ht="23.25" customHeight="1">
      <c r="B30" s="1" t="s">
        <v>26</v>
      </c>
      <c r="C30" s="4" t="s">
        <v>12</v>
      </c>
      <c r="D30" s="8">
        <v>340</v>
      </c>
      <c r="E30" s="8">
        <v>361</v>
      </c>
      <c r="F30" s="8">
        <v>353</v>
      </c>
    </row>
    <row r="31" spans="2:6" ht="20.25" customHeight="1">
      <c r="B31" s="1" t="s">
        <v>51</v>
      </c>
      <c r="C31" s="5" t="s">
        <v>13</v>
      </c>
      <c r="D31" s="8">
        <f>D32</f>
        <v>3</v>
      </c>
      <c r="E31" s="8">
        <f>E32</f>
        <v>3</v>
      </c>
      <c r="F31" s="8">
        <f>F32</f>
        <v>3</v>
      </c>
    </row>
    <row r="32" spans="2:6" ht="31.5">
      <c r="B32" s="1" t="s">
        <v>63</v>
      </c>
      <c r="C32" s="4" t="s">
        <v>64</v>
      </c>
      <c r="D32" s="8">
        <v>3</v>
      </c>
      <c r="E32" s="8">
        <v>3</v>
      </c>
      <c r="F32" s="8">
        <v>3</v>
      </c>
    </row>
    <row r="33" spans="2:6" ht="38.25" customHeight="1">
      <c r="B33" s="1" t="s">
        <v>52</v>
      </c>
      <c r="C33" s="4" t="s">
        <v>14</v>
      </c>
      <c r="D33" s="8">
        <f>D34+D35</f>
        <v>1027</v>
      </c>
      <c r="E33" s="8">
        <f>E34+E35</f>
        <v>1027</v>
      </c>
      <c r="F33" s="8">
        <f>F34+F35</f>
        <v>1027</v>
      </c>
    </row>
    <row r="34" spans="2:6" ht="78.75">
      <c r="B34" s="1" t="s">
        <v>65</v>
      </c>
      <c r="C34" s="4" t="s">
        <v>66</v>
      </c>
      <c r="D34" s="8">
        <v>290</v>
      </c>
      <c r="E34" s="8">
        <v>290</v>
      </c>
      <c r="F34" s="8">
        <v>290</v>
      </c>
    </row>
    <row r="35" spans="2:6" ht="31.5">
      <c r="B35" s="1" t="s">
        <v>67</v>
      </c>
      <c r="C35" s="4" t="s">
        <v>68</v>
      </c>
      <c r="D35" s="8">
        <v>737</v>
      </c>
      <c r="E35" s="8">
        <v>737</v>
      </c>
      <c r="F35" s="8">
        <v>737</v>
      </c>
    </row>
    <row r="36" spans="2:6" ht="15.75">
      <c r="B36" s="1" t="s">
        <v>43</v>
      </c>
      <c r="C36" s="4" t="s">
        <v>15</v>
      </c>
      <c r="D36" s="8">
        <v>2456</v>
      </c>
      <c r="E36" s="8">
        <v>2456</v>
      </c>
      <c r="F36" s="8">
        <v>2456</v>
      </c>
    </row>
    <row r="37" spans="2:6" ht="21.75" customHeight="1">
      <c r="B37" s="1" t="s">
        <v>53</v>
      </c>
      <c r="C37" s="4" t="s">
        <v>16</v>
      </c>
      <c r="D37" s="8">
        <v>6</v>
      </c>
      <c r="E37" s="8">
        <v>6</v>
      </c>
      <c r="F37" s="8">
        <v>6</v>
      </c>
    </row>
    <row r="38" spans="2:6" ht="23.25" customHeight="1">
      <c r="B38" s="2" t="s">
        <v>20</v>
      </c>
      <c r="C38" s="3" t="s">
        <v>17</v>
      </c>
      <c r="D38" s="7">
        <f>D39+D103+D105</f>
        <v>463898.89999999997</v>
      </c>
      <c r="E38" s="7">
        <f>E39+E103+E105</f>
        <v>361494.3</v>
      </c>
      <c r="F38" s="7">
        <f>F39+F103+F105</f>
        <v>525311.1</v>
      </c>
    </row>
    <row r="39" spans="2:6" ht="33" customHeight="1">
      <c r="B39" s="1" t="s">
        <v>21</v>
      </c>
      <c r="C39" s="4" t="s">
        <v>22</v>
      </c>
      <c r="D39" s="8">
        <f>D40+D44+D85+D96</f>
        <v>463664.19999999995</v>
      </c>
      <c r="E39" s="8">
        <f>E40+E44+E85+E96</f>
        <v>361494.3</v>
      </c>
      <c r="F39" s="8">
        <f>F40+F44+F85+F96</f>
        <v>525311.1</v>
      </c>
    </row>
    <row r="40" spans="2:6" ht="15.75">
      <c r="B40" s="12" t="s">
        <v>93</v>
      </c>
      <c r="C40" s="4" t="s">
        <v>49</v>
      </c>
      <c r="D40" s="8">
        <f>D41+D42+D43</f>
        <v>141119.1</v>
      </c>
      <c r="E40" s="8">
        <f>E41+E42+E43</f>
        <v>108123.5</v>
      </c>
      <c r="F40" s="8">
        <f>F41+F42+F43</f>
        <v>92321.9</v>
      </c>
    </row>
    <row r="41" spans="2:6" ht="31.5">
      <c r="B41" s="13" t="s">
        <v>94</v>
      </c>
      <c r="C41" s="11" t="s">
        <v>69</v>
      </c>
      <c r="D41" s="32">
        <v>81937</v>
      </c>
      <c r="E41" s="32">
        <v>72561.4</v>
      </c>
      <c r="F41" s="32">
        <v>52808.4</v>
      </c>
    </row>
    <row r="42" spans="2:6" ht="31.5">
      <c r="B42" s="21" t="s">
        <v>95</v>
      </c>
      <c r="C42" s="4" t="s">
        <v>23</v>
      </c>
      <c r="D42" s="32">
        <v>5949.6</v>
      </c>
      <c r="E42" s="32">
        <v>0</v>
      </c>
      <c r="F42" s="32">
        <v>0</v>
      </c>
    </row>
    <row r="43" spans="2:6" ht="47.25">
      <c r="B43" s="45" t="s">
        <v>114</v>
      </c>
      <c r="C43" s="4" t="s">
        <v>115</v>
      </c>
      <c r="D43" s="32">
        <f>31861.5+8377.7+12993.3</f>
        <v>53232.5</v>
      </c>
      <c r="E43" s="32">
        <v>35562.1</v>
      </c>
      <c r="F43" s="32">
        <v>39513.5</v>
      </c>
    </row>
    <row r="44" spans="2:6" ht="31.5">
      <c r="B44" s="1" t="s">
        <v>96</v>
      </c>
      <c r="C44" s="4" t="s">
        <v>24</v>
      </c>
      <c r="D44" s="32">
        <f>D45+D63+D57+D58+D51+D53+D61+D56+D52+D54+D60+D62+D55</f>
        <v>116632.80000000002</v>
      </c>
      <c r="E44" s="32">
        <f>E45+E63+E57+E58+E51+E53+E61+E56+E52+E54+E60+E62+E59</f>
        <v>46817.6</v>
      </c>
      <c r="F44" s="32">
        <f>F45+F63+F57+F58+F51+F53+F61+F56+F52+F54+F60+F62</f>
        <v>217301.30000000002</v>
      </c>
    </row>
    <row r="45" spans="2:6" ht="40.5" customHeight="1">
      <c r="B45" s="29" t="s">
        <v>116</v>
      </c>
      <c r="C45" s="53" t="s">
        <v>117</v>
      </c>
      <c r="D45" s="32">
        <f>D46+D47+D48+D50+D49</f>
        <v>17150.6</v>
      </c>
      <c r="E45" s="32">
        <f>E46+E47+E48+E50</f>
        <v>29425.6</v>
      </c>
      <c r="F45" s="32">
        <f>F46+F47+F48+F50</f>
        <v>189291.7</v>
      </c>
    </row>
    <row r="46" spans="2:6" ht="118.5" customHeight="1">
      <c r="B46" s="30"/>
      <c r="C46" s="37" t="s">
        <v>106</v>
      </c>
      <c r="D46" s="38">
        <v>0</v>
      </c>
      <c r="E46" s="39">
        <f>31250-1824.4</f>
        <v>29425.6</v>
      </c>
      <c r="F46" s="39">
        <v>182291.7</v>
      </c>
    </row>
    <row r="47" spans="2:6" ht="72.75" customHeight="1">
      <c r="B47" s="30"/>
      <c r="C47" s="15" t="s">
        <v>118</v>
      </c>
      <c r="D47" s="39">
        <v>0</v>
      </c>
      <c r="E47" s="39">
        <v>0</v>
      </c>
      <c r="F47" s="39">
        <v>7000</v>
      </c>
    </row>
    <row r="48" spans="2:6" ht="101.25" customHeight="1">
      <c r="B48" s="46"/>
      <c r="C48" s="15" t="s">
        <v>119</v>
      </c>
      <c r="D48" s="39">
        <v>5390</v>
      </c>
      <c r="E48" s="39">
        <v>0</v>
      </c>
      <c r="F48" s="39">
        <v>0</v>
      </c>
    </row>
    <row r="49" spans="2:6" ht="72.75" customHeight="1">
      <c r="B49" s="46"/>
      <c r="C49" s="15" t="s">
        <v>148</v>
      </c>
      <c r="D49" s="39">
        <v>9800.6</v>
      </c>
      <c r="E49" s="39"/>
      <c r="F49" s="39"/>
    </row>
    <row r="50" spans="2:6" ht="101.25" customHeight="1">
      <c r="B50" s="46"/>
      <c r="C50" s="41" t="s">
        <v>138</v>
      </c>
      <c r="D50" s="39">
        <v>1960</v>
      </c>
      <c r="E50" s="39">
        <v>0</v>
      </c>
      <c r="F50" s="39">
        <v>0</v>
      </c>
    </row>
    <row r="51" spans="2:6" ht="141" customHeight="1">
      <c r="B51" s="29" t="s">
        <v>120</v>
      </c>
      <c r="C51" s="17" t="s">
        <v>121</v>
      </c>
      <c r="D51" s="32">
        <v>0</v>
      </c>
      <c r="E51" s="32">
        <v>1612.3</v>
      </c>
      <c r="F51" s="32">
        <v>0</v>
      </c>
    </row>
    <row r="52" spans="2:6" ht="57.75" customHeight="1">
      <c r="B52" s="29" t="s">
        <v>143</v>
      </c>
      <c r="C52" s="63" t="s">
        <v>144</v>
      </c>
      <c r="D52" s="32">
        <v>2234.2</v>
      </c>
      <c r="E52" s="32">
        <v>0</v>
      </c>
      <c r="F52" s="32">
        <v>0</v>
      </c>
    </row>
    <row r="53" spans="2:6" ht="96.75" customHeight="1">
      <c r="B53" s="29" t="s">
        <v>122</v>
      </c>
      <c r="C53" s="17" t="s">
        <v>123</v>
      </c>
      <c r="D53" s="32">
        <v>0</v>
      </c>
      <c r="E53" s="32">
        <v>2254.6</v>
      </c>
      <c r="F53" s="32">
        <v>15547.7</v>
      </c>
    </row>
    <row r="54" spans="2:6" ht="63" customHeight="1">
      <c r="B54" s="29" t="s">
        <v>145</v>
      </c>
      <c r="C54" s="64" t="s">
        <v>146</v>
      </c>
      <c r="D54" s="32">
        <v>5000</v>
      </c>
      <c r="E54" s="32">
        <v>0</v>
      </c>
      <c r="F54" s="32">
        <v>0</v>
      </c>
    </row>
    <row r="55" spans="2:6" ht="96.75" customHeight="1">
      <c r="B55" s="29" t="s">
        <v>149</v>
      </c>
      <c r="C55" s="64" t="s">
        <v>150</v>
      </c>
      <c r="D55" s="32">
        <v>1778.7</v>
      </c>
      <c r="E55" s="47">
        <v>0</v>
      </c>
      <c r="F55" s="39">
        <v>0</v>
      </c>
    </row>
    <row r="56" spans="2:6" ht="74.25" customHeight="1">
      <c r="B56" s="29" t="s">
        <v>124</v>
      </c>
      <c r="C56" s="17" t="s">
        <v>125</v>
      </c>
      <c r="D56" s="32">
        <v>728.8</v>
      </c>
      <c r="E56" s="32">
        <v>0</v>
      </c>
      <c r="F56" s="32">
        <v>0</v>
      </c>
    </row>
    <row r="57" spans="2:6" ht="84.75" customHeight="1">
      <c r="B57" s="29" t="s">
        <v>99</v>
      </c>
      <c r="C57" s="17" t="s">
        <v>126</v>
      </c>
      <c r="D57" s="66">
        <f>83.5+770.3</f>
        <v>853.8</v>
      </c>
      <c r="E57" s="32">
        <v>83.1</v>
      </c>
      <c r="F57" s="32">
        <v>82.5</v>
      </c>
    </row>
    <row r="58" spans="2:6" ht="98.25" customHeight="1">
      <c r="B58" s="29" t="s">
        <v>166</v>
      </c>
      <c r="C58" s="53" t="s">
        <v>127</v>
      </c>
      <c r="D58" s="66">
        <v>0</v>
      </c>
      <c r="E58" s="32">
        <v>221.7</v>
      </c>
      <c r="F58" s="32">
        <v>0</v>
      </c>
    </row>
    <row r="59" spans="2:6" ht="37.5" customHeight="1">
      <c r="B59" s="29" t="s">
        <v>165</v>
      </c>
      <c r="C59" s="53" t="s">
        <v>151</v>
      </c>
      <c r="D59" s="66">
        <v>0</v>
      </c>
      <c r="E59" s="32">
        <v>4437</v>
      </c>
      <c r="F59" s="32">
        <v>0</v>
      </c>
    </row>
    <row r="60" spans="2:6" ht="39" customHeight="1">
      <c r="B60" s="29" t="s">
        <v>164</v>
      </c>
      <c r="C60" s="65" t="s">
        <v>147</v>
      </c>
      <c r="D60" s="66">
        <v>10882.2</v>
      </c>
      <c r="E60" s="32">
        <v>0</v>
      </c>
      <c r="F60" s="32">
        <v>0</v>
      </c>
    </row>
    <row r="61" spans="2:6" ht="85.5" customHeight="1">
      <c r="B61" s="29" t="s">
        <v>163</v>
      </c>
      <c r="C61" s="54" t="s">
        <v>128</v>
      </c>
      <c r="D61" s="66">
        <f>639+1262.3</f>
        <v>1901.3</v>
      </c>
      <c r="E61" s="32">
        <f>463.6+1262.3</f>
        <v>1725.9</v>
      </c>
      <c r="F61" s="32">
        <f>47.5+1323.4</f>
        <v>1370.9</v>
      </c>
    </row>
    <row r="62" spans="2:6" ht="34.5" customHeight="1">
      <c r="B62" s="1" t="s">
        <v>97</v>
      </c>
      <c r="C62" s="63" t="s">
        <v>98</v>
      </c>
      <c r="D62" s="66">
        <v>3366.6</v>
      </c>
      <c r="E62" s="32">
        <v>0</v>
      </c>
      <c r="F62" s="32">
        <v>0</v>
      </c>
    </row>
    <row r="63" spans="2:6" ht="15.75">
      <c r="B63" s="1" t="s">
        <v>100</v>
      </c>
      <c r="C63" s="33" t="s">
        <v>25</v>
      </c>
      <c r="D63" s="32">
        <f>D64+D67+D69+D71+D74+D73+D66+D68+D72+D75+D65+D76+D78+D80+D70+D81+D82+D83+D84</f>
        <v>72736.6</v>
      </c>
      <c r="E63" s="32">
        <f>E64+E67+E69+E71+E74+E73+E66+E68+E72+E75+E65+E76+E78+E80+E70+E79+E77</f>
        <v>7057.4</v>
      </c>
      <c r="F63" s="32">
        <f>F64+F67+F69+F71+F74+F73+F66+F68+F72+F75+F65+F76+F78+F80+F70+F79+F77</f>
        <v>11008.5</v>
      </c>
    </row>
    <row r="64" spans="2:6" ht="122.25" customHeight="1">
      <c r="B64" s="1"/>
      <c r="C64" s="34" t="s">
        <v>84</v>
      </c>
      <c r="D64" s="38">
        <v>51.9</v>
      </c>
      <c r="E64" s="39">
        <v>0</v>
      </c>
      <c r="F64" s="39">
        <v>0</v>
      </c>
    </row>
    <row r="65" spans="2:6" ht="117.75" customHeight="1">
      <c r="B65" s="1"/>
      <c r="C65" s="42" t="s">
        <v>85</v>
      </c>
      <c r="D65" s="38">
        <v>0</v>
      </c>
      <c r="E65" s="47">
        <v>51.9</v>
      </c>
      <c r="F65" s="39">
        <v>51.9</v>
      </c>
    </row>
    <row r="66" spans="2:6" ht="102" customHeight="1">
      <c r="B66" s="31"/>
      <c r="C66" s="41" t="s">
        <v>129</v>
      </c>
      <c r="D66" s="38">
        <v>20960</v>
      </c>
      <c r="E66" s="47">
        <v>0</v>
      </c>
      <c r="F66" s="39">
        <v>0</v>
      </c>
    </row>
    <row r="67" spans="2:6" ht="120" customHeight="1">
      <c r="B67" s="1"/>
      <c r="C67" s="41" t="s">
        <v>130</v>
      </c>
      <c r="D67" s="38">
        <v>41623.3</v>
      </c>
      <c r="E67" s="39">
        <v>0</v>
      </c>
      <c r="F67" s="39">
        <v>0</v>
      </c>
    </row>
    <row r="68" spans="2:6" ht="94.5">
      <c r="B68" s="1"/>
      <c r="C68" s="41" t="s">
        <v>86</v>
      </c>
      <c r="D68" s="38">
        <v>0</v>
      </c>
      <c r="E68" s="39">
        <v>1623.3</v>
      </c>
      <c r="F68" s="39">
        <v>1623.3</v>
      </c>
    </row>
    <row r="69" spans="2:6" ht="126">
      <c r="B69" s="1"/>
      <c r="C69" s="42" t="s">
        <v>87</v>
      </c>
      <c r="D69" s="38">
        <f>1178.3+25.1</f>
        <v>1203.3999999999999</v>
      </c>
      <c r="E69" s="39">
        <v>0</v>
      </c>
      <c r="F69" s="39">
        <v>0</v>
      </c>
    </row>
    <row r="70" spans="2:7" ht="80.25" customHeight="1">
      <c r="B70" s="1"/>
      <c r="C70" s="42" t="s">
        <v>88</v>
      </c>
      <c r="D70" s="38">
        <v>0</v>
      </c>
      <c r="E70" s="39">
        <v>1178.3</v>
      </c>
      <c r="F70" s="39">
        <v>1178.3</v>
      </c>
      <c r="G70" s="67"/>
    </row>
    <row r="71" spans="2:6" ht="78.75">
      <c r="B71" s="1"/>
      <c r="C71" s="42" t="s">
        <v>89</v>
      </c>
      <c r="D71" s="38">
        <f>345.4+1110.1</f>
        <v>1455.5</v>
      </c>
      <c r="E71" s="39">
        <v>0</v>
      </c>
      <c r="F71" s="39">
        <v>0</v>
      </c>
    </row>
    <row r="72" spans="2:6" ht="78.75">
      <c r="B72" s="1"/>
      <c r="C72" s="42" t="s">
        <v>90</v>
      </c>
      <c r="D72" s="68">
        <v>0</v>
      </c>
      <c r="E72" s="39">
        <v>345.4</v>
      </c>
      <c r="F72" s="39">
        <v>345.4</v>
      </c>
    </row>
    <row r="73" spans="2:6" ht="82.5" customHeight="1">
      <c r="B73" s="31"/>
      <c r="C73" s="41" t="s">
        <v>91</v>
      </c>
      <c r="D73" s="47">
        <v>0</v>
      </c>
      <c r="E73" s="39">
        <v>0</v>
      </c>
      <c r="F73" s="39">
        <v>0</v>
      </c>
    </row>
    <row r="74" spans="2:6" ht="94.5">
      <c r="B74" s="31"/>
      <c r="C74" s="55" t="s">
        <v>131</v>
      </c>
      <c r="D74" s="38">
        <v>0</v>
      </c>
      <c r="E74" s="39">
        <v>550</v>
      </c>
      <c r="F74" s="39">
        <v>0</v>
      </c>
    </row>
    <row r="75" spans="2:6" ht="94.5">
      <c r="B75" s="31"/>
      <c r="C75" s="55" t="s">
        <v>132</v>
      </c>
      <c r="D75" s="68">
        <v>1575.2</v>
      </c>
      <c r="E75" s="39">
        <v>0</v>
      </c>
      <c r="F75" s="39">
        <v>0</v>
      </c>
    </row>
    <row r="76" spans="2:6" ht="88.5" customHeight="1">
      <c r="B76" s="31"/>
      <c r="C76" s="55" t="s">
        <v>133</v>
      </c>
      <c r="D76" s="68">
        <v>0</v>
      </c>
      <c r="E76" s="47">
        <v>0</v>
      </c>
      <c r="F76" s="47">
        <v>0</v>
      </c>
    </row>
    <row r="77" spans="2:6" ht="114" customHeight="1">
      <c r="B77" s="31"/>
      <c r="C77" s="55" t="s">
        <v>134</v>
      </c>
      <c r="D77" s="68">
        <v>0</v>
      </c>
      <c r="E77" s="47">
        <v>1126.9</v>
      </c>
      <c r="F77" s="47">
        <v>5628</v>
      </c>
    </row>
    <row r="78" spans="2:6" ht="104.25" customHeight="1">
      <c r="B78" s="31"/>
      <c r="C78" s="55" t="s">
        <v>135</v>
      </c>
      <c r="D78" s="68">
        <v>1525</v>
      </c>
      <c r="E78" s="47">
        <v>0</v>
      </c>
      <c r="F78" s="47">
        <v>0</v>
      </c>
    </row>
    <row r="79" spans="2:6" ht="115.5" customHeight="1">
      <c r="B79" s="31"/>
      <c r="C79" s="55" t="s">
        <v>136</v>
      </c>
      <c r="D79" s="68">
        <v>0</v>
      </c>
      <c r="E79" s="47">
        <v>2181.6</v>
      </c>
      <c r="F79" s="47">
        <v>2181.6</v>
      </c>
    </row>
    <row r="80" spans="1:6" ht="116.25" customHeight="1">
      <c r="A80" s="30"/>
      <c r="B80" s="69"/>
      <c r="C80" s="55" t="s">
        <v>137</v>
      </c>
      <c r="D80" s="68">
        <v>550</v>
      </c>
      <c r="E80" s="47">
        <v>0</v>
      </c>
      <c r="F80" s="47">
        <v>0</v>
      </c>
    </row>
    <row r="81" spans="1:6" ht="83.25" customHeight="1">
      <c r="A81" s="30"/>
      <c r="B81" s="31"/>
      <c r="C81" s="55" t="s">
        <v>152</v>
      </c>
      <c r="D81" s="68">
        <v>2070</v>
      </c>
      <c r="E81" s="47">
        <v>0</v>
      </c>
      <c r="F81" s="39">
        <v>0</v>
      </c>
    </row>
    <row r="82" spans="1:6" ht="117.75" customHeight="1">
      <c r="A82" s="30"/>
      <c r="B82" s="31"/>
      <c r="C82" s="55" t="s">
        <v>153</v>
      </c>
      <c r="D82" s="68">
        <v>253.8</v>
      </c>
      <c r="E82" s="47">
        <v>0</v>
      </c>
      <c r="F82" s="39">
        <v>0</v>
      </c>
    </row>
    <row r="83" spans="1:6" ht="94.5" customHeight="1">
      <c r="A83" s="30"/>
      <c r="B83" s="31"/>
      <c r="C83" s="55" t="s">
        <v>154</v>
      </c>
      <c r="D83" s="68">
        <v>70</v>
      </c>
      <c r="E83" s="47">
        <v>0</v>
      </c>
      <c r="F83" s="39">
        <v>0</v>
      </c>
    </row>
    <row r="84" spans="1:6" ht="34.5" customHeight="1">
      <c r="A84" s="70"/>
      <c r="B84" s="31"/>
      <c r="C84" s="55" t="s">
        <v>109</v>
      </c>
      <c r="D84" s="68">
        <v>1398.5</v>
      </c>
      <c r="E84" s="47">
        <v>0</v>
      </c>
      <c r="F84" s="47">
        <v>0</v>
      </c>
    </row>
    <row r="85" spans="2:6" ht="15.75">
      <c r="B85" s="19" t="s">
        <v>101</v>
      </c>
      <c r="C85" s="25" t="s">
        <v>48</v>
      </c>
      <c r="D85" s="71">
        <f>D86+D94+D95</f>
        <v>197448.69999999998</v>
      </c>
      <c r="E85" s="71">
        <f>E86+E94+E95</f>
        <v>206213.19999999998</v>
      </c>
      <c r="F85" s="71">
        <f>F86+F94+F95</f>
        <v>215347.9</v>
      </c>
    </row>
    <row r="86" spans="2:6" ht="31.5">
      <c r="B86" s="6" t="s">
        <v>102</v>
      </c>
      <c r="C86" s="56" t="s">
        <v>50</v>
      </c>
      <c r="D86" s="32">
        <f>D87+D88+D89+D90+D91+D92+D93</f>
        <v>195187.3</v>
      </c>
      <c r="E86" s="32">
        <f>E87+E88+E89+E90+E91+E92+E93</f>
        <v>204278.3</v>
      </c>
      <c r="F86" s="32">
        <f>F87+F88+F89+F90+F91+F92+F93</f>
        <v>213398.4</v>
      </c>
    </row>
    <row r="87" spans="2:6" ht="84.75" customHeight="1">
      <c r="B87" s="20"/>
      <c r="C87" s="34" t="s">
        <v>70</v>
      </c>
      <c r="D87" s="39">
        <f>4069.3+741.5</f>
        <v>4810.8</v>
      </c>
      <c r="E87" s="72">
        <v>4069.3</v>
      </c>
      <c r="F87" s="72">
        <v>4069.3</v>
      </c>
    </row>
    <row r="88" spans="2:6" ht="98.25" customHeight="1">
      <c r="B88" s="6"/>
      <c r="C88" s="14" t="s">
        <v>92</v>
      </c>
      <c r="D88" s="39">
        <v>3085.8</v>
      </c>
      <c r="E88" s="39">
        <v>2923.1</v>
      </c>
      <c r="F88" s="39">
        <v>3148.4</v>
      </c>
    </row>
    <row r="89" spans="2:6" ht="70.5" customHeight="1">
      <c r="B89" s="20"/>
      <c r="C89" s="34" t="s">
        <v>71</v>
      </c>
      <c r="D89" s="39">
        <f>171.9-3</f>
        <v>168.9</v>
      </c>
      <c r="E89" s="39">
        <f>171.9-3</f>
        <v>168.9</v>
      </c>
      <c r="F89" s="39">
        <f>171.9-3</f>
        <v>168.9</v>
      </c>
    </row>
    <row r="90" spans="2:6" ht="57" customHeight="1">
      <c r="B90" s="20"/>
      <c r="C90" s="34" t="s">
        <v>72</v>
      </c>
      <c r="D90" s="39">
        <f>161934.4+5570.1</f>
        <v>167504.5</v>
      </c>
      <c r="E90" s="72">
        <v>178965.6</v>
      </c>
      <c r="F90" s="72">
        <f>178877.2+8983.8</f>
        <v>187861</v>
      </c>
    </row>
    <row r="91" spans="2:6" ht="73.5" customHeight="1">
      <c r="B91" s="20"/>
      <c r="C91" s="34" t="s">
        <v>73</v>
      </c>
      <c r="D91" s="39">
        <f>12338.7+1464</f>
        <v>13802.7</v>
      </c>
      <c r="E91" s="72">
        <v>12338.7</v>
      </c>
      <c r="F91" s="72">
        <v>12338.7</v>
      </c>
    </row>
    <row r="92" spans="2:6" ht="78.75">
      <c r="B92" s="20"/>
      <c r="C92" s="34" t="s">
        <v>74</v>
      </c>
      <c r="D92" s="39">
        <f>299.7+299.6</f>
        <v>599.3</v>
      </c>
      <c r="E92" s="72">
        <f>298.7+298.7</f>
        <v>597.4</v>
      </c>
      <c r="F92" s="72">
        <f>298.4+298.4</f>
        <v>596.8</v>
      </c>
    </row>
    <row r="93" spans="2:6" ht="94.5" customHeight="1">
      <c r="B93" s="31"/>
      <c r="C93" s="57" t="s">
        <v>82</v>
      </c>
      <c r="D93" s="39">
        <v>5215.3</v>
      </c>
      <c r="E93" s="39">
        <v>5215.3</v>
      </c>
      <c r="F93" s="61">
        <v>5215.3</v>
      </c>
    </row>
    <row r="94" spans="2:6" ht="53.25" customHeight="1">
      <c r="B94" s="18" t="s">
        <v>103</v>
      </c>
      <c r="C94" s="58" t="s">
        <v>75</v>
      </c>
      <c r="D94" s="32">
        <v>7.4</v>
      </c>
      <c r="E94" s="32">
        <v>8</v>
      </c>
      <c r="F94" s="32">
        <v>22.7</v>
      </c>
    </row>
    <row r="95" spans="2:6" ht="28.5" customHeight="1">
      <c r="B95" s="31" t="s">
        <v>155</v>
      </c>
      <c r="C95" s="59" t="s">
        <v>110</v>
      </c>
      <c r="D95" s="32">
        <v>2254</v>
      </c>
      <c r="E95" s="32">
        <v>1926.9</v>
      </c>
      <c r="F95" s="44">
        <v>1926.8</v>
      </c>
    </row>
    <row r="96" spans="2:6" ht="15.75">
      <c r="B96" s="24" t="s">
        <v>104</v>
      </c>
      <c r="C96" s="35" t="s">
        <v>76</v>
      </c>
      <c r="D96" s="8">
        <f>D99+D97+D98</f>
        <v>8463.6</v>
      </c>
      <c r="E96" s="8">
        <f>E99</f>
        <v>340</v>
      </c>
      <c r="F96" s="8">
        <f>F99</f>
        <v>340</v>
      </c>
    </row>
    <row r="97" spans="2:6" ht="63">
      <c r="B97" s="24" t="s">
        <v>105</v>
      </c>
      <c r="C97" s="35" t="s">
        <v>77</v>
      </c>
      <c r="D97" s="8">
        <v>8000.9</v>
      </c>
      <c r="E97" s="8">
        <v>0</v>
      </c>
      <c r="F97" s="8">
        <v>0</v>
      </c>
    </row>
    <row r="98" spans="2:6" ht="31.5">
      <c r="B98" s="24" t="s">
        <v>156</v>
      </c>
      <c r="C98" s="35" t="s">
        <v>157</v>
      </c>
      <c r="D98" s="8">
        <v>50</v>
      </c>
      <c r="E98" s="8">
        <v>0</v>
      </c>
      <c r="F98" s="8">
        <v>0</v>
      </c>
    </row>
    <row r="99" spans="2:6" ht="31.5">
      <c r="B99" s="18" t="s">
        <v>108</v>
      </c>
      <c r="C99" s="16" t="s">
        <v>107</v>
      </c>
      <c r="D99" s="43">
        <f>D100+D101+D102</f>
        <v>412.7</v>
      </c>
      <c r="E99" s="43">
        <f>E100+E101</f>
        <v>340</v>
      </c>
      <c r="F99" s="43">
        <f>F100+F101</f>
        <v>340</v>
      </c>
    </row>
    <row r="100" spans="2:6" ht="94.5">
      <c r="B100" s="18"/>
      <c r="C100" s="60" t="s">
        <v>139</v>
      </c>
      <c r="D100" s="48">
        <v>340</v>
      </c>
      <c r="E100" s="61">
        <v>0</v>
      </c>
      <c r="F100" s="61">
        <v>0</v>
      </c>
    </row>
    <row r="101" spans="2:6" ht="80.25" customHeight="1">
      <c r="B101" s="18"/>
      <c r="C101" s="62" t="s">
        <v>140</v>
      </c>
      <c r="D101" s="48">
        <v>0</v>
      </c>
      <c r="E101" s="61">
        <v>340</v>
      </c>
      <c r="F101" s="61">
        <v>340</v>
      </c>
    </row>
    <row r="102" spans="2:6" ht="39" customHeight="1">
      <c r="B102" s="18"/>
      <c r="C102" s="62" t="s">
        <v>158</v>
      </c>
      <c r="D102" s="48">
        <v>72.7</v>
      </c>
      <c r="E102" s="61">
        <v>0</v>
      </c>
      <c r="F102" s="61">
        <v>0</v>
      </c>
    </row>
    <row r="103" spans="2:6" ht="31.5">
      <c r="B103" s="9" t="s">
        <v>141</v>
      </c>
      <c r="C103" s="35" t="s">
        <v>78</v>
      </c>
      <c r="D103" s="32">
        <f>D104</f>
        <v>133.4</v>
      </c>
      <c r="E103" s="32">
        <f>E104</f>
        <v>0</v>
      </c>
      <c r="F103" s="32">
        <f>F104</f>
        <v>0</v>
      </c>
    </row>
    <row r="104" spans="2:6" ht="31.5">
      <c r="B104" s="9" t="s">
        <v>142</v>
      </c>
      <c r="C104" s="35" t="s">
        <v>79</v>
      </c>
      <c r="D104" s="8">
        <v>133.4</v>
      </c>
      <c r="E104" s="8">
        <v>0</v>
      </c>
      <c r="F104" s="22">
        <v>0</v>
      </c>
    </row>
    <row r="105" spans="2:6" ht="15.75">
      <c r="B105" s="73" t="s">
        <v>159</v>
      </c>
      <c r="C105" s="35" t="s">
        <v>160</v>
      </c>
      <c r="D105" s="8">
        <f>D106</f>
        <v>101.3</v>
      </c>
      <c r="E105" s="8">
        <f>E106</f>
        <v>0</v>
      </c>
      <c r="F105" s="8">
        <f>F106</f>
        <v>0</v>
      </c>
    </row>
    <row r="106" spans="2:6" ht="15.75">
      <c r="B106" s="73" t="s">
        <v>161</v>
      </c>
      <c r="C106" s="35" t="s">
        <v>162</v>
      </c>
      <c r="D106" s="8">
        <v>101.3</v>
      </c>
      <c r="E106" s="8">
        <v>0</v>
      </c>
      <c r="F106" s="22">
        <v>0</v>
      </c>
    </row>
    <row r="107" spans="2:6" ht="15.75">
      <c r="B107" s="25" t="s">
        <v>57</v>
      </c>
      <c r="C107" s="36"/>
      <c r="D107" s="7">
        <f>D10+D38</f>
        <v>595423.8999999999</v>
      </c>
      <c r="E107" s="7">
        <f>E10+E38</f>
        <v>505758.3</v>
      </c>
      <c r="F107" s="7">
        <f>F10+F38</f>
        <v>696295.1</v>
      </c>
    </row>
    <row r="110" ht="15">
      <c r="E110" s="26"/>
    </row>
    <row r="116" spans="3:4" ht="15">
      <c r="C116" s="23"/>
      <c r="D116" s="23"/>
    </row>
  </sheetData>
  <sheetProtection/>
  <mergeCells count="6">
    <mergeCell ref="D1:F1"/>
    <mergeCell ref="D3:F3"/>
    <mergeCell ref="B4:E4"/>
    <mergeCell ref="B5:F5"/>
    <mergeCell ref="B7:B8"/>
    <mergeCell ref="C7:C8"/>
  </mergeCells>
  <printOptions/>
  <pageMargins left="1.1811023622047245" right="0.3937007874015748" top="0.7874015748031497" bottom="0.7874015748031497" header="0.31496062992125984" footer="0.31496062992125984"/>
  <pageSetup fitToHeight="11" fitToWidth="1"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Попова Лариса Валентиновна</dc:creator>
  <cp:keywords/>
  <dc:description/>
  <cp:lastModifiedBy>Устинов</cp:lastModifiedBy>
  <cp:lastPrinted>2020-07-10T12:36:16Z</cp:lastPrinted>
  <dcterms:created xsi:type="dcterms:W3CDTF">2016-11-07T04:45:04Z</dcterms:created>
  <dcterms:modified xsi:type="dcterms:W3CDTF">2020-07-10T12:36:19Z</dcterms:modified>
  <cp:category/>
  <cp:version/>
  <cp:contentType/>
  <cp:contentStatus/>
</cp:coreProperties>
</file>