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'Лист1'!$A$1:$K$175</definedName>
  </definedNames>
  <calcPr fullCalcOnLoad="1"/>
</workbook>
</file>

<file path=xl/sharedStrings.xml><?xml version="1.0" encoding="utf-8"?>
<sst xmlns="http://schemas.openxmlformats.org/spreadsheetml/2006/main" count="685" uniqueCount="172">
  <si>
    <t>Наименование</t>
  </si>
  <si>
    <t>Раздел</t>
  </si>
  <si>
    <t>Под-раз-дел</t>
  </si>
  <si>
    <t>Целевая статья</t>
  </si>
  <si>
    <t>Вид расходов</t>
  </si>
  <si>
    <t>Представлено к первому чтению</t>
  </si>
  <si>
    <t>Изменения (+; -)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</si>
  <si>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</si>
  <si>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</si>
  <si>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</si>
  <si>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</si>
  <si>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</si>
  <si>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</si>
  <si>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</si>
  <si>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</si>
  <si>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</si>
  <si>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</si>
  <si>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</si>
  <si>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</si>
  <si>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</si>
  <si>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</si>
  <si>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</si>
  <si>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Резервные фонды</t>
  </si>
  <si>
    <t>12</t>
  </si>
  <si>
    <t>НАЦИОНАЛЬНАЯ БЕЗОПАСНОСТЬ И ПРАВООХРАНИТЕЛЬНАЯ ДЕЯТЕЛЬНОСТЬ</t>
  </si>
  <si>
    <t>09</t>
  </si>
  <si>
    <t>НАЦИОНАЛЬНАЯ ЭКОНОМИКА</t>
  </si>
  <si>
    <t>Связь и информатика</t>
  </si>
  <si>
    <t>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</si>
  <si>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</si>
  <si>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</si>
  <si>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 xml:space="preserve">Субсидии на возмещение операторам связи убытков, причиняемых оказанием универсальных услуг связи </t>
  </si>
  <si>
    <t>Другие вопросы в области национальной экономики</t>
  </si>
  <si>
    <t>ЖИЛИЩНО-КОММУНАЛЬНОЕ ХОЗЯЙСТВО</t>
  </si>
  <si>
    <t>05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</si>
  <si>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</si>
  <si>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</si>
  <si>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</si>
  <si>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</si>
  <si>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</si>
  <si>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 И СРЕДСТВА МАССОВОЙ ИНФОРМАЦИИ</t>
  </si>
  <si>
    <t>08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</si>
  <si>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</si>
  <si>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</si>
  <si>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</si>
  <si>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</si>
  <si>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</si>
  <si>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</si>
  <si>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ФИЗИЧЕСКАЯ КУЛЬТУРА И СПОРТ</t>
  </si>
  <si>
    <t>11</t>
  </si>
  <si>
    <t>Массовый спорт</t>
  </si>
  <si>
    <t>ЗДРАВООХРАНЕНИЕ</t>
  </si>
  <si>
    <t>Транспорт</t>
  </si>
  <si>
    <t>Молодежная политика и оздоровление детей</t>
  </si>
  <si>
    <t>Осуществление государственных полномочий по формированию торгового реестра</t>
  </si>
  <si>
    <t>Учреждения культуры и мероприятия в сфере культуры и кенематографии</t>
  </si>
  <si>
    <t>Мероприятия в сфере культуры и кенематографии</t>
  </si>
  <si>
    <t>Другие вопросы в области здравоохранения</t>
  </si>
  <si>
    <t>Социальная помощь</t>
  </si>
  <si>
    <t>Софинансирование муниципального развития</t>
  </si>
  <si>
    <t>Субсидии муниципальным бюджетным учреждениям на финансовое обеспечение выполнения муниципального задания на оказание муниципальных услуг (выполнение работ)</t>
  </si>
  <si>
    <t>Субсидии муниципальным бюджетным учреждениям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</si>
  <si>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</si>
  <si>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</si>
  <si>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</si>
  <si>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Детские дошкольные учреждения</t>
  </si>
  <si>
    <t>Обеспечение деятельности подведомственных учреждений</t>
  </si>
  <si>
    <t>Муниципальная прграмма "Молодежь Севера"</t>
  </si>
  <si>
    <t>Муниципальные прграммы муниципального образования</t>
  </si>
  <si>
    <t>Муниципальная программа "Дети Новой Земли"</t>
  </si>
  <si>
    <t>Муниципальная программа "Здоровье Северян"</t>
  </si>
  <si>
    <t>Муниципальные программы муниципальных образований</t>
  </si>
  <si>
    <t>Муниципальная программа "Молодежь Севера"</t>
  </si>
  <si>
    <t>Муниципальная программа "Здоровье северян"</t>
  </si>
  <si>
    <t>Муниципальная программа "Энергосбережение и повышение эффективности в МО ГО "Новая Земля"</t>
  </si>
  <si>
    <t>Муниципальная программа "Развитие туризма в МО ГО "Новая Земля"</t>
  </si>
  <si>
    <t xml:space="preserve">Муниципальная программа "Противопожарная безопасность МО ГО "Новая Земля" </t>
  </si>
  <si>
    <t>Муниципальная программа "Профилактика правонарушений в МО ГО "Новая Земля"</t>
  </si>
  <si>
    <t>Муниципальная программа "Предупреждение терроризма и экстремисткой деятельности в муниципальном образовании городской округ "Новая Земля"</t>
  </si>
  <si>
    <t>Муниципальная программа " Информатизация муниципального образования городской округ "Новая Земля"</t>
  </si>
  <si>
    <t>Муниципальная программа "Развитие муниципальной службы в муниципальном образовании "Новая Земля"</t>
  </si>
  <si>
    <t>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</si>
  <si>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</si>
  <si>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</si>
  <si>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002 00 00</t>
  </si>
  <si>
    <t>Глава муниципального образования</t>
  </si>
  <si>
    <t>002 03 00</t>
  </si>
  <si>
    <t>121</t>
  </si>
  <si>
    <t>Фонд оплаты труда и страховые взносы</t>
  </si>
  <si>
    <t>002 04 00</t>
  </si>
  <si>
    <t>122</t>
  </si>
  <si>
    <t>242</t>
  </si>
  <si>
    <t>244</t>
  </si>
  <si>
    <t>Прочая закупка товаров, работ, услуг для государственных нужд</t>
  </si>
  <si>
    <t>795 00 00</t>
  </si>
  <si>
    <t>795 03 00</t>
  </si>
  <si>
    <t>795 07 00</t>
  </si>
  <si>
    <t>Иные выплаты персоналу за исключением фонда оплаты труда</t>
  </si>
  <si>
    <t>Закупка товаров, работ, услуг в сфере информационно-коммуникационных технологий</t>
  </si>
  <si>
    <t>020 00 00</t>
  </si>
  <si>
    <t>020 00 02</t>
  </si>
  <si>
    <t>070 00 00</t>
  </si>
  <si>
    <t>070 05 00</t>
  </si>
  <si>
    <t>Резервный фонд администрации МО ГО "Новая Земля"</t>
  </si>
  <si>
    <t>870</t>
  </si>
  <si>
    <t>Резервные средства</t>
  </si>
  <si>
    <t>Защита населения и территории от чрезвычайных ситуаций природного и техногенного характера, гражданская оборона</t>
  </si>
  <si>
    <t>795 04 00</t>
  </si>
  <si>
    <t>795 05 00</t>
  </si>
  <si>
    <t>795 06 00</t>
  </si>
  <si>
    <t>611</t>
  </si>
  <si>
    <t>795 09 00</t>
  </si>
  <si>
    <t>Жилищное хозяйство</t>
  </si>
  <si>
    <t>795 10 00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</si>
  <si>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</si>
  <si>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</si>
  <si>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600 04 00</t>
  </si>
  <si>
    <t>600 05 00</t>
  </si>
  <si>
    <t>795 01 00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</si>
  <si>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</si>
  <si>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</si>
  <si>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612</t>
  </si>
  <si>
    <t>Субсидия на реализацию общеобразовательных программ</t>
  </si>
  <si>
    <t>Учреждения по внешкольной работе с детьми</t>
  </si>
  <si>
    <t>423 99 00</t>
  </si>
  <si>
    <t>420 00 00</t>
  </si>
  <si>
    <t>522 04 09</t>
  </si>
  <si>
    <t>420 99 00</t>
  </si>
  <si>
    <t>313</t>
  </si>
  <si>
    <t>Меры социальной поддержки по публичным нормативным обязательствам</t>
  </si>
  <si>
    <t>795 08 00</t>
  </si>
  <si>
    <t>795 02 00</t>
  </si>
  <si>
    <t>505 00 00</t>
  </si>
  <si>
    <t>505 33 00</t>
  </si>
  <si>
    <t>Компенсация части родителькой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</si>
  <si>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321</t>
  </si>
  <si>
    <t>Пособия, компенсации и иные социальные выплты гражданам, кроме публичных нормативных обязательств</t>
  </si>
  <si>
    <t>440 00 00</t>
  </si>
  <si>
    <t>440 01 00</t>
  </si>
  <si>
    <t>340 00 00</t>
  </si>
  <si>
    <t>630</t>
  </si>
  <si>
    <t>Субсидии некоммерческим организациям (за исключением государственных (муниципальных) учреждений)</t>
  </si>
  <si>
    <t>340 99 00</t>
  </si>
  <si>
    <t>Глава</t>
  </si>
  <si>
    <t>303</t>
  </si>
  <si>
    <t>Администрация муниципального образования городской округ "Новая Земля"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</si>
  <si>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</si>
  <si>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</si>
  <si>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0020400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</si>
  <si>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</si>
  <si>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законодатеьству для выполнения отдельных полномочий</t>
  </si>
  <si>
    <t>140 78 70</t>
  </si>
  <si>
    <t>022 78 66</t>
  </si>
  <si>
    <t>221 78 67</t>
  </si>
  <si>
    <t>221 78 68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</si>
  <si>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</si>
  <si>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064 78 69</t>
  </si>
  <si>
    <t>Прочие субсидии бюджетам городских округов</t>
  </si>
  <si>
    <t>021 78 65</t>
  </si>
  <si>
    <t>План</t>
  </si>
  <si>
    <t>Исполнено</t>
  </si>
  <si>
    <t>% исполнения</t>
  </si>
  <si>
    <t>231 64 53</t>
  </si>
  <si>
    <t>231 00 00</t>
  </si>
  <si>
    <t>024 78 39</t>
  </si>
  <si>
    <t>350</t>
  </si>
  <si>
    <t>Расходы бюджетов бюджетной системы РФ, в том числе в рамках государственных (муниципальных) программ, на премирование физических лиц за достижения 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</si>
  <si>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Отчет об исполнении бюджета МО ГО "Новая Земля" за 2014 год по ведомственной структуре</t>
  </si>
  <si>
    <t xml:space="preserve">к решению Совета депутатов </t>
  </si>
  <si>
    <t>МО ГО "Новая Земля"</t>
  </si>
  <si>
    <t>Приложение № 6</t>
  </si>
  <si>
    <t>от 29.04.2015 № 204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</si>
</sst>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_р_._-;_-@_-"/>
    <numFmt numFmtId="189" formatCode="_-* #,##0.00_р_._-;\-* #,##0.00_р_._-;_-* &quot;-&quot;_р_._-;_-@_-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0.0000000000000"/>
    <numFmt numFmtId="200" formatCode="0.0000000"/>
  </numFmts>
  <fonts count="62">
    <font>
      <sz val="10"/>
      <name val="Arial"/>
      <family val="0"/>
    </font>
    <font>
      <sz val="12"/>
      <name val="Arial Cyr"/>
      <family val="2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6"/>
      <name val="Arial Cyr"/>
      <family val="0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3"/>
      <color indexed="10"/>
      <name val="Times New Roman"/>
      <family val="1"/>
    </font>
    <font>
      <b/>
      <sz val="13"/>
      <color indexed="10"/>
      <name val="Times New Roman"/>
      <family val="1"/>
    </font>
    <font>
      <i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i/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3" fontId="7" fillId="0" borderId="0" xfId="0" applyNumberFormat="1" applyFont="1" applyAlignment="1">
      <alignment/>
    </xf>
    <xf numFmtId="43" fontId="8" fillId="0" borderId="0" xfId="0" applyNumberFormat="1" applyFont="1" applyAlignment="1">
      <alignment/>
    </xf>
    <xf numFmtId="0" fontId="9" fillId="0" borderId="0" xfId="0" applyFont="1" applyAlignment="1">
      <alignment/>
    </xf>
    <xf numFmtId="43" fontId="2" fillId="0" borderId="0" xfId="0" applyNumberFormat="1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2" fillId="35" borderId="0" xfId="0" applyFont="1" applyFill="1" applyAlignment="1">
      <alignment/>
    </xf>
    <xf numFmtId="0" fontId="12" fillId="35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1" fontId="14" fillId="0" borderId="13" xfId="0" applyNumberFormat="1" applyFont="1" applyBorder="1" applyAlignment="1">
      <alignment horizontal="center" vertical="center"/>
    </xf>
    <xf numFmtId="43" fontId="13" fillId="0" borderId="13" xfId="0" applyNumberFormat="1" applyFont="1" applyBorder="1" applyAlignment="1">
      <alignment horizontal="center" vertical="center"/>
    </xf>
    <xf numFmtId="0" fontId="13" fillId="36" borderId="13" xfId="0" applyFont="1" applyFill="1" applyBorder="1" applyAlignment="1">
      <alignment horizontal="left" vertical="center" wrapText="1"/>
    </xf>
    <xf numFmtId="49" fontId="13" fillId="34" borderId="13" xfId="0" applyNumberFormat="1" applyFont="1" applyFill="1" applyBorder="1" applyAlignment="1">
      <alignment horizontal="center" vertical="center"/>
    </xf>
    <xf numFmtId="41" fontId="14" fillId="34" borderId="13" xfId="0" applyNumberFormat="1" applyFont="1" applyFill="1" applyBorder="1" applyAlignment="1">
      <alignment horizontal="center" vertical="center"/>
    </xf>
    <xf numFmtId="43" fontId="13" fillId="34" borderId="13" xfId="0" applyNumberFormat="1" applyFont="1" applyFill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41" fontId="13" fillId="34" borderId="13" xfId="0" applyNumberFormat="1" applyFont="1" applyFill="1" applyBorder="1" applyAlignment="1">
      <alignment horizontal="center" vertical="center"/>
    </xf>
    <xf numFmtId="43" fontId="13" fillId="36" borderId="13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49" fontId="13" fillId="0" borderId="13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wrapText="1"/>
    </xf>
    <xf numFmtId="0" fontId="13" fillId="35" borderId="13" xfId="0" applyFont="1" applyFill="1" applyBorder="1" applyAlignment="1">
      <alignment horizontal="center" vertical="center"/>
    </xf>
    <xf numFmtId="43" fontId="14" fillId="35" borderId="13" xfId="0" applyNumberFormat="1" applyFont="1" applyFill="1" applyBorder="1" applyAlignment="1">
      <alignment horizontal="center" vertical="center"/>
    </xf>
    <xf numFmtId="49" fontId="14" fillId="35" borderId="13" xfId="0" applyNumberFormat="1" applyFont="1" applyFill="1" applyBorder="1" applyAlignment="1">
      <alignment horizontal="center" vertical="center"/>
    </xf>
    <xf numFmtId="41" fontId="14" fillId="35" borderId="13" xfId="0" applyNumberFormat="1" applyFont="1" applyFill="1" applyBorder="1" applyAlignment="1">
      <alignment horizontal="center" vertical="center"/>
    </xf>
    <xf numFmtId="49" fontId="13" fillId="36" borderId="13" xfId="0" applyNumberFormat="1" applyFont="1" applyFill="1" applyBorder="1" applyAlignment="1">
      <alignment horizontal="center" vertical="center"/>
    </xf>
    <xf numFmtId="41" fontId="13" fillId="0" borderId="13" xfId="0" applyNumberFormat="1" applyFont="1" applyFill="1" applyBorder="1" applyAlignment="1">
      <alignment horizontal="center" vertical="center"/>
    </xf>
    <xf numFmtId="43" fontId="13" fillId="0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left" vertical="center" wrapText="1"/>
    </xf>
    <xf numFmtId="43" fontId="14" fillId="36" borderId="13" xfId="0" applyNumberFormat="1" applyFont="1" applyFill="1" applyBorder="1" applyAlignment="1">
      <alignment horizontal="center" vertical="center"/>
    </xf>
    <xf numFmtId="41" fontId="13" fillId="36" borderId="13" xfId="0" applyNumberFormat="1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horizontal="center" vertical="center" wrapText="1"/>
    </xf>
    <xf numFmtId="49" fontId="13" fillId="34" borderId="13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vertical="center" wrapText="1"/>
    </xf>
    <xf numFmtId="0" fontId="14" fillId="0" borderId="13" xfId="0" applyFont="1" applyFill="1" applyBorder="1" applyAlignment="1">
      <alignment vertical="center" wrapText="1"/>
    </xf>
    <xf numFmtId="43" fontId="14" fillId="0" borderId="13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49" fontId="14" fillId="34" borderId="13" xfId="0" applyNumberFormat="1" applyFont="1" applyFill="1" applyBorder="1" applyAlignment="1">
      <alignment horizontal="center" vertical="center"/>
    </xf>
    <xf numFmtId="49" fontId="13" fillId="36" borderId="13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Border="1" applyAlignment="1">
      <alignment vertical="center"/>
    </xf>
    <xf numFmtId="179" fontId="13" fillId="34" borderId="13" xfId="58" applyFont="1" applyFill="1" applyBorder="1" applyAlignment="1">
      <alignment horizontal="left" vertical="center"/>
    </xf>
    <xf numFmtId="179" fontId="14" fillId="35" borderId="13" xfId="58" applyFont="1" applyFill="1" applyBorder="1" applyAlignment="1">
      <alignment horizontal="left" vertical="center"/>
    </xf>
    <xf numFmtId="179" fontId="13" fillId="0" borderId="13" xfId="58" applyFont="1" applyBorder="1" applyAlignment="1">
      <alignment horizontal="left" vertical="center"/>
    </xf>
    <xf numFmtId="179" fontId="13" fillId="36" borderId="13" xfId="58" applyFont="1" applyFill="1" applyBorder="1" applyAlignment="1">
      <alignment horizontal="left" vertical="center"/>
    </xf>
    <xf numFmtId="179" fontId="13" fillId="0" borderId="13" xfId="58" applyFont="1" applyFill="1" applyBorder="1" applyAlignment="1">
      <alignment horizontal="left" vertical="center"/>
    </xf>
    <xf numFmtId="179" fontId="14" fillId="36" borderId="13" xfId="58" applyFont="1" applyFill="1" applyBorder="1" applyAlignment="1">
      <alignment horizontal="left" vertical="center"/>
    </xf>
    <xf numFmtId="179" fontId="14" fillId="0" borderId="13" xfId="58" applyFont="1" applyBorder="1" applyAlignment="1">
      <alignment horizontal="left" vertical="center"/>
    </xf>
    <xf numFmtId="179" fontId="13" fillId="0" borderId="0" xfId="58" applyFont="1" applyAlignment="1">
      <alignment horizontal="left"/>
    </xf>
    <xf numFmtId="179" fontId="13" fillId="34" borderId="0" xfId="58" applyFont="1" applyFill="1" applyAlignment="1">
      <alignment horizontal="left"/>
    </xf>
    <xf numFmtId="179" fontId="13" fillId="34" borderId="13" xfId="58" applyFont="1" applyFill="1" applyBorder="1" applyAlignment="1">
      <alignment horizontal="left"/>
    </xf>
    <xf numFmtId="179" fontId="59" fillId="34" borderId="13" xfId="58" applyFont="1" applyFill="1" applyBorder="1" applyAlignment="1">
      <alignment horizontal="left"/>
    </xf>
    <xf numFmtId="179" fontId="15" fillId="34" borderId="13" xfId="58" applyFont="1" applyFill="1" applyBorder="1" applyAlignment="1">
      <alignment horizontal="left"/>
    </xf>
    <xf numFmtId="0" fontId="13" fillId="34" borderId="13" xfId="0" applyNumberFormat="1" applyFont="1" applyFill="1" applyBorder="1" applyAlignment="1">
      <alignment horizontal="left" vertical="center" wrapText="1"/>
    </xf>
    <xf numFmtId="179" fontId="13" fillId="34" borderId="13" xfId="58" applyFont="1" applyFill="1" applyBorder="1" applyAlignment="1">
      <alignment/>
    </xf>
    <xf numFmtId="0" fontId="14" fillId="35" borderId="13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right" vertical="center"/>
    </xf>
    <xf numFmtId="0" fontId="15" fillId="0" borderId="13" xfId="0" applyFont="1" applyBorder="1" applyAlignment="1">
      <alignment vertical="center"/>
    </xf>
    <xf numFmtId="0" fontId="13" fillId="36" borderId="13" xfId="0" applyFont="1" applyFill="1" applyBorder="1" applyAlignment="1">
      <alignment vertical="center"/>
    </xf>
    <xf numFmtId="0" fontId="15" fillId="36" borderId="13" xfId="0" applyFont="1" applyFill="1" applyBorder="1" applyAlignment="1">
      <alignment vertical="center"/>
    </xf>
    <xf numFmtId="0" fontId="60" fillId="36" borderId="13" xfId="0" applyFont="1" applyFill="1" applyBorder="1" applyAlignment="1">
      <alignment vertical="center"/>
    </xf>
    <xf numFmtId="0" fontId="61" fillId="36" borderId="13" xfId="0" applyFont="1" applyFill="1" applyBorder="1" applyAlignment="1">
      <alignment vertical="center"/>
    </xf>
    <xf numFmtId="0" fontId="59" fillId="36" borderId="13" xfId="0" applyFont="1" applyFill="1" applyBorder="1" applyAlignment="1">
      <alignment vertical="center"/>
    </xf>
    <xf numFmtId="0" fontId="14" fillId="36" borderId="13" xfId="0" applyFont="1" applyFill="1" applyBorder="1" applyAlignment="1">
      <alignment vertical="center"/>
    </xf>
    <xf numFmtId="0" fontId="15" fillId="36" borderId="13" xfId="0" applyFont="1" applyFill="1" applyBorder="1" applyAlignment="1">
      <alignment horizontal="right" vertical="center"/>
    </xf>
    <xf numFmtId="180" fontId="14" fillId="35" borderId="13" xfId="0" applyNumberFormat="1" applyFont="1" applyFill="1" applyBorder="1" applyAlignment="1">
      <alignment vertical="center"/>
    </xf>
    <xf numFmtId="180" fontId="14" fillId="36" borderId="1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179" fontId="13" fillId="34" borderId="15" xfId="58" applyFont="1" applyFill="1" applyBorder="1" applyAlignment="1">
      <alignment horizontal="left" vertical="center"/>
    </xf>
    <xf numFmtId="179" fontId="13" fillId="34" borderId="16" xfId="58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8;&#1040;&#1058;&#1068;&#1071;&#1053;&#1040;\&#1041;&#1102;&#1076;&#1078;&#1077;&#1090;\&#1041;&#1070;&#1044;&#1046;&#1045;&#1058;%20&#1053;&#1040;%202008%20&#1075;&#1086;&#1076;\&#1058;&#1040;&#1058;&#1068;&#1071;&#1053;&#1040;\&#1041;&#1102;&#1076;&#1078;&#1077;&#1090;\&#1041;&#1070;&#1044;&#1046;&#1045;&#1058;%20&#1053;&#1040;%202007%20&#1075;&#1086;&#1076;\&#1055;&#1088;&#1086;&#1077;&#1082;&#1090;%20&#1073;&#1102;&#1076;&#1078;&#1077;&#1090;&#1072;\&#1055;&#1088;&#1086;&#1077;&#1082;&#1090;%20&#1073;&#1102;&#1076;&#1078;&#1077;&#1090;&#1072;\080910&#1055;&#1088;&#1080;&#1083;&#1086;&#1078;&#1077;&#1085;&#1080;&#1077;&#8470;8,9,10-&#1088;&#1072;&#1089;&#1093;&#1086;&#1076;&#1099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данные"/>
      <sheetName val="субсидии"/>
      <sheetName val="старое"/>
      <sheetName val="разделы"/>
      <sheetName val="виды"/>
      <sheetName val="главы"/>
    </sheetNames>
    <sheetDataSet>
      <sheetData sheetId="7">
        <row r="147">
          <cell r="H147">
            <v>9875</v>
          </cell>
          <cell r="I147">
            <v>0</v>
          </cell>
        </row>
        <row r="198">
          <cell r="H198">
            <v>35678</v>
          </cell>
          <cell r="I198">
            <v>0</v>
          </cell>
        </row>
        <row r="228">
          <cell r="H228">
            <v>362</v>
          </cell>
          <cell r="I228">
            <v>0</v>
          </cell>
        </row>
        <row r="316">
          <cell r="H316">
            <v>9000</v>
          </cell>
          <cell r="I316">
            <v>0</v>
          </cell>
        </row>
        <row r="576">
          <cell r="H576">
            <v>14093</v>
          </cell>
          <cell r="I576">
            <v>0</v>
          </cell>
        </row>
        <row r="614">
          <cell r="H614">
            <v>20887</v>
          </cell>
          <cell r="I614">
            <v>0</v>
          </cell>
        </row>
        <row r="721">
          <cell r="H721">
            <v>1949</v>
          </cell>
          <cell r="I721">
            <v>0</v>
          </cell>
        </row>
        <row r="738">
          <cell r="H738">
            <v>54446</v>
          </cell>
          <cell r="I738">
            <v>0</v>
          </cell>
        </row>
        <row r="739">
          <cell r="H739">
            <v>1600</v>
          </cell>
          <cell r="I739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1"/>
  <sheetViews>
    <sheetView tabSelected="1" view="pageBreakPreview" zoomScale="82" zoomScaleNormal="75" zoomScaleSheetLayoutView="82" zoomScalePageLayoutView="0" workbookViewId="0" topLeftCell="C1">
      <selection activeCell="A5" sqref="A5:K5"/>
    </sheetView>
  </sheetViews>
  <sheetFormatPr defaultColWidth="9.140625" defaultRowHeight="12.75"/>
  <cols>
    <col min="1" max="1" width="81.00390625" style="0" customWidth="1"/>
    <col min="2" max="2" width="8.28125" style="0" customWidth="1"/>
    <col min="3" max="3" width="4.57421875" style="0" customWidth="1"/>
    <col min="4" max="4" width="4.7109375" style="0" customWidth="1"/>
    <col min="5" max="5" width="14.28125" style="0" customWidth="1"/>
    <col min="6" max="6" width="6.421875" style="0" customWidth="1"/>
    <col min="7" max="8" width="15.421875" style="0" hidden="1" customWidth="1"/>
    <col min="9" max="9" width="22.57421875" style="0" customWidth="1"/>
    <col min="10" max="10" width="22.140625" style="81" customWidth="1"/>
    <col min="11" max="11" width="12.7109375" style="89" customWidth="1"/>
    <col min="12" max="12" width="18.8515625" style="0" customWidth="1"/>
    <col min="13" max="13" width="21.57421875" style="0" customWidth="1"/>
    <col min="14" max="14" width="16.421875" style="0" customWidth="1"/>
  </cols>
  <sheetData>
    <row r="1" spans="4:10" ht="16.5">
      <c r="D1" s="27"/>
      <c r="J1" s="81" t="s">
        <v>170</v>
      </c>
    </row>
    <row r="2" spans="4:10" ht="16.5">
      <c r="D2" s="27"/>
      <c r="E2" s="27"/>
      <c r="F2" s="28"/>
      <c r="G2" s="27"/>
      <c r="H2" s="27"/>
      <c r="I2" s="27"/>
      <c r="J2" s="81" t="s">
        <v>168</v>
      </c>
    </row>
    <row r="3" spans="4:10" ht="16.5">
      <c r="D3" s="27"/>
      <c r="E3" s="27"/>
      <c r="F3" s="27"/>
      <c r="G3" s="27"/>
      <c r="H3" s="27"/>
      <c r="I3" s="27"/>
      <c r="J3" s="81" t="s">
        <v>169</v>
      </c>
    </row>
    <row r="4" spans="3:10" ht="16.5">
      <c r="C4" s="25"/>
      <c r="D4" s="26"/>
      <c r="E4" s="26"/>
      <c r="F4" s="26"/>
      <c r="G4" s="26"/>
      <c r="H4" s="26"/>
      <c r="I4" s="26"/>
      <c r="J4" s="81" t="s">
        <v>171</v>
      </c>
    </row>
    <row r="5" spans="1:11" ht="50.25" customHeight="1">
      <c r="A5" s="103" t="s">
        <v>167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</row>
    <row r="6" ht="23.25" customHeight="1">
      <c r="J6" s="82"/>
    </row>
    <row r="7" spans="1:11" ht="26.25" customHeight="1">
      <c r="A7" s="113" t="s">
        <v>0</v>
      </c>
      <c r="B7" s="110" t="s">
        <v>143</v>
      </c>
      <c r="C7" s="108" t="s">
        <v>1</v>
      </c>
      <c r="D7" s="108" t="s">
        <v>2</v>
      </c>
      <c r="E7" s="108" t="s">
        <v>3</v>
      </c>
      <c r="F7" s="117" t="s">
        <v>4</v>
      </c>
      <c r="G7" s="115" t="s">
        <v>5</v>
      </c>
      <c r="H7" s="115" t="s">
        <v>6</v>
      </c>
      <c r="I7" s="115" t="s">
        <v>159</v>
      </c>
      <c r="J7" s="104" t="s">
        <v>160</v>
      </c>
      <c r="K7" s="106" t="s">
        <v>161</v>
      </c>
    </row>
    <row r="8" spans="1:11" ht="35.25" customHeight="1">
      <c r="A8" s="114"/>
      <c r="B8" s="111"/>
      <c r="C8" s="109"/>
      <c r="D8" s="109"/>
      <c r="E8" s="109"/>
      <c r="F8" s="118"/>
      <c r="G8" s="116"/>
      <c r="H8" s="116"/>
      <c r="I8" s="116"/>
      <c r="J8" s="105"/>
      <c r="K8" s="107"/>
    </row>
    <row r="9" spans="1:11" s="1" customFormat="1" ht="16.5">
      <c r="A9" s="2">
        <v>1</v>
      </c>
      <c r="B9" s="31"/>
      <c r="C9" s="3">
        <v>2</v>
      </c>
      <c r="D9" s="3">
        <v>3</v>
      </c>
      <c r="E9" s="3">
        <v>4</v>
      </c>
      <c r="F9" s="4">
        <v>5</v>
      </c>
      <c r="G9" s="5">
        <v>6</v>
      </c>
      <c r="H9" s="5">
        <v>7</v>
      </c>
      <c r="I9" s="5">
        <v>6</v>
      </c>
      <c r="J9" s="83"/>
      <c r="K9" s="90"/>
    </row>
    <row r="10" spans="1:11" s="1" customFormat="1" ht="39.75" customHeight="1">
      <c r="A10" s="32" t="s">
        <v>145</v>
      </c>
      <c r="B10" s="61">
        <v>303</v>
      </c>
      <c r="C10" s="51"/>
      <c r="D10" s="51"/>
      <c r="E10" s="51"/>
      <c r="F10" s="51"/>
      <c r="G10" s="51"/>
      <c r="H10" s="51"/>
      <c r="I10" s="52">
        <f>I11+I50+I60+I77+I89+I116+I132+I150+I137</f>
        <v>94401753.43</v>
      </c>
      <c r="J10" s="75">
        <f>J11+J50+J60+J77+J89+J116+J132+J150+J137</f>
        <v>91757589.21</v>
      </c>
      <c r="K10" s="101">
        <f>J10*100/I10</f>
        <v>97.19903060703137</v>
      </c>
    </row>
    <row r="11" spans="1:11" s="29" customFormat="1" ht="22.5" customHeight="1">
      <c r="A11" s="30" t="s">
        <v>7</v>
      </c>
      <c r="B11" s="61">
        <v>303</v>
      </c>
      <c r="C11" s="53" t="s">
        <v>8</v>
      </c>
      <c r="D11" s="53" t="s">
        <v>81</v>
      </c>
      <c r="E11" s="53"/>
      <c r="F11" s="53"/>
      <c r="G11" s="54" t="e">
        <f>#REF!+G156+G16+#REF!+#REF!+G42+#REF!+#REF!+G46+#REF!+#REF!</f>
        <v>#REF!</v>
      </c>
      <c r="H11" s="54" t="e">
        <f>#REF!+H156+H16+#REF!+#REF!+H42+#REF!+#REF!+H46+#REF!+#REF!</f>
        <v>#REF!</v>
      </c>
      <c r="I11" s="52">
        <f>I12+I16+I42+I46</f>
        <v>35218628</v>
      </c>
      <c r="J11" s="75">
        <f>J12+J16+J42+J46</f>
        <v>33871369.620000005</v>
      </c>
      <c r="K11" s="101">
        <f>J11*100/I11</f>
        <v>96.17458584701257</v>
      </c>
    </row>
    <row r="12" spans="1:11" s="6" customFormat="1" ht="38.25" customHeight="1">
      <c r="A12" s="33" t="s">
        <v>83</v>
      </c>
      <c r="B12" s="62">
        <v>303</v>
      </c>
      <c r="C12" s="34" t="s">
        <v>8</v>
      </c>
      <c r="D12" s="34" t="s">
        <v>9</v>
      </c>
      <c r="E12" s="35"/>
      <c r="F12" s="35"/>
      <c r="G12" s="36"/>
      <c r="H12" s="36"/>
      <c r="I12" s="37">
        <f aca="true" t="shared" si="0" ref="I12:J14">I13</f>
        <v>3477790</v>
      </c>
      <c r="J12" s="76">
        <f t="shared" si="0"/>
        <v>3144784.88</v>
      </c>
      <c r="K12" s="91"/>
    </row>
    <row r="13" spans="1:11" s="6" customFormat="1" ht="53.25" customHeight="1">
      <c r="A13" s="33" t="s">
        <v>82</v>
      </c>
      <c r="B13" s="63">
        <v>303</v>
      </c>
      <c r="C13" s="34" t="s">
        <v>8</v>
      </c>
      <c r="D13" s="34" t="s">
        <v>9</v>
      </c>
      <c r="E13" s="34" t="s">
        <v>84</v>
      </c>
      <c r="F13" s="35"/>
      <c r="G13" s="36"/>
      <c r="H13" s="36"/>
      <c r="I13" s="37">
        <f t="shared" si="0"/>
        <v>3477790</v>
      </c>
      <c r="J13" s="76">
        <f t="shared" si="0"/>
        <v>3144784.88</v>
      </c>
      <c r="K13" s="91"/>
    </row>
    <row r="14" spans="1:11" s="6" customFormat="1" ht="18" customHeight="1">
      <c r="A14" s="33" t="s">
        <v>85</v>
      </c>
      <c r="B14" s="64">
        <v>303</v>
      </c>
      <c r="C14" s="34" t="s">
        <v>8</v>
      </c>
      <c r="D14" s="34" t="s">
        <v>9</v>
      </c>
      <c r="E14" s="34" t="s">
        <v>86</v>
      </c>
      <c r="F14" s="35"/>
      <c r="G14" s="36"/>
      <c r="H14" s="36"/>
      <c r="I14" s="37">
        <f t="shared" si="0"/>
        <v>3477790</v>
      </c>
      <c r="J14" s="76">
        <f t="shared" si="0"/>
        <v>3144784.88</v>
      </c>
      <c r="K14" s="91"/>
    </row>
    <row r="15" spans="1:13" s="6" customFormat="1" ht="17.25">
      <c r="A15" s="38" t="s">
        <v>88</v>
      </c>
      <c r="B15" s="63">
        <v>303</v>
      </c>
      <c r="C15" s="39" t="s">
        <v>8</v>
      </c>
      <c r="D15" s="39" t="s">
        <v>9</v>
      </c>
      <c r="E15" s="39" t="s">
        <v>86</v>
      </c>
      <c r="F15" s="39" t="s">
        <v>87</v>
      </c>
      <c r="G15" s="40"/>
      <c r="H15" s="40"/>
      <c r="I15" s="41">
        <v>3477790</v>
      </c>
      <c r="J15" s="74">
        <v>3144784.88</v>
      </c>
      <c r="K15" s="92"/>
      <c r="L15" s="17"/>
      <c r="M15" s="17"/>
    </row>
    <row r="16" spans="1:11" s="7" customFormat="1" ht="51" customHeight="1">
      <c r="A16" s="33" t="s">
        <v>13</v>
      </c>
      <c r="B16" s="63">
        <v>303</v>
      </c>
      <c r="C16" s="34" t="s">
        <v>8</v>
      </c>
      <c r="D16" s="34" t="s">
        <v>14</v>
      </c>
      <c r="E16" s="34"/>
      <c r="F16" s="34"/>
      <c r="G16" s="42" t="e">
        <f>G17</f>
        <v>#REF!</v>
      </c>
      <c r="H16" s="42" t="e">
        <f>H17</f>
        <v>#REF!</v>
      </c>
      <c r="I16" s="37">
        <f>I18+I35+I23+I25+I29+I31+I33</f>
        <v>31209338</v>
      </c>
      <c r="J16" s="76">
        <f>J18+J35+J23+J25+J29+J31+J33</f>
        <v>30208139.740000002</v>
      </c>
      <c r="K16" s="93"/>
    </row>
    <row r="17" spans="1:11" ht="51.75" customHeight="1">
      <c r="A17" s="33" t="s">
        <v>82</v>
      </c>
      <c r="B17" s="64">
        <v>303</v>
      </c>
      <c r="C17" s="34" t="s">
        <v>8</v>
      </c>
      <c r="D17" s="34" t="s">
        <v>14</v>
      </c>
      <c r="E17" s="34" t="s">
        <v>84</v>
      </c>
      <c r="F17" s="34"/>
      <c r="G17" s="42" t="e">
        <f>SUM(#REF!)</f>
        <v>#REF!</v>
      </c>
      <c r="H17" s="42" t="e">
        <f>SUM(#REF!)</f>
        <v>#REF!</v>
      </c>
      <c r="I17" s="37">
        <f>I18</f>
        <v>28947088</v>
      </c>
      <c r="J17" s="76">
        <f>J18</f>
        <v>28371429.28</v>
      </c>
      <c r="K17" s="90"/>
    </row>
    <row r="18" spans="1:11" ht="16.5" customHeight="1">
      <c r="A18" s="43" t="s">
        <v>12</v>
      </c>
      <c r="B18" s="63">
        <v>303</v>
      </c>
      <c r="C18" s="34" t="s">
        <v>8</v>
      </c>
      <c r="D18" s="34" t="s">
        <v>14</v>
      </c>
      <c r="E18" s="34" t="s">
        <v>89</v>
      </c>
      <c r="F18" s="34"/>
      <c r="G18" s="42"/>
      <c r="H18" s="42"/>
      <c r="I18" s="37">
        <f>SUM(I19:I22)</f>
        <v>28947088</v>
      </c>
      <c r="J18" s="76">
        <f>SUM(J19:J22)</f>
        <v>28371429.28</v>
      </c>
      <c r="K18" s="94"/>
    </row>
    <row r="19" spans="1:11" s="8" customFormat="1" ht="15.75" customHeight="1">
      <c r="A19" s="38" t="s">
        <v>88</v>
      </c>
      <c r="B19" s="63">
        <v>303</v>
      </c>
      <c r="C19" s="39" t="s">
        <v>8</v>
      </c>
      <c r="D19" s="39" t="s">
        <v>14</v>
      </c>
      <c r="E19" s="39" t="s">
        <v>89</v>
      </c>
      <c r="F19" s="39" t="s">
        <v>87</v>
      </c>
      <c r="G19" s="44" t="e">
        <f>'[1]главы'!H747</f>
        <v>#REF!</v>
      </c>
      <c r="H19" s="44" t="e">
        <f>'[1]главы'!I747</f>
        <v>#REF!</v>
      </c>
      <c r="I19" s="41">
        <v>22421388</v>
      </c>
      <c r="J19" s="83">
        <v>22213143.8</v>
      </c>
      <c r="K19" s="94"/>
    </row>
    <row r="20" spans="1:11" s="8" customFormat="1" ht="15.75" customHeight="1">
      <c r="A20" s="38" t="s">
        <v>97</v>
      </c>
      <c r="B20" s="64">
        <v>303</v>
      </c>
      <c r="C20" s="39" t="s">
        <v>8</v>
      </c>
      <c r="D20" s="39" t="s">
        <v>14</v>
      </c>
      <c r="E20" s="39" t="s">
        <v>89</v>
      </c>
      <c r="F20" s="39" t="s">
        <v>90</v>
      </c>
      <c r="G20" s="44" t="e">
        <f>'[1]главы'!H748</f>
        <v>#REF!</v>
      </c>
      <c r="H20" s="44" t="e">
        <f>'[1]главы'!I748</f>
        <v>#REF!</v>
      </c>
      <c r="I20" s="41">
        <v>965600</v>
      </c>
      <c r="J20" s="83">
        <v>774128.85</v>
      </c>
      <c r="K20" s="94"/>
    </row>
    <row r="21" spans="1:11" s="8" customFormat="1" ht="32.25" customHeight="1">
      <c r="A21" s="38" t="s">
        <v>98</v>
      </c>
      <c r="B21" s="63">
        <v>303</v>
      </c>
      <c r="C21" s="39" t="s">
        <v>8</v>
      </c>
      <c r="D21" s="39" t="s">
        <v>14</v>
      </c>
      <c r="E21" s="39" t="s">
        <v>89</v>
      </c>
      <c r="F21" s="39" t="s">
        <v>91</v>
      </c>
      <c r="G21" s="44" t="e">
        <f>'[1]главы'!H749</f>
        <v>#REF!</v>
      </c>
      <c r="H21" s="44" t="e">
        <f>'[1]главы'!I749</f>
        <v>#REF!</v>
      </c>
      <c r="I21" s="41">
        <v>1567000</v>
      </c>
      <c r="J21" s="83">
        <v>1504711.68</v>
      </c>
      <c r="K21" s="94"/>
    </row>
    <row r="22" spans="1:11" s="8" customFormat="1" ht="15.75" customHeight="1">
      <c r="A22" s="38" t="s">
        <v>93</v>
      </c>
      <c r="B22" s="63">
        <v>303</v>
      </c>
      <c r="C22" s="39" t="s">
        <v>8</v>
      </c>
      <c r="D22" s="39" t="s">
        <v>14</v>
      </c>
      <c r="E22" s="39" t="s">
        <v>89</v>
      </c>
      <c r="F22" s="39" t="s">
        <v>92</v>
      </c>
      <c r="G22" s="44" t="e">
        <f>'[1]главы'!H750</f>
        <v>#REF!</v>
      </c>
      <c r="H22" s="44" t="e">
        <f>'[1]главы'!I750</f>
        <v>#REF!</v>
      </c>
      <c r="I22" s="41">
        <v>3993100</v>
      </c>
      <c r="J22" s="83">
        <v>3879444.95</v>
      </c>
      <c r="K22" s="94"/>
    </row>
    <row r="23" spans="1:11" ht="34.5" customHeight="1">
      <c r="A23" s="38" t="s">
        <v>54</v>
      </c>
      <c r="B23" s="63">
        <v>303</v>
      </c>
      <c r="C23" s="34" t="s">
        <v>8</v>
      </c>
      <c r="D23" s="34" t="s">
        <v>14</v>
      </c>
      <c r="E23" s="34" t="s">
        <v>151</v>
      </c>
      <c r="F23" s="34"/>
      <c r="G23" s="42"/>
      <c r="H23" s="42"/>
      <c r="I23" s="37">
        <f>I24</f>
        <v>25000</v>
      </c>
      <c r="J23" s="76">
        <f>J24</f>
        <v>24830</v>
      </c>
      <c r="K23" s="94"/>
    </row>
    <row r="24" spans="1:11" ht="15.75" customHeight="1">
      <c r="A24" s="38" t="s">
        <v>93</v>
      </c>
      <c r="B24" s="64">
        <v>303</v>
      </c>
      <c r="C24" s="39" t="s">
        <v>8</v>
      </c>
      <c r="D24" s="39" t="s">
        <v>14</v>
      </c>
      <c r="E24" s="39" t="s">
        <v>151</v>
      </c>
      <c r="F24" s="39" t="s">
        <v>92</v>
      </c>
      <c r="G24" s="44"/>
      <c r="H24" s="44"/>
      <c r="I24" s="41">
        <v>25000</v>
      </c>
      <c r="J24" s="83">
        <v>24830</v>
      </c>
      <c r="K24" s="94"/>
    </row>
    <row r="25" spans="1:11" ht="33.75" customHeight="1">
      <c r="A25" s="33" t="s">
        <v>15</v>
      </c>
      <c r="B25" s="63">
        <v>303</v>
      </c>
      <c r="C25" s="34" t="s">
        <v>8</v>
      </c>
      <c r="D25" s="34" t="s">
        <v>14</v>
      </c>
      <c r="E25" s="34" t="s">
        <v>152</v>
      </c>
      <c r="F25" s="34"/>
      <c r="G25" s="42"/>
      <c r="H25" s="42"/>
      <c r="I25" s="37">
        <f>I26+I28+I27</f>
        <v>812700</v>
      </c>
      <c r="J25" s="37">
        <f>J26+J28+J27</f>
        <v>583281.4299999999</v>
      </c>
      <c r="K25" s="94"/>
    </row>
    <row r="26" spans="1:11" ht="15.75" customHeight="1">
      <c r="A26" s="38" t="s">
        <v>88</v>
      </c>
      <c r="B26" s="63">
        <v>303</v>
      </c>
      <c r="C26" s="39" t="s">
        <v>8</v>
      </c>
      <c r="D26" s="39" t="s">
        <v>14</v>
      </c>
      <c r="E26" s="39" t="s">
        <v>152</v>
      </c>
      <c r="F26" s="39" t="s">
        <v>87</v>
      </c>
      <c r="G26" s="44"/>
      <c r="H26" s="44"/>
      <c r="I26" s="41">
        <v>535233.29</v>
      </c>
      <c r="J26" s="83">
        <v>511309.43</v>
      </c>
      <c r="K26" s="94"/>
    </row>
    <row r="27" spans="1:11" ht="29.25" customHeight="1">
      <c r="A27" s="47" t="s">
        <v>98</v>
      </c>
      <c r="B27" s="63">
        <v>303</v>
      </c>
      <c r="C27" s="39" t="s">
        <v>8</v>
      </c>
      <c r="D27" s="39" t="s">
        <v>14</v>
      </c>
      <c r="E27" s="39" t="s">
        <v>152</v>
      </c>
      <c r="F27" s="39" t="s">
        <v>91</v>
      </c>
      <c r="G27" s="44"/>
      <c r="H27" s="44"/>
      <c r="I27" s="41">
        <v>40400</v>
      </c>
      <c r="J27" s="74">
        <v>40400</v>
      </c>
      <c r="K27" s="94"/>
    </row>
    <row r="28" spans="1:11" ht="15.75" customHeight="1">
      <c r="A28" s="38" t="s">
        <v>93</v>
      </c>
      <c r="B28" s="64">
        <v>303</v>
      </c>
      <c r="C28" s="39" t="s">
        <v>8</v>
      </c>
      <c r="D28" s="39" t="s">
        <v>14</v>
      </c>
      <c r="E28" s="39" t="s">
        <v>152</v>
      </c>
      <c r="F28" s="39" t="s">
        <v>92</v>
      </c>
      <c r="G28" s="44"/>
      <c r="H28" s="44"/>
      <c r="I28" s="41">
        <v>237066.71</v>
      </c>
      <c r="J28" s="83">
        <v>31572</v>
      </c>
      <c r="K28" s="94"/>
    </row>
    <row r="29" spans="1:11" ht="33.75" customHeight="1">
      <c r="A29" s="33" t="s">
        <v>63</v>
      </c>
      <c r="B29" s="63">
        <v>303</v>
      </c>
      <c r="C29" s="34" t="s">
        <v>8</v>
      </c>
      <c r="D29" s="34" t="s">
        <v>14</v>
      </c>
      <c r="E29" s="34" t="s">
        <v>153</v>
      </c>
      <c r="F29" s="34"/>
      <c r="G29" s="42"/>
      <c r="H29" s="42"/>
      <c r="I29" s="37">
        <f>I30</f>
        <v>406400</v>
      </c>
      <c r="J29" s="76">
        <f>J30</f>
        <v>376519.43</v>
      </c>
      <c r="K29" s="94"/>
    </row>
    <row r="30" spans="1:11" ht="15.75" customHeight="1">
      <c r="A30" s="38" t="s">
        <v>88</v>
      </c>
      <c r="B30" s="63">
        <v>303</v>
      </c>
      <c r="C30" s="39" t="s">
        <v>8</v>
      </c>
      <c r="D30" s="39" t="s">
        <v>14</v>
      </c>
      <c r="E30" s="39" t="s">
        <v>153</v>
      </c>
      <c r="F30" s="39" t="s">
        <v>87</v>
      </c>
      <c r="G30" s="44"/>
      <c r="H30" s="44"/>
      <c r="I30" s="41">
        <v>406400</v>
      </c>
      <c r="J30" s="83">
        <v>376519.43</v>
      </c>
      <c r="K30" s="94"/>
    </row>
    <row r="31" spans="1:11" ht="33.75" customHeight="1">
      <c r="A31" s="33" t="s">
        <v>64</v>
      </c>
      <c r="B31" s="64">
        <v>303</v>
      </c>
      <c r="C31" s="34" t="s">
        <v>8</v>
      </c>
      <c r="D31" s="34" t="s">
        <v>14</v>
      </c>
      <c r="E31" s="34" t="s">
        <v>154</v>
      </c>
      <c r="F31" s="34"/>
      <c r="G31" s="42"/>
      <c r="H31" s="42"/>
      <c r="I31" s="37">
        <f>I32</f>
        <v>456400</v>
      </c>
      <c r="J31" s="76">
        <f>J32</f>
        <v>425279.59</v>
      </c>
      <c r="K31" s="94"/>
    </row>
    <row r="32" spans="1:11" ht="15.75" customHeight="1">
      <c r="A32" s="38" t="s">
        <v>88</v>
      </c>
      <c r="B32" s="63">
        <v>303</v>
      </c>
      <c r="C32" s="39" t="s">
        <v>8</v>
      </c>
      <c r="D32" s="39" t="s">
        <v>14</v>
      </c>
      <c r="E32" s="39" t="s">
        <v>154</v>
      </c>
      <c r="F32" s="39" t="s">
        <v>87</v>
      </c>
      <c r="G32" s="44"/>
      <c r="H32" s="44"/>
      <c r="I32" s="41">
        <v>456400</v>
      </c>
      <c r="J32" s="83">
        <v>425279.59</v>
      </c>
      <c r="K32" s="94"/>
    </row>
    <row r="33" spans="1:11" ht="51" customHeight="1">
      <c r="A33" s="33" t="s">
        <v>155</v>
      </c>
      <c r="B33" s="64">
        <v>303</v>
      </c>
      <c r="C33" s="34" t="s">
        <v>8</v>
      </c>
      <c r="D33" s="34" t="s">
        <v>14</v>
      </c>
      <c r="E33" s="34" t="s">
        <v>156</v>
      </c>
      <c r="F33" s="34"/>
      <c r="G33" s="42"/>
      <c r="H33" s="42"/>
      <c r="I33" s="37">
        <f>I34</f>
        <v>5000</v>
      </c>
      <c r="J33" s="76">
        <f>J34</f>
        <v>4940</v>
      </c>
      <c r="K33" s="94"/>
    </row>
    <row r="34" spans="1:11" ht="15.75" customHeight="1">
      <c r="A34" s="38" t="s">
        <v>93</v>
      </c>
      <c r="B34" s="63">
        <v>303</v>
      </c>
      <c r="C34" s="39" t="s">
        <v>8</v>
      </c>
      <c r="D34" s="39" t="s">
        <v>14</v>
      </c>
      <c r="E34" s="39" t="s">
        <v>156</v>
      </c>
      <c r="F34" s="39" t="s">
        <v>92</v>
      </c>
      <c r="G34" s="44"/>
      <c r="H34" s="44"/>
      <c r="I34" s="41">
        <v>5000</v>
      </c>
      <c r="J34" s="83">
        <v>4940</v>
      </c>
      <c r="K34" s="94"/>
    </row>
    <row r="35" spans="1:11" s="8" customFormat="1" ht="15.75" customHeight="1">
      <c r="A35" s="43" t="s">
        <v>71</v>
      </c>
      <c r="B35" s="63">
        <v>303</v>
      </c>
      <c r="C35" s="39" t="s">
        <v>8</v>
      </c>
      <c r="D35" s="39" t="s">
        <v>14</v>
      </c>
      <c r="E35" s="39" t="s">
        <v>94</v>
      </c>
      <c r="F35" s="39"/>
      <c r="G35" s="44"/>
      <c r="H35" s="44"/>
      <c r="I35" s="41">
        <f>I36+I39</f>
        <v>556750</v>
      </c>
      <c r="J35" s="74">
        <f>J36+J39</f>
        <v>421860.01</v>
      </c>
      <c r="K35" s="94"/>
    </row>
    <row r="36" spans="1:11" s="8" customFormat="1" ht="33" customHeight="1">
      <c r="A36" s="43" t="s">
        <v>80</v>
      </c>
      <c r="B36" s="64">
        <v>303</v>
      </c>
      <c r="C36" s="39" t="s">
        <v>8</v>
      </c>
      <c r="D36" s="39" t="s">
        <v>14</v>
      </c>
      <c r="E36" s="39" t="s">
        <v>95</v>
      </c>
      <c r="F36" s="39"/>
      <c r="G36" s="44"/>
      <c r="H36" s="44"/>
      <c r="I36" s="45">
        <f>I38+I37</f>
        <v>105400</v>
      </c>
      <c r="J36" s="77">
        <f>J38+J37</f>
        <v>105330</v>
      </c>
      <c r="K36" s="94"/>
    </row>
    <row r="37" spans="1:11" s="8" customFormat="1" ht="33" customHeight="1">
      <c r="A37" s="47" t="s">
        <v>98</v>
      </c>
      <c r="B37" s="64">
        <v>303</v>
      </c>
      <c r="C37" s="39" t="s">
        <v>8</v>
      </c>
      <c r="D37" s="39" t="s">
        <v>14</v>
      </c>
      <c r="E37" s="39" t="s">
        <v>95</v>
      </c>
      <c r="F37" s="39" t="s">
        <v>91</v>
      </c>
      <c r="G37" s="44"/>
      <c r="H37" s="44"/>
      <c r="I37" s="45">
        <v>50000</v>
      </c>
      <c r="J37" s="77">
        <v>49930</v>
      </c>
      <c r="K37" s="94"/>
    </row>
    <row r="38" spans="1:11" s="8" customFormat="1" ht="15.75" customHeight="1">
      <c r="A38" s="47" t="s">
        <v>93</v>
      </c>
      <c r="B38" s="63">
        <v>303</v>
      </c>
      <c r="C38" s="39" t="s">
        <v>8</v>
      </c>
      <c r="D38" s="39" t="s">
        <v>14</v>
      </c>
      <c r="E38" s="39" t="s">
        <v>95</v>
      </c>
      <c r="F38" s="39" t="s">
        <v>92</v>
      </c>
      <c r="G38" s="44"/>
      <c r="H38" s="44"/>
      <c r="I38" s="45">
        <v>55400</v>
      </c>
      <c r="J38" s="83">
        <v>55400</v>
      </c>
      <c r="K38" s="94"/>
    </row>
    <row r="39" spans="1:11" s="8" customFormat="1" ht="31.5" customHeight="1">
      <c r="A39" s="47" t="s">
        <v>79</v>
      </c>
      <c r="B39" s="63">
        <v>303</v>
      </c>
      <c r="C39" s="39" t="s">
        <v>8</v>
      </c>
      <c r="D39" s="39" t="s">
        <v>14</v>
      </c>
      <c r="E39" s="39" t="s">
        <v>96</v>
      </c>
      <c r="F39" s="39"/>
      <c r="G39" s="44"/>
      <c r="H39" s="44"/>
      <c r="I39" s="45">
        <f>I40+I41</f>
        <v>451350</v>
      </c>
      <c r="J39" s="45">
        <f>J40+J41</f>
        <v>316530.01</v>
      </c>
      <c r="K39" s="94"/>
    </row>
    <row r="40" spans="1:11" s="8" customFormat="1" ht="30" customHeight="1">
      <c r="A40" s="47" t="s">
        <v>98</v>
      </c>
      <c r="B40" s="64">
        <v>303</v>
      </c>
      <c r="C40" s="39" t="s">
        <v>8</v>
      </c>
      <c r="D40" s="39" t="s">
        <v>14</v>
      </c>
      <c r="E40" s="39" t="s">
        <v>96</v>
      </c>
      <c r="F40" s="39" t="s">
        <v>91</v>
      </c>
      <c r="G40" s="44"/>
      <c r="H40" s="44"/>
      <c r="I40" s="45">
        <v>422111.99</v>
      </c>
      <c r="J40" s="83">
        <v>287292</v>
      </c>
      <c r="K40" s="94"/>
    </row>
    <row r="41" spans="1:11" s="8" customFormat="1" ht="17.25" customHeight="1">
      <c r="A41" s="47" t="s">
        <v>93</v>
      </c>
      <c r="B41" s="63">
        <v>303</v>
      </c>
      <c r="C41" s="39" t="s">
        <v>8</v>
      </c>
      <c r="D41" s="39" t="s">
        <v>14</v>
      </c>
      <c r="E41" s="39" t="s">
        <v>96</v>
      </c>
      <c r="F41" s="39" t="s">
        <v>92</v>
      </c>
      <c r="G41" s="44"/>
      <c r="H41" s="44"/>
      <c r="I41" s="45">
        <v>29238.01</v>
      </c>
      <c r="J41" s="83">
        <v>29238.01</v>
      </c>
      <c r="K41" s="94"/>
    </row>
    <row r="42" spans="1:11" s="7" customFormat="1" ht="16.5" customHeight="1">
      <c r="A42" s="33" t="s">
        <v>18</v>
      </c>
      <c r="B42" s="63">
        <v>303</v>
      </c>
      <c r="C42" s="34" t="s">
        <v>8</v>
      </c>
      <c r="D42" s="34" t="s">
        <v>19</v>
      </c>
      <c r="E42" s="34"/>
      <c r="F42" s="34"/>
      <c r="G42" s="42" t="e">
        <f>#REF!+G43</f>
        <v>#REF!</v>
      </c>
      <c r="H42" s="42" t="e">
        <f>#REF!+H43</f>
        <v>#REF!</v>
      </c>
      <c r="I42" s="37">
        <f aca="true" t="shared" si="1" ref="I42:J44">I43</f>
        <v>331500</v>
      </c>
      <c r="J42" s="76">
        <f t="shared" si="1"/>
        <v>331500</v>
      </c>
      <c r="K42" s="95"/>
    </row>
    <row r="43" spans="1:11" ht="15.75" customHeight="1">
      <c r="A43" s="48" t="s">
        <v>20</v>
      </c>
      <c r="B43" s="63">
        <v>303</v>
      </c>
      <c r="C43" s="49" t="s">
        <v>8</v>
      </c>
      <c r="D43" s="49" t="s">
        <v>19</v>
      </c>
      <c r="E43" s="49" t="s">
        <v>99</v>
      </c>
      <c r="F43" s="49"/>
      <c r="G43" s="42">
        <f>SUM(G45:G45)</f>
        <v>1949</v>
      </c>
      <c r="H43" s="42">
        <f>SUM(H45:H45)</f>
        <v>0</v>
      </c>
      <c r="I43" s="37">
        <f t="shared" si="1"/>
        <v>331500</v>
      </c>
      <c r="J43" s="76">
        <f t="shared" si="1"/>
        <v>331500</v>
      </c>
      <c r="K43" s="94"/>
    </row>
    <row r="44" spans="1:11" ht="33" customHeight="1">
      <c r="A44" s="48" t="s">
        <v>21</v>
      </c>
      <c r="B44" s="64">
        <v>303</v>
      </c>
      <c r="C44" s="49" t="s">
        <v>8</v>
      </c>
      <c r="D44" s="49" t="s">
        <v>19</v>
      </c>
      <c r="E44" s="49" t="s">
        <v>100</v>
      </c>
      <c r="F44" s="49"/>
      <c r="G44" s="42"/>
      <c r="H44" s="42"/>
      <c r="I44" s="37">
        <f t="shared" si="1"/>
        <v>331500</v>
      </c>
      <c r="J44" s="76">
        <f t="shared" si="1"/>
        <v>331500</v>
      </c>
      <c r="K44" s="94"/>
    </row>
    <row r="45" spans="1:11" s="8" customFormat="1" ht="15.75" customHeight="1">
      <c r="A45" s="38" t="s">
        <v>93</v>
      </c>
      <c r="B45" s="63">
        <v>303</v>
      </c>
      <c r="C45" s="39" t="s">
        <v>8</v>
      </c>
      <c r="D45" s="39" t="s">
        <v>19</v>
      </c>
      <c r="E45" s="39" t="s">
        <v>100</v>
      </c>
      <c r="F45" s="39" t="s">
        <v>92</v>
      </c>
      <c r="G45" s="44">
        <f>'[1]главы'!H721</f>
        <v>1949</v>
      </c>
      <c r="H45" s="44">
        <f>'[1]главы'!I721</f>
        <v>0</v>
      </c>
      <c r="I45" s="41">
        <v>331500</v>
      </c>
      <c r="J45" s="83">
        <v>331500</v>
      </c>
      <c r="K45" s="94"/>
    </row>
    <row r="46" spans="1:11" s="7" customFormat="1" ht="16.5" customHeight="1">
      <c r="A46" s="33" t="s">
        <v>22</v>
      </c>
      <c r="B46" s="63">
        <v>303</v>
      </c>
      <c r="C46" s="34" t="s">
        <v>8</v>
      </c>
      <c r="D46" s="39" t="s">
        <v>49</v>
      </c>
      <c r="E46" s="34"/>
      <c r="F46" s="34"/>
      <c r="G46" s="42">
        <f>G47</f>
        <v>9000</v>
      </c>
      <c r="H46" s="42">
        <f>H47</f>
        <v>0</v>
      </c>
      <c r="I46" s="37">
        <f>I47</f>
        <v>200000</v>
      </c>
      <c r="J46" s="76">
        <f>J47</f>
        <v>186945</v>
      </c>
      <c r="K46" s="95"/>
    </row>
    <row r="47" spans="1:11" ht="15.75" customHeight="1">
      <c r="A47" s="33" t="s">
        <v>22</v>
      </c>
      <c r="B47" s="64">
        <v>303</v>
      </c>
      <c r="C47" s="34" t="s">
        <v>8</v>
      </c>
      <c r="D47" s="39" t="s">
        <v>49</v>
      </c>
      <c r="E47" s="34" t="s">
        <v>101</v>
      </c>
      <c r="F47" s="34"/>
      <c r="G47" s="42">
        <f>G49</f>
        <v>9000</v>
      </c>
      <c r="H47" s="42">
        <f>H49</f>
        <v>0</v>
      </c>
      <c r="I47" s="37">
        <f>I48</f>
        <v>200000</v>
      </c>
      <c r="J47" s="76">
        <f>J48</f>
        <v>186945</v>
      </c>
      <c r="K47" s="94"/>
    </row>
    <row r="48" spans="1:11" ht="15.75" customHeight="1">
      <c r="A48" s="50" t="s">
        <v>103</v>
      </c>
      <c r="B48" s="63">
        <v>303</v>
      </c>
      <c r="C48" s="34" t="s">
        <v>8</v>
      </c>
      <c r="D48" s="39" t="s">
        <v>49</v>
      </c>
      <c r="E48" s="34" t="s">
        <v>102</v>
      </c>
      <c r="F48" s="34"/>
      <c r="G48" s="42"/>
      <c r="H48" s="42"/>
      <c r="I48" s="37">
        <f>I49</f>
        <v>200000</v>
      </c>
      <c r="J48" s="76">
        <f>J49</f>
        <v>186945</v>
      </c>
      <c r="K48" s="94"/>
    </row>
    <row r="49" spans="1:11" s="8" customFormat="1" ht="15.75" customHeight="1">
      <c r="A49" s="38" t="s">
        <v>105</v>
      </c>
      <c r="B49" s="63">
        <v>303</v>
      </c>
      <c r="C49" s="39" t="s">
        <v>8</v>
      </c>
      <c r="D49" s="39" t="s">
        <v>49</v>
      </c>
      <c r="E49" s="39" t="s">
        <v>102</v>
      </c>
      <c r="F49" s="39" t="s">
        <v>104</v>
      </c>
      <c r="G49" s="44">
        <f>'[1]главы'!H316</f>
        <v>9000</v>
      </c>
      <c r="H49" s="44">
        <f>'[1]главы'!I316</f>
        <v>0</v>
      </c>
      <c r="I49" s="41">
        <v>200000</v>
      </c>
      <c r="J49" s="83">
        <v>186945</v>
      </c>
      <c r="K49" s="94"/>
    </row>
    <row r="50" spans="1:11" s="6" customFormat="1" ht="33">
      <c r="A50" s="58" t="s">
        <v>24</v>
      </c>
      <c r="B50" s="61">
        <v>303</v>
      </c>
      <c r="C50" s="53" t="s">
        <v>11</v>
      </c>
      <c r="D50" s="53" t="s">
        <v>81</v>
      </c>
      <c r="E50" s="53"/>
      <c r="F50" s="53"/>
      <c r="G50" s="54" t="e">
        <f>#REF!+G51+#REF!</f>
        <v>#REF!</v>
      </c>
      <c r="H50" s="54" t="e">
        <f>#REF!+H51+#REF!</f>
        <v>#REF!</v>
      </c>
      <c r="I50" s="52">
        <f>I51</f>
        <v>93500</v>
      </c>
      <c r="J50" s="75">
        <f>J51</f>
        <v>64898.5</v>
      </c>
      <c r="K50" s="101">
        <f>J50*100/I50</f>
        <v>69.41016042780748</v>
      </c>
    </row>
    <row r="51" spans="1:11" s="7" customFormat="1" ht="36" customHeight="1">
      <c r="A51" s="38" t="s">
        <v>106</v>
      </c>
      <c r="B51" s="63">
        <v>303</v>
      </c>
      <c r="C51" s="39" t="s">
        <v>11</v>
      </c>
      <c r="D51" s="39" t="s">
        <v>25</v>
      </c>
      <c r="E51" s="39"/>
      <c r="F51" s="39"/>
      <c r="G51" s="42" t="e">
        <f>#REF!+#REF!+#REF!</f>
        <v>#REF!</v>
      </c>
      <c r="H51" s="42" t="e">
        <f>#REF!+#REF!+#REF!</f>
        <v>#REF!</v>
      </c>
      <c r="I51" s="37">
        <f>I52</f>
        <v>93500</v>
      </c>
      <c r="J51" s="76">
        <f>J52</f>
        <v>64898.5</v>
      </c>
      <c r="K51" s="95"/>
    </row>
    <row r="52" spans="1:11" ht="27" customHeight="1">
      <c r="A52" s="66" t="s">
        <v>71</v>
      </c>
      <c r="B52" s="63">
        <v>303</v>
      </c>
      <c r="C52" s="39" t="s">
        <v>11</v>
      </c>
      <c r="D52" s="39" t="s">
        <v>25</v>
      </c>
      <c r="E52" s="39" t="s">
        <v>94</v>
      </c>
      <c r="F52" s="39"/>
      <c r="G52" s="42"/>
      <c r="H52" s="42"/>
      <c r="I52" s="45">
        <f>I57+I59+I54+I56</f>
        <v>93500</v>
      </c>
      <c r="J52" s="77">
        <f>J57+J59+J54</f>
        <v>64898.5</v>
      </c>
      <c r="K52" s="94"/>
    </row>
    <row r="53" spans="1:11" s="8" customFormat="1" ht="38.25" customHeight="1">
      <c r="A53" s="38" t="s">
        <v>78</v>
      </c>
      <c r="B53" s="64">
        <v>303</v>
      </c>
      <c r="C53" s="39" t="s">
        <v>11</v>
      </c>
      <c r="D53" s="39" t="s">
        <v>25</v>
      </c>
      <c r="E53" s="39" t="s">
        <v>107</v>
      </c>
      <c r="F53" s="39"/>
      <c r="G53" s="44"/>
      <c r="H53" s="44"/>
      <c r="I53" s="45">
        <f>I54</f>
        <v>20000</v>
      </c>
      <c r="J53" s="77">
        <f>J54</f>
        <v>0</v>
      </c>
      <c r="K53" s="94"/>
    </row>
    <row r="54" spans="1:11" s="8" customFormat="1" ht="15.75" customHeight="1">
      <c r="A54" s="38" t="s">
        <v>93</v>
      </c>
      <c r="B54" s="63">
        <v>303</v>
      </c>
      <c r="C54" s="39" t="s">
        <v>11</v>
      </c>
      <c r="D54" s="39" t="s">
        <v>25</v>
      </c>
      <c r="E54" s="39" t="s">
        <v>107</v>
      </c>
      <c r="F54" s="39" t="s">
        <v>92</v>
      </c>
      <c r="G54" s="44"/>
      <c r="H54" s="44"/>
      <c r="I54" s="45">
        <v>20000</v>
      </c>
      <c r="J54" s="83"/>
      <c r="K54" s="94"/>
    </row>
    <row r="55" spans="1:11" s="8" customFormat="1" ht="33" customHeight="1">
      <c r="A55" s="38" t="s">
        <v>77</v>
      </c>
      <c r="B55" s="63">
        <v>303</v>
      </c>
      <c r="C55" s="39" t="s">
        <v>11</v>
      </c>
      <c r="D55" s="39" t="s">
        <v>25</v>
      </c>
      <c r="E55" s="39" t="s">
        <v>108</v>
      </c>
      <c r="F55" s="39"/>
      <c r="G55" s="44"/>
      <c r="H55" s="44"/>
      <c r="I55" s="45">
        <f>I57+I56</f>
        <v>53500</v>
      </c>
      <c r="J55" s="77">
        <f>J57+J59</f>
        <v>64898.5</v>
      </c>
      <c r="K55" s="94"/>
    </row>
    <row r="56" spans="1:11" s="8" customFormat="1" ht="33" customHeight="1">
      <c r="A56" s="47" t="s">
        <v>98</v>
      </c>
      <c r="B56" s="63">
        <v>303</v>
      </c>
      <c r="C56" s="39" t="s">
        <v>11</v>
      </c>
      <c r="D56" s="39" t="s">
        <v>25</v>
      </c>
      <c r="E56" s="39" t="s">
        <v>108</v>
      </c>
      <c r="F56" s="39" t="s">
        <v>91</v>
      </c>
      <c r="G56" s="44"/>
      <c r="H56" s="44"/>
      <c r="I56" s="45">
        <v>51000</v>
      </c>
      <c r="J56" s="77">
        <v>50650</v>
      </c>
      <c r="K56" s="94"/>
    </row>
    <row r="57" spans="1:11" s="8" customFormat="1" ht="15.75" customHeight="1">
      <c r="A57" s="38" t="s">
        <v>93</v>
      </c>
      <c r="B57" s="64">
        <v>303</v>
      </c>
      <c r="C57" s="39" t="s">
        <v>11</v>
      </c>
      <c r="D57" s="39" t="s">
        <v>25</v>
      </c>
      <c r="E57" s="39" t="s">
        <v>108</v>
      </c>
      <c r="F57" s="39" t="s">
        <v>92</v>
      </c>
      <c r="G57" s="44"/>
      <c r="H57" s="44"/>
      <c r="I57" s="45">
        <v>2500</v>
      </c>
      <c r="J57" s="83">
        <v>50650</v>
      </c>
      <c r="K57" s="94"/>
    </row>
    <row r="58" spans="1:11" s="8" customFormat="1" ht="35.25" customHeight="1">
      <c r="A58" s="38" t="s">
        <v>76</v>
      </c>
      <c r="B58" s="63">
        <v>303</v>
      </c>
      <c r="C58" s="39" t="s">
        <v>11</v>
      </c>
      <c r="D58" s="39" t="s">
        <v>25</v>
      </c>
      <c r="E58" s="39" t="s">
        <v>109</v>
      </c>
      <c r="F58" s="39"/>
      <c r="G58" s="44"/>
      <c r="H58" s="44"/>
      <c r="I58" s="45">
        <f>I59</f>
        <v>20000</v>
      </c>
      <c r="J58" s="77">
        <f>J59</f>
        <v>14248.5</v>
      </c>
      <c r="K58" s="94"/>
    </row>
    <row r="59" spans="1:11" s="8" customFormat="1" ht="17.25" customHeight="1">
      <c r="A59" s="38" t="s">
        <v>93</v>
      </c>
      <c r="B59" s="63">
        <v>303</v>
      </c>
      <c r="C59" s="39" t="s">
        <v>11</v>
      </c>
      <c r="D59" s="39" t="s">
        <v>25</v>
      </c>
      <c r="E59" s="39" t="s">
        <v>109</v>
      </c>
      <c r="F59" s="39" t="s">
        <v>92</v>
      </c>
      <c r="G59" s="44"/>
      <c r="H59" s="44"/>
      <c r="I59" s="45">
        <v>20000</v>
      </c>
      <c r="J59" s="83">
        <v>14248.5</v>
      </c>
      <c r="K59" s="94"/>
    </row>
    <row r="60" spans="1:11" s="6" customFormat="1" ht="24.75" customHeight="1">
      <c r="A60" s="58" t="s">
        <v>26</v>
      </c>
      <c r="B60" s="61">
        <v>303</v>
      </c>
      <c r="C60" s="53" t="s">
        <v>14</v>
      </c>
      <c r="D60" s="53" t="s">
        <v>81</v>
      </c>
      <c r="E60" s="53"/>
      <c r="F60" s="53"/>
      <c r="G60" s="54" t="e">
        <f>#REF!+#REF!+#REF!+#REF!+#REF!+#REF!+#REF!+#REF!+#REF!</f>
        <v>#REF!</v>
      </c>
      <c r="H60" s="54" t="e">
        <f>#REF!+#REF!+#REF!+#REF!+#REF!+#REF!+#REF!+#REF!+#REF!</f>
        <v>#REF!</v>
      </c>
      <c r="I60" s="52">
        <f>I61+I65+I70</f>
        <v>16817461</v>
      </c>
      <c r="J60" s="75">
        <f>J61+J65+J70</f>
        <v>16810287.9</v>
      </c>
      <c r="K60" s="101">
        <f>J60*100/I60</f>
        <v>99.95734730706376</v>
      </c>
    </row>
    <row r="61" spans="1:11" s="21" customFormat="1" ht="16.5" customHeight="1">
      <c r="A61" s="46" t="s">
        <v>52</v>
      </c>
      <c r="B61" s="63">
        <v>303</v>
      </c>
      <c r="C61" s="34" t="s">
        <v>14</v>
      </c>
      <c r="D61" s="34" t="s">
        <v>41</v>
      </c>
      <c r="E61" s="34"/>
      <c r="F61" s="34"/>
      <c r="G61" s="42"/>
      <c r="H61" s="42"/>
      <c r="I61" s="37">
        <f>I64</f>
        <v>13899221</v>
      </c>
      <c r="J61" s="37">
        <f>J64</f>
        <v>13899221</v>
      </c>
      <c r="K61" s="96"/>
    </row>
    <row r="62" spans="1:11" s="21" customFormat="1" ht="16.5" customHeight="1">
      <c r="A62" s="46" t="s">
        <v>61</v>
      </c>
      <c r="B62" s="63">
        <v>303</v>
      </c>
      <c r="C62" s="34" t="s">
        <v>14</v>
      </c>
      <c r="D62" s="34" t="s">
        <v>41</v>
      </c>
      <c r="E62" s="34" t="s">
        <v>139</v>
      </c>
      <c r="F62" s="34"/>
      <c r="G62" s="42"/>
      <c r="H62" s="42"/>
      <c r="I62" s="37">
        <f>I64</f>
        <v>13899221</v>
      </c>
      <c r="J62" s="76">
        <f>J64</f>
        <v>13899221</v>
      </c>
      <c r="K62" s="96"/>
    </row>
    <row r="63" spans="1:11" s="21" customFormat="1" ht="49.5" customHeight="1">
      <c r="A63" s="33" t="s">
        <v>60</v>
      </c>
      <c r="B63" s="64">
        <v>303</v>
      </c>
      <c r="C63" s="34" t="s">
        <v>14</v>
      </c>
      <c r="D63" s="34" t="s">
        <v>41</v>
      </c>
      <c r="E63" s="34" t="s">
        <v>142</v>
      </c>
      <c r="F63" s="34"/>
      <c r="G63" s="42"/>
      <c r="H63" s="42"/>
      <c r="I63" s="37">
        <f>I64</f>
        <v>13899221</v>
      </c>
      <c r="J63" s="76">
        <f>J64</f>
        <v>13899221</v>
      </c>
      <c r="K63" s="96"/>
    </row>
    <row r="64" spans="1:11" s="21" customFormat="1" ht="30" customHeight="1">
      <c r="A64" s="47" t="s">
        <v>119</v>
      </c>
      <c r="B64" s="63">
        <v>303</v>
      </c>
      <c r="C64" s="34" t="s">
        <v>14</v>
      </c>
      <c r="D64" s="34" t="s">
        <v>41</v>
      </c>
      <c r="E64" s="34" t="s">
        <v>142</v>
      </c>
      <c r="F64" s="34" t="s">
        <v>110</v>
      </c>
      <c r="G64" s="42"/>
      <c r="H64" s="42"/>
      <c r="I64" s="37">
        <v>13899221</v>
      </c>
      <c r="J64" s="83">
        <v>13899221</v>
      </c>
      <c r="K64" s="96"/>
    </row>
    <row r="65" spans="1:11" s="22" customFormat="1" ht="16.5" customHeight="1">
      <c r="A65" s="33" t="s">
        <v>27</v>
      </c>
      <c r="B65" s="63">
        <v>303</v>
      </c>
      <c r="C65" s="34" t="s">
        <v>14</v>
      </c>
      <c r="D65" s="34" t="s">
        <v>28</v>
      </c>
      <c r="E65" s="34"/>
      <c r="F65" s="34"/>
      <c r="G65" s="42" t="e">
        <f>#REF!+#REF!+#REF!+G66+#REF!</f>
        <v>#REF!</v>
      </c>
      <c r="H65" s="42" t="e">
        <f>#REF!+#REF!+#REF!+H66+#REF!</f>
        <v>#REF!</v>
      </c>
      <c r="I65" s="37">
        <f aca="true" t="shared" si="2" ref="I65:J68">I66</f>
        <v>2663240</v>
      </c>
      <c r="J65" s="76">
        <f t="shared" si="2"/>
        <v>2663240</v>
      </c>
      <c r="K65" s="97"/>
    </row>
    <row r="66" spans="1:11" s="23" customFormat="1" ht="16.5" customHeight="1">
      <c r="A66" s="50" t="s">
        <v>29</v>
      </c>
      <c r="B66" s="63">
        <v>303</v>
      </c>
      <c r="C66" s="34" t="s">
        <v>14</v>
      </c>
      <c r="D66" s="34" t="s">
        <v>28</v>
      </c>
      <c r="E66" s="34" t="s">
        <v>163</v>
      </c>
      <c r="F66" s="34"/>
      <c r="G66" s="42" t="e">
        <f>G69+#REF!+#REF!</f>
        <v>#REF!</v>
      </c>
      <c r="H66" s="42" t="e">
        <f>H69+#REF!+#REF!</f>
        <v>#REF!</v>
      </c>
      <c r="I66" s="37">
        <f t="shared" si="2"/>
        <v>2663240</v>
      </c>
      <c r="J66" s="76">
        <f t="shared" si="2"/>
        <v>2663240</v>
      </c>
      <c r="K66" s="98"/>
    </row>
    <row r="67" spans="1:11" s="23" customFormat="1" ht="33.75" customHeight="1">
      <c r="A67" s="50" t="s">
        <v>30</v>
      </c>
      <c r="B67" s="64">
        <v>303</v>
      </c>
      <c r="C67" s="34" t="s">
        <v>14</v>
      </c>
      <c r="D67" s="34" t="s">
        <v>28</v>
      </c>
      <c r="E67" s="34" t="s">
        <v>162</v>
      </c>
      <c r="F67" s="34"/>
      <c r="G67" s="42"/>
      <c r="H67" s="42"/>
      <c r="I67" s="37">
        <f t="shared" si="2"/>
        <v>2663240</v>
      </c>
      <c r="J67" s="76">
        <f t="shared" si="2"/>
        <v>2663240</v>
      </c>
      <c r="K67" s="98"/>
    </row>
    <row r="68" spans="1:11" s="23" customFormat="1" ht="33.75" customHeight="1">
      <c r="A68" s="50" t="s">
        <v>31</v>
      </c>
      <c r="B68" s="63">
        <v>303</v>
      </c>
      <c r="C68" s="34" t="s">
        <v>14</v>
      </c>
      <c r="D68" s="49" t="s">
        <v>28</v>
      </c>
      <c r="E68" s="34" t="s">
        <v>162</v>
      </c>
      <c r="F68" s="34"/>
      <c r="G68" s="42"/>
      <c r="H68" s="42"/>
      <c r="I68" s="37">
        <f t="shared" si="2"/>
        <v>2663240</v>
      </c>
      <c r="J68" s="76">
        <f t="shared" si="2"/>
        <v>2663240</v>
      </c>
      <c r="K68" s="98"/>
    </row>
    <row r="69" spans="1:11" s="24" customFormat="1" ht="34.5" customHeight="1">
      <c r="A69" s="38" t="s">
        <v>141</v>
      </c>
      <c r="B69" s="63">
        <v>303</v>
      </c>
      <c r="C69" s="39" t="s">
        <v>14</v>
      </c>
      <c r="D69" s="39" t="s">
        <v>28</v>
      </c>
      <c r="E69" s="39" t="s">
        <v>162</v>
      </c>
      <c r="F69" s="39" t="s">
        <v>140</v>
      </c>
      <c r="G69" s="44" t="e">
        <f>#REF!</f>
        <v>#REF!</v>
      </c>
      <c r="H69" s="44" t="e">
        <f>#REF!</f>
        <v>#REF!</v>
      </c>
      <c r="I69" s="41">
        <v>2663240</v>
      </c>
      <c r="J69" s="83">
        <v>2663240</v>
      </c>
      <c r="K69" s="98"/>
    </row>
    <row r="70" spans="1:11" s="24" customFormat="1" ht="16.5" customHeight="1">
      <c r="A70" s="33" t="s">
        <v>32</v>
      </c>
      <c r="B70" s="64">
        <v>303</v>
      </c>
      <c r="C70" s="39" t="s">
        <v>14</v>
      </c>
      <c r="D70" s="39" t="s">
        <v>23</v>
      </c>
      <c r="E70" s="39"/>
      <c r="F70" s="39"/>
      <c r="G70" s="44"/>
      <c r="H70" s="44"/>
      <c r="I70" s="41">
        <f>I72+I76</f>
        <v>255000</v>
      </c>
      <c r="J70" s="74">
        <f>J72+J76</f>
        <v>247826.9</v>
      </c>
      <c r="K70" s="98"/>
    </row>
    <row r="71" spans="1:11" s="24" customFormat="1" ht="17.25" customHeight="1">
      <c r="A71" s="38" t="s">
        <v>59</v>
      </c>
      <c r="B71" s="63">
        <v>303</v>
      </c>
      <c r="C71" s="39" t="s">
        <v>14</v>
      </c>
      <c r="D71" s="39" t="s">
        <v>23</v>
      </c>
      <c r="E71" s="39" t="s">
        <v>139</v>
      </c>
      <c r="F71" s="39"/>
      <c r="G71" s="44"/>
      <c r="H71" s="44"/>
      <c r="I71" s="41">
        <f>I72</f>
        <v>145000</v>
      </c>
      <c r="J71" s="74">
        <f>J72</f>
        <v>140190</v>
      </c>
      <c r="K71" s="98"/>
    </row>
    <row r="72" spans="1:11" s="24" customFormat="1" ht="32.25" customHeight="1">
      <c r="A72" s="47" t="s">
        <v>98</v>
      </c>
      <c r="B72" s="63">
        <v>303</v>
      </c>
      <c r="C72" s="39" t="s">
        <v>14</v>
      </c>
      <c r="D72" s="39" t="s">
        <v>23</v>
      </c>
      <c r="E72" s="39" t="s">
        <v>139</v>
      </c>
      <c r="F72" s="39" t="s">
        <v>91</v>
      </c>
      <c r="G72" s="44"/>
      <c r="H72" s="44"/>
      <c r="I72" s="41">
        <v>145000</v>
      </c>
      <c r="J72" s="83">
        <v>140190</v>
      </c>
      <c r="K72" s="98"/>
    </row>
    <row r="73" spans="1:11" s="9" customFormat="1" ht="19.5" customHeight="1">
      <c r="A73" s="38" t="s">
        <v>32</v>
      </c>
      <c r="B73" s="64">
        <v>303</v>
      </c>
      <c r="C73" s="34" t="s">
        <v>14</v>
      </c>
      <c r="D73" s="34" t="s">
        <v>23</v>
      </c>
      <c r="E73" s="49"/>
      <c r="F73" s="49"/>
      <c r="G73" s="56"/>
      <c r="H73" s="56"/>
      <c r="I73" s="57">
        <f aca="true" t="shared" si="3" ref="I73:J75">I74</f>
        <v>110000</v>
      </c>
      <c r="J73" s="78">
        <f t="shared" si="3"/>
        <v>107636.9</v>
      </c>
      <c r="K73" s="94"/>
    </row>
    <row r="74" spans="1:11" s="9" customFormat="1" ht="20.25" customHeight="1">
      <c r="A74" s="38" t="s">
        <v>71</v>
      </c>
      <c r="B74" s="63">
        <v>303</v>
      </c>
      <c r="C74" s="34" t="s">
        <v>14</v>
      </c>
      <c r="D74" s="34" t="s">
        <v>23</v>
      </c>
      <c r="E74" s="49" t="s">
        <v>94</v>
      </c>
      <c r="F74" s="49"/>
      <c r="G74" s="56"/>
      <c r="H74" s="56"/>
      <c r="I74" s="57">
        <f t="shared" si="3"/>
        <v>110000</v>
      </c>
      <c r="J74" s="78">
        <f t="shared" si="3"/>
        <v>107636.9</v>
      </c>
      <c r="K74" s="94"/>
    </row>
    <row r="75" spans="1:11" s="9" customFormat="1" ht="16.5" customHeight="1">
      <c r="A75" s="38" t="s">
        <v>75</v>
      </c>
      <c r="B75" s="63">
        <v>303</v>
      </c>
      <c r="C75" s="39" t="s">
        <v>14</v>
      </c>
      <c r="D75" s="39" t="s">
        <v>23</v>
      </c>
      <c r="E75" s="39" t="s">
        <v>111</v>
      </c>
      <c r="F75" s="39"/>
      <c r="G75" s="44"/>
      <c r="H75" s="44"/>
      <c r="I75" s="41">
        <f t="shared" si="3"/>
        <v>110000</v>
      </c>
      <c r="J75" s="74">
        <f t="shared" si="3"/>
        <v>107636.9</v>
      </c>
      <c r="K75" s="94"/>
    </row>
    <row r="76" spans="1:11" s="9" customFormat="1" ht="16.5" customHeight="1">
      <c r="A76" s="38" t="s">
        <v>93</v>
      </c>
      <c r="B76" s="64">
        <v>303</v>
      </c>
      <c r="C76" s="39" t="s">
        <v>14</v>
      </c>
      <c r="D76" s="39" t="s">
        <v>23</v>
      </c>
      <c r="E76" s="39" t="s">
        <v>111</v>
      </c>
      <c r="F76" s="39" t="s">
        <v>92</v>
      </c>
      <c r="G76" s="44"/>
      <c r="H76" s="44"/>
      <c r="I76" s="41">
        <v>110000</v>
      </c>
      <c r="J76" s="83">
        <v>107636.9</v>
      </c>
      <c r="K76" s="94"/>
    </row>
    <row r="77" spans="1:11" s="6" customFormat="1" ht="24.75" customHeight="1">
      <c r="A77" s="58" t="s">
        <v>33</v>
      </c>
      <c r="B77" s="65">
        <v>303</v>
      </c>
      <c r="C77" s="53" t="s">
        <v>34</v>
      </c>
      <c r="D77" s="53" t="s">
        <v>81</v>
      </c>
      <c r="E77" s="53"/>
      <c r="F77" s="53"/>
      <c r="G77" s="54" t="e">
        <f>G89+#REF!+#REF!+#REF!+#REF!+#REF!</f>
        <v>#REF!</v>
      </c>
      <c r="H77" s="54" t="e">
        <f>H89+#REF!+#REF!+#REF!+#REF!+#REF!</f>
        <v>#REF!</v>
      </c>
      <c r="I77" s="52">
        <f>I78+I81</f>
        <v>1545000</v>
      </c>
      <c r="J77" s="75">
        <f>J78+J81</f>
        <v>1517559.25</v>
      </c>
      <c r="K77" s="101">
        <f>J77*100/I77</f>
        <v>98.22389967637541</v>
      </c>
    </row>
    <row r="78" spans="1:11" s="7" customFormat="1" ht="18.75" customHeight="1">
      <c r="A78" s="38" t="s">
        <v>112</v>
      </c>
      <c r="B78" s="63">
        <v>303</v>
      </c>
      <c r="C78" s="34" t="s">
        <v>34</v>
      </c>
      <c r="D78" s="34" t="s">
        <v>8</v>
      </c>
      <c r="E78" s="34"/>
      <c r="F78" s="34"/>
      <c r="G78" s="42"/>
      <c r="H78" s="42"/>
      <c r="I78" s="45">
        <f>I79</f>
        <v>85000</v>
      </c>
      <c r="J78" s="77">
        <f>J79</f>
        <v>69779</v>
      </c>
      <c r="K78" s="95"/>
    </row>
    <row r="79" spans="1:11" s="7" customFormat="1" ht="36" customHeight="1">
      <c r="A79" s="67" t="s">
        <v>74</v>
      </c>
      <c r="B79" s="64">
        <v>303</v>
      </c>
      <c r="C79" s="34" t="s">
        <v>34</v>
      </c>
      <c r="D79" s="34" t="s">
        <v>8</v>
      </c>
      <c r="E79" s="34" t="s">
        <v>113</v>
      </c>
      <c r="F79" s="34"/>
      <c r="G79" s="42"/>
      <c r="H79" s="42"/>
      <c r="I79" s="45">
        <f>I80</f>
        <v>85000</v>
      </c>
      <c r="J79" s="77">
        <f>J80</f>
        <v>69779</v>
      </c>
      <c r="K79" s="95"/>
    </row>
    <row r="80" spans="1:11" ht="15.75" customHeight="1">
      <c r="A80" s="38" t="s">
        <v>93</v>
      </c>
      <c r="B80" s="63">
        <v>303</v>
      </c>
      <c r="C80" s="34" t="s">
        <v>34</v>
      </c>
      <c r="D80" s="34" t="s">
        <v>8</v>
      </c>
      <c r="E80" s="49" t="s">
        <v>113</v>
      </c>
      <c r="F80" s="49" t="s">
        <v>92</v>
      </c>
      <c r="G80" s="42"/>
      <c r="H80" s="42"/>
      <c r="I80" s="45">
        <v>85000</v>
      </c>
      <c r="J80" s="83">
        <v>69779</v>
      </c>
      <c r="K80" s="94"/>
    </row>
    <row r="81" spans="1:11" s="6" customFormat="1" ht="20.25" customHeight="1">
      <c r="A81" s="68" t="s">
        <v>35</v>
      </c>
      <c r="B81" s="63">
        <v>303</v>
      </c>
      <c r="C81" s="35" t="s">
        <v>34</v>
      </c>
      <c r="D81" s="35" t="s">
        <v>11</v>
      </c>
      <c r="E81" s="35"/>
      <c r="F81" s="35"/>
      <c r="G81" s="36"/>
      <c r="H81" s="36"/>
      <c r="I81" s="59">
        <f>I83+I85+I88</f>
        <v>1460000</v>
      </c>
      <c r="J81" s="79">
        <f>J83+J85+J88</f>
        <v>1447780.25</v>
      </c>
      <c r="K81" s="99"/>
    </row>
    <row r="82" spans="1:11" ht="15.75" customHeight="1">
      <c r="A82" s="33" t="s">
        <v>114</v>
      </c>
      <c r="B82" s="64">
        <v>303</v>
      </c>
      <c r="C82" s="34" t="s">
        <v>34</v>
      </c>
      <c r="D82" s="34" t="s">
        <v>11</v>
      </c>
      <c r="E82" s="49" t="s">
        <v>116</v>
      </c>
      <c r="F82" s="49"/>
      <c r="G82" s="42" t="e">
        <f>#REF!</f>
        <v>#REF!</v>
      </c>
      <c r="H82" s="42" t="e">
        <f>#REF!</f>
        <v>#REF!</v>
      </c>
      <c r="I82" s="45">
        <f>I83</f>
        <v>450000</v>
      </c>
      <c r="J82" s="77">
        <f>J83</f>
        <v>447789</v>
      </c>
      <c r="K82" s="94"/>
    </row>
    <row r="83" spans="1:11" s="8" customFormat="1" ht="15.75" customHeight="1">
      <c r="A83" s="38" t="s">
        <v>93</v>
      </c>
      <c r="B83" s="63">
        <v>303</v>
      </c>
      <c r="C83" s="39" t="s">
        <v>34</v>
      </c>
      <c r="D83" s="39" t="s">
        <v>11</v>
      </c>
      <c r="E83" s="39" t="s">
        <v>116</v>
      </c>
      <c r="F83" s="39" t="s">
        <v>92</v>
      </c>
      <c r="G83" s="44" t="e">
        <f>'[1]главы'!H175</f>
        <v>#REF!</v>
      </c>
      <c r="H83" s="44" t="e">
        <f>'[1]главы'!I175</f>
        <v>#REF!</v>
      </c>
      <c r="I83" s="45">
        <v>450000</v>
      </c>
      <c r="J83" s="83">
        <v>447789</v>
      </c>
      <c r="K83" s="94"/>
    </row>
    <row r="84" spans="1:11" ht="15.75" customHeight="1">
      <c r="A84" s="33" t="s">
        <v>115</v>
      </c>
      <c r="B84" s="63">
        <v>303</v>
      </c>
      <c r="C84" s="34" t="s">
        <v>34</v>
      </c>
      <c r="D84" s="34" t="s">
        <v>11</v>
      </c>
      <c r="E84" s="49" t="s">
        <v>117</v>
      </c>
      <c r="F84" s="49"/>
      <c r="G84" s="42" t="e">
        <f>#REF!</f>
        <v>#REF!</v>
      </c>
      <c r="H84" s="42" t="e">
        <f>#REF!</f>
        <v>#REF!</v>
      </c>
      <c r="I84" s="45">
        <f>I85</f>
        <v>1000000</v>
      </c>
      <c r="J84" s="77">
        <f>J85</f>
        <v>999991.25</v>
      </c>
      <c r="K84" s="94"/>
    </row>
    <row r="85" spans="1:11" s="8" customFormat="1" ht="15.75" customHeight="1">
      <c r="A85" s="38" t="s">
        <v>93</v>
      </c>
      <c r="B85" s="64">
        <v>303</v>
      </c>
      <c r="C85" s="39" t="s">
        <v>34</v>
      </c>
      <c r="D85" s="39" t="s">
        <v>11</v>
      </c>
      <c r="E85" s="39" t="s">
        <v>117</v>
      </c>
      <c r="F85" s="39" t="s">
        <v>92</v>
      </c>
      <c r="G85" s="44" t="e">
        <f>'[1]главы'!H180</f>
        <v>#REF!</v>
      </c>
      <c r="H85" s="44" t="e">
        <f>'[1]главы'!I180</f>
        <v>#REF!</v>
      </c>
      <c r="I85" s="45">
        <v>1000000</v>
      </c>
      <c r="J85" s="83">
        <v>999991.25</v>
      </c>
      <c r="K85" s="94"/>
    </row>
    <row r="86" spans="1:11" s="8" customFormat="1" ht="15.75" customHeight="1">
      <c r="A86" s="33" t="s">
        <v>71</v>
      </c>
      <c r="B86" s="63">
        <v>303</v>
      </c>
      <c r="C86" s="34" t="s">
        <v>34</v>
      </c>
      <c r="D86" s="34" t="s">
        <v>11</v>
      </c>
      <c r="E86" s="49" t="s">
        <v>94</v>
      </c>
      <c r="F86" s="49"/>
      <c r="G86" s="42" t="e">
        <f>#REF!</f>
        <v>#REF!</v>
      </c>
      <c r="H86" s="42" t="e">
        <f>#REF!</f>
        <v>#REF!</v>
      </c>
      <c r="I86" s="37">
        <f>I87</f>
        <v>10000</v>
      </c>
      <c r="J86" s="76">
        <f>J87</f>
        <v>0</v>
      </c>
      <c r="K86" s="94"/>
    </row>
    <row r="87" spans="1:11" s="8" customFormat="1" ht="20.25" customHeight="1">
      <c r="A87" s="38" t="s">
        <v>73</v>
      </c>
      <c r="B87" s="63">
        <v>303</v>
      </c>
      <c r="C87" s="39" t="s">
        <v>34</v>
      </c>
      <c r="D87" s="39" t="s">
        <v>11</v>
      </c>
      <c r="E87" s="39" t="s">
        <v>118</v>
      </c>
      <c r="F87" s="39"/>
      <c r="G87" s="44" t="e">
        <f>'[1]главы'!H184</f>
        <v>#REF!</v>
      </c>
      <c r="H87" s="44" t="e">
        <f>'[1]главы'!I184</f>
        <v>#REF!</v>
      </c>
      <c r="I87" s="41">
        <f>I88</f>
        <v>10000</v>
      </c>
      <c r="J87" s="74">
        <f>J88</f>
        <v>0</v>
      </c>
      <c r="K87" s="94"/>
    </row>
    <row r="88" spans="1:11" s="8" customFormat="1" ht="19.5" customHeight="1">
      <c r="A88" s="38" t="s">
        <v>93</v>
      </c>
      <c r="B88" s="64">
        <v>303</v>
      </c>
      <c r="C88" s="39" t="s">
        <v>34</v>
      </c>
      <c r="D88" s="39" t="s">
        <v>11</v>
      </c>
      <c r="E88" s="39" t="s">
        <v>118</v>
      </c>
      <c r="F88" s="39" t="s">
        <v>92</v>
      </c>
      <c r="G88" s="44"/>
      <c r="H88" s="44"/>
      <c r="I88" s="41">
        <v>10000</v>
      </c>
      <c r="J88" s="83">
        <v>0</v>
      </c>
      <c r="K88" s="94"/>
    </row>
    <row r="89" spans="1:11" s="6" customFormat="1" ht="25.5" customHeight="1">
      <c r="A89" s="58" t="s">
        <v>36</v>
      </c>
      <c r="B89" s="65">
        <v>303</v>
      </c>
      <c r="C89" s="53" t="s">
        <v>19</v>
      </c>
      <c r="D89" s="53" t="s">
        <v>81</v>
      </c>
      <c r="E89" s="53"/>
      <c r="F89" s="53"/>
      <c r="G89" s="54" t="e">
        <f>G96+#REF!+#REF!+#REF!+#REF!+G107</f>
        <v>#REF!</v>
      </c>
      <c r="H89" s="54" t="e">
        <f>H96+#REF!+#REF!+#REF!+#REF!+H107</f>
        <v>#REF!</v>
      </c>
      <c r="I89" s="52">
        <f>I96+I107+I90+I101</f>
        <v>36048964.43</v>
      </c>
      <c r="J89" s="75">
        <f>J96+J107+J90+J101</f>
        <v>35493434.05</v>
      </c>
      <c r="K89" s="101">
        <f>J89*100/I89</f>
        <v>98.45895606494125</v>
      </c>
    </row>
    <row r="90" spans="1:11" s="7" customFormat="1" ht="15.75" customHeight="1">
      <c r="A90" s="70" t="s">
        <v>37</v>
      </c>
      <c r="B90" s="63">
        <v>303</v>
      </c>
      <c r="C90" s="35" t="s">
        <v>19</v>
      </c>
      <c r="D90" s="35" t="s">
        <v>8</v>
      </c>
      <c r="E90" s="35"/>
      <c r="F90" s="35"/>
      <c r="G90" s="36" t="e">
        <f>#REF!+#REF!+#REF!+#REF!+G91</f>
        <v>#REF!</v>
      </c>
      <c r="H90" s="36" t="e">
        <f>#REF!+#REF!+#REF!+#REF!+H91</f>
        <v>#REF!</v>
      </c>
      <c r="I90" s="69">
        <f>I93+I95</f>
        <v>19983569.9</v>
      </c>
      <c r="J90" s="69">
        <f>J93+J95</f>
        <v>19982837.78</v>
      </c>
      <c r="K90" s="95"/>
    </row>
    <row r="91" spans="1:11" ht="15.75" customHeight="1">
      <c r="A91" s="67" t="s">
        <v>65</v>
      </c>
      <c r="B91" s="64">
        <v>303</v>
      </c>
      <c r="C91" s="34" t="s">
        <v>19</v>
      </c>
      <c r="D91" s="34" t="s">
        <v>8</v>
      </c>
      <c r="E91" s="49" t="s">
        <v>125</v>
      </c>
      <c r="F91" s="49"/>
      <c r="G91" s="42" t="e">
        <f>#REF!</f>
        <v>#REF!</v>
      </c>
      <c r="H91" s="42" t="e">
        <f>#REF!</f>
        <v>#REF!</v>
      </c>
      <c r="I91" s="37">
        <f>I92</f>
        <v>15383569.9</v>
      </c>
      <c r="J91" s="76">
        <f>J92</f>
        <v>15383569.9</v>
      </c>
      <c r="K91" s="94"/>
    </row>
    <row r="92" spans="1:11" ht="20.25" customHeight="1">
      <c r="A92" s="67" t="s">
        <v>66</v>
      </c>
      <c r="B92" s="63">
        <v>303</v>
      </c>
      <c r="C92" s="34" t="s">
        <v>19</v>
      </c>
      <c r="D92" s="34" t="s">
        <v>8</v>
      </c>
      <c r="E92" s="49" t="s">
        <v>127</v>
      </c>
      <c r="F92" s="49"/>
      <c r="G92" s="42"/>
      <c r="H92" s="42"/>
      <c r="I92" s="37">
        <f>I93</f>
        <v>15383569.9</v>
      </c>
      <c r="J92" s="76">
        <f>J93</f>
        <v>15383569.9</v>
      </c>
      <c r="K92" s="94"/>
    </row>
    <row r="93" spans="1:11" s="8" customFormat="1" ht="51.75" customHeight="1">
      <c r="A93" s="47" t="s">
        <v>119</v>
      </c>
      <c r="B93" s="63">
        <v>303</v>
      </c>
      <c r="C93" s="39" t="s">
        <v>19</v>
      </c>
      <c r="D93" s="39" t="s">
        <v>8</v>
      </c>
      <c r="E93" s="39" t="s">
        <v>127</v>
      </c>
      <c r="F93" s="39" t="s">
        <v>110</v>
      </c>
      <c r="G93" s="44" t="e">
        <f>'[1]главы'!H185</f>
        <v>#REF!</v>
      </c>
      <c r="H93" s="44" t="e">
        <f>'[1]главы'!I185</f>
        <v>#REF!</v>
      </c>
      <c r="I93" s="41">
        <v>15383569.9</v>
      </c>
      <c r="J93" s="41">
        <v>15383569.9</v>
      </c>
      <c r="K93" s="94"/>
    </row>
    <row r="94" spans="1:11" ht="15.75" customHeight="1">
      <c r="A94" s="33" t="s">
        <v>122</v>
      </c>
      <c r="B94" s="63">
        <v>303</v>
      </c>
      <c r="C94" s="34" t="s">
        <v>19</v>
      </c>
      <c r="D94" s="34" t="s">
        <v>8</v>
      </c>
      <c r="E94" s="34" t="s">
        <v>126</v>
      </c>
      <c r="F94" s="34"/>
      <c r="G94" s="42"/>
      <c r="H94" s="42"/>
      <c r="I94" s="37">
        <f>I95</f>
        <v>4600000</v>
      </c>
      <c r="J94" s="76">
        <f>J95</f>
        <v>4599267.88</v>
      </c>
      <c r="K94" s="94"/>
    </row>
    <row r="95" spans="1:11" s="7" customFormat="1" ht="15.75" customHeight="1">
      <c r="A95" s="33" t="s">
        <v>120</v>
      </c>
      <c r="B95" s="64">
        <v>303</v>
      </c>
      <c r="C95" s="34" t="s">
        <v>19</v>
      </c>
      <c r="D95" s="34" t="s">
        <v>8</v>
      </c>
      <c r="E95" s="34" t="s">
        <v>126</v>
      </c>
      <c r="F95" s="34" t="s">
        <v>121</v>
      </c>
      <c r="G95" s="42"/>
      <c r="H95" s="42"/>
      <c r="I95" s="37">
        <v>4600000</v>
      </c>
      <c r="J95" s="85">
        <v>4599267.88</v>
      </c>
      <c r="K95" s="95"/>
    </row>
    <row r="96" spans="1:11" s="7" customFormat="1" ht="15.75" customHeight="1">
      <c r="A96" s="70" t="s">
        <v>38</v>
      </c>
      <c r="B96" s="63">
        <v>303</v>
      </c>
      <c r="C96" s="35" t="s">
        <v>19</v>
      </c>
      <c r="D96" s="35" t="s">
        <v>9</v>
      </c>
      <c r="E96" s="35"/>
      <c r="F96" s="35"/>
      <c r="G96" s="36" t="e">
        <f>#REF!+G97+#REF!+#REF!+#REF!</f>
        <v>#REF!</v>
      </c>
      <c r="H96" s="36" t="e">
        <f>#REF!+H97+#REF!+#REF!+#REF!</f>
        <v>#REF!</v>
      </c>
      <c r="I96" s="69">
        <f>I99+I100</f>
        <v>10520044.53</v>
      </c>
      <c r="J96" s="80">
        <f>J99+J100</f>
        <v>10520044.53</v>
      </c>
      <c r="K96" s="95"/>
    </row>
    <row r="97" spans="1:11" ht="15.75" customHeight="1">
      <c r="A97" s="33" t="s">
        <v>65</v>
      </c>
      <c r="B97" s="63">
        <v>303</v>
      </c>
      <c r="C97" s="34" t="s">
        <v>19</v>
      </c>
      <c r="D97" s="34" t="s">
        <v>9</v>
      </c>
      <c r="E97" s="34" t="s">
        <v>125</v>
      </c>
      <c r="F97" s="34"/>
      <c r="G97" s="42">
        <f>G99</f>
        <v>66440</v>
      </c>
      <c r="H97" s="42">
        <f>H99</f>
        <v>0</v>
      </c>
      <c r="I97" s="37">
        <f>I98</f>
        <v>10344983.58</v>
      </c>
      <c r="J97" s="76">
        <f>J98</f>
        <v>10520044.53</v>
      </c>
      <c r="K97" s="94"/>
    </row>
    <row r="98" spans="1:11" ht="18.75" customHeight="1">
      <c r="A98" s="67" t="s">
        <v>123</v>
      </c>
      <c r="B98" s="64">
        <v>303</v>
      </c>
      <c r="C98" s="34" t="s">
        <v>19</v>
      </c>
      <c r="D98" s="34" t="s">
        <v>9</v>
      </c>
      <c r="E98" s="34" t="s">
        <v>124</v>
      </c>
      <c r="F98" s="34"/>
      <c r="G98" s="42"/>
      <c r="H98" s="42"/>
      <c r="I98" s="37">
        <f>I99</f>
        <v>10344983.58</v>
      </c>
      <c r="J98" s="76">
        <f>J99+J100</f>
        <v>10520044.53</v>
      </c>
      <c r="K98" s="94"/>
    </row>
    <row r="99" spans="1:11" s="8" customFormat="1" ht="49.5" customHeight="1">
      <c r="A99" s="47" t="s">
        <v>119</v>
      </c>
      <c r="B99" s="63">
        <v>303</v>
      </c>
      <c r="C99" s="39" t="s">
        <v>19</v>
      </c>
      <c r="D99" s="39" t="s">
        <v>9</v>
      </c>
      <c r="E99" s="39" t="s">
        <v>124</v>
      </c>
      <c r="F99" s="39" t="s">
        <v>110</v>
      </c>
      <c r="G99" s="44">
        <f>'[1]главы'!H198+'[1]главы'!H614+'[1]главы'!H147</f>
        <v>66440</v>
      </c>
      <c r="H99" s="44">
        <f>'[1]главы'!I198+'[1]главы'!I614+'[1]главы'!I147</f>
        <v>0</v>
      </c>
      <c r="I99" s="41">
        <v>10344983.58</v>
      </c>
      <c r="J99" s="41">
        <v>10344983.58</v>
      </c>
      <c r="K99" s="94"/>
    </row>
    <row r="100" spans="1:11" s="8" customFormat="1" ht="15.75" customHeight="1">
      <c r="A100" s="33" t="s">
        <v>120</v>
      </c>
      <c r="B100" s="63">
        <v>303</v>
      </c>
      <c r="C100" s="39" t="s">
        <v>19</v>
      </c>
      <c r="D100" s="39" t="s">
        <v>9</v>
      </c>
      <c r="E100" s="39" t="s">
        <v>124</v>
      </c>
      <c r="F100" s="55" t="s">
        <v>121</v>
      </c>
      <c r="G100" s="60"/>
      <c r="H100" s="60"/>
      <c r="I100" s="45">
        <v>175060.95</v>
      </c>
      <c r="J100" s="45">
        <v>175060.95</v>
      </c>
      <c r="K100" s="94"/>
    </row>
    <row r="101" spans="1:11" s="15" customFormat="1" ht="15.75" customHeight="1">
      <c r="A101" s="38" t="s">
        <v>53</v>
      </c>
      <c r="B101" s="63">
        <v>303</v>
      </c>
      <c r="C101" s="39" t="s">
        <v>19</v>
      </c>
      <c r="D101" s="39" t="s">
        <v>19</v>
      </c>
      <c r="E101" s="39"/>
      <c r="F101" s="39"/>
      <c r="G101" s="44"/>
      <c r="H101" s="44"/>
      <c r="I101" s="41">
        <f>I102</f>
        <v>2035000</v>
      </c>
      <c r="J101" s="74">
        <f>J102</f>
        <v>1855483.25</v>
      </c>
      <c r="K101" s="94"/>
    </row>
    <row r="102" spans="1:11" s="15" customFormat="1" ht="15.75" customHeight="1">
      <c r="A102" s="33" t="s">
        <v>71</v>
      </c>
      <c r="B102" s="63">
        <v>303</v>
      </c>
      <c r="C102" s="39" t="s">
        <v>19</v>
      </c>
      <c r="D102" s="39" t="s">
        <v>19</v>
      </c>
      <c r="E102" s="39" t="s">
        <v>94</v>
      </c>
      <c r="F102" s="39"/>
      <c r="G102" s="44"/>
      <c r="H102" s="44"/>
      <c r="I102" s="41">
        <f>I104+I106</f>
        <v>2035000</v>
      </c>
      <c r="J102" s="74">
        <f>J104+J106</f>
        <v>1855483.25</v>
      </c>
      <c r="K102" s="94"/>
    </row>
    <row r="103" spans="1:11" s="15" customFormat="1" ht="15.75" customHeight="1">
      <c r="A103" s="38" t="s">
        <v>70</v>
      </c>
      <c r="B103" s="64">
        <v>303</v>
      </c>
      <c r="C103" s="39" t="s">
        <v>19</v>
      </c>
      <c r="D103" s="39" t="s">
        <v>19</v>
      </c>
      <c r="E103" s="39" t="s">
        <v>118</v>
      </c>
      <c r="F103" s="39"/>
      <c r="G103" s="44"/>
      <c r="H103" s="44"/>
      <c r="I103" s="41">
        <f>I104</f>
        <v>535000</v>
      </c>
      <c r="J103" s="74">
        <f>J104</f>
        <v>358919</v>
      </c>
      <c r="K103" s="94"/>
    </row>
    <row r="104" spans="1:11" s="15" customFormat="1" ht="18.75" customHeight="1">
      <c r="A104" s="38" t="s">
        <v>93</v>
      </c>
      <c r="B104" s="63">
        <v>303</v>
      </c>
      <c r="C104" s="39" t="s">
        <v>19</v>
      </c>
      <c r="D104" s="39" t="s">
        <v>19</v>
      </c>
      <c r="E104" s="39" t="s">
        <v>118</v>
      </c>
      <c r="F104" s="39" t="s">
        <v>92</v>
      </c>
      <c r="G104" s="44"/>
      <c r="H104" s="44"/>
      <c r="I104" s="41">
        <v>535000</v>
      </c>
      <c r="J104" s="87">
        <v>358919</v>
      </c>
      <c r="K104" s="94"/>
    </row>
    <row r="105" spans="1:11" s="15" customFormat="1" ht="15.75" customHeight="1">
      <c r="A105" s="38" t="s">
        <v>72</v>
      </c>
      <c r="B105" s="64">
        <v>303</v>
      </c>
      <c r="C105" s="39" t="s">
        <v>19</v>
      </c>
      <c r="D105" s="39" t="s">
        <v>19</v>
      </c>
      <c r="E105" s="39" t="s">
        <v>130</v>
      </c>
      <c r="F105" s="39"/>
      <c r="G105" s="44"/>
      <c r="H105" s="44"/>
      <c r="I105" s="41">
        <f>I106</f>
        <v>1500000</v>
      </c>
      <c r="J105" s="74">
        <f>J106</f>
        <v>1496564.25</v>
      </c>
      <c r="K105" s="94"/>
    </row>
    <row r="106" spans="1:11" s="15" customFormat="1" ht="15.75" customHeight="1">
      <c r="A106" s="38" t="s">
        <v>93</v>
      </c>
      <c r="B106" s="63">
        <v>303</v>
      </c>
      <c r="C106" s="39" t="s">
        <v>19</v>
      </c>
      <c r="D106" s="39" t="s">
        <v>19</v>
      </c>
      <c r="E106" s="39" t="s">
        <v>130</v>
      </c>
      <c r="F106" s="39" t="s">
        <v>92</v>
      </c>
      <c r="G106" s="44"/>
      <c r="H106" s="44"/>
      <c r="I106" s="41">
        <v>1500000</v>
      </c>
      <c r="J106" s="83">
        <v>1496564.25</v>
      </c>
      <c r="K106" s="94"/>
    </row>
    <row r="107" spans="1:11" s="7" customFormat="1" ht="15.75" customHeight="1">
      <c r="A107" s="33" t="s">
        <v>39</v>
      </c>
      <c r="B107" s="63">
        <v>303</v>
      </c>
      <c r="C107" s="34" t="s">
        <v>19</v>
      </c>
      <c r="D107" s="34" t="s">
        <v>25</v>
      </c>
      <c r="E107" s="34"/>
      <c r="F107" s="34"/>
      <c r="G107" s="42" t="e">
        <f>#REF!+G108+#REF!</f>
        <v>#REF!</v>
      </c>
      <c r="H107" s="42" t="e">
        <f>#REF!+H108+#REF!</f>
        <v>#REF!</v>
      </c>
      <c r="I107" s="37">
        <f>I108+I114</f>
        <v>3510350</v>
      </c>
      <c r="J107" s="37">
        <f>J108+J114</f>
        <v>3135068.4899999998</v>
      </c>
      <c r="K107" s="95"/>
    </row>
    <row r="108" spans="1:11" ht="15.75" customHeight="1">
      <c r="A108" s="43" t="s">
        <v>71</v>
      </c>
      <c r="B108" s="64">
        <v>303</v>
      </c>
      <c r="C108" s="34" t="s">
        <v>19</v>
      </c>
      <c r="D108" s="34" t="s">
        <v>25</v>
      </c>
      <c r="E108" s="34" t="s">
        <v>94</v>
      </c>
      <c r="F108" s="34"/>
      <c r="G108" s="42" t="e">
        <f>#REF!+G110</f>
        <v>#REF!</v>
      </c>
      <c r="H108" s="42" t="e">
        <f>#REF!+H110</f>
        <v>#REF!</v>
      </c>
      <c r="I108" s="37">
        <f>I109+I112</f>
        <v>3260350</v>
      </c>
      <c r="J108" s="37">
        <f>J109+J112</f>
        <v>3001414.86</v>
      </c>
      <c r="K108" s="94"/>
    </row>
    <row r="109" spans="1:11" ht="18.75" customHeight="1">
      <c r="A109" s="43" t="s">
        <v>69</v>
      </c>
      <c r="B109" s="63">
        <v>303</v>
      </c>
      <c r="C109" s="34" t="s">
        <v>19</v>
      </c>
      <c r="D109" s="34" t="s">
        <v>25</v>
      </c>
      <c r="E109" s="34" t="s">
        <v>131</v>
      </c>
      <c r="F109" s="34"/>
      <c r="G109" s="42"/>
      <c r="H109" s="42"/>
      <c r="I109" s="37">
        <f>I110+I111</f>
        <v>2411100</v>
      </c>
      <c r="J109" s="37">
        <f>J110+J111</f>
        <v>2210664.86</v>
      </c>
      <c r="K109" s="94"/>
    </row>
    <row r="110" spans="1:11" s="8" customFormat="1" ht="18.75" customHeight="1">
      <c r="A110" s="66" t="s">
        <v>93</v>
      </c>
      <c r="B110" s="63">
        <v>303</v>
      </c>
      <c r="C110" s="39" t="s">
        <v>19</v>
      </c>
      <c r="D110" s="39" t="s">
        <v>25</v>
      </c>
      <c r="E110" s="39" t="s">
        <v>131</v>
      </c>
      <c r="F110" s="39" t="s">
        <v>92</v>
      </c>
      <c r="G110" s="44">
        <f>'[1]главы'!H228</f>
        <v>362</v>
      </c>
      <c r="H110" s="44">
        <f>'[1]главы'!I228</f>
        <v>0</v>
      </c>
      <c r="I110" s="41">
        <v>2402100</v>
      </c>
      <c r="J110" s="83">
        <v>2201664.86</v>
      </c>
      <c r="K110" s="94"/>
    </row>
    <row r="111" spans="1:11" s="8" customFormat="1" ht="79.5" customHeight="1">
      <c r="A111" s="86" t="s">
        <v>166</v>
      </c>
      <c r="B111" s="63">
        <v>303</v>
      </c>
      <c r="C111" s="39" t="s">
        <v>19</v>
      </c>
      <c r="D111" s="39" t="s">
        <v>25</v>
      </c>
      <c r="E111" s="39" t="s">
        <v>131</v>
      </c>
      <c r="F111" s="39" t="s">
        <v>165</v>
      </c>
      <c r="G111" s="44"/>
      <c r="H111" s="44"/>
      <c r="I111" s="41">
        <v>9000</v>
      </c>
      <c r="J111" s="74">
        <v>9000</v>
      </c>
      <c r="K111" s="94"/>
    </row>
    <row r="112" spans="1:11" s="8" customFormat="1" ht="20.25" customHeight="1">
      <c r="A112" s="43" t="s">
        <v>72</v>
      </c>
      <c r="B112" s="64">
        <v>303</v>
      </c>
      <c r="C112" s="39" t="s">
        <v>19</v>
      </c>
      <c r="D112" s="39" t="s">
        <v>25</v>
      </c>
      <c r="E112" s="39" t="s">
        <v>130</v>
      </c>
      <c r="F112" s="39"/>
      <c r="G112" s="44"/>
      <c r="H112" s="44"/>
      <c r="I112" s="41">
        <f>I113</f>
        <v>849250</v>
      </c>
      <c r="J112" s="74">
        <f>J113</f>
        <v>790750</v>
      </c>
      <c r="K112" s="94"/>
    </row>
    <row r="113" spans="1:11" s="8" customFormat="1" ht="15.75" customHeight="1">
      <c r="A113" s="66" t="s">
        <v>93</v>
      </c>
      <c r="B113" s="63">
        <v>303</v>
      </c>
      <c r="C113" s="39" t="s">
        <v>19</v>
      </c>
      <c r="D113" s="39" t="s">
        <v>25</v>
      </c>
      <c r="E113" s="39" t="s">
        <v>130</v>
      </c>
      <c r="F113" s="39" t="s">
        <v>92</v>
      </c>
      <c r="G113" s="44"/>
      <c r="H113" s="44"/>
      <c r="I113" s="41">
        <v>849250</v>
      </c>
      <c r="J113" s="83">
        <v>790750</v>
      </c>
      <c r="K113" s="94"/>
    </row>
    <row r="114" spans="1:11" s="8" customFormat="1" ht="20.25" customHeight="1">
      <c r="A114" s="43" t="s">
        <v>157</v>
      </c>
      <c r="B114" s="64">
        <v>303</v>
      </c>
      <c r="C114" s="39" t="s">
        <v>19</v>
      </c>
      <c r="D114" s="39" t="s">
        <v>25</v>
      </c>
      <c r="E114" s="39" t="s">
        <v>164</v>
      </c>
      <c r="F114" s="39"/>
      <c r="G114" s="44"/>
      <c r="H114" s="44"/>
      <c r="I114" s="41">
        <f>I115</f>
        <v>250000</v>
      </c>
      <c r="J114" s="74">
        <f>J115</f>
        <v>133653.63</v>
      </c>
      <c r="K114" s="94"/>
    </row>
    <row r="115" spans="1:11" s="8" customFormat="1" ht="36" customHeight="1">
      <c r="A115" s="66" t="s">
        <v>136</v>
      </c>
      <c r="B115" s="63">
        <v>303</v>
      </c>
      <c r="C115" s="39" t="s">
        <v>19</v>
      </c>
      <c r="D115" s="39" t="s">
        <v>25</v>
      </c>
      <c r="E115" s="39" t="s">
        <v>164</v>
      </c>
      <c r="F115" s="39" t="s">
        <v>135</v>
      </c>
      <c r="G115" s="44"/>
      <c r="H115" s="44"/>
      <c r="I115" s="41">
        <v>250000</v>
      </c>
      <c r="J115" s="83">
        <v>133653.63</v>
      </c>
      <c r="K115" s="94"/>
    </row>
    <row r="116" spans="1:11" s="6" customFormat="1" ht="39" customHeight="1">
      <c r="A116" s="58" t="s">
        <v>40</v>
      </c>
      <c r="B116" s="65">
        <v>303</v>
      </c>
      <c r="C116" s="53" t="s">
        <v>41</v>
      </c>
      <c r="D116" s="53" t="s">
        <v>81</v>
      </c>
      <c r="E116" s="53"/>
      <c r="F116" s="53"/>
      <c r="G116" s="54" t="e">
        <f>#REF!+#REF!+G124</f>
        <v>#REF!</v>
      </c>
      <c r="H116" s="54" t="e">
        <f>#REF!+#REF!+H124</f>
        <v>#REF!</v>
      </c>
      <c r="I116" s="52">
        <f>I117+I124</f>
        <v>1447500</v>
      </c>
      <c r="J116" s="75">
        <f>J117+J124</f>
        <v>1180472.2999999998</v>
      </c>
      <c r="K116" s="101">
        <f>J116*100/I116</f>
        <v>81.55249050086354</v>
      </c>
    </row>
    <row r="117" spans="1:11" s="6" customFormat="1" ht="21" customHeight="1">
      <c r="A117" s="43" t="s">
        <v>42</v>
      </c>
      <c r="B117" s="64">
        <v>303</v>
      </c>
      <c r="C117" s="49" t="s">
        <v>41</v>
      </c>
      <c r="D117" s="49" t="s">
        <v>8</v>
      </c>
      <c r="E117" s="49"/>
      <c r="F117" s="49"/>
      <c r="G117" s="42"/>
      <c r="H117" s="42"/>
      <c r="I117" s="37">
        <f>I120+I123</f>
        <v>906000</v>
      </c>
      <c r="J117" s="76">
        <f>J120+J123</f>
        <v>799603.08</v>
      </c>
      <c r="K117" s="99"/>
    </row>
    <row r="118" spans="1:11" s="21" customFormat="1" ht="17.25" customHeight="1">
      <c r="A118" s="33" t="s">
        <v>55</v>
      </c>
      <c r="B118" s="63">
        <v>303</v>
      </c>
      <c r="C118" s="34" t="s">
        <v>41</v>
      </c>
      <c r="D118" s="34" t="s">
        <v>8</v>
      </c>
      <c r="E118" s="34" t="s">
        <v>137</v>
      </c>
      <c r="F118" s="35"/>
      <c r="G118" s="36"/>
      <c r="H118" s="36"/>
      <c r="I118" s="37">
        <f>I120</f>
        <v>706000</v>
      </c>
      <c r="J118" s="76">
        <f>J120</f>
        <v>684803.08</v>
      </c>
      <c r="K118" s="96"/>
    </row>
    <row r="119" spans="1:11" s="21" customFormat="1" ht="17.25" customHeight="1">
      <c r="A119" s="33" t="s">
        <v>56</v>
      </c>
      <c r="B119" s="63">
        <v>303</v>
      </c>
      <c r="C119" s="34" t="s">
        <v>41</v>
      </c>
      <c r="D119" s="34" t="s">
        <v>8</v>
      </c>
      <c r="E119" s="34" t="s">
        <v>138</v>
      </c>
      <c r="F119" s="35"/>
      <c r="G119" s="36"/>
      <c r="H119" s="36"/>
      <c r="I119" s="37">
        <f>I120</f>
        <v>706000</v>
      </c>
      <c r="J119" s="76">
        <f>J120</f>
        <v>684803.08</v>
      </c>
      <c r="K119" s="96"/>
    </row>
    <row r="120" spans="1:11" s="21" customFormat="1" ht="17.25" customHeight="1">
      <c r="A120" s="38" t="s">
        <v>93</v>
      </c>
      <c r="B120" s="64">
        <v>303</v>
      </c>
      <c r="C120" s="34" t="s">
        <v>41</v>
      </c>
      <c r="D120" s="34" t="s">
        <v>8</v>
      </c>
      <c r="E120" s="34" t="s">
        <v>138</v>
      </c>
      <c r="F120" s="34" t="s">
        <v>92</v>
      </c>
      <c r="G120" s="36"/>
      <c r="H120" s="36"/>
      <c r="I120" s="37">
        <v>706000</v>
      </c>
      <c r="J120" s="83">
        <v>684803.08</v>
      </c>
      <c r="K120" s="96"/>
    </row>
    <row r="121" spans="1:11" s="9" customFormat="1" ht="21" customHeight="1">
      <c r="A121" s="33" t="s">
        <v>71</v>
      </c>
      <c r="B121" s="63">
        <v>303</v>
      </c>
      <c r="C121" s="34" t="s">
        <v>41</v>
      </c>
      <c r="D121" s="34" t="s">
        <v>8</v>
      </c>
      <c r="E121" s="34" t="s">
        <v>94</v>
      </c>
      <c r="F121" s="34"/>
      <c r="G121" s="42" t="e">
        <f>G123</f>
        <v>#REF!</v>
      </c>
      <c r="H121" s="42" t="e">
        <f>H123</f>
        <v>#REF!</v>
      </c>
      <c r="I121" s="37">
        <f>I123</f>
        <v>200000</v>
      </c>
      <c r="J121" s="76">
        <f>J123</f>
        <v>114800</v>
      </c>
      <c r="K121" s="94"/>
    </row>
    <row r="122" spans="1:11" s="9" customFormat="1" ht="20.25" customHeight="1">
      <c r="A122" s="33" t="s">
        <v>72</v>
      </c>
      <c r="B122" s="63">
        <v>303</v>
      </c>
      <c r="C122" s="34" t="s">
        <v>41</v>
      </c>
      <c r="D122" s="34" t="s">
        <v>8</v>
      </c>
      <c r="E122" s="34" t="s">
        <v>130</v>
      </c>
      <c r="F122" s="34"/>
      <c r="G122" s="42"/>
      <c r="H122" s="42"/>
      <c r="I122" s="37">
        <f>I123</f>
        <v>200000</v>
      </c>
      <c r="J122" s="76">
        <f>J123</f>
        <v>114800</v>
      </c>
      <c r="K122" s="94"/>
    </row>
    <row r="123" spans="1:11" s="9" customFormat="1" ht="17.25" customHeight="1">
      <c r="A123" s="38" t="s">
        <v>93</v>
      </c>
      <c r="B123" s="64">
        <v>303</v>
      </c>
      <c r="C123" s="39" t="s">
        <v>41</v>
      </c>
      <c r="D123" s="39" t="s">
        <v>8</v>
      </c>
      <c r="E123" s="39" t="s">
        <v>130</v>
      </c>
      <c r="F123" s="39" t="s">
        <v>92</v>
      </c>
      <c r="G123" s="44" t="e">
        <f>#REF!</f>
        <v>#REF!</v>
      </c>
      <c r="H123" s="44" t="e">
        <f>#REF!</f>
        <v>#REF!</v>
      </c>
      <c r="I123" s="41">
        <v>200000</v>
      </c>
      <c r="J123" s="83">
        <v>114800</v>
      </c>
      <c r="K123" s="94"/>
    </row>
    <row r="124" spans="1:11" s="7" customFormat="1" ht="35.25" customHeight="1">
      <c r="A124" s="70" t="s">
        <v>43</v>
      </c>
      <c r="B124" s="63">
        <v>303</v>
      </c>
      <c r="C124" s="35" t="s">
        <v>41</v>
      </c>
      <c r="D124" s="35" t="s">
        <v>14</v>
      </c>
      <c r="E124" s="35"/>
      <c r="F124" s="35"/>
      <c r="G124" s="36" t="e">
        <f>#REF!+#REF!</f>
        <v>#REF!</v>
      </c>
      <c r="H124" s="36" t="e">
        <f>#REF!+#REF!</f>
        <v>#REF!</v>
      </c>
      <c r="I124" s="69">
        <f>I125</f>
        <v>541500</v>
      </c>
      <c r="J124" s="80">
        <f>J125</f>
        <v>380869.22</v>
      </c>
      <c r="K124" s="95"/>
    </row>
    <row r="125" spans="1:11" ht="15.75" customHeight="1">
      <c r="A125" s="33" t="s">
        <v>71</v>
      </c>
      <c r="B125" s="63">
        <v>303</v>
      </c>
      <c r="C125" s="34" t="s">
        <v>41</v>
      </c>
      <c r="D125" s="34" t="s">
        <v>14</v>
      </c>
      <c r="E125" s="34" t="s">
        <v>94</v>
      </c>
      <c r="F125" s="34"/>
      <c r="G125" s="42" t="e">
        <f>G127</f>
        <v>#REF!</v>
      </c>
      <c r="H125" s="42" t="e">
        <f>H127</f>
        <v>#REF!</v>
      </c>
      <c r="I125" s="37">
        <f>I127+I129+I131</f>
        <v>541500</v>
      </c>
      <c r="J125" s="76">
        <f>J127+J129+J131</f>
        <v>380869.22</v>
      </c>
      <c r="K125" s="94"/>
    </row>
    <row r="126" spans="1:11" ht="15.75" customHeight="1">
      <c r="A126" s="33" t="s">
        <v>70</v>
      </c>
      <c r="B126" s="64">
        <v>303</v>
      </c>
      <c r="C126" s="34" t="s">
        <v>41</v>
      </c>
      <c r="D126" s="34" t="s">
        <v>14</v>
      </c>
      <c r="E126" s="34" t="s">
        <v>118</v>
      </c>
      <c r="F126" s="34"/>
      <c r="G126" s="42"/>
      <c r="H126" s="42"/>
      <c r="I126" s="37">
        <f>I127</f>
        <v>70000</v>
      </c>
      <c r="J126" s="76">
        <f>J127</f>
        <v>41821.24</v>
      </c>
      <c r="K126" s="94"/>
    </row>
    <row r="127" spans="1:11" s="8" customFormat="1" ht="15.75" customHeight="1">
      <c r="A127" s="38" t="s">
        <v>93</v>
      </c>
      <c r="B127" s="63">
        <v>303</v>
      </c>
      <c r="C127" s="39" t="s">
        <v>41</v>
      </c>
      <c r="D127" s="39" t="s">
        <v>14</v>
      </c>
      <c r="E127" s="39" t="s">
        <v>118</v>
      </c>
      <c r="F127" s="39" t="s">
        <v>92</v>
      </c>
      <c r="G127" s="44" t="e">
        <f>#REF!</f>
        <v>#REF!</v>
      </c>
      <c r="H127" s="44" t="e">
        <f>#REF!</f>
        <v>#REF!</v>
      </c>
      <c r="I127" s="41">
        <v>70000</v>
      </c>
      <c r="J127" s="83">
        <v>41821.24</v>
      </c>
      <c r="K127" s="94"/>
    </row>
    <row r="128" spans="1:11" s="8" customFormat="1" ht="15.75" customHeight="1">
      <c r="A128" s="33" t="s">
        <v>69</v>
      </c>
      <c r="B128" s="63">
        <v>303</v>
      </c>
      <c r="C128" s="34" t="s">
        <v>41</v>
      </c>
      <c r="D128" s="34" t="s">
        <v>14</v>
      </c>
      <c r="E128" s="34" t="s">
        <v>131</v>
      </c>
      <c r="F128" s="34"/>
      <c r="G128" s="42"/>
      <c r="H128" s="42"/>
      <c r="I128" s="37">
        <f>I129</f>
        <v>245000</v>
      </c>
      <c r="J128" s="76">
        <f>J129</f>
        <v>219997.47</v>
      </c>
      <c r="K128" s="94"/>
    </row>
    <row r="129" spans="1:11" s="8" customFormat="1" ht="15.75" customHeight="1">
      <c r="A129" s="38" t="s">
        <v>93</v>
      </c>
      <c r="B129" s="64">
        <v>303</v>
      </c>
      <c r="C129" s="39" t="s">
        <v>41</v>
      </c>
      <c r="D129" s="39" t="s">
        <v>14</v>
      </c>
      <c r="E129" s="39" t="s">
        <v>131</v>
      </c>
      <c r="F129" s="39" t="s">
        <v>92</v>
      </c>
      <c r="G129" s="44" t="e">
        <f>#REF!</f>
        <v>#REF!</v>
      </c>
      <c r="H129" s="44" t="e">
        <f>#REF!</f>
        <v>#REF!</v>
      </c>
      <c r="I129" s="41">
        <v>245000</v>
      </c>
      <c r="J129" s="83">
        <v>219997.47</v>
      </c>
      <c r="K129" s="94"/>
    </row>
    <row r="130" spans="1:11" s="8" customFormat="1" ht="15.75" customHeight="1">
      <c r="A130" s="33" t="s">
        <v>72</v>
      </c>
      <c r="B130" s="63">
        <v>303</v>
      </c>
      <c r="C130" s="34" t="s">
        <v>41</v>
      </c>
      <c r="D130" s="34" t="s">
        <v>14</v>
      </c>
      <c r="E130" s="34" t="s">
        <v>130</v>
      </c>
      <c r="F130" s="34"/>
      <c r="G130" s="42"/>
      <c r="H130" s="42"/>
      <c r="I130" s="37">
        <f>I131</f>
        <v>226500</v>
      </c>
      <c r="J130" s="76">
        <f>J131</f>
        <v>119050.51</v>
      </c>
      <c r="K130" s="94"/>
    </row>
    <row r="131" spans="1:11" s="8" customFormat="1" ht="15.75" customHeight="1">
      <c r="A131" s="38" t="s">
        <v>93</v>
      </c>
      <c r="B131" s="63">
        <v>303</v>
      </c>
      <c r="C131" s="39" t="s">
        <v>41</v>
      </c>
      <c r="D131" s="39" t="s">
        <v>14</v>
      </c>
      <c r="E131" s="39" t="s">
        <v>130</v>
      </c>
      <c r="F131" s="39" t="s">
        <v>92</v>
      </c>
      <c r="G131" s="44" t="e">
        <f>#REF!</f>
        <v>#REF!</v>
      </c>
      <c r="H131" s="44" t="e">
        <f>#REF!</f>
        <v>#REF!</v>
      </c>
      <c r="I131" s="41">
        <v>226500</v>
      </c>
      <c r="J131" s="83">
        <v>119050.51</v>
      </c>
      <c r="K131" s="94"/>
    </row>
    <row r="132" spans="1:11" s="21" customFormat="1" ht="24.75" customHeight="1">
      <c r="A132" s="58" t="s">
        <v>51</v>
      </c>
      <c r="B132" s="61">
        <v>303</v>
      </c>
      <c r="C132" s="53" t="s">
        <v>25</v>
      </c>
      <c r="D132" s="53" t="s">
        <v>81</v>
      </c>
      <c r="E132" s="53"/>
      <c r="F132" s="53"/>
      <c r="G132" s="54" t="e">
        <f>#REF!+#REF!+#REF!</f>
        <v>#REF!</v>
      </c>
      <c r="H132" s="54" t="e">
        <f>#REF!+#REF!+#REF!</f>
        <v>#REF!</v>
      </c>
      <c r="I132" s="52">
        <f aca="true" t="shared" si="4" ref="I132:J135">I133</f>
        <v>145000</v>
      </c>
      <c r="J132" s="75">
        <f t="shared" si="4"/>
        <v>0</v>
      </c>
      <c r="K132" s="88">
        <f>J132*100/I132</f>
        <v>0</v>
      </c>
    </row>
    <row r="133" spans="1:11" s="22" customFormat="1" ht="18.75" customHeight="1">
      <c r="A133" s="33" t="s">
        <v>57</v>
      </c>
      <c r="B133" s="63">
        <v>303</v>
      </c>
      <c r="C133" s="34" t="s">
        <v>25</v>
      </c>
      <c r="D133" s="34" t="s">
        <v>25</v>
      </c>
      <c r="E133" s="34"/>
      <c r="F133" s="34"/>
      <c r="G133" s="42"/>
      <c r="H133" s="42"/>
      <c r="I133" s="37">
        <f t="shared" si="4"/>
        <v>145000</v>
      </c>
      <c r="J133" s="76">
        <f t="shared" si="4"/>
        <v>0</v>
      </c>
      <c r="K133" s="95"/>
    </row>
    <row r="134" spans="1:11" s="23" customFormat="1" ht="24" customHeight="1">
      <c r="A134" s="33" t="s">
        <v>71</v>
      </c>
      <c r="B134" s="63">
        <v>303</v>
      </c>
      <c r="C134" s="34" t="s">
        <v>25</v>
      </c>
      <c r="D134" s="34" t="s">
        <v>25</v>
      </c>
      <c r="E134" s="34" t="s">
        <v>94</v>
      </c>
      <c r="F134" s="34"/>
      <c r="G134" s="42" t="e">
        <f>G136</f>
        <v>#REF!</v>
      </c>
      <c r="H134" s="42" t="e">
        <f>H136</f>
        <v>#REF!</v>
      </c>
      <c r="I134" s="37">
        <f t="shared" si="4"/>
        <v>145000</v>
      </c>
      <c r="J134" s="76">
        <f t="shared" si="4"/>
        <v>0</v>
      </c>
      <c r="K134" s="94"/>
    </row>
    <row r="135" spans="1:11" s="23" customFormat="1" ht="23.25" customHeight="1">
      <c r="A135" s="33" t="s">
        <v>70</v>
      </c>
      <c r="B135" s="64">
        <v>303</v>
      </c>
      <c r="C135" s="34" t="s">
        <v>25</v>
      </c>
      <c r="D135" s="34" t="s">
        <v>25</v>
      </c>
      <c r="E135" s="34" t="s">
        <v>118</v>
      </c>
      <c r="F135" s="34"/>
      <c r="G135" s="42"/>
      <c r="H135" s="42"/>
      <c r="I135" s="37">
        <f t="shared" si="4"/>
        <v>145000</v>
      </c>
      <c r="J135" s="76">
        <f t="shared" si="4"/>
        <v>0</v>
      </c>
      <c r="K135" s="94"/>
    </row>
    <row r="136" spans="1:11" s="24" customFormat="1" ht="19.5" customHeight="1">
      <c r="A136" s="38" t="s">
        <v>93</v>
      </c>
      <c r="B136" s="63">
        <v>303</v>
      </c>
      <c r="C136" s="39" t="s">
        <v>25</v>
      </c>
      <c r="D136" s="39" t="s">
        <v>25</v>
      </c>
      <c r="E136" s="39" t="s">
        <v>118</v>
      </c>
      <c r="F136" s="39" t="s">
        <v>92</v>
      </c>
      <c r="G136" s="44" t="e">
        <f>'[1]главы'!H128+'[1]главы'!H626</f>
        <v>#REF!</v>
      </c>
      <c r="H136" s="44" t="e">
        <f>'[1]главы'!I128+'[1]главы'!I626</f>
        <v>#REF!</v>
      </c>
      <c r="I136" s="41">
        <v>145000</v>
      </c>
      <c r="J136" s="84">
        <v>0</v>
      </c>
      <c r="K136" s="94"/>
    </row>
    <row r="137" spans="1:11" s="21" customFormat="1" ht="27.75" customHeight="1">
      <c r="A137" s="58" t="s">
        <v>44</v>
      </c>
      <c r="B137" s="65">
        <v>303</v>
      </c>
      <c r="C137" s="53" t="s">
        <v>28</v>
      </c>
      <c r="D137" s="53" t="s">
        <v>81</v>
      </c>
      <c r="E137" s="53"/>
      <c r="F137" s="53"/>
      <c r="G137" s="54" t="e">
        <f>#REF!+#REF!+G138+#REF!+#REF!</f>
        <v>#REF!</v>
      </c>
      <c r="H137" s="54" t="e">
        <f>#REF!+#REF!+H138+#REF!+#REF!</f>
        <v>#REF!</v>
      </c>
      <c r="I137" s="52">
        <f>I138+I147</f>
        <v>3005700</v>
      </c>
      <c r="J137" s="75">
        <f>J138+J147</f>
        <v>2750067.59</v>
      </c>
      <c r="K137" s="101">
        <f>J137*100/I137</f>
        <v>91.49507901653524</v>
      </c>
    </row>
    <row r="138" spans="1:11" s="23" customFormat="1" ht="15.75" customHeight="1">
      <c r="A138" s="33" t="s">
        <v>45</v>
      </c>
      <c r="B138" s="64">
        <v>303</v>
      </c>
      <c r="C138" s="34" t="s">
        <v>28</v>
      </c>
      <c r="D138" s="34" t="s">
        <v>11</v>
      </c>
      <c r="E138" s="34"/>
      <c r="F138" s="34"/>
      <c r="G138" s="42" t="e">
        <f>#REF!+#REF!+G142</f>
        <v>#REF!</v>
      </c>
      <c r="H138" s="42" t="e">
        <f>#REF!+#REF!+H142</f>
        <v>#REF!</v>
      </c>
      <c r="I138" s="37">
        <f>I141+I144+I146</f>
        <v>2324000</v>
      </c>
      <c r="J138" s="76">
        <f>J141+J144+J146</f>
        <v>2096873.67</v>
      </c>
      <c r="K138" s="98"/>
    </row>
    <row r="139" spans="1:11" s="23" customFormat="1" ht="15.75" customHeight="1">
      <c r="A139" s="33" t="s">
        <v>58</v>
      </c>
      <c r="B139" s="63">
        <v>303</v>
      </c>
      <c r="C139" s="34" t="s">
        <v>28</v>
      </c>
      <c r="D139" s="34" t="s">
        <v>11</v>
      </c>
      <c r="E139" s="34" t="s">
        <v>132</v>
      </c>
      <c r="F139" s="34"/>
      <c r="G139" s="42"/>
      <c r="H139" s="42"/>
      <c r="I139" s="37">
        <f>I140</f>
        <v>74000</v>
      </c>
      <c r="J139" s="76">
        <f>J140</f>
        <v>37000</v>
      </c>
      <c r="K139" s="98"/>
    </row>
    <row r="140" spans="1:11" s="23" customFormat="1" ht="15.75" customHeight="1">
      <c r="A140" s="33" t="s">
        <v>46</v>
      </c>
      <c r="B140" s="63">
        <v>303</v>
      </c>
      <c r="C140" s="34" t="s">
        <v>28</v>
      </c>
      <c r="D140" s="34" t="s">
        <v>11</v>
      </c>
      <c r="E140" s="34" t="s">
        <v>133</v>
      </c>
      <c r="F140" s="34"/>
      <c r="G140" s="42"/>
      <c r="H140" s="42"/>
      <c r="I140" s="37">
        <f>I141</f>
        <v>74000</v>
      </c>
      <c r="J140" s="76">
        <f>J141</f>
        <v>37000</v>
      </c>
      <c r="K140" s="98"/>
    </row>
    <row r="141" spans="1:11" s="23" customFormat="1" ht="15.75" customHeight="1">
      <c r="A141" s="33" t="s">
        <v>129</v>
      </c>
      <c r="B141" s="64">
        <v>303</v>
      </c>
      <c r="C141" s="34" t="s">
        <v>28</v>
      </c>
      <c r="D141" s="34" t="s">
        <v>11</v>
      </c>
      <c r="E141" s="34" t="s">
        <v>133</v>
      </c>
      <c r="F141" s="34" t="s">
        <v>128</v>
      </c>
      <c r="G141" s="42"/>
      <c r="H141" s="42"/>
      <c r="I141" s="37">
        <v>74000</v>
      </c>
      <c r="J141" s="83">
        <v>37000</v>
      </c>
      <c r="K141" s="98"/>
    </row>
    <row r="142" spans="1:11" ht="15.75" customHeight="1">
      <c r="A142" s="33" t="s">
        <v>71</v>
      </c>
      <c r="B142" s="63">
        <v>303</v>
      </c>
      <c r="C142" s="34" t="s">
        <v>28</v>
      </c>
      <c r="D142" s="34" t="s">
        <v>11</v>
      </c>
      <c r="E142" s="34" t="s">
        <v>94</v>
      </c>
      <c r="F142" s="34"/>
      <c r="G142" s="42" t="e">
        <f>G144+#REF!</f>
        <v>#REF!</v>
      </c>
      <c r="H142" s="42" t="e">
        <f>H144+#REF!</f>
        <v>#REF!</v>
      </c>
      <c r="I142" s="37">
        <f>I144+I146</f>
        <v>2250000</v>
      </c>
      <c r="J142" s="76">
        <f>J144+J146</f>
        <v>2059873.67</v>
      </c>
      <c r="K142" s="94"/>
    </row>
    <row r="143" spans="1:11" ht="15.75" customHeight="1">
      <c r="A143" s="33" t="s">
        <v>70</v>
      </c>
      <c r="B143" s="63">
        <v>303</v>
      </c>
      <c r="C143" s="34" t="s">
        <v>28</v>
      </c>
      <c r="D143" s="34" t="s">
        <v>11</v>
      </c>
      <c r="E143" s="34" t="s">
        <v>118</v>
      </c>
      <c r="F143" s="34"/>
      <c r="G143" s="42"/>
      <c r="H143" s="42"/>
      <c r="I143" s="37">
        <f>I144</f>
        <v>50000</v>
      </c>
      <c r="J143" s="76">
        <f>J144</f>
        <v>0</v>
      </c>
      <c r="K143" s="94"/>
    </row>
    <row r="144" spans="1:11" s="8" customFormat="1" ht="15.75" customHeight="1">
      <c r="A144" s="38" t="s">
        <v>129</v>
      </c>
      <c r="B144" s="64">
        <v>303</v>
      </c>
      <c r="C144" s="39" t="s">
        <v>28</v>
      </c>
      <c r="D144" s="39" t="s">
        <v>11</v>
      </c>
      <c r="E144" s="39" t="s">
        <v>118</v>
      </c>
      <c r="F144" s="39" t="s">
        <v>128</v>
      </c>
      <c r="G144" s="44">
        <f>'[1]главы'!H576</f>
        <v>14093</v>
      </c>
      <c r="H144" s="44">
        <f>'[1]главы'!I576</f>
        <v>0</v>
      </c>
      <c r="I144" s="41">
        <v>50000</v>
      </c>
      <c r="J144" s="83">
        <v>0</v>
      </c>
      <c r="K144" s="94"/>
    </row>
    <row r="145" spans="1:11" s="8" customFormat="1" ht="15.75" customHeight="1">
      <c r="A145" s="33" t="s">
        <v>69</v>
      </c>
      <c r="B145" s="63">
        <v>303</v>
      </c>
      <c r="C145" s="34" t="s">
        <v>28</v>
      </c>
      <c r="D145" s="34" t="s">
        <v>11</v>
      </c>
      <c r="E145" s="34" t="s">
        <v>131</v>
      </c>
      <c r="F145" s="34"/>
      <c r="G145" s="44"/>
      <c r="H145" s="44"/>
      <c r="I145" s="41">
        <f>I146</f>
        <v>2200000</v>
      </c>
      <c r="J145" s="74">
        <f>J146</f>
        <v>2059873.67</v>
      </c>
      <c r="K145" s="94"/>
    </row>
    <row r="146" spans="1:11" s="8" customFormat="1" ht="15.75" customHeight="1">
      <c r="A146" s="38" t="s">
        <v>129</v>
      </c>
      <c r="B146" s="63">
        <v>303</v>
      </c>
      <c r="C146" s="39" t="s">
        <v>28</v>
      </c>
      <c r="D146" s="39" t="s">
        <v>11</v>
      </c>
      <c r="E146" s="39" t="s">
        <v>131</v>
      </c>
      <c r="F146" s="39" t="s">
        <v>128</v>
      </c>
      <c r="G146" s="44"/>
      <c r="H146" s="44"/>
      <c r="I146" s="41">
        <v>2200000</v>
      </c>
      <c r="J146" s="83">
        <v>2059873.67</v>
      </c>
      <c r="K146" s="94"/>
    </row>
    <row r="147" spans="1:11" s="8" customFormat="1" ht="15.75" customHeight="1">
      <c r="A147" s="38" t="s">
        <v>62</v>
      </c>
      <c r="B147" s="64">
        <v>303</v>
      </c>
      <c r="C147" s="71" t="s">
        <v>28</v>
      </c>
      <c r="D147" s="71" t="s">
        <v>14</v>
      </c>
      <c r="E147" s="71"/>
      <c r="F147" s="71"/>
      <c r="G147" s="40"/>
      <c r="H147" s="40"/>
      <c r="I147" s="59">
        <f>I148</f>
        <v>681700</v>
      </c>
      <c r="J147" s="79">
        <f>J148</f>
        <v>653193.92</v>
      </c>
      <c r="K147" s="94"/>
    </row>
    <row r="148" spans="1:11" s="8" customFormat="1" ht="54" customHeight="1">
      <c r="A148" s="33" t="s">
        <v>134</v>
      </c>
      <c r="B148" s="63">
        <v>303</v>
      </c>
      <c r="C148" s="34" t="s">
        <v>28</v>
      </c>
      <c r="D148" s="34" t="s">
        <v>14</v>
      </c>
      <c r="E148" s="34" t="s">
        <v>158</v>
      </c>
      <c r="F148" s="34"/>
      <c r="G148" s="44"/>
      <c r="H148" s="44"/>
      <c r="I148" s="41">
        <f>I149</f>
        <v>681700</v>
      </c>
      <c r="J148" s="74">
        <f>J149</f>
        <v>653193.92</v>
      </c>
      <c r="K148" s="94"/>
    </row>
    <row r="149" spans="1:11" s="8" customFormat="1" ht="33" customHeight="1">
      <c r="A149" s="38" t="s">
        <v>136</v>
      </c>
      <c r="B149" s="63">
        <v>303</v>
      </c>
      <c r="C149" s="39" t="s">
        <v>28</v>
      </c>
      <c r="D149" s="39" t="s">
        <v>14</v>
      </c>
      <c r="E149" s="39" t="s">
        <v>158</v>
      </c>
      <c r="F149" s="39" t="s">
        <v>135</v>
      </c>
      <c r="G149" s="44"/>
      <c r="H149" s="44"/>
      <c r="I149" s="41">
        <v>681700</v>
      </c>
      <c r="J149" s="83">
        <v>653193.92</v>
      </c>
      <c r="K149" s="94"/>
    </row>
    <row r="150" spans="1:11" s="8" customFormat="1" ht="23.25" customHeight="1">
      <c r="A150" s="58" t="s">
        <v>48</v>
      </c>
      <c r="B150" s="61">
        <v>303</v>
      </c>
      <c r="C150" s="53" t="s">
        <v>49</v>
      </c>
      <c r="D150" s="53" t="s">
        <v>81</v>
      </c>
      <c r="E150" s="53"/>
      <c r="F150" s="53"/>
      <c r="G150" s="54"/>
      <c r="H150" s="54"/>
      <c r="I150" s="52">
        <f>I151</f>
        <v>80000</v>
      </c>
      <c r="J150" s="75">
        <f>J151</f>
        <v>69500</v>
      </c>
      <c r="K150" s="101">
        <f>J150*100/I150</f>
        <v>86.875</v>
      </c>
    </row>
    <row r="151" spans="1:11" s="8" customFormat="1" ht="15.75" customHeight="1">
      <c r="A151" s="33" t="s">
        <v>50</v>
      </c>
      <c r="B151" s="63">
        <v>303</v>
      </c>
      <c r="C151" s="39" t="s">
        <v>49</v>
      </c>
      <c r="D151" s="39" t="s">
        <v>9</v>
      </c>
      <c r="E151" s="39"/>
      <c r="F151" s="39"/>
      <c r="G151" s="44"/>
      <c r="H151" s="44"/>
      <c r="I151" s="41">
        <f>I152</f>
        <v>80000</v>
      </c>
      <c r="J151" s="74">
        <f>J152</f>
        <v>69500</v>
      </c>
      <c r="K151" s="94"/>
    </row>
    <row r="152" spans="1:11" s="8" customFormat="1" ht="15.75" customHeight="1">
      <c r="A152" s="33" t="s">
        <v>68</v>
      </c>
      <c r="B152" s="63">
        <v>303</v>
      </c>
      <c r="C152" s="39" t="s">
        <v>49</v>
      </c>
      <c r="D152" s="39" t="s">
        <v>9</v>
      </c>
      <c r="E152" s="39" t="s">
        <v>94</v>
      </c>
      <c r="F152" s="39"/>
      <c r="G152" s="44"/>
      <c r="H152" s="44"/>
      <c r="I152" s="41">
        <f>I154</f>
        <v>80000</v>
      </c>
      <c r="J152" s="74">
        <f>J154</f>
        <v>69500</v>
      </c>
      <c r="K152" s="94"/>
    </row>
    <row r="153" spans="1:11" s="8" customFormat="1" ht="15.75" customHeight="1">
      <c r="A153" s="33" t="s">
        <v>67</v>
      </c>
      <c r="B153" s="64">
        <v>303</v>
      </c>
      <c r="C153" s="39" t="s">
        <v>49</v>
      </c>
      <c r="D153" s="39" t="s">
        <v>9</v>
      </c>
      <c r="E153" s="39" t="s">
        <v>130</v>
      </c>
      <c r="F153" s="39"/>
      <c r="G153" s="44"/>
      <c r="H153" s="44"/>
      <c r="I153" s="41">
        <f>I154</f>
        <v>80000</v>
      </c>
      <c r="J153" s="74">
        <f>J154</f>
        <v>69500</v>
      </c>
      <c r="K153" s="94"/>
    </row>
    <row r="154" spans="1:11" s="8" customFormat="1" ht="15.75" customHeight="1">
      <c r="A154" s="38" t="s">
        <v>93</v>
      </c>
      <c r="B154" s="63">
        <v>303</v>
      </c>
      <c r="C154" s="39" t="s">
        <v>49</v>
      </c>
      <c r="D154" s="39" t="s">
        <v>9</v>
      </c>
      <c r="E154" s="39" t="s">
        <v>130</v>
      </c>
      <c r="F154" s="39" t="s">
        <v>92</v>
      </c>
      <c r="G154" s="44"/>
      <c r="H154" s="44"/>
      <c r="I154" s="41">
        <v>80000</v>
      </c>
      <c r="J154" s="83">
        <v>69500</v>
      </c>
      <c r="K154" s="94"/>
    </row>
    <row r="155" spans="1:11" s="8" customFormat="1" ht="39" customHeight="1">
      <c r="A155" s="58" t="s">
        <v>146</v>
      </c>
      <c r="B155" s="65">
        <v>303</v>
      </c>
      <c r="C155" s="53"/>
      <c r="D155" s="53"/>
      <c r="E155" s="53"/>
      <c r="F155" s="53"/>
      <c r="G155" s="54"/>
      <c r="H155" s="54"/>
      <c r="I155" s="52">
        <f aca="true" t="shared" si="5" ref="I155:J157">I156</f>
        <v>3830799</v>
      </c>
      <c r="J155" s="75">
        <f t="shared" si="5"/>
        <v>3304142.3100000005</v>
      </c>
      <c r="K155" s="101">
        <f>J155*100/I155</f>
        <v>86.25204063173246</v>
      </c>
    </row>
    <row r="156" spans="1:13" s="7" customFormat="1" ht="49.5" customHeight="1">
      <c r="A156" s="33" t="s">
        <v>10</v>
      </c>
      <c r="B156" s="63">
        <v>303</v>
      </c>
      <c r="C156" s="34" t="s">
        <v>8</v>
      </c>
      <c r="D156" s="34" t="s">
        <v>11</v>
      </c>
      <c r="E156" s="34"/>
      <c r="F156" s="34"/>
      <c r="G156" s="42" t="e">
        <f>G158</f>
        <v>#REF!</v>
      </c>
      <c r="H156" s="42" t="e">
        <f>H158</f>
        <v>#REF!</v>
      </c>
      <c r="I156" s="37">
        <f t="shared" si="5"/>
        <v>3830799</v>
      </c>
      <c r="J156" s="76">
        <f t="shared" si="5"/>
        <v>3304142.3100000005</v>
      </c>
      <c r="K156" s="100"/>
      <c r="L156" s="18"/>
      <c r="M156" s="18"/>
    </row>
    <row r="157" spans="1:13" ht="50.25" customHeight="1">
      <c r="A157" s="33" t="s">
        <v>82</v>
      </c>
      <c r="B157" s="64">
        <v>303</v>
      </c>
      <c r="C157" s="34" t="s">
        <v>8</v>
      </c>
      <c r="D157" s="34" t="s">
        <v>11</v>
      </c>
      <c r="E157" s="34" t="s">
        <v>84</v>
      </c>
      <c r="F157" s="34"/>
      <c r="G157" s="42"/>
      <c r="H157" s="42"/>
      <c r="I157" s="37">
        <f t="shared" si="5"/>
        <v>3830799</v>
      </c>
      <c r="J157" s="37">
        <f t="shared" si="5"/>
        <v>3304142.3100000005</v>
      </c>
      <c r="K157" s="94"/>
      <c r="L157" s="19"/>
      <c r="M157" s="19"/>
    </row>
    <row r="158" spans="1:11" ht="15.75" customHeight="1">
      <c r="A158" s="33" t="s">
        <v>12</v>
      </c>
      <c r="B158" s="63">
        <v>303</v>
      </c>
      <c r="C158" s="34" t="s">
        <v>8</v>
      </c>
      <c r="D158" s="34" t="s">
        <v>11</v>
      </c>
      <c r="E158" s="34" t="s">
        <v>89</v>
      </c>
      <c r="F158" s="34"/>
      <c r="G158" s="42" t="e">
        <f>SUM(G159:G163)</f>
        <v>#REF!</v>
      </c>
      <c r="H158" s="42" t="e">
        <f>SUM(H159:H163)</f>
        <v>#REF!</v>
      </c>
      <c r="I158" s="37">
        <f>SUM(I159:I163)</f>
        <v>3830799</v>
      </c>
      <c r="J158" s="76">
        <f>SUM(J159:J163)</f>
        <v>3304142.3100000005</v>
      </c>
      <c r="K158" s="94"/>
    </row>
    <row r="159" spans="1:11" s="8" customFormat="1" ht="15.75" customHeight="1">
      <c r="A159" s="38" t="s">
        <v>88</v>
      </c>
      <c r="B159" s="63">
        <v>303</v>
      </c>
      <c r="C159" s="39" t="s">
        <v>8</v>
      </c>
      <c r="D159" s="39" t="s">
        <v>11</v>
      </c>
      <c r="E159" s="39" t="s">
        <v>89</v>
      </c>
      <c r="F159" s="39" t="s">
        <v>87</v>
      </c>
      <c r="G159" s="44">
        <f>'[1]главы'!H738</f>
        <v>54446</v>
      </c>
      <c r="H159" s="44">
        <f>'[1]главы'!I738</f>
        <v>0</v>
      </c>
      <c r="I159" s="41">
        <v>2034830</v>
      </c>
      <c r="J159" s="83">
        <v>1793259.36</v>
      </c>
      <c r="K159" s="94"/>
    </row>
    <row r="160" spans="1:11" s="8" customFormat="1" ht="15.75" customHeight="1">
      <c r="A160" s="38" t="s">
        <v>97</v>
      </c>
      <c r="B160" s="64">
        <v>303</v>
      </c>
      <c r="C160" s="39" t="s">
        <v>8</v>
      </c>
      <c r="D160" s="39" t="s">
        <v>11</v>
      </c>
      <c r="E160" s="39" t="s">
        <v>89</v>
      </c>
      <c r="F160" s="39" t="s">
        <v>90</v>
      </c>
      <c r="G160" s="44">
        <f>'[1]главы'!H739</f>
        <v>1600</v>
      </c>
      <c r="H160" s="44">
        <f>'[1]главы'!I739</f>
        <v>21</v>
      </c>
      <c r="I160" s="41">
        <v>50000</v>
      </c>
      <c r="J160" s="83">
        <v>30626.6</v>
      </c>
      <c r="K160" s="94"/>
    </row>
    <row r="161" spans="1:11" s="8" customFormat="1" ht="53.25" customHeight="1">
      <c r="A161" s="38" t="s">
        <v>150</v>
      </c>
      <c r="B161" s="64">
        <v>303</v>
      </c>
      <c r="C161" s="39" t="s">
        <v>8</v>
      </c>
      <c r="D161" s="39" t="s">
        <v>11</v>
      </c>
      <c r="E161" s="39" t="s">
        <v>148</v>
      </c>
      <c r="F161" s="39" t="s">
        <v>149</v>
      </c>
      <c r="G161" s="44"/>
      <c r="H161" s="44"/>
      <c r="I161" s="41">
        <v>1263277</v>
      </c>
      <c r="J161" s="83">
        <v>1221353.73</v>
      </c>
      <c r="K161" s="94"/>
    </row>
    <row r="162" spans="1:11" s="8" customFormat="1" ht="33.75" customHeight="1">
      <c r="A162" s="38" t="s">
        <v>98</v>
      </c>
      <c r="B162" s="63">
        <v>303</v>
      </c>
      <c r="C162" s="39" t="s">
        <v>8</v>
      </c>
      <c r="D162" s="39" t="s">
        <v>11</v>
      </c>
      <c r="E162" s="39" t="s">
        <v>89</v>
      </c>
      <c r="F162" s="39" t="s">
        <v>91</v>
      </c>
      <c r="G162" s="44" t="e">
        <f>'[1]главы'!H740</f>
        <v>#REF!</v>
      </c>
      <c r="H162" s="44" t="e">
        <f>'[1]главы'!I740</f>
        <v>#REF!</v>
      </c>
      <c r="I162" s="41">
        <v>212000</v>
      </c>
      <c r="J162" s="83">
        <v>163878.39</v>
      </c>
      <c r="K162" s="94"/>
    </row>
    <row r="163" spans="1:11" s="8" customFormat="1" ht="16.5" customHeight="1">
      <c r="A163" s="38" t="s">
        <v>93</v>
      </c>
      <c r="B163" s="63">
        <v>303</v>
      </c>
      <c r="C163" s="39" t="s">
        <v>8</v>
      </c>
      <c r="D163" s="39" t="s">
        <v>11</v>
      </c>
      <c r="E163" s="39" t="s">
        <v>89</v>
      </c>
      <c r="F163" s="39" t="s">
        <v>92</v>
      </c>
      <c r="G163" s="44" t="e">
        <f>'[1]главы'!H741</f>
        <v>#REF!</v>
      </c>
      <c r="H163" s="44" t="e">
        <f>'[1]главы'!I741</f>
        <v>#REF!</v>
      </c>
      <c r="I163" s="41">
        <v>270692</v>
      </c>
      <c r="J163" s="83">
        <v>95024.23</v>
      </c>
      <c r="K163" s="94"/>
    </row>
    <row r="164" spans="1:11" s="29" customFormat="1" ht="40.5" customHeight="1">
      <c r="A164" s="58" t="s">
        <v>147</v>
      </c>
      <c r="B164" s="65">
        <v>303</v>
      </c>
      <c r="C164" s="53"/>
      <c r="D164" s="53"/>
      <c r="E164" s="53"/>
      <c r="F164" s="53"/>
      <c r="G164" s="54"/>
      <c r="H164" s="54"/>
      <c r="I164" s="52">
        <f aca="true" t="shared" si="6" ref="I164:J166">I165</f>
        <v>2700714</v>
      </c>
      <c r="J164" s="75">
        <f t="shared" si="6"/>
        <v>2456748.29</v>
      </c>
      <c r="K164" s="101">
        <f>J164*100/I164</f>
        <v>90.96662178964526</v>
      </c>
    </row>
    <row r="165" spans="1:11" s="7" customFormat="1" ht="33.75" customHeight="1">
      <c r="A165" s="33" t="s">
        <v>16</v>
      </c>
      <c r="B165" s="63">
        <v>303</v>
      </c>
      <c r="C165" s="34" t="s">
        <v>8</v>
      </c>
      <c r="D165" s="34" t="s">
        <v>17</v>
      </c>
      <c r="E165" s="34"/>
      <c r="F165" s="34"/>
      <c r="G165" s="42" t="e">
        <f>#REF!+G166</f>
        <v>#REF!</v>
      </c>
      <c r="H165" s="42" t="e">
        <f>#REF!+H166</f>
        <v>#REF!</v>
      </c>
      <c r="I165" s="37">
        <f t="shared" si="6"/>
        <v>2700714</v>
      </c>
      <c r="J165" s="76">
        <f t="shared" si="6"/>
        <v>2456748.29</v>
      </c>
      <c r="K165" s="95"/>
    </row>
    <row r="166" spans="1:11" ht="47.25" customHeight="1">
      <c r="A166" s="48" t="s">
        <v>82</v>
      </c>
      <c r="B166" s="64">
        <v>303</v>
      </c>
      <c r="C166" s="49" t="s">
        <v>8</v>
      </c>
      <c r="D166" s="49" t="s">
        <v>17</v>
      </c>
      <c r="E166" s="49" t="s">
        <v>84</v>
      </c>
      <c r="F166" s="49"/>
      <c r="G166" s="42" t="e">
        <f>SUM(G168:G168)</f>
        <v>#REF!</v>
      </c>
      <c r="H166" s="42" t="e">
        <f>SUM(H168:H168)</f>
        <v>#REF!</v>
      </c>
      <c r="I166" s="37">
        <f t="shared" si="6"/>
        <v>2700714</v>
      </c>
      <c r="J166" s="76">
        <f t="shared" si="6"/>
        <v>2456748.29</v>
      </c>
      <c r="K166" s="94"/>
    </row>
    <row r="167" spans="1:11" ht="15.75" customHeight="1">
      <c r="A167" s="43" t="s">
        <v>12</v>
      </c>
      <c r="B167" s="63">
        <v>303</v>
      </c>
      <c r="C167" s="49" t="s">
        <v>8</v>
      </c>
      <c r="D167" s="49" t="s">
        <v>17</v>
      </c>
      <c r="E167" s="49" t="s">
        <v>89</v>
      </c>
      <c r="F167" s="49"/>
      <c r="G167" s="42"/>
      <c r="H167" s="42"/>
      <c r="I167" s="37">
        <f>SUM(I168:I171)</f>
        <v>2700714</v>
      </c>
      <c r="J167" s="76">
        <f>SUM(J168:J171)</f>
        <v>2456748.29</v>
      </c>
      <c r="K167" s="94"/>
    </row>
    <row r="168" spans="1:11" s="8" customFormat="1" ht="15.75" customHeight="1">
      <c r="A168" s="38" t="s">
        <v>88</v>
      </c>
      <c r="B168" s="63">
        <v>303</v>
      </c>
      <c r="C168" s="39" t="s">
        <v>8</v>
      </c>
      <c r="D168" s="39" t="s">
        <v>17</v>
      </c>
      <c r="E168" s="39" t="s">
        <v>89</v>
      </c>
      <c r="F168" s="39" t="s">
        <v>87</v>
      </c>
      <c r="G168" s="44" t="e">
        <f>'[1]главы'!H718</f>
        <v>#REF!</v>
      </c>
      <c r="H168" s="44" t="e">
        <f>'[1]главы'!I718</f>
        <v>#REF!</v>
      </c>
      <c r="I168" s="41">
        <v>2466714</v>
      </c>
      <c r="J168" s="83">
        <v>2274349.2</v>
      </c>
      <c r="K168" s="94"/>
    </row>
    <row r="169" spans="1:11" ht="16.5" customHeight="1">
      <c r="A169" s="48" t="s">
        <v>97</v>
      </c>
      <c r="B169" s="64">
        <v>303</v>
      </c>
      <c r="C169" s="49" t="s">
        <v>8</v>
      </c>
      <c r="D169" s="49" t="s">
        <v>17</v>
      </c>
      <c r="E169" s="49" t="s">
        <v>89</v>
      </c>
      <c r="F169" s="49" t="s">
        <v>90</v>
      </c>
      <c r="G169" s="42"/>
      <c r="H169" s="42"/>
      <c r="I169" s="37">
        <v>55000</v>
      </c>
      <c r="J169" s="83">
        <v>47520</v>
      </c>
      <c r="K169" s="94"/>
    </row>
    <row r="170" spans="1:11" s="8" customFormat="1" ht="32.25" customHeight="1">
      <c r="A170" s="38" t="s">
        <v>98</v>
      </c>
      <c r="B170" s="63">
        <v>303</v>
      </c>
      <c r="C170" s="39" t="s">
        <v>8</v>
      </c>
      <c r="D170" s="39" t="s">
        <v>17</v>
      </c>
      <c r="E170" s="39" t="s">
        <v>89</v>
      </c>
      <c r="F170" s="39" t="s">
        <v>91</v>
      </c>
      <c r="G170" s="44" t="e">
        <f>'[1]главы'!H720</f>
        <v>#REF!</v>
      </c>
      <c r="H170" s="44" t="e">
        <f>'[1]главы'!I720</f>
        <v>#REF!</v>
      </c>
      <c r="I170" s="41">
        <v>132500</v>
      </c>
      <c r="J170" s="83">
        <v>103677.59</v>
      </c>
      <c r="K170" s="94"/>
    </row>
    <row r="171" spans="1:11" ht="16.5" customHeight="1">
      <c r="A171" s="48" t="s">
        <v>93</v>
      </c>
      <c r="B171" s="72" t="s">
        <v>144</v>
      </c>
      <c r="C171" s="49" t="s">
        <v>8</v>
      </c>
      <c r="D171" s="49" t="s">
        <v>17</v>
      </c>
      <c r="E171" s="49" t="s">
        <v>89</v>
      </c>
      <c r="F171" s="49" t="s">
        <v>92</v>
      </c>
      <c r="G171" s="42"/>
      <c r="H171" s="42"/>
      <c r="I171" s="37">
        <v>46500</v>
      </c>
      <c r="J171" s="83">
        <v>31201.5</v>
      </c>
      <c r="K171" s="94"/>
    </row>
    <row r="172" spans="1:11" ht="24.75" customHeight="1">
      <c r="A172" s="73" t="s">
        <v>47</v>
      </c>
      <c r="B172" s="35"/>
      <c r="C172" s="35"/>
      <c r="D172" s="35"/>
      <c r="E172" s="35"/>
      <c r="F172" s="35"/>
      <c r="G172" s="36" t="e">
        <f>#REF!+G137+G132+G116+G89+#REF!+#REF!+G60+G50+G11</f>
        <v>#REF!</v>
      </c>
      <c r="H172" s="36" t="e">
        <f>#REF!+H137+H132+H116+H89+#REF!+#REF!+H60+H50+H11</f>
        <v>#REF!</v>
      </c>
      <c r="I172" s="69">
        <f>I150+I137+I132+I116+I89+I77+I60+I50+I11+I156+I165</f>
        <v>100933266.43</v>
      </c>
      <c r="J172" s="80">
        <f>J150+J137+J132+J116+J89+J77+J60+J50+J11+J156+J165</f>
        <v>97518479.81000002</v>
      </c>
      <c r="K172" s="102">
        <f>J172*100/I172</f>
        <v>96.61678776405375</v>
      </c>
    </row>
    <row r="173" spans="1:14" ht="16.5">
      <c r="A173" s="10"/>
      <c r="B173" s="10"/>
      <c r="C173" s="11"/>
      <c r="D173" s="11"/>
      <c r="E173" s="11"/>
      <c r="F173" s="12"/>
      <c r="G173" s="13"/>
      <c r="H173" s="13"/>
      <c r="I173" s="16"/>
      <c r="L173" s="14"/>
      <c r="M173" s="14"/>
      <c r="N173" s="14"/>
    </row>
    <row r="174" spans="1:14" ht="16.5">
      <c r="A174" s="10"/>
      <c r="B174" s="10"/>
      <c r="C174" s="10"/>
      <c r="D174" s="10"/>
      <c r="E174" s="10"/>
      <c r="F174" s="13"/>
      <c r="G174" s="13"/>
      <c r="H174" s="13"/>
      <c r="I174" s="20"/>
      <c r="L174" s="14"/>
      <c r="M174" s="14"/>
      <c r="N174" s="14"/>
    </row>
    <row r="175" spans="1:9" ht="16.5">
      <c r="A175" s="10"/>
      <c r="B175" s="10"/>
      <c r="C175" s="10"/>
      <c r="D175" s="10"/>
      <c r="E175" s="10"/>
      <c r="F175" s="13"/>
      <c r="G175" s="13"/>
      <c r="H175" s="13"/>
      <c r="I175" s="14"/>
    </row>
    <row r="176" spans="1:9" ht="16.5">
      <c r="A176" s="10"/>
      <c r="B176" s="10"/>
      <c r="C176" s="10"/>
      <c r="D176" s="10"/>
      <c r="E176" s="10"/>
      <c r="F176" s="13"/>
      <c r="G176" s="13"/>
      <c r="H176" s="13"/>
      <c r="I176" s="14"/>
    </row>
    <row r="177" spans="1:9" ht="16.5">
      <c r="A177" s="10"/>
      <c r="B177" s="10"/>
      <c r="C177" s="10"/>
      <c r="D177" s="10"/>
      <c r="E177" s="10"/>
      <c r="F177" s="13"/>
      <c r="G177" s="13"/>
      <c r="H177" s="13"/>
      <c r="I177" s="14"/>
    </row>
    <row r="178" spans="1:9" ht="16.5">
      <c r="A178" s="10"/>
      <c r="B178" s="10"/>
      <c r="C178" s="10"/>
      <c r="D178" s="10"/>
      <c r="E178" s="10"/>
      <c r="F178" s="13"/>
      <c r="G178" s="13"/>
      <c r="H178" s="13"/>
      <c r="I178" s="14"/>
    </row>
    <row r="179" spans="1:9" ht="16.5">
      <c r="A179" s="10"/>
      <c r="B179" s="10"/>
      <c r="C179" s="10"/>
      <c r="D179" s="10"/>
      <c r="E179" s="10"/>
      <c r="F179" s="13"/>
      <c r="G179" s="13"/>
      <c r="H179" s="13"/>
      <c r="I179" s="14"/>
    </row>
    <row r="180" spans="1:9" ht="16.5">
      <c r="A180" s="10"/>
      <c r="B180" s="10"/>
      <c r="C180" s="10"/>
      <c r="D180" s="10"/>
      <c r="E180" s="10"/>
      <c r="F180" s="13"/>
      <c r="G180" s="13"/>
      <c r="H180" s="13"/>
      <c r="I180" s="13"/>
    </row>
    <row r="181" spans="1:9" ht="16.5">
      <c r="A181" s="10"/>
      <c r="B181" s="10"/>
      <c r="C181" s="10"/>
      <c r="D181" s="10"/>
      <c r="E181" s="10"/>
      <c r="F181" s="112"/>
      <c r="G181" s="112"/>
      <c r="H181" s="112"/>
      <c r="I181" s="112"/>
    </row>
  </sheetData>
  <sheetProtection/>
  <mergeCells count="13">
    <mergeCell ref="F181:I181"/>
    <mergeCell ref="A7:A8"/>
    <mergeCell ref="I7:I8"/>
    <mergeCell ref="H7:H8"/>
    <mergeCell ref="G7:G8"/>
    <mergeCell ref="F7:F8"/>
    <mergeCell ref="E7:E8"/>
    <mergeCell ref="A5:K5"/>
    <mergeCell ref="J7:J8"/>
    <mergeCell ref="K7:K8"/>
    <mergeCell ref="D7:D8"/>
    <mergeCell ref="C7:C8"/>
    <mergeCell ref="B7:B8"/>
  </mergeCells>
  <printOptions/>
  <pageMargins left="0.75" right="0.75" top="1" bottom="1" header="0.5" footer="0.5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Россия</cp:lastModifiedBy>
  <cp:lastPrinted>2015-03-27T11:16:52Z</cp:lastPrinted>
  <dcterms:created xsi:type="dcterms:W3CDTF">1996-10-08T23:32:33Z</dcterms:created>
  <dcterms:modified xsi:type="dcterms:W3CDTF">2015-04-23T12:14:24Z</dcterms:modified>
  <cp:category/>
  <cp:version/>
  <cp:contentType/>
  <cp:contentStatus/>
</cp:coreProperties>
</file>