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'Лист1'!$A$1:$I$198</definedName>
  </definedNames>
  <calcPr fullCalcOnLoad="1"/>
</workbook>
</file>

<file path=xl/sharedStrings.xml><?xml version="1.0" encoding="utf-8"?>
<sst xmlns="http://schemas.openxmlformats.org/spreadsheetml/2006/main" count="780" uniqueCount="193">
  <si>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</si>
  <si>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</si>
  <si>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</si>
  <si>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</si>
  <si>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</si>
  <si>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</si>
  <si>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</si>
  <si>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</si>
  <si>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</si>
  <si>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</si>
  <si>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</si>
  <si>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</si>
  <si>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</si>
  <si>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</si>
  <si>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</si>
  <si>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</si>
  <si>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</si>
  <si>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</si>
  <si>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</si>
  <si>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</si>
  <si>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</si>
  <si>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</si>
  <si>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</si>
  <si>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</si>
  <si>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</si>
  <si>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</si>
  <si>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</si>
  <si>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</si>
  <si>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</si>
  <si>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</si>
  <si>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</si>
  <si>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</si>
  <si>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</si>
  <si>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</si>
  <si>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</si>
  <si>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</si>
  <si>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</si>
  <si>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</si>
  <si>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</si>
  <si>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</si>
  <si>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</si>
  <si>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</si>
  <si>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</si>
  <si>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</si>
  <si>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</si>
  <si>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</si>
  <si>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</si>
  <si>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</si>
  <si>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</si>
  <si>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</si>
  <si>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</si>
  <si>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</si>
  <si>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</si>
  <si>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</si>
  <si>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</si>
  <si>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</si>
  <si>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</si>
  <si>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</si>
  <si>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</si>
  <si>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</si>
  <si>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</si>
  <si>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</si>
  <si>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</si>
  <si>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</si>
  <si>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</si>
  <si>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</si>
  <si>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</si>
  <si>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</si>
  <si>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</si>
  <si>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</si>
  <si>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</si>
  <si>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</si>
  <si>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</si>
  <si>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</si>
  <si>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</si>
  <si>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</si>
  <si>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</si>
  <si>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</si>
  <si>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</si>
  <si>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</si>
  <si>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</si>
  <si>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</si>
  <si>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</si>
  <si>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</si>
  <si>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</si>
  <si>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</si>
  <si>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</si>
  <si>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</si>
  <si>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</si>
  <si>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</si>
  <si>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</si>
  <si>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</si>
  <si>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</si>
  <si>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</si>
  <si>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</si>
  <si>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</si>
  <si>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</si>
  <si>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</si>
  <si>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</si>
  <si>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</si>
  <si>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</si>
  <si>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</si>
  <si>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</si>
  <si>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</si>
  <si>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</si>
  <si>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</si>
  <si>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</si>
  <si>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</si>
  <si>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</si>
  <si>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</si>
  <si>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</si>
  <si>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</si>
  <si>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</si>
  <si>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</si>
  <si>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</si>
  <si>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</si>
  <si>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</si>
  <si>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</si>
  <si>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</si>
  <si>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</si>
  <si>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</si>
  <si>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</si>
  <si>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</si>
  <si>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</si>
  <si>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</si>
  <si>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</si>
  <si>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</si>
  <si>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</si>
  <si>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</si>
  <si>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</si>
  <si>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</si>
  <si>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</si>
  <si>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</si>
  <si>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</si>
  <si>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</si>
  <si>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</si>
  <si>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</si>
  <si>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</si>
  <si>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</si>
  <si>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</si>
  <si>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</si>
  <si>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</si>
  <si>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</si>
  <si>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</si>
  <si>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</si>
  <si>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</si>
  <si>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</si>
  <si>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</si>
  <si>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</si>
  <si>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</si>
  <si>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</si>
  <si>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</si>
  <si>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</si>
  <si>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</si>
  <si>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</si>
  <si>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</si>
  <si>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</si>
  <si>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</si>
  <si>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</si>
  <si>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</si>
  <si>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</si>
  <si>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</si>
  <si>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</si>
  <si>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</si>
  <si>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</si>
  <si>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</si>
  <si>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</si>
  <si>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</si>
  <si>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</si>
  <si>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</si>
  <si>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</si>
  <si>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</si>
  <si>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</si>
  <si>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</si>
  <si>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</si>
  <si>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</si>
  <si>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</si>
  <si>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Ведомственная структура расходов местного бюджета на 2018 год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</si>
  <si>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</si>
  <si>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</si>
  <si>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103</t>
  </si>
  <si>
    <t xml:space="preserve">07 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</si>
  <si>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</si>
  <si>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 xml:space="preserve">107 </t>
  </si>
  <si>
    <t xml:space="preserve">Мероприятия в сфере культуры 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</si>
  <si>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</si>
  <si>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</si>
  <si>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</si>
  <si>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</si>
  <si>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</si>
  <si>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Приложения № 6</t>
  </si>
  <si>
    <t>"О местном бюджете на 2018 год"</t>
  </si>
  <si>
    <t>от 05.12.2017   № 57/06-01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</si>
</sst>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1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34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3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1" fontId="15" fillId="0" borderId="10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left" vertical="center"/>
    </xf>
    <xf numFmtId="41" fontId="15" fillId="35" borderId="10" xfId="0" applyNumberFormat="1" applyFont="1" applyFill="1" applyBorder="1" applyAlignment="1">
      <alignment horizontal="center" vertical="center"/>
    </xf>
    <xf numFmtId="43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41" fontId="15" fillId="34" borderId="10" xfId="0" applyNumberFormat="1" applyFont="1" applyFill="1" applyBorder="1" applyAlignment="1">
      <alignment horizontal="center" vertical="center"/>
    </xf>
    <xf numFmtId="43" fontId="15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1" fillId="36" borderId="10" xfId="0" applyNumberFormat="1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left" vertical="center" wrapText="1"/>
    </xf>
    <xf numFmtId="2" fontId="15" fillId="36" borderId="10" xfId="0" applyNumberFormat="1" applyFont="1" applyFill="1" applyBorder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/>
    </xf>
    <xf numFmtId="187" fontId="15" fillId="36" borderId="16" xfId="6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left" vertical="center" wrapText="1"/>
    </xf>
    <xf numFmtId="2" fontId="11" fillId="36" borderId="10" xfId="0" applyNumberFormat="1" applyFont="1" applyFill="1" applyBorder="1" applyAlignment="1">
      <alignment horizontal="center" vertical="center"/>
    </xf>
    <xf numFmtId="187" fontId="11" fillId="36" borderId="16" xfId="6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36" borderId="10" xfId="0" applyNumberFormat="1" applyFont="1" applyFill="1" applyBorder="1" applyAlignment="1">
      <alignment horizontal="center" vertical="center"/>
    </xf>
    <xf numFmtId="2" fontId="12" fillId="36" borderId="10" xfId="0" applyNumberFormat="1" applyFont="1" applyFill="1" applyBorder="1" applyAlignment="1">
      <alignment horizontal="left" vertical="center" wrapText="1"/>
    </xf>
    <xf numFmtId="2" fontId="12" fillId="36" borderId="10" xfId="0" applyNumberFormat="1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center" vertical="center"/>
    </xf>
    <xf numFmtId="187" fontId="12" fillId="36" borderId="16" xfId="6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58" fillId="36" borderId="0" xfId="0" applyFont="1" applyFill="1" applyAlignment="1">
      <alignment/>
    </xf>
    <xf numFmtId="0" fontId="60" fillId="36" borderId="0" xfId="0" applyFont="1" applyFill="1" applyAlignment="1">
      <alignment/>
    </xf>
    <xf numFmtId="2" fontId="11" fillId="36" borderId="17" xfId="0" applyNumberFormat="1" applyFont="1" applyFill="1" applyBorder="1" applyAlignment="1">
      <alignment horizontal="left" vertical="center" wrapText="1"/>
    </xf>
    <xf numFmtId="2" fontId="15" fillId="36" borderId="1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tabSelected="1" view="pageBreakPreview" zoomScale="82" zoomScaleNormal="75" zoomScaleSheetLayoutView="82" zoomScalePageLayoutView="0" workbookViewId="0" topLeftCell="A1">
      <selection activeCell="D5" sqref="D5:I5"/>
    </sheetView>
  </sheetViews>
  <sheetFormatPr defaultColWidth="9.140625" defaultRowHeight="12.75"/>
  <cols>
    <col min="1" max="1" width="81.00390625" style="64" customWidth="1"/>
    <col min="2" max="2" width="8.28125" style="64" customWidth="1"/>
    <col min="3" max="3" width="4.57421875" style="64" customWidth="1"/>
    <col min="4" max="4" width="4.7109375" style="64" customWidth="1"/>
    <col min="5" max="5" width="14.28125" style="64" customWidth="1"/>
    <col min="6" max="6" width="6.421875" style="64" customWidth="1"/>
    <col min="7" max="8" width="15.421875" style="64" hidden="1" customWidth="1"/>
    <col min="9" max="9" width="22.57421875" style="64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spans="4:9" ht="12.75">
      <c r="D1" s="138"/>
      <c r="E1" s="138"/>
      <c r="F1" s="138"/>
      <c r="G1" s="138"/>
      <c r="H1" s="138"/>
      <c r="I1" s="138"/>
    </row>
    <row r="2" ht="15">
      <c r="D2" s="24" t="s">
        <v>190</v>
      </c>
    </row>
    <row r="3" spans="4:9" ht="15" customHeight="1">
      <c r="D3" s="138" t="s">
        <v>176</v>
      </c>
      <c r="E3" s="138"/>
      <c r="F3" s="138"/>
      <c r="G3" s="138"/>
      <c r="H3" s="138"/>
      <c r="I3" s="138"/>
    </row>
    <row r="4" spans="4:9" ht="15">
      <c r="D4" s="24" t="s">
        <v>191</v>
      </c>
      <c r="E4" s="24"/>
      <c r="F4" s="24"/>
      <c r="G4" s="24"/>
      <c r="H4" s="24"/>
      <c r="I4" s="24"/>
    </row>
    <row r="5" spans="3:9" ht="15">
      <c r="C5" s="23"/>
      <c r="D5" s="143" t="s">
        <v>192</v>
      </c>
      <c r="E5" s="143"/>
      <c r="F5" s="143"/>
      <c r="G5" s="143"/>
      <c r="H5" s="143"/>
      <c r="I5" s="143"/>
    </row>
    <row r="6" spans="1:10" ht="30" customHeight="1">
      <c r="A6" s="147" t="s">
        <v>177</v>
      </c>
      <c r="B6" s="147"/>
      <c r="C6" s="147"/>
      <c r="D6" s="147"/>
      <c r="E6" s="147"/>
      <c r="F6" s="147"/>
      <c r="G6" s="147"/>
      <c r="H6" s="147"/>
      <c r="I6" s="147"/>
      <c r="J6" s="6"/>
    </row>
    <row r="7" spans="1:10" ht="26.25" customHeight="1">
      <c r="A7" s="145" t="s">
        <v>0</v>
      </c>
      <c r="B7" s="141" t="s">
        <v>51</v>
      </c>
      <c r="C7" s="139" t="s">
        <v>1</v>
      </c>
      <c r="D7" s="139" t="s">
        <v>2</v>
      </c>
      <c r="E7" s="139" t="s">
        <v>3</v>
      </c>
      <c r="F7" s="150" t="s">
        <v>4</v>
      </c>
      <c r="G7" s="148" t="s">
        <v>5</v>
      </c>
      <c r="H7" s="148" t="s">
        <v>6</v>
      </c>
      <c r="I7" s="148" t="s">
        <v>50</v>
      </c>
      <c r="J7" s="6"/>
    </row>
    <row r="8" spans="1:10" ht="27.75" customHeight="1">
      <c r="A8" s="146"/>
      <c r="B8" s="142"/>
      <c r="C8" s="140"/>
      <c r="D8" s="140"/>
      <c r="E8" s="140"/>
      <c r="F8" s="151"/>
      <c r="G8" s="149"/>
      <c r="H8" s="149"/>
      <c r="I8" s="149"/>
      <c r="J8" s="6"/>
    </row>
    <row r="9" spans="1:10" s="1" customFormat="1" ht="15">
      <c r="A9" s="65">
        <v>1</v>
      </c>
      <c r="B9" s="66"/>
      <c r="C9" s="67">
        <v>2</v>
      </c>
      <c r="D9" s="67">
        <v>3</v>
      </c>
      <c r="E9" s="67">
        <v>4</v>
      </c>
      <c r="F9" s="68">
        <v>5</v>
      </c>
      <c r="G9" s="69">
        <v>6</v>
      </c>
      <c r="H9" s="69">
        <v>7</v>
      </c>
      <c r="I9" s="69">
        <v>6</v>
      </c>
      <c r="J9" s="9"/>
    </row>
    <row r="10" spans="1:10" s="1" customFormat="1" ht="36" customHeight="1">
      <c r="A10" s="29" t="s">
        <v>52</v>
      </c>
      <c r="B10" s="52">
        <v>303</v>
      </c>
      <c r="C10" s="46"/>
      <c r="D10" s="46"/>
      <c r="E10" s="46"/>
      <c r="F10" s="46"/>
      <c r="G10" s="46"/>
      <c r="H10" s="46"/>
      <c r="I10" s="47">
        <f>I11+I46+I60+I73+I85+I133+I178+I152</f>
        <v>114337279.01</v>
      </c>
      <c r="J10" s="9"/>
    </row>
    <row r="11" spans="1:10" s="26" customFormat="1" ht="22.5" customHeight="1">
      <c r="A11" s="27" t="s">
        <v>7</v>
      </c>
      <c r="B11" s="52">
        <v>303</v>
      </c>
      <c r="C11" s="48" t="s">
        <v>8</v>
      </c>
      <c r="D11" s="48" t="s">
        <v>46</v>
      </c>
      <c r="E11" s="48"/>
      <c r="F11" s="48"/>
      <c r="G11" s="49" t="e">
        <f>#REF!+G185+G17+#REF!+#REF!+#REF!+#REF!+#REF!+G41+#REF!+#REF!</f>
        <v>#REF!</v>
      </c>
      <c r="H11" s="49" t="e">
        <f>#REF!+H185+H17+#REF!+#REF!+#REF!+#REF!+#REF!+H41+#REF!+#REF!</f>
        <v>#REF!</v>
      </c>
      <c r="I11" s="47">
        <f>I12+I17+I41</f>
        <v>37183079.28</v>
      </c>
      <c r="J11" s="28"/>
    </row>
    <row r="12" spans="1:10" s="2" customFormat="1" ht="38.25" customHeight="1">
      <c r="A12" s="61" t="s">
        <v>47</v>
      </c>
      <c r="B12" s="87">
        <v>303</v>
      </c>
      <c r="C12" s="32" t="s">
        <v>8</v>
      </c>
      <c r="D12" s="32" t="s">
        <v>9</v>
      </c>
      <c r="E12" s="74"/>
      <c r="F12" s="32"/>
      <c r="G12" s="33"/>
      <c r="H12" s="33"/>
      <c r="I12" s="60">
        <f>I15</f>
        <v>3800478.71</v>
      </c>
      <c r="J12" s="7"/>
    </row>
    <row r="13" spans="1:10" s="2" customFormat="1" ht="22.5" customHeight="1">
      <c r="A13" s="89" t="s">
        <v>91</v>
      </c>
      <c r="B13" s="90">
        <v>303</v>
      </c>
      <c r="C13" s="91" t="s">
        <v>8</v>
      </c>
      <c r="D13" s="91" t="s">
        <v>9</v>
      </c>
      <c r="E13" s="92" t="s">
        <v>65</v>
      </c>
      <c r="F13" s="91"/>
      <c r="G13" s="93"/>
      <c r="H13" s="93"/>
      <c r="I13" s="94">
        <f>I14</f>
        <v>3800478.71</v>
      </c>
      <c r="J13" s="7"/>
    </row>
    <row r="14" spans="1:10" s="2" customFormat="1" ht="33" customHeight="1">
      <c r="A14" s="30" t="s">
        <v>92</v>
      </c>
      <c r="B14" s="53">
        <v>303</v>
      </c>
      <c r="C14" s="31" t="s">
        <v>8</v>
      </c>
      <c r="D14" s="31" t="s">
        <v>9</v>
      </c>
      <c r="E14" s="75" t="s">
        <v>93</v>
      </c>
      <c r="F14" s="32"/>
      <c r="G14" s="33"/>
      <c r="H14" s="33"/>
      <c r="I14" s="34">
        <f>I15</f>
        <v>3800478.71</v>
      </c>
      <c r="J14" s="7"/>
    </row>
    <row r="15" spans="1:10" s="2" customFormat="1" ht="20.25" customHeight="1">
      <c r="A15" s="30" t="s">
        <v>89</v>
      </c>
      <c r="B15" s="54">
        <v>303</v>
      </c>
      <c r="C15" s="31" t="s">
        <v>8</v>
      </c>
      <c r="D15" s="31" t="s">
        <v>9</v>
      </c>
      <c r="E15" s="75" t="s">
        <v>94</v>
      </c>
      <c r="F15" s="32"/>
      <c r="G15" s="33"/>
      <c r="H15" s="33"/>
      <c r="I15" s="34">
        <f>I16</f>
        <v>3800478.71</v>
      </c>
      <c r="J15" s="7"/>
    </row>
    <row r="16" spans="1:13" s="2" customFormat="1" ht="64.5" customHeight="1">
      <c r="A16" s="35" t="s">
        <v>63</v>
      </c>
      <c r="B16" s="54">
        <v>303</v>
      </c>
      <c r="C16" s="36" t="s">
        <v>8</v>
      </c>
      <c r="D16" s="36" t="s">
        <v>9</v>
      </c>
      <c r="E16" s="75" t="s">
        <v>94</v>
      </c>
      <c r="F16" s="36" t="s">
        <v>62</v>
      </c>
      <c r="G16" s="37"/>
      <c r="H16" s="37"/>
      <c r="I16" s="38">
        <v>3800478.71</v>
      </c>
      <c r="J16" s="7"/>
      <c r="K16" s="10"/>
      <c r="L16" s="11"/>
      <c r="M16" s="11"/>
    </row>
    <row r="17" spans="1:10" s="3" customFormat="1" ht="51" customHeight="1">
      <c r="A17" s="61" t="s">
        <v>12</v>
      </c>
      <c r="B17" s="84">
        <v>303</v>
      </c>
      <c r="C17" s="32" t="s">
        <v>8</v>
      </c>
      <c r="D17" s="32" t="s">
        <v>13</v>
      </c>
      <c r="E17" s="74"/>
      <c r="F17" s="32"/>
      <c r="G17" s="33" t="e">
        <f>G20</f>
        <v>#REF!</v>
      </c>
      <c r="H17" s="33" t="e">
        <f>H20</f>
        <v>#REF!</v>
      </c>
      <c r="I17" s="60">
        <f>I18+I37</f>
        <v>33282600.57</v>
      </c>
      <c r="J17" s="8"/>
    </row>
    <row r="18" spans="1:10" s="3" customFormat="1" ht="21" customHeight="1">
      <c r="A18" s="89" t="s">
        <v>95</v>
      </c>
      <c r="B18" s="95">
        <v>303</v>
      </c>
      <c r="C18" s="91" t="s">
        <v>8</v>
      </c>
      <c r="D18" s="91" t="s">
        <v>13</v>
      </c>
      <c r="E18" s="92" t="s">
        <v>96</v>
      </c>
      <c r="F18" s="91"/>
      <c r="G18" s="93"/>
      <c r="H18" s="93"/>
      <c r="I18" s="94">
        <f>I19</f>
        <v>32818750.57</v>
      </c>
      <c r="J18" s="8"/>
    </row>
    <row r="19" spans="1:10" s="3" customFormat="1" ht="34.5" customHeight="1">
      <c r="A19" s="30" t="s">
        <v>92</v>
      </c>
      <c r="B19" s="54">
        <v>303</v>
      </c>
      <c r="C19" s="31" t="s">
        <v>8</v>
      </c>
      <c r="D19" s="31" t="s">
        <v>13</v>
      </c>
      <c r="E19" s="75" t="s">
        <v>97</v>
      </c>
      <c r="F19" s="31"/>
      <c r="G19" s="39"/>
      <c r="H19" s="39"/>
      <c r="I19" s="34">
        <f>I21+I22+I25+I27+I30+I33+I36+I23+I28+I31+I34</f>
        <v>32818750.57</v>
      </c>
      <c r="J19" s="8"/>
    </row>
    <row r="20" spans="1:10" ht="21" customHeight="1">
      <c r="A20" s="30" t="s">
        <v>85</v>
      </c>
      <c r="B20" s="55">
        <v>303</v>
      </c>
      <c r="C20" s="31" t="s">
        <v>8</v>
      </c>
      <c r="D20" s="31" t="s">
        <v>13</v>
      </c>
      <c r="E20" s="75" t="s">
        <v>98</v>
      </c>
      <c r="F20" s="31"/>
      <c r="G20" s="39" t="e">
        <f>SUM(#REF!)</f>
        <v>#REF!</v>
      </c>
      <c r="H20" s="39" t="e">
        <f>SUM(#REF!)</f>
        <v>#REF!</v>
      </c>
      <c r="I20" s="34">
        <f>I21+I22+I23</f>
        <v>31023552.8</v>
      </c>
      <c r="J20" s="6"/>
    </row>
    <row r="21" spans="1:10" s="4" customFormat="1" ht="68.25" customHeight="1">
      <c r="A21" s="35" t="s">
        <v>63</v>
      </c>
      <c r="B21" s="54">
        <v>303</v>
      </c>
      <c r="C21" s="36" t="s">
        <v>8</v>
      </c>
      <c r="D21" s="36" t="s">
        <v>13</v>
      </c>
      <c r="E21" s="75" t="s">
        <v>98</v>
      </c>
      <c r="F21" s="36" t="s">
        <v>62</v>
      </c>
      <c r="G21" s="41" t="e">
        <f>'[1]главы'!H747</f>
        <v>#REF!</v>
      </c>
      <c r="H21" s="41" t="e">
        <f>'[1]главы'!I747</f>
        <v>#REF!</v>
      </c>
      <c r="I21" s="38">
        <v>24884952.8</v>
      </c>
      <c r="J21" s="6"/>
    </row>
    <row r="22" spans="1:10" s="4" customFormat="1" ht="38.25" customHeight="1">
      <c r="A22" s="35" t="s">
        <v>71</v>
      </c>
      <c r="B22" s="54">
        <v>303</v>
      </c>
      <c r="C22" s="36" t="s">
        <v>8</v>
      </c>
      <c r="D22" s="36" t="s">
        <v>13</v>
      </c>
      <c r="E22" s="75" t="s">
        <v>98</v>
      </c>
      <c r="F22" s="36" t="s">
        <v>64</v>
      </c>
      <c r="G22" s="41" t="e">
        <f>'[1]главы'!H749</f>
        <v>#REF!</v>
      </c>
      <c r="H22" s="41" t="e">
        <f>'[1]главы'!I749</f>
        <v>#REF!</v>
      </c>
      <c r="I22" s="38">
        <v>5354600</v>
      </c>
      <c r="J22" s="6"/>
    </row>
    <row r="23" spans="1:10" s="4" customFormat="1" ht="38.25" customHeight="1">
      <c r="A23" s="35" t="s">
        <v>66</v>
      </c>
      <c r="B23" s="54">
        <v>303</v>
      </c>
      <c r="C23" s="36" t="s">
        <v>8</v>
      </c>
      <c r="D23" s="36" t="s">
        <v>13</v>
      </c>
      <c r="E23" s="75" t="s">
        <v>98</v>
      </c>
      <c r="F23" s="36" t="s">
        <v>65</v>
      </c>
      <c r="G23" s="41"/>
      <c r="H23" s="41"/>
      <c r="I23" s="38">
        <v>784000</v>
      </c>
      <c r="J23" s="6"/>
    </row>
    <row r="24" spans="1:10" ht="34.5" customHeight="1">
      <c r="A24" s="97" t="s">
        <v>42</v>
      </c>
      <c r="B24" s="98">
        <v>303</v>
      </c>
      <c r="C24" s="99" t="s">
        <v>8</v>
      </c>
      <c r="D24" s="99" t="s">
        <v>13</v>
      </c>
      <c r="E24" s="100" t="s">
        <v>99</v>
      </c>
      <c r="F24" s="99"/>
      <c r="G24" s="101"/>
      <c r="H24" s="101"/>
      <c r="I24" s="102">
        <f>I25</f>
        <v>25000</v>
      </c>
      <c r="J24" s="6"/>
    </row>
    <row r="25" spans="1:10" ht="35.25" customHeight="1">
      <c r="A25" s="35" t="s">
        <v>71</v>
      </c>
      <c r="B25" s="55">
        <v>303</v>
      </c>
      <c r="C25" s="36" t="s">
        <v>8</v>
      </c>
      <c r="D25" s="36" t="s">
        <v>13</v>
      </c>
      <c r="E25" s="96" t="s">
        <v>99</v>
      </c>
      <c r="F25" s="36" t="s">
        <v>64</v>
      </c>
      <c r="G25" s="41"/>
      <c r="H25" s="41"/>
      <c r="I25" s="38">
        <v>25000</v>
      </c>
      <c r="J25" s="6"/>
    </row>
    <row r="26" spans="1:10" ht="33.75" customHeight="1">
      <c r="A26" s="97" t="s">
        <v>14</v>
      </c>
      <c r="B26" s="98">
        <v>303</v>
      </c>
      <c r="C26" s="99" t="s">
        <v>8</v>
      </c>
      <c r="D26" s="99" t="s">
        <v>13</v>
      </c>
      <c r="E26" s="100" t="s">
        <v>100</v>
      </c>
      <c r="F26" s="99"/>
      <c r="G26" s="101"/>
      <c r="H26" s="101"/>
      <c r="I26" s="102">
        <f>I27+I28</f>
        <v>571732.59</v>
      </c>
      <c r="J26" s="6"/>
    </row>
    <row r="27" spans="1:10" ht="66.75" customHeight="1">
      <c r="A27" s="35" t="s">
        <v>63</v>
      </c>
      <c r="B27" s="54">
        <v>303</v>
      </c>
      <c r="C27" s="36" t="s">
        <v>8</v>
      </c>
      <c r="D27" s="36" t="s">
        <v>13</v>
      </c>
      <c r="E27" s="96" t="s">
        <v>100</v>
      </c>
      <c r="F27" s="36" t="s">
        <v>62</v>
      </c>
      <c r="G27" s="41"/>
      <c r="H27" s="41"/>
      <c r="I27" s="38">
        <v>546732.59</v>
      </c>
      <c r="J27" s="6"/>
    </row>
    <row r="28" spans="1:10" ht="35.25" customHeight="1">
      <c r="A28" s="35" t="s">
        <v>71</v>
      </c>
      <c r="B28" s="55">
        <v>303</v>
      </c>
      <c r="C28" s="36" t="s">
        <v>8</v>
      </c>
      <c r="D28" s="36" t="s">
        <v>13</v>
      </c>
      <c r="E28" s="96" t="s">
        <v>100</v>
      </c>
      <c r="F28" s="36" t="s">
        <v>64</v>
      </c>
      <c r="G28" s="41"/>
      <c r="H28" s="41"/>
      <c r="I28" s="38">
        <v>25000</v>
      </c>
      <c r="J28" s="6"/>
    </row>
    <row r="29" spans="1:10" ht="33.75" customHeight="1">
      <c r="A29" s="97" t="s">
        <v>44</v>
      </c>
      <c r="B29" s="98">
        <v>303</v>
      </c>
      <c r="C29" s="99" t="s">
        <v>8</v>
      </c>
      <c r="D29" s="99" t="s">
        <v>13</v>
      </c>
      <c r="E29" s="100" t="s">
        <v>101</v>
      </c>
      <c r="F29" s="99"/>
      <c r="G29" s="101"/>
      <c r="H29" s="101"/>
      <c r="I29" s="102">
        <f>I30+I31</f>
        <v>571732.59</v>
      </c>
      <c r="J29" s="6"/>
    </row>
    <row r="30" spans="1:10" ht="66.75" customHeight="1">
      <c r="A30" s="35" t="s">
        <v>63</v>
      </c>
      <c r="B30" s="54">
        <v>303</v>
      </c>
      <c r="C30" s="36" t="s">
        <v>8</v>
      </c>
      <c r="D30" s="36" t="s">
        <v>13</v>
      </c>
      <c r="E30" s="96" t="s">
        <v>101</v>
      </c>
      <c r="F30" s="36" t="s">
        <v>62</v>
      </c>
      <c r="G30" s="41"/>
      <c r="H30" s="41"/>
      <c r="I30" s="38">
        <v>546732.59</v>
      </c>
      <c r="J30" s="6"/>
    </row>
    <row r="31" spans="1:10" ht="33">
      <c r="A31" s="35" t="s">
        <v>71</v>
      </c>
      <c r="B31" s="55">
        <v>303</v>
      </c>
      <c r="C31" s="36" t="s">
        <v>8</v>
      </c>
      <c r="D31" s="36" t="s">
        <v>13</v>
      </c>
      <c r="E31" s="96" t="s">
        <v>101</v>
      </c>
      <c r="F31" s="36" t="s">
        <v>64</v>
      </c>
      <c r="G31" s="41"/>
      <c r="H31" s="41"/>
      <c r="I31" s="38">
        <v>25000</v>
      </c>
      <c r="J31" s="6"/>
    </row>
    <row r="32" spans="1:10" ht="33.75" customHeight="1">
      <c r="A32" s="97" t="s">
        <v>45</v>
      </c>
      <c r="B32" s="103">
        <v>303</v>
      </c>
      <c r="C32" s="99" t="s">
        <v>8</v>
      </c>
      <c r="D32" s="99" t="s">
        <v>13</v>
      </c>
      <c r="E32" s="100" t="s">
        <v>102</v>
      </c>
      <c r="F32" s="99"/>
      <c r="G32" s="101"/>
      <c r="H32" s="101"/>
      <c r="I32" s="102">
        <f>I33+I34</f>
        <v>621732.59</v>
      </c>
      <c r="J32" s="6"/>
    </row>
    <row r="33" spans="1:10" ht="66" customHeight="1">
      <c r="A33" s="35" t="s">
        <v>63</v>
      </c>
      <c r="B33" s="54">
        <v>303</v>
      </c>
      <c r="C33" s="36" t="s">
        <v>8</v>
      </c>
      <c r="D33" s="36" t="s">
        <v>13</v>
      </c>
      <c r="E33" s="96" t="s">
        <v>102</v>
      </c>
      <c r="F33" s="36" t="s">
        <v>62</v>
      </c>
      <c r="G33" s="41"/>
      <c r="H33" s="41"/>
      <c r="I33" s="38">
        <v>546732.59</v>
      </c>
      <c r="J33" s="6"/>
    </row>
    <row r="34" spans="1:10" ht="33">
      <c r="A34" s="35" t="s">
        <v>71</v>
      </c>
      <c r="B34" s="55">
        <v>303</v>
      </c>
      <c r="C34" s="36" t="s">
        <v>8</v>
      </c>
      <c r="D34" s="36" t="s">
        <v>13</v>
      </c>
      <c r="E34" s="96" t="s">
        <v>102</v>
      </c>
      <c r="F34" s="36" t="s">
        <v>64</v>
      </c>
      <c r="G34" s="41"/>
      <c r="H34" s="41"/>
      <c r="I34" s="38">
        <v>75000</v>
      </c>
      <c r="J34" s="6"/>
    </row>
    <row r="35" spans="1:10" ht="69.75" customHeight="1">
      <c r="A35" s="97" t="s">
        <v>55</v>
      </c>
      <c r="B35" s="103">
        <v>303</v>
      </c>
      <c r="C35" s="99" t="s">
        <v>8</v>
      </c>
      <c r="D35" s="99" t="s">
        <v>13</v>
      </c>
      <c r="E35" s="100" t="s">
        <v>103</v>
      </c>
      <c r="F35" s="99"/>
      <c r="G35" s="101"/>
      <c r="H35" s="101"/>
      <c r="I35" s="102">
        <f>I36</f>
        <v>5000</v>
      </c>
      <c r="J35" s="6"/>
    </row>
    <row r="36" spans="1:10" ht="34.5" customHeight="1">
      <c r="A36" s="35" t="s">
        <v>71</v>
      </c>
      <c r="B36" s="54">
        <v>303</v>
      </c>
      <c r="C36" s="36" t="s">
        <v>8</v>
      </c>
      <c r="D36" s="36" t="s">
        <v>13</v>
      </c>
      <c r="E36" s="96" t="s">
        <v>103</v>
      </c>
      <c r="F36" s="36" t="s">
        <v>64</v>
      </c>
      <c r="G36" s="41"/>
      <c r="H36" s="41"/>
      <c r="I36" s="38">
        <v>5000</v>
      </c>
      <c r="J36" s="6"/>
    </row>
    <row r="37" spans="1:10" s="4" customFormat="1" ht="77.25" customHeight="1">
      <c r="A37" s="104" t="s">
        <v>182</v>
      </c>
      <c r="B37" s="105">
        <v>303</v>
      </c>
      <c r="C37" s="106" t="s">
        <v>8</v>
      </c>
      <c r="D37" s="106" t="s">
        <v>13</v>
      </c>
      <c r="E37" s="107" t="s">
        <v>104</v>
      </c>
      <c r="F37" s="106"/>
      <c r="G37" s="108"/>
      <c r="H37" s="108"/>
      <c r="I37" s="109">
        <f>I40</f>
        <v>463850</v>
      </c>
      <c r="J37" s="6"/>
    </row>
    <row r="38" spans="1:10" s="4" customFormat="1" ht="33">
      <c r="A38" s="40" t="s">
        <v>92</v>
      </c>
      <c r="B38" s="55">
        <v>303</v>
      </c>
      <c r="C38" s="36" t="s">
        <v>8</v>
      </c>
      <c r="D38" s="36" t="s">
        <v>13</v>
      </c>
      <c r="E38" s="76" t="s">
        <v>105</v>
      </c>
      <c r="F38" s="36"/>
      <c r="G38" s="41"/>
      <c r="H38" s="41"/>
      <c r="I38" s="42">
        <f>I39</f>
        <v>463850</v>
      </c>
      <c r="J38" s="6"/>
    </row>
    <row r="39" spans="1:10" s="4" customFormat="1" ht="18" customHeight="1">
      <c r="A39" s="40" t="s">
        <v>73</v>
      </c>
      <c r="B39" s="55">
        <v>303</v>
      </c>
      <c r="C39" s="36" t="s">
        <v>8</v>
      </c>
      <c r="D39" s="36" t="s">
        <v>13</v>
      </c>
      <c r="E39" s="76" t="s">
        <v>106</v>
      </c>
      <c r="F39" s="36"/>
      <c r="G39" s="41"/>
      <c r="H39" s="41"/>
      <c r="I39" s="42">
        <f>I40</f>
        <v>463850</v>
      </c>
      <c r="J39" s="6"/>
    </row>
    <row r="40" spans="1:10" s="4" customFormat="1" ht="33" customHeight="1">
      <c r="A40" s="35" t="s">
        <v>71</v>
      </c>
      <c r="B40" s="55">
        <v>303</v>
      </c>
      <c r="C40" s="36" t="s">
        <v>8</v>
      </c>
      <c r="D40" s="36" t="s">
        <v>13</v>
      </c>
      <c r="E40" s="76" t="s">
        <v>106</v>
      </c>
      <c r="F40" s="36" t="s">
        <v>64</v>
      </c>
      <c r="G40" s="41"/>
      <c r="H40" s="41"/>
      <c r="I40" s="42">
        <v>463850</v>
      </c>
      <c r="J40" s="6"/>
    </row>
    <row r="41" spans="1:10" s="3" customFormat="1" ht="16.5" customHeight="1">
      <c r="A41" s="61" t="s">
        <v>18</v>
      </c>
      <c r="B41" s="84">
        <v>303</v>
      </c>
      <c r="C41" s="32" t="s">
        <v>8</v>
      </c>
      <c r="D41" s="62" t="s">
        <v>39</v>
      </c>
      <c r="E41" s="74"/>
      <c r="F41" s="32"/>
      <c r="G41" s="33">
        <f>G44</f>
        <v>9000</v>
      </c>
      <c r="H41" s="33">
        <f>H44</f>
        <v>0</v>
      </c>
      <c r="I41" s="60">
        <f>I44</f>
        <v>100000</v>
      </c>
      <c r="J41" s="8"/>
    </row>
    <row r="42" spans="1:10" s="3" customFormat="1" ht="16.5" customHeight="1">
      <c r="A42" s="89" t="s">
        <v>108</v>
      </c>
      <c r="B42" s="95">
        <v>303</v>
      </c>
      <c r="C42" s="91" t="s">
        <v>8</v>
      </c>
      <c r="D42" s="106" t="s">
        <v>39</v>
      </c>
      <c r="E42" s="92" t="s">
        <v>109</v>
      </c>
      <c r="F42" s="91"/>
      <c r="G42" s="93"/>
      <c r="H42" s="93"/>
      <c r="I42" s="94">
        <f>I45</f>
        <v>100000</v>
      </c>
      <c r="J42" s="8"/>
    </row>
    <row r="43" spans="1:10" s="3" customFormat="1" ht="16.5" customHeight="1">
      <c r="A43" s="30" t="s">
        <v>107</v>
      </c>
      <c r="B43" s="54">
        <v>303</v>
      </c>
      <c r="C43" s="31" t="s">
        <v>8</v>
      </c>
      <c r="D43" s="36" t="s">
        <v>39</v>
      </c>
      <c r="E43" s="75" t="s">
        <v>110</v>
      </c>
      <c r="F43" s="31"/>
      <c r="G43" s="39"/>
      <c r="H43" s="39"/>
      <c r="I43" s="34">
        <f>I44</f>
        <v>100000</v>
      </c>
      <c r="J43" s="8"/>
    </row>
    <row r="44" spans="1:10" ht="15.75" customHeight="1">
      <c r="A44" s="30" t="s">
        <v>74</v>
      </c>
      <c r="B44" s="55">
        <v>303</v>
      </c>
      <c r="C44" s="31" t="s">
        <v>8</v>
      </c>
      <c r="D44" s="36" t="s">
        <v>39</v>
      </c>
      <c r="E44" s="75" t="s">
        <v>111</v>
      </c>
      <c r="F44" s="31"/>
      <c r="G44" s="39">
        <f>G45</f>
        <v>9000</v>
      </c>
      <c r="H44" s="39">
        <f>H45</f>
        <v>0</v>
      </c>
      <c r="I44" s="34">
        <f>I45</f>
        <v>100000</v>
      </c>
      <c r="J44" s="6"/>
    </row>
    <row r="45" spans="1:10" s="4" customFormat="1" ht="16.5" customHeight="1">
      <c r="A45" s="35" t="s">
        <v>66</v>
      </c>
      <c r="B45" s="54">
        <v>303</v>
      </c>
      <c r="C45" s="36" t="s">
        <v>8</v>
      </c>
      <c r="D45" s="36" t="s">
        <v>39</v>
      </c>
      <c r="E45" s="75" t="s">
        <v>111</v>
      </c>
      <c r="F45" s="36" t="s">
        <v>65</v>
      </c>
      <c r="G45" s="41">
        <f>'[1]главы'!H316</f>
        <v>9000</v>
      </c>
      <c r="H45" s="41">
        <f>'[1]главы'!I316</f>
        <v>0</v>
      </c>
      <c r="I45" s="38">
        <v>100000</v>
      </c>
      <c r="J45" s="6"/>
    </row>
    <row r="46" spans="1:10" s="2" customFormat="1" ht="33">
      <c r="A46" s="50" t="s">
        <v>20</v>
      </c>
      <c r="B46" s="52">
        <v>303</v>
      </c>
      <c r="C46" s="48" t="s">
        <v>11</v>
      </c>
      <c r="D46" s="48" t="s">
        <v>46</v>
      </c>
      <c r="E46" s="78"/>
      <c r="F46" s="48"/>
      <c r="G46" s="49" t="e">
        <f>#REF!+G47+#REF!</f>
        <v>#REF!</v>
      </c>
      <c r="H46" s="49" t="e">
        <f>#REF!+H47+#REF!</f>
        <v>#REF!</v>
      </c>
      <c r="I46" s="47">
        <f>I47</f>
        <v>135000</v>
      </c>
      <c r="J46" s="7"/>
    </row>
    <row r="47" spans="1:10" s="3" customFormat="1" ht="36" customHeight="1">
      <c r="A47" s="83" t="s">
        <v>48</v>
      </c>
      <c r="B47" s="84">
        <v>303</v>
      </c>
      <c r="C47" s="62" t="s">
        <v>11</v>
      </c>
      <c r="D47" s="62" t="s">
        <v>21</v>
      </c>
      <c r="E47" s="85"/>
      <c r="F47" s="62"/>
      <c r="G47" s="33" t="e">
        <f>#REF!+#REF!+#REF!</f>
        <v>#REF!</v>
      </c>
      <c r="H47" s="33" t="e">
        <f>#REF!+#REF!+#REF!</f>
        <v>#REF!</v>
      </c>
      <c r="I47" s="60">
        <f>I48+I52+I56</f>
        <v>135000</v>
      </c>
      <c r="J47" s="8"/>
    </row>
    <row r="48" spans="1:10" s="4" customFormat="1" ht="51" customHeight="1">
      <c r="A48" s="110" t="s">
        <v>56</v>
      </c>
      <c r="B48" s="105">
        <v>303</v>
      </c>
      <c r="C48" s="106" t="s">
        <v>11</v>
      </c>
      <c r="D48" s="106" t="s">
        <v>21</v>
      </c>
      <c r="E48" s="107" t="s">
        <v>112</v>
      </c>
      <c r="F48" s="106"/>
      <c r="G48" s="108"/>
      <c r="H48" s="108"/>
      <c r="I48" s="109">
        <f>I51</f>
        <v>50000</v>
      </c>
      <c r="J48" s="6"/>
    </row>
    <row r="49" spans="1:10" s="4" customFormat="1" ht="20.25" customHeight="1">
      <c r="A49" s="35" t="s">
        <v>107</v>
      </c>
      <c r="B49" s="55">
        <v>303</v>
      </c>
      <c r="C49" s="36" t="s">
        <v>11</v>
      </c>
      <c r="D49" s="36" t="s">
        <v>21</v>
      </c>
      <c r="E49" s="76" t="s">
        <v>113</v>
      </c>
      <c r="F49" s="36"/>
      <c r="G49" s="41"/>
      <c r="H49" s="41"/>
      <c r="I49" s="42">
        <f>I50</f>
        <v>50000</v>
      </c>
      <c r="J49" s="6"/>
    </row>
    <row r="50" spans="1:10" s="4" customFormat="1" ht="18.75" customHeight="1">
      <c r="A50" s="35" t="s">
        <v>87</v>
      </c>
      <c r="B50" s="55">
        <v>303</v>
      </c>
      <c r="C50" s="36" t="s">
        <v>11</v>
      </c>
      <c r="D50" s="36" t="s">
        <v>21</v>
      </c>
      <c r="E50" s="76" t="s">
        <v>114</v>
      </c>
      <c r="F50" s="36"/>
      <c r="G50" s="41"/>
      <c r="H50" s="41"/>
      <c r="I50" s="42">
        <f>I51</f>
        <v>50000</v>
      </c>
      <c r="J50" s="6"/>
    </row>
    <row r="51" spans="1:10" s="4" customFormat="1" ht="33" customHeight="1">
      <c r="A51" s="35" t="s">
        <v>71</v>
      </c>
      <c r="B51" s="54">
        <v>303</v>
      </c>
      <c r="C51" s="36" t="s">
        <v>11</v>
      </c>
      <c r="D51" s="36" t="s">
        <v>21</v>
      </c>
      <c r="E51" s="76" t="s">
        <v>114</v>
      </c>
      <c r="F51" s="36" t="s">
        <v>64</v>
      </c>
      <c r="G51" s="41"/>
      <c r="H51" s="41"/>
      <c r="I51" s="42">
        <v>50000</v>
      </c>
      <c r="J51" s="6"/>
    </row>
    <row r="52" spans="1:10" s="4" customFormat="1" ht="33" customHeight="1">
      <c r="A52" s="110" t="s">
        <v>57</v>
      </c>
      <c r="B52" s="95">
        <v>303</v>
      </c>
      <c r="C52" s="106" t="s">
        <v>11</v>
      </c>
      <c r="D52" s="106" t="s">
        <v>21</v>
      </c>
      <c r="E52" s="107" t="s">
        <v>115</v>
      </c>
      <c r="F52" s="106"/>
      <c r="G52" s="108"/>
      <c r="H52" s="108"/>
      <c r="I52" s="109">
        <f>I55</f>
        <v>30000</v>
      </c>
      <c r="J52" s="6"/>
    </row>
    <row r="53" spans="1:10" s="4" customFormat="1" ht="21" customHeight="1">
      <c r="A53" s="35" t="s">
        <v>107</v>
      </c>
      <c r="B53" s="54">
        <v>303</v>
      </c>
      <c r="C53" s="36" t="s">
        <v>11</v>
      </c>
      <c r="D53" s="36" t="s">
        <v>21</v>
      </c>
      <c r="E53" s="76" t="s">
        <v>116</v>
      </c>
      <c r="F53" s="36"/>
      <c r="G53" s="41"/>
      <c r="H53" s="41"/>
      <c r="I53" s="42">
        <f>I54</f>
        <v>30000</v>
      </c>
      <c r="J53" s="6"/>
    </row>
    <row r="54" spans="1:10" s="4" customFormat="1" ht="20.25" customHeight="1">
      <c r="A54" s="35" t="s">
        <v>75</v>
      </c>
      <c r="B54" s="54">
        <v>303</v>
      </c>
      <c r="C54" s="36" t="s">
        <v>11</v>
      </c>
      <c r="D54" s="36" t="s">
        <v>21</v>
      </c>
      <c r="E54" s="76" t="s">
        <v>117</v>
      </c>
      <c r="F54" s="36"/>
      <c r="G54" s="41"/>
      <c r="H54" s="41"/>
      <c r="I54" s="42">
        <f>I55</f>
        <v>30000</v>
      </c>
      <c r="J54" s="6"/>
    </row>
    <row r="55" spans="1:10" s="4" customFormat="1" ht="34.5" customHeight="1">
      <c r="A55" s="35" t="s">
        <v>71</v>
      </c>
      <c r="B55" s="55">
        <v>303</v>
      </c>
      <c r="C55" s="36" t="s">
        <v>11</v>
      </c>
      <c r="D55" s="36" t="s">
        <v>21</v>
      </c>
      <c r="E55" s="76" t="s">
        <v>117</v>
      </c>
      <c r="F55" s="36" t="s">
        <v>64</v>
      </c>
      <c r="G55" s="41"/>
      <c r="H55" s="41"/>
      <c r="I55" s="42">
        <v>30000</v>
      </c>
      <c r="J55" s="6"/>
    </row>
    <row r="56" spans="1:10" s="4" customFormat="1" ht="35.25" customHeight="1">
      <c r="A56" s="110" t="s">
        <v>58</v>
      </c>
      <c r="B56" s="95">
        <v>303</v>
      </c>
      <c r="C56" s="106" t="s">
        <v>11</v>
      </c>
      <c r="D56" s="106" t="s">
        <v>21</v>
      </c>
      <c r="E56" s="107" t="s">
        <v>118</v>
      </c>
      <c r="F56" s="106"/>
      <c r="G56" s="108"/>
      <c r="H56" s="108"/>
      <c r="I56" s="109">
        <f>I59</f>
        <v>55000</v>
      </c>
      <c r="J56" s="6"/>
    </row>
    <row r="57" spans="1:10" s="4" customFormat="1" ht="21" customHeight="1">
      <c r="A57" s="35" t="s">
        <v>107</v>
      </c>
      <c r="B57" s="54">
        <v>303</v>
      </c>
      <c r="C57" s="36" t="s">
        <v>11</v>
      </c>
      <c r="D57" s="36" t="s">
        <v>21</v>
      </c>
      <c r="E57" s="76" t="s">
        <v>119</v>
      </c>
      <c r="F57" s="36"/>
      <c r="G57" s="41"/>
      <c r="H57" s="41"/>
      <c r="I57" s="42">
        <f>I58</f>
        <v>55000</v>
      </c>
      <c r="J57" s="6"/>
    </row>
    <row r="58" spans="1:10" s="4" customFormat="1" ht="35.25" customHeight="1">
      <c r="A58" s="35" t="s">
        <v>88</v>
      </c>
      <c r="B58" s="54">
        <v>303</v>
      </c>
      <c r="C58" s="36" t="s">
        <v>11</v>
      </c>
      <c r="D58" s="36" t="s">
        <v>21</v>
      </c>
      <c r="E58" s="76" t="s">
        <v>120</v>
      </c>
      <c r="F58" s="36"/>
      <c r="G58" s="41"/>
      <c r="H58" s="41"/>
      <c r="I58" s="42">
        <f>I59</f>
        <v>55000</v>
      </c>
      <c r="J58" s="6"/>
    </row>
    <row r="59" spans="1:10" s="4" customFormat="1" ht="34.5" customHeight="1">
      <c r="A59" s="35" t="s">
        <v>71</v>
      </c>
      <c r="B59" s="54">
        <v>303</v>
      </c>
      <c r="C59" s="36" t="s">
        <v>11</v>
      </c>
      <c r="D59" s="36" t="s">
        <v>21</v>
      </c>
      <c r="E59" s="76" t="s">
        <v>120</v>
      </c>
      <c r="F59" s="36" t="s">
        <v>64</v>
      </c>
      <c r="G59" s="41"/>
      <c r="H59" s="41"/>
      <c r="I59" s="42">
        <v>55000</v>
      </c>
      <c r="J59" s="6"/>
    </row>
    <row r="60" spans="1:10" s="2" customFormat="1" ht="20.25" customHeight="1">
      <c r="A60" s="50" t="s">
        <v>22</v>
      </c>
      <c r="B60" s="52">
        <v>303</v>
      </c>
      <c r="C60" s="48" t="s">
        <v>13</v>
      </c>
      <c r="D60" s="48" t="s">
        <v>46</v>
      </c>
      <c r="E60" s="48"/>
      <c r="F60" s="48"/>
      <c r="G60" s="49" t="e">
        <f>#REF!+#REF!+#REF!+#REF!+#REF!+#REF!+#REF!+#REF!+#REF!</f>
        <v>#REF!</v>
      </c>
      <c r="H60" s="49" t="e">
        <f>#REF!+#REF!+#REF!+#REF!+#REF!+#REF!+#REF!+#REF!+#REF!</f>
        <v>#REF!</v>
      </c>
      <c r="I60" s="47">
        <f>I61+I65+I69</f>
        <v>29363550.33</v>
      </c>
      <c r="J60" s="7"/>
    </row>
    <row r="61" spans="1:10" s="16" customFormat="1" ht="16.5" customHeight="1">
      <c r="A61" s="86" t="s">
        <v>41</v>
      </c>
      <c r="B61" s="84">
        <v>303</v>
      </c>
      <c r="C61" s="32" t="s">
        <v>13</v>
      </c>
      <c r="D61" s="32" t="s">
        <v>32</v>
      </c>
      <c r="E61" s="74"/>
      <c r="F61" s="32"/>
      <c r="G61" s="33"/>
      <c r="H61" s="33"/>
      <c r="I61" s="60">
        <f>I64</f>
        <v>17896437.59</v>
      </c>
      <c r="J61" s="17"/>
    </row>
    <row r="62" spans="1:10" s="16" customFormat="1" ht="24" customHeight="1">
      <c r="A62" s="110" t="s">
        <v>76</v>
      </c>
      <c r="B62" s="105">
        <v>303</v>
      </c>
      <c r="C62" s="91" t="s">
        <v>13</v>
      </c>
      <c r="D62" s="91" t="s">
        <v>32</v>
      </c>
      <c r="E62" s="112" t="s">
        <v>121</v>
      </c>
      <c r="F62" s="91"/>
      <c r="G62" s="93"/>
      <c r="H62" s="93"/>
      <c r="I62" s="94">
        <f>I64</f>
        <v>17896437.59</v>
      </c>
      <c r="J62" s="17"/>
    </row>
    <row r="63" spans="1:10" s="16" customFormat="1" ht="18" customHeight="1">
      <c r="A63" s="35" t="s">
        <v>107</v>
      </c>
      <c r="B63" s="55">
        <v>303</v>
      </c>
      <c r="C63" s="31" t="s">
        <v>13</v>
      </c>
      <c r="D63" s="31" t="s">
        <v>32</v>
      </c>
      <c r="E63" s="79" t="s">
        <v>122</v>
      </c>
      <c r="F63" s="31"/>
      <c r="G63" s="39"/>
      <c r="H63" s="39"/>
      <c r="I63" s="34">
        <f>I64</f>
        <v>17896437.59</v>
      </c>
      <c r="J63" s="17"/>
    </row>
    <row r="64" spans="1:10" s="16" customFormat="1" ht="33" customHeight="1">
      <c r="A64" s="43" t="s">
        <v>68</v>
      </c>
      <c r="B64" s="54">
        <v>303</v>
      </c>
      <c r="C64" s="31" t="s">
        <v>13</v>
      </c>
      <c r="D64" s="31" t="s">
        <v>32</v>
      </c>
      <c r="E64" s="79" t="s">
        <v>123</v>
      </c>
      <c r="F64" s="31" t="s">
        <v>67</v>
      </c>
      <c r="G64" s="39"/>
      <c r="H64" s="39"/>
      <c r="I64" s="34">
        <v>17896437.59</v>
      </c>
      <c r="J64" s="17"/>
    </row>
    <row r="65" spans="1:10" s="18" customFormat="1" ht="16.5" customHeight="1">
      <c r="A65" s="61" t="s">
        <v>23</v>
      </c>
      <c r="B65" s="84">
        <v>303</v>
      </c>
      <c r="C65" s="32" t="s">
        <v>13</v>
      </c>
      <c r="D65" s="32" t="s">
        <v>24</v>
      </c>
      <c r="E65" s="111"/>
      <c r="F65" s="32"/>
      <c r="G65" s="33" t="e">
        <f>#REF!+#REF!+#REF!+#REF!+#REF!</f>
        <v>#REF!</v>
      </c>
      <c r="H65" s="33" t="e">
        <f>#REF!+#REF!+#REF!+#REF!+#REF!</f>
        <v>#REF!</v>
      </c>
      <c r="I65" s="60">
        <f>I66</f>
        <v>11467112.74</v>
      </c>
      <c r="J65" s="19"/>
    </row>
    <row r="66" spans="1:12" s="20" customFormat="1" ht="16.5">
      <c r="A66" s="110" t="s">
        <v>76</v>
      </c>
      <c r="B66" s="95">
        <v>303</v>
      </c>
      <c r="C66" s="91" t="s">
        <v>13</v>
      </c>
      <c r="D66" s="113" t="s">
        <v>24</v>
      </c>
      <c r="E66" s="112" t="s">
        <v>121</v>
      </c>
      <c r="F66" s="91"/>
      <c r="G66" s="93"/>
      <c r="H66" s="93"/>
      <c r="I66" s="94">
        <f>I68</f>
        <v>11467112.74</v>
      </c>
      <c r="J66" s="21"/>
      <c r="L66" s="22"/>
    </row>
    <row r="67" spans="1:12" s="20" customFormat="1" ht="22.5" customHeight="1">
      <c r="A67" s="35" t="s">
        <v>107</v>
      </c>
      <c r="B67" s="54">
        <v>303</v>
      </c>
      <c r="C67" s="31" t="s">
        <v>13</v>
      </c>
      <c r="D67" s="45" t="s">
        <v>24</v>
      </c>
      <c r="E67" s="79" t="s">
        <v>122</v>
      </c>
      <c r="F67" s="31"/>
      <c r="G67" s="39"/>
      <c r="H67" s="39"/>
      <c r="I67" s="34">
        <f>I68</f>
        <v>11467112.74</v>
      </c>
      <c r="J67" s="21"/>
      <c r="L67" s="22"/>
    </row>
    <row r="68" spans="1:10" s="22" customFormat="1" ht="33">
      <c r="A68" s="43" t="s">
        <v>178</v>
      </c>
      <c r="B68" s="54">
        <v>303</v>
      </c>
      <c r="C68" s="36" t="s">
        <v>13</v>
      </c>
      <c r="D68" s="36" t="s">
        <v>24</v>
      </c>
      <c r="E68" s="79" t="s">
        <v>123</v>
      </c>
      <c r="F68" s="31" t="s">
        <v>67</v>
      </c>
      <c r="G68" s="41" t="e">
        <f>#REF!</f>
        <v>#REF!</v>
      </c>
      <c r="H68" s="41" t="e">
        <f>#REF!</f>
        <v>#REF!</v>
      </c>
      <c r="I68" s="38">
        <v>11467112.74</v>
      </c>
      <c r="J68" s="21"/>
    </row>
    <row r="69" spans="1:10" s="22" customFormat="1" ht="0.75" customHeight="1">
      <c r="A69" s="61" t="s">
        <v>25</v>
      </c>
      <c r="B69" s="81">
        <v>303</v>
      </c>
      <c r="C69" s="62" t="s">
        <v>13</v>
      </c>
      <c r="D69" s="62" t="s">
        <v>19</v>
      </c>
      <c r="E69" s="111"/>
      <c r="F69" s="62"/>
      <c r="G69" s="37"/>
      <c r="H69" s="37"/>
      <c r="I69" s="51">
        <f>I71</f>
        <v>0</v>
      </c>
      <c r="J69" s="21"/>
    </row>
    <row r="70" spans="1:12" s="22" customFormat="1" ht="16.5" customHeight="1" hidden="1">
      <c r="A70" s="89" t="s">
        <v>124</v>
      </c>
      <c r="B70" s="105">
        <v>303</v>
      </c>
      <c r="C70" s="106" t="s">
        <v>13</v>
      </c>
      <c r="D70" s="106" t="s">
        <v>19</v>
      </c>
      <c r="E70" s="112" t="s">
        <v>125</v>
      </c>
      <c r="F70" s="106"/>
      <c r="G70" s="108"/>
      <c r="H70" s="108"/>
      <c r="I70" s="109">
        <f>I72</f>
        <v>0</v>
      </c>
      <c r="J70" s="21"/>
      <c r="L70" s="2"/>
    </row>
    <row r="71" spans="1:12" s="22" customFormat="1" ht="17.25" customHeight="1" hidden="1">
      <c r="A71" s="35" t="s">
        <v>107</v>
      </c>
      <c r="B71" s="54">
        <v>303</v>
      </c>
      <c r="C71" s="36" t="s">
        <v>13</v>
      </c>
      <c r="D71" s="36" t="s">
        <v>19</v>
      </c>
      <c r="E71" s="79" t="s">
        <v>126</v>
      </c>
      <c r="F71" s="36"/>
      <c r="G71" s="41"/>
      <c r="H71" s="41"/>
      <c r="I71" s="38">
        <f>I72</f>
        <v>0</v>
      </c>
      <c r="J71" s="21"/>
      <c r="L71" s="3"/>
    </row>
    <row r="72" spans="1:12" s="22" customFormat="1" ht="35.25" customHeight="1" hidden="1">
      <c r="A72" s="35" t="s">
        <v>71</v>
      </c>
      <c r="B72" s="54">
        <v>303</v>
      </c>
      <c r="C72" s="36" t="s">
        <v>13</v>
      </c>
      <c r="D72" s="36" t="s">
        <v>19</v>
      </c>
      <c r="E72" s="79" t="s">
        <v>127</v>
      </c>
      <c r="F72" s="36" t="s">
        <v>64</v>
      </c>
      <c r="G72" s="41"/>
      <c r="H72" s="41"/>
      <c r="I72" s="38">
        <v>0</v>
      </c>
      <c r="J72" s="21"/>
      <c r="L72" s="3"/>
    </row>
    <row r="73" spans="1:12" s="2" customFormat="1" ht="18.75" customHeight="1">
      <c r="A73" s="50" t="s">
        <v>26</v>
      </c>
      <c r="B73" s="56">
        <v>303</v>
      </c>
      <c r="C73" s="48" t="s">
        <v>27</v>
      </c>
      <c r="D73" s="48" t="s">
        <v>46</v>
      </c>
      <c r="E73" s="48"/>
      <c r="F73" s="48"/>
      <c r="G73" s="49" t="e">
        <f>G85+#REF!+#REF!+#REF!+#REF!+#REF!</f>
        <v>#REF!</v>
      </c>
      <c r="H73" s="49" t="e">
        <f>H85+#REF!+#REF!+#REF!+#REF!+#REF!</f>
        <v>#REF!</v>
      </c>
      <c r="I73" s="47">
        <f>I74+I79</f>
        <v>2380000</v>
      </c>
      <c r="J73" s="7"/>
      <c r="L73" s="3"/>
    </row>
    <row r="74" spans="1:10" s="3" customFormat="1" ht="18.75" customHeight="1">
      <c r="A74" s="83" t="s">
        <v>49</v>
      </c>
      <c r="B74" s="84">
        <v>303</v>
      </c>
      <c r="C74" s="32" t="s">
        <v>27</v>
      </c>
      <c r="D74" s="32" t="s">
        <v>8</v>
      </c>
      <c r="E74" s="74"/>
      <c r="F74" s="32"/>
      <c r="G74" s="33"/>
      <c r="H74" s="33"/>
      <c r="I74" s="51">
        <f>I75</f>
        <v>130000</v>
      </c>
      <c r="J74" s="8"/>
    </row>
    <row r="75" spans="1:12" s="3" customFormat="1" ht="48.75" customHeight="1">
      <c r="A75" s="114" t="s">
        <v>72</v>
      </c>
      <c r="B75" s="105">
        <v>303</v>
      </c>
      <c r="C75" s="91" t="s">
        <v>27</v>
      </c>
      <c r="D75" s="91" t="s">
        <v>8</v>
      </c>
      <c r="E75" s="92" t="s">
        <v>128</v>
      </c>
      <c r="F75" s="91"/>
      <c r="G75" s="93"/>
      <c r="H75" s="93"/>
      <c r="I75" s="109">
        <f>I78</f>
        <v>130000</v>
      </c>
      <c r="J75" s="8"/>
      <c r="L75"/>
    </row>
    <row r="76" spans="1:12" s="3" customFormat="1" ht="18" customHeight="1">
      <c r="A76" s="58" t="s">
        <v>107</v>
      </c>
      <c r="B76" s="55">
        <v>303</v>
      </c>
      <c r="C76" s="31" t="s">
        <v>27</v>
      </c>
      <c r="D76" s="31" t="s">
        <v>8</v>
      </c>
      <c r="E76" s="75" t="s">
        <v>129</v>
      </c>
      <c r="F76" s="31"/>
      <c r="G76" s="39"/>
      <c r="H76" s="39"/>
      <c r="I76" s="42">
        <f>I77</f>
        <v>130000</v>
      </c>
      <c r="J76" s="8"/>
      <c r="L76" s="2"/>
    </row>
    <row r="77" spans="1:12" s="3" customFormat="1" ht="18" customHeight="1">
      <c r="A77" s="58" t="s">
        <v>77</v>
      </c>
      <c r="B77" s="55">
        <v>303</v>
      </c>
      <c r="C77" s="31" t="s">
        <v>27</v>
      </c>
      <c r="D77" s="31" t="s">
        <v>8</v>
      </c>
      <c r="E77" s="75" t="s">
        <v>130</v>
      </c>
      <c r="F77" s="31"/>
      <c r="G77" s="39"/>
      <c r="H77" s="39"/>
      <c r="I77" s="42">
        <f>I78</f>
        <v>130000</v>
      </c>
      <c r="J77" s="8"/>
      <c r="L77"/>
    </row>
    <row r="78" spans="1:10" ht="33.75" customHeight="1">
      <c r="A78" s="35" t="s">
        <v>71</v>
      </c>
      <c r="B78" s="54">
        <v>303</v>
      </c>
      <c r="C78" s="31" t="s">
        <v>27</v>
      </c>
      <c r="D78" s="31" t="s">
        <v>8</v>
      </c>
      <c r="E78" s="75" t="s">
        <v>130</v>
      </c>
      <c r="F78" s="45" t="s">
        <v>64</v>
      </c>
      <c r="G78" s="39"/>
      <c r="H78" s="39"/>
      <c r="I78" s="42">
        <v>130000</v>
      </c>
      <c r="J78" s="6"/>
    </row>
    <row r="79" spans="1:12" s="2" customFormat="1" ht="20.25" customHeight="1">
      <c r="A79" s="59" t="s">
        <v>28</v>
      </c>
      <c r="B79" s="84">
        <v>303</v>
      </c>
      <c r="C79" s="32" t="s">
        <v>27</v>
      </c>
      <c r="D79" s="32" t="s">
        <v>11</v>
      </c>
      <c r="E79" s="74"/>
      <c r="F79" s="32"/>
      <c r="G79" s="33"/>
      <c r="H79" s="33"/>
      <c r="I79" s="51">
        <f>I82+I84</f>
        <v>2250000</v>
      </c>
      <c r="J79" s="7"/>
      <c r="L79" s="4"/>
    </row>
    <row r="80" spans="1:10" ht="15.75" customHeight="1">
      <c r="A80" s="89" t="s">
        <v>78</v>
      </c>
      <c r="B80" s="105">
        <v>303</v>
      </c>
      <c r="C80" s="91" t="s">
        <v>27</v>
      </c>
      <c r="D80" s="91" t="s">
        <v>11</v>
      </c>
      <c r="E80" s="107" t="s">
        <v>131</v>
      </c>
      <c r="F80" s="113"/>
      <c r="G80" s="93" t="e">
        <f>#REF!</f>
        <v>#REF!</v>
      </c>
      <c r="H80" s="93" t="e">
        <f>#REF!</f>
        <v>#REF!</v>
      </c>
      <c r="I80" s="109">
        <f>I82</f>
        <v>200000</v>
      </c>
      <c r="J80" s="6"/>
    </row>
    <row r="81" spans="1:12" ht="15.75" customHeight="1">
      <c r="A81" s="30" t="s">
        <v>107</v>
      </c>
      <c r="B81" s="55">
        <v>303</v>
      </c>
      <c r="C81" s="31" t="s">
        <v>27</v>
      </c>
      <c r="D81" s="31" t="s">
        <v>11</v>
      </c>
      <c r="E81" s="76" t="s">
        <v>132</v>
      </c>
      <c r="F81" s="45"/>
      <c r="G81" s="39"/>
      <c r="H81" s="39"/>
      <c r="I81" s="42">
        <f>I82</f>
        <v>200000</v>
      </c>
      <c r="J81" s="6"/>
      <c r="L81" s="4"/>
    </row>
    <row r="82" spans="1:12" s="4" customFormat="1" ht="37.5" customHeight="1">
      <c r="A82" s="35" t="s">
        <v>71</v>
      </c>
      <c r="B82" s="54">
        <v>303</v>
      </c>
      <c r="C82" s="36" t="s">
        <v>27</v>
      </c>
      <c r="D82" s="36" t="s">
        <v>11</v>
      </c>
      <c r="E82" s="76" t="s">
        <v>133</v>
      </c>
      <c r="F82" s="36" t="s">
        <v>64</v>
      </c>
      <c r="G82" s="41" t="e">
        <f>'[1]главы'!H175</f>
        <v>#REF!</v>
      </c>
      <c r="H82" s="41" t="e">
        <f>'[1]главы'!I175</f>
        <v>#REF!</v>
      </c>
      <c r="I82" s="42">
        <v>200000</v>
      </c>
      <c r="J82" s="6"/>
      <c r="L82" s="2"/>
    </row>
    <row r="83" spans="1:12" ht="15.75" customHeight="1">
      <c r="A83" s="30" t="s">
        <v>79</v>
      </c>
      <c r="B83" s="54">
        <v>303</v>
      </c>
      <c r="C83" s="31" t="s">
        <v>27</v>
      </c>
      <c r="D83" s="31" t="s">
        <v>11</v>
      </c>
      <c r="E83" s="76" t="s">
        <v>134</v>
      </c>
      <c r="F83" s="45"/>
      <c r="G83" s="39" t="e">
        <f>#REF!</f>
        <v>#REF!</v>
      </c>
      <c r="H83" s="39" t="e">
        <f>#REF!</f>
        <v>#REF!</v>
      </c>
      <c r="I83" s="42">
        <f>I84</f>
        <v>2050000</v>
      </c>
      <c r="J83" s="6"/>
      <c r="L83" s="3"/>
    </row>
    <row r="84" spans="1:12" s="4" customFormat="1" ht="34.5" customHeight="1">
      <c r="A84" s="35" t="s">
        <v>71</v>
      </c>
      <c r="B84" s="55">
        <v>303</v>
      </c>
      <c r="C84" s="36" t="s">
        <v>27</v>
      </c>
      <c r="D84" s="36" t="s">
        <v>11</v>
      </c>
      <c r="E84" s="76" t="s">
        <v>134</v>
      </c>
      <c r="F84" s="36" t="s">
        <v>64</v>
      </c>
      <c r="G84" s="41" t="e">
        <f>'[1]главы'!H180</f>
        <v>#REF!</v>
      </c>
      <c r="H84" s="41" t="e">
        <f>'[1]главы'!I180</f>
        <v>#REF!</v>
      </c>
      <c r="I84" s="42">
        <v>2050000</v>
      </c>
      <c r="J84" s="6"/>
      <c r="L84"/>
    </row>
    <row r="85" spans="1:12" s="2" customFormat="1" ht="19.5" customHeight="1">
      <c r="A85" s="50" t="s">
        <v>29</v>
      </c>
      <c r="B85" s="56">
        <v>303</v>
      </c>
      <c r="C85" s="48" t="s">
        <v>17</v>
      </c>
      <c r="D85" s="48" t="s">
        <v>46</v>
      </c>
      <c r="E85" s="48"/>
      <c r="F85" s="48"/>
      <c r="G85" s="49" t="e">
        <f>G93+#REF!+#REF!+#REF!+#REF!+G115</f>
        <v>#REF!</v>
      </c>
      <c r="H85" s="49" t="e">
        <f>H93+#REF!+#REF!+#REF!+#REF!+H115</f>
        <v>#REF!</v>
      </c>
      <c r="I85" s="47">
        <f>I93+I115+I86+I102+I97</f>
        <v>39939446.36</v>
      </c>
      <c r="J85" s="7"/>
      <c r="L85"/>
    </row>
    <row r="86" spans="1:12" s="3" customFormat="1" ht="15.75" customHeight="1">
      <c r="A86" s="61" t="s">
        <v>30</v>
      </c>
      <c r="B86" s="54">
        <v>303</v>
      </c>
      <c r="C86" s="32" t="s">
        <v>17</v>
      </c>
      <c r="D86" s="32" t="s">
        <v>8</v>
      </c>
      <c r="E86" s="74"/>
      <c r="F86" s="32"/>
      <c r="G86" s="33" t="e">
        <f>#REF!+#REF!+#REF!+#REF!+#REF!</f>
        <v>#REF!</v>
      </c>
      <c r="H86" s="33" t="e">
        <f>#REF!+#REF!+#REF!+#REF!+#REF!</f>
        <v>#REF!</v>
      </c>
      <c r="I86" s="60">
        <f>I89+I92</f>
        <v>21741159.63</v>
      </c>
      <c r="J86" s="8"/>
      <c r="L86" s="4"/>
    </row>
    <row r="87" spans="1:12" ht="20.25" customHeight="1">
      <c r="A87" s="110" t="s">
        <v>76</v>
      </c>
      <c r="B87" s="95">
        <v>303</v>
      </c>
      <c r="C87" s="91" t="s">
        <v>17</v>
      </c>
      <c r="D87" s="91" t="s">
        <v>8</v>
      </c>
      <c r="E87" s="115" t="s">
        <v>121</v>
      </c>
      <c r="F87" s="113"/>
      <c r="G87" s="93"/>
      <c r="H87" s="93"/>
      <c r="I87" s="94">
        <f>I89</f>
        <v>16865284.63</v>
      </c>
      <c r="J87" s="6"/>
      <c r="L87" s="4"/>
    </row>
    <row r="88" spans="1:10" ht="20.25" customHeight="1">
      <c r="A88" s="35" t="s">
        <v>107</v>
      </c>
      <c r="B88" s="54">
        <v>303</v>
      </c>
      <c r="C88" s="31" t="s">
        <v>17</v>
      </c>
      <c r="D88" s="31" t="s">
        <v>8</v>
      </c>
      <c r="E88" s="77" t="s">
        <v>122</v>
      </c>
      <c r="F88" s="45"/>
      <c r="G88" s="39"/>
      <c r="H88" s="39"/>
      <c r="I88" s="34">
        <f>I89</f>
        <v>16865284.63</v>
      </c>
      <c r="J88" s="6"/>
    </row>
    <row r="89" spans="1:12" s="4" customFormat="1" ht="36" customHeight="1">
      <c r="A89" s="43" t="s">
        <v>68</v>
      </c>
      <c r="B89" s="54">
        <v>303</v>
      </c>
      <c r="C89" s="36" t="s">
        <v>17</v>
      </c>
      <c r="D89" s="36" t="s">
        <v>8</v>
      </c>
      <c r="E89" s="77" t="s">
        <v>123</v>
      </c>
      <c r="F89" s="36" t="s">
        <v>67</v>
      </c>
      <c r="G89" s="41" t="e">
        <f>'[1]главы'!H185</f>
        <v>#REF!</v>
      </c>
      <c r="H89" s="41" t="e">
        <f>'[1]главы'!I185</f>
        <v>#REF!</v>
      </c>
      <c r="I89" s="38">
        <v>16865284.63</v>
      </c>
      <c r="J89" s="6"/>
      <c r="L89" s="3"/>
    </row>
    <row r="90" spans="1:12" s="4" customFormat="1" ht="18.75" customHeight="1">
      <c r="A90" s="116" t="s">
        <v>135</v>
      </c>
      <c r="B90" s="95">
        <v>303</v>
      </c>
      <c r="C90" s="106" t="s">
        <v>17</v>
      </c>
      <c r="D90" s="106" t="s">
        <v>8</v>
      </c>
      <c r="E90" s="115" t="s">
        <v>136</v>
      </c>
      <c r="F90" s="106"/>
      <c r="G90" s="108"/>
      <c r="H90" s="108"/>
      <c r="I90" s="109">
        <f>I91</f>
        <v>4875875</v>
      </c>
      <c r="J90" s="6"/>
      <c r="L90" s="3"/>
    </row>
    <row r="91" spans="1:10" ht="16.5" customHeight="1">
      <c r="A91" s="30" t="s">
        <v>107</v>
      </c>
      <c r="B91" s="54">
        <v>303</v>
      </c>
      <c r="C91" s="31" t="s">
        <v>17</v>
      </c>
      <c r="D91" s="31" t="s">
        <v>8</v>
      </c>
      <c r="E91" s="75" t="s">
        <v>138</v>
      </c>
      <c r="F91" s="31"/>
      <c r="G91" s="39"/>
      <c r="H91" s="39"/>
      <c r="I91" s="34">
        <f>I92</f>
        <v>4875875</v>
      </c>
      <c r="J91" s="6"/>
    </row>
    <row r="92" spans="1:12" s="3" customFormat="1" ht="31.5" customHeight="1">
      <c r="A92" s="43" t="s">
        <v>68</v>
      </c>
      <c r="B92" s="55">
        <v>303</v>
      </c>
      <c r="C92" s="31" t="s">
        <v>17</v>
      </c>
      <c r="D92" s="31" t="s">
        <v>8</v>
      </c>
      <c r="E92" s="75" t="s">
        <v>137</v>
      </c>
      <c r="F92" s="31" t="s">
        <v>67</v>
      </c>
      <c r="G92" s="39"/>
      <c r="H92" s="39"/>
      <c r="I92" s="42">
        <v>4875875</v>
      </c>
      <c r="J92" s="8"/>
      <c r="L92"/>
    </row>
    <row r="93" spans="1:12" s="3" customFormat="1" ht="15.75" customHeight="1">
      <c r="A93" s="61" t="s">
        <v>173</v>
      </c>
      <c r="B93" s="84">
        <v>303</v>
      </c>
      <c r="C93" s="32" t="s">
        <v>17</v>
      </c>
      <c r="D93" s="32" t="s">
        <v>11</v>
      </c>
      <c r="E93" s="74"/>
      <c r="F93" s="32"/>
      <c r="G93" s="33" t="e">
        <f>#REF!+#REF!+#REF!+#REF!+#REF!</f>
        <v>#REF!</v>
      </c>
      <c r="H93" s="33" t="e">
        <f>#REF!+#REF!+#REF!+#REF!+#REF!</f>
        <v>#REF!</v>
      </c>
      <c r="I93" s="51">
        <f>I94</f>
        <v>15992486.73</v>
      </c>
      <c r="J93" s="8"/>
      <c r="L93" s="4"/>
    </row>
    <row r="94" spans="1:12" ht="18.75" customHeight="1">
      <c r="A94" s="110" t="s">
        <v>76</v>
      </c>
      <c r="B94" s="105">
        <v>303</v>
      </c>
      <c r="C94" s="91" t="s">
        <v>17</v>
      </c>
      <c r="D94" s="91" t="s">
        <v>11</v>
      </c>
      <c r="E94" s="92" t="s">
        <v>121</v>
      </c>
      <c r="F94" s="91"/>
      <c r="G94" s="93"/>
      <c r="H94" s="93"/>
      <c r="I94" s="109">
        <f>I96</f>
        <v>15992486.73</v>
      </c>
      <c r="J94" s="6"/>
      <c r="L94" s="6"/>
    </row>
    <row r="95" spans="1:12" ht="18.75" customHeight="1">
      <c r="A95" s="35" t="s">
        <v>107</v>
      </c>
      <c r="B95" s="55">
        <v>303</v>
      </c>
      <c r="C95" s="31" t="s">
        <v>17</v>
      </c>
      <c r="D95" s="31" t="s">
        <v>11</v>
      </c>
      <c r="E95" s="75" t="s">
        <v>122</v>
      </c>
      <c r="F95" s="31"/>
      <c r="G95" s="39"/>
      <c r="H95" s="39"/>
      <c r="I95" s="42">
        <f>I96</f>
        <v>15992486.73</v>
      </c>
      <c r="J95" s="6"/>
      <c r="L95" s="6"/>
    </row>
    <row r="96" spans="1:12" s="4" customFormat="1" ht="31.5" customHeight="1">
      <c r="A96" s="43" t="s">
        <v>68</v>
      </c>
      <c r="B96" s="54">
        <v>303</v>
      </c>
      <c r="C96" s="36" t="s">
        <v>17</v>
      </c>
      <c r="D96" s="36" t="s">
        <v>11</v>
      </c>
      <c r="E96" s="75" t="s">
        <v>123</v>
      </c>
      <c r="F96" s="36" t="s">
        <v>67</v>
      </c>
      <c r="G96" s="41">
        <f>'[1]главы'!H198+'[1]главы'!H614+'[1]главы'!H147</f>
        <v>66440</v>
      </c>
      <c r="H96" s="41">
        <f>'[1]главы'!I198+'[1]главы'!I614+'[1]главы'!I147</f>
        <v>0</v>
      </c>
      <c r="I96" s="38">
        <v>15992486.73</v>
      </c>
      <c r="J96" s="6"/>
      <c r="L96" s="6"/>
    </row>
    <row r="97" spans="1:12" s="4" customFormat="1" ht="33">
      <c r="A97" s="117" t="s">
        <v>179</v>
      </c>
      <c r="B97" s="84">
        <v>303</v>
      </c>
      <c r="C97" s="32" t="s">
        <v>17</v>
      </c>
      <c r="D97" s="32" t="s">
        <v>27</v>
      </c>
      <c r="E97" s="112"/>
      <c r="F97" s="32"/>
      <c r="G97" s="33"/>
      <c r="H97" s="60">
        <f aca="true" t="shared" si="0" ref="H97:I100">+H98</f>
        <v>220000</v>
      </c>
      <c r="I97" s="51">
        <f t="shared" si="0"/>
        <v>220000</v>
      </c>
      <c r="J97" s="6"/>
      <c r="L97" s="6"/>
    </row>
    <row r="98" spans="1:12" s="4" customFormat="1" ht="66.75">
      <c r="A98" s="110" t="s">
        <v>182</v>
      </c>
      <c r="B98" s="105">
        <v>303</v>
      </c>
      <c r="C98" s="91" t="s">
        <v>17</v>
      </c>
      <c r="D98" s="91" t="s">
        <v>27</v>
      </c>
      <c r="E98" s="112" t="s">
        <v>180</v>
      </c>
      <c r="F98" s="91"/>
      <c r="G98" s="93"/>
      <c r="H98" s="94">
        <f t="shared" si="0"/>
        <v>220000</v>
      </c>
      <c r="I98" s="109">
        <f t="shared" si="0"/>
        <v>220000</v>
      </c>
      <c r="J98" s="6"/>
      <c r="L98" s="6"/>
    </row>
    <row r="99" spans="1:12" s="4" customFormat="1" ht="16.5" customHeight="1">
      <c r="A99" s="43" t="s">
        <v>179</v>
      </c>
      <c r="B99" s="55">
        <v>303</v>
      </c>
      <c r="C99" s="31" t="s">
        <v>181</v>
      </c>
      <c r="D99" s="31" t="s">
        <v>27</v>
      </c>
      <c r="E99" s="79" t="s">
        <v>105</v>
      </c>
      <c r="F99" s="118"/>
      <c r="G99" s="93"/>
      <c r="H99" s="34">
        <f t="shared" si="0"/>
        <v>220000</v>
      </c>
      <c r="I99" s="38">
        <f t="shared" si="0"/>
        <v>220000</v>
      </c>
      <c r="J99" s="6"/>
      <c r="L99" s="6"/>
    </row>
    <row r="100" spans="1:12" s="4" customFormat="1" ht="16.5">
      <c r="A100" s="43" t="s">
        <v>73</v>
      </c>
      <c r="B100" s="54">
        <v>303</v>
      </c>
      <c r="C100" s="31" t="s">
        <v>17</v>
      </c>
      <c r="D100" s="31" t="s">
        <v>27</v>
      </c>
      <c r="E100" s="79" t="s">
        <v>106</v>
      </c>
      <c r="F100" s="118"/>
      <c r="G100" s="93"/>
      <c r="H100" s="34">
        <f t="shared" si="0"/>
        <v>220000</v>
      </c>
      <c r="I100" s="38">
        <f t="shared" si="0"/>
        <v>220000</v>
      </c>
      <c r="J100" s="6"/>
      <c r="L100" s="6"/>
    </row>
    <row r="101" spans="1:12" s="4" customFormat="1" ht="33">
      <c r="A101" s="35" t="s">
        <v>71</v>
      </c>
      <c r="B101" s="54">
        <v>303</v>
      </c>
      <c r="C101" s="31" t="s">
        <v>17</v>
      </c>
      <c r="D101" s="31" t="s">
        <v>27</v>
      </c>
      <c r="E101" s="79" t="s">
        <v>106</v>
      </c>
      <c r="F101" s="36" t="s">
        <v>64</v>
      </c>
      <c r="G101" s="39"/>
      <c r="H101" s="34">
        <v>220000</v>
      </c>
      <c r="I101" s="38">
        <v>220000</v>
      </c>
      <c r="J101" s="6"/>
      <c r="L101" s="6"/>
    </row>
    <row r="102" spans="1:9" s="6" customFormat="1" ht="15.75" customHeight="1">
      <c r="A102" s="83" t="s">
        <v>174</v>
      </c>
      <c r="B102" s="84">
        <v>303</v>
      </c>
      <c r="C102" s="62" t="s">
        <v>17</v>
      </c>
      <c r="D102" s="62" t="s">
        <v>17</v>
      </c>
      <c r="E102" s="85"/>
      <c r="F102" s="62"/>
      <c r="G102" s="37"/>
      <c r="H102" s="37"/>
      <c r="I102" s="51">
        <f>I106+I108+I110+I114</f>
        <v>560000</v>
      </c>
    </row>
    <row r="103" spans="1:9" s="6" customFormat="1" ht="15.75" customHeight="1">
      <c r="A103" s="110" t="s">
        <v>59</v>
      </c>
      <c r="B103" s="105">
        <v>303</v>
      </c>
      <c r="C103" s="106" t="s">
        <v>17</v>
      </c>
      <c r="D103" s="106" t="s">
        <v>17</v>
      </c>
      <c r="E103" s="107" t="s">
        <v>139</v>
      </c>
      <c r="F103" s="106"/>
      <c r="G103" s="108"/>
      <c r="H103" s="108"/>
      <c r="I103" s="109">
        <f>I106</f>
        <v>135000</v>
      </c>
    </row>
    <row r="104" spans="1:9" s="6" customFormat="1" ht="15.75" customHeight="1">
      <c r="A104" s="35" t="s">
        <v>107</v>
      </c>
      <c r="B104" s="55">
        <v>303</v>
      </c>
      <c r="C104" s="36" t="s">
        <v>17</v>
      </c>
      <c r="D104" s="36" t="s">
        <v>17</v>
      </c>
      <c r="E104" s="76" t="s">
        <v>140</v>
      </c>
      <c r="F104" s="36"/>
      <c r="G104" s="41"/>
      <c r="H104" s="41"/>
      <c r="I104" s="38">
        <f>I106</f>
        <v>135000</v>
      </c>
    </row>
    <row r="105" spans="1:9" s="6" customFormat="1" ht="16.5" customHeight="1">
      <c r="A105" s="35" t="s">
        <v>80</v>
      </c>
      <c r="B105" s="55">
        <v>303</v>
      </c>
      <c r="C105" s="36" t="s">
        <v>17</v>
      </c>
      <c r="D105" s="36" t="s">
        <v>17</v>
      </c>
      <c r="E105" s="76" t="s">
        <v>141</v>
      </c>
      <c r="F105" s="36"/>
      <c r="G105" s="41"/>
      <c r="H105" s="41"/>
      <c r="I105" s="38">
        <f>I103</f>
        <v>135000</v>
      </c>
    </row>
    <row r="106" spans="1:9" s="6" customFormat="1" ht="33.75" customHeight="1">
      <c r="A106" s="35" t="s">
        <v>71</v>
      </c>
      <c r="B106" s="54">
        <v>303</v>
      </c>
      <c r="C106" s="36" t="s">
        <v>17</v>
      </c>
      <c r="D106" s="36" t="s">
        <v>17</v>
      </c>
      <c r="E106" s="76" t="s">
        <v>141</v>
      </c>
      <c r="F106" s="36" t="s">
        <v>64</v>
      </c>
      <c r="G106" s="41"/>
      <c r="H106" s="41"/>
      <c r="I106" s="38">
        <v>135000</v>
      </c>
    </row>
    <row r="107" spans="1:9" s="6" customFormat="1" ht="18.75" customHeight="1">
      <c r="A107" s="35" t="s">
        <v>83</v>
      </c>
      <c r="B107" s="55">
        <v>303</v>
      </c>
      <c r="C107" s="36" t="s">
        <v>17</v>
      </c>
      <c r="D107" s="36" t="s">
        <v>17</v>
      </c>
      <c r="E107" s="76" t="s">
        <v>142</v>
      </c>
      <c r="F107" s="36"/>
      <c r="G107" s="41"/>
      <c r="H107" s="41"/>
      <c r="I107" s="38">
        <f>I108</f>
        <v>215000</v>
      </c>
    </row>
    <row r="108" spans="1:12" s="6" customFormat="1" ht="33.75" customHeight="1">
      <c r="A108" s="35" t="s">
        <v>71</v>
      </c>
      <c r="B108" s="54">
        <v>303</v>
      </c>
      <c r="C108" s="36" t="s">
        <v>17</v>
      </c>
      <c r="D108" s="36" t="s">
        <v>17</v>
      </c>
      <c r="E108" s="76" t="s">
        <v>142</v>
      </c>
      <c r="F108" s="36" t="s">
        <v>64</v>
      </c>
      <c r="G108" s="41"/>
      <c r="H108" s="41"/>
      <c r="I108" s="38">
        <v>215000</v>
      </c>
      <c r="L108" s="3"/>
    </row>
    <row r="109" spans="1:12" s="6" customFormat="1" ht="18.75" customHeight="1">
      <c r="A109" s="35" t="s">
        <v>73</v>
      </c>
      <c r="B109" s="55">
        <v>303</v>
      </c>
      <c r="C109" s="36" t="s">
        <v>17</v>
      </c>
      <c r="D109" s="36" t="s">
        <v>17</v>
      </c>
      <c r="E109" s="76" t="s">
        <v>143</v>
      </c>
      <c r="F109" s="36"/>
      <c r="G109" s="41"/>
      <c r="H109" s="41"/>
      <c r="I109" s="38">
        <f>I110</f>
        <v>110000</v>
      </c>
      <c r="L109"/>
    </row>
    <row r="110" spans="1:12" s="6" customFormat="1" ht="32.25" customHeight="1">
      <c r="A110" s="35" t="s">
        <v>71</v>
      </c>
      <c r="B110" s="54">
        <v>303</v>
      </c>
      <c r="C110" s="36" t="s">
        <v>17</v>
      </c>
      <c r="D110" s="36" t="s">
        <v>17</v>
      </c>
      <c r="E110" s="76" t="s">
        <v>143</v>
      </c>
      <c r="F110" s="36" t="s">
        <v>64</v>
      </c>
      <c r="G110" s="41"/>
      <c r="H110" s="41"/>
      <c r="I110" s="38">
        <v>110000</v>
      </c>
      <c r="L110"/>
    </row>
    <row r="111" spans="1:12" s="6" customFormat="1" ht="16.5">
      <c r="A111" s="89" t="s">
        <v>60</v>
      </c>
      <c r="B111" s="95">
        <v>303</v>
      </c>
      <c r="C111" s="106" t="s">
        <v>17</v>
      </c>
      <c r="D111" s="106" t="s">
        <v>17</v>
      </c>
      <c r="E111" s="92" t="s">
        <v>183</v>
      </c>
      <c r="F111" s="91"/>
      <c r="G111" s="93"/>
      <c r="H111" s="94">
        <f>H114</f>
        <v>30000</v>
      </c>
      <c r="I111" s="109">
        <f>+I112</f>
        <v>100000</v>
      </c>
      <c r="L111"/>
    </row>
    <row r="112" spans="1:12" s="6" customFormat="1" ht="16.5">
      <c r="A112" s="30" t="s">
        <v>107</v>
      </c>
      <c r="B112" s="54">
        <v>303</v>
      </c>
      <c r="C112" s="36" t="s">
        <v>17</v>
      </c>
      <c r="D112" s="36" t="s">
        <v>17</v>
      </c>
      <c r="E112" s="75" t="s">
        <v>148</v>
      </c>
      <c r="F112" s="31"/>
      <c r="G112" s="39"/>
      <c r="H112" s="34">
        <f>H113</f>
        <v>30000</v>
      </c>
      <c r="I112" s="38">
        <f>+I113</f>
        <v>100000</v>
      </c>
      <c r="L112"/>
    </row>
    <row r="113" spans="1:12" s="6" customFormat="1" ht="16.5">
      <c r="A113" s="30" t="s">
        <v>184</v>
      </c>
      <c r="B113" s="54">
        <v>303</v>
      </c>
      <c r="C113" s="36" t="s">
        <v>17</v>
      </c>
      <c r="D113" s="36" t="s">
        <v>17</v>
      </c>
      <c r="E113" s="75" t="s">
        <v>153</v>
      </c>
      <c r="F113" s="31"/>
      <c r="G113" s="39"/>
      <c r="H113" s="34">
        <f>H114</f>
        <v>30000</v>
      </c>
      <c r="I113" s="38">
        <f>+I114</f>
        <v>100000</v>
      </c>
      <c r="L113"/>
    </row>
    <row r="114" spans="1:12" s="6" customFormat="1" ht="32.25" customHeight="1">
      <c r="A114" s="35" t="s">
        <v>71</v>
      </c>
      <c r="B114" s="54">
        <v>303</v>
      </c>
      <c r="C114" s="36" t="s">
        <v>17</v>
      </c>
      <c r="D114" s="36" t="s">
        <v>17</v>
      </c>
      <c r="E114" s="75" t="s">
        <v>153</v>
      </c>
      <c r="F114" s="36" t="s">
        <v>64</v>
      </c>
      <c r="G114" s="41" t="e">
        <f>#REF!</f>
        <v>#REF!</v>
      </c>
      <c r="H114" s="38">
        <v>30000</v>
      </c>
      <c r="I114" s="38">
        <v>100000</v>
      </c>
      <c r="L114"/>
    </row>
    <row r="115" spans="1:12" s="3" customFormat="1" ht="15.75" customHeight="1">
      <c r="A115" s="61" t="s">
        <v>31</v>
      </c>
      <c r="B115" s="84">
        <v>303</v>
      </c>
      <c r="C115" s="32" t="s">
        <v>17</v>
      </c>
      <c r="D115" s="32" t="s">
        <v>21</v>
      </c>
      <c r="E115" s="74"/>
      <c r="F115" s="32"/>
      <c r="G115" s="33" t="e">
        <f>#REF!+#REF!+#REF!</f>
        <v>#REF!</v>
      </c>
      <c r="H115" s="33" t="e">
        <f>#REF!+#REF!+#REF!</f>
        <v>#REF!</v>
      </c>
      <c r="I115" s="60">
        <f>I116+I120+I125+I129</f>
        <v>1425800</v>
      </c>
      <c r="J115" s="8"/>
      <c r="L115"/>
    </row>
    <row r="116" spans="1:12" ht="18.75" customHeight="1">
      <c r="A116" s="104" t="s">
        <v>59</v>
      </c>
      <c r="B116" s="95">
        <v>303</v>
      </c>
      <c r="C116" s="91" t="s">
        <v>17</v>
      </c>
      <c r="D116" s="91" t="s">
        <v>21</v>
      </c>
      <c r="E116" s="107" t="s">
        <v>139</v>
      </c>
      <c r="F116" s="91"/>
      <c r="G116" s="93"/>
      <c r="H116" s="93"/>
      <c r="I116" s="94">
        <f>I119</f>
        <v>1200000</v>
      </c>
      <c r="J116" s="6"/>
      <c r="L116" s="4"/>
    </row>
    <row r="117" spans="1:12" ht="18.75" customHeight="1">
      <c r="A117" s="40" t="s">
        <v>107</v>
      </c>
      <c r="B117" s="54">
        <v>303</v>
      </c>
      <c r="C117" s="31" t="s">
        <v>17</v>
      </c>
      <c r="D117" s="31" t="s">
        <v>21</v>
      </c>
      <c r="E117" s="76" t="s">
        <v>140</v>
      </c>
      <c r="F117" s="31"/>
      <c r="G117" s="39"/>
      <c r="H117" s="39"/>
      <c r="I117" s="34">
        <f>I118</f>
        <v>1200000</v>
      </c>
      <c r="J117" s="6"/>
      <c r="L117" s="4"/>
    </row>
    <row r="118" spans="1:12" ht="29.25" customHeight="1">
      <c r="A118" s="35" t="s">
        <v>80</v>
      </c>
      <c r="B118" s="54">
        <v>303</v>
      </c>
      <c r="C118" s="31" t="s">
        <v>17</v>
      </c>
      <c r="D118" s="31" t="s">
        <v>21</v>
      </c>
      <c r="E118" s="76" t="s">
        <v>141</v>
      </c>
      <c r="F118" s="31"/>
      <c r="G118" s="39"/>
      <c r="H118" s="39"/>
      <c r="I118" s="34">
        <f>I119</f>
        <v>1200000</v>
      </c>
      <c r="J118" s="6"/>
      <c r="L118" s="4"/>
    </row>
    <row r="119" spans="1:10" s="4" customFormat="1" ht="32.25" customHeight="1">
      <c r="A119" s="57" t="s">
        <v>71</v>
      </c>
      <c r="B119" s="54">
        <v>303</v>
      </c>
      <c r="C119" s="36" t="s">
        <v>17</v>
      </c>
      <c r="D119" s="36" t="s">
        <v>21</v>
      </c>
      <c r="E119" s="76" t="s">
        <v>141</v>
      </c>
      <c r="F119" s="36" t="s">
        <v>69</v>
      </c>
      <c r="G119" s="41">
        <f>'[1]главы'!H228</f>
        <v>362</v>
      </c>
      <c r="H119" s="41">
        <f>'[1]главы'!I228</f>
        <v>0</v>
      </c>
      <c r="I119" s="38">
        <v>1200000</v>
      </c>
      <c r="J119" s="6"/>
    </row>
    <row r="120" spans="1:10" s="4" customFormat="1" ht="18.75" customHeight="1">
      <c r="A120" s="89" t="s">
        <v>61</v>
      </c>
      <c r="B120" s="95">
        <v>303</v>
      </c>
      <c r="C120" s="91" t="s">
        <v>17</v>
      </c>
      <c r="D120" s="91" t="s">
        <v>21</v>
      </c>
      <c r="E120" s="107" t="s">
        <v>144</v>
      </c>
      <c r="F120" s="91"/>
      <c r="G120" s="108"/>
      <c r="H120" s="108"/>
      <c r="I120" s="109">
        <f>I121</f>
        <v>190000</v>
      </c>
      <c r="J120" s="6"/>
    </row>
    <row r="121" spans="1:10" s="4" customFormat="1" ht="18.75" customHeight="1">
      <c r="A121" s="30" t="s">
        <v>107</v>
      </c>
      <c r="B121" s="54">
        <v>303</v>
      </c>
      <c r="C121" s="31" t="s">
        <v>17</v>
      </c>
      <c r="D121" s="31" t="s">
        <v>21</v>
      </c>
      <c r="E121" s="76" t="s">
        <v>145</v>
      </c>
      <c r="F121" s="31"/>
      <c r="G121" s="41"/>
      <c r="H121" s="41"/>
      <c r="I121" s="38">
        <f>I122</f>
        <v>190000</v>
      </c>
      <c r="J121" s="6"/>
    </row>
    <row r="122" spans="1:10" s="4" customFormat="1" ht="18.75" customHeight="1">
      <c r="A122" s="30" t="s">
        <v>81</v>
      </c>
      <c r="B122" s="54">
        <v>303</v>
      </c>
      <c r="C122" s="31" t="s">
        <v>17</v>
      </c>
      <c r="D122" s="31" t="s">
        <v>21</v>
      </c>
      <c r="E122" s="76" t="s">
        <v>146</v>
      </c>
      <c r="F122" s="31"/>
      <c r="G122" s="41"/>
      <c r="H122" s="41"/>
      <c r="I122" s="38">
        <f>I124+I123</f>
        <v>190000</v>
      </c>
      <c r="J122" s="6"/>
    </row>
    <row r="123" spans="1:10" s="4" customFormat="1" ht="30.75" customHeight="1">
      <c r="A123" s="57" t="s">
        <v>71</v>
      </c>
      <c r="B123" s="54">
        <v>303</v>
      </c>
      <c r="C123" s="31" t="s">
        <v>17</v>
      </c>
      <c r="D123" s="31" t="s">
        <v>21</v>
      </c>
      <c r="E123" s="76" t="s">
        <v>146</v>
      </c>
      <c r="F123" s="31" t="s">
        <v>64</v>
      </c>
      <c r="G123" s="41"/>
      <c r="H123" s="41"/>
      <c r="I123" s="38">
        <v>175000</v>
      </c>
      <c r="J123" s="6"/>
    </row>
    <row r="124" spans="1:10" s="4" customFormat="1" ht="18" customHeight="1">
      <c r="A124" s="43" t="s">
        <v>70</v>
      </c>
      <c r="B124" s="54">
        <v>303</v>
      </c>
      <c r="C124" s="31" t="s">
        <v>17</v>
      </c>
      <c r="D124" s="31" t="s">
        <v>21</v>
      </c>
      <c r="E124" s="76" t="s">
        <v>146</v>
      </c>
      <c r="F124" s="31" t="s">
        <v>69</v>
      </c>
      <c r="G124" s="41"/>
      <c r="H124" s="41"/>
      <c r="I124" s="38">
        <v>15000</v>
      </c>
      <c r="J124" s="6"/>
    </row>
    <row r="125" spans="1:10" s="4" customFormat="1" ht="20.25" customHeight="1">
      <c r="A125" s="104" t="s">
        <v>60</v>
      </c>
      <c r="B125" s="105">
        <v>303</v>
      </c>
      <c r="C125" s="106" t="s">
        <v>17</v>
      </c>
      <c r="D125" s="106" t="s">
        <v>21</v>
      </c>
      <c r="E125" s="107" t="s">
        <v>147</v>
      </c>
      <c r="F125" s="106"/>
      <c r="G125" s="108"/>
      <c r="H125" s="108"/>
      <c r="I125" s="109">
        <f>I128</f>
        <v>30000</v>
      </c>
      <c r="J125" s="6"/>
    </row>
    <row r="126" spans="1:12" s="4" customFormat="1" ht="20.25" customHeight="1">
      <c r="A126" s="40" t="s">
        <v>107</v>
      </c>
      <c r="B126" s="55">
        <v>303</v>
      </c>
      <c r="C126" s="36" t="s">
        <v>17</v>
      </c>
      <c r="D126" s="36" t="s">
        <v>21</v>
      </c>
      <c r="E126" s="76" t="s">
        <v>148</v>
      </c>
      <c r="F126" s="36"/>
      <c r="G126" s="41"/>
      <c r="H126" s="41"/>
      <c r="I126" s="38">
        <f>I127</f>
        <v>30000</v>
      </c>
      <c r="J126" s="6"/>
      <c r="L126" s="2"/>
    </row>
    <row r="127" spans="1:12" s="4" customFormat="1" ht="20.25" customHeight="1">
      <c r="A127" s="30" t="s">
        <v>81</v>
      </c>
      <c r="B127" s="55">
        <v>303</v>
      </c>
      <c r="C127" s="36" t="s">
        <v>17</v>
      </c>
      <c r="D127" s="36" t="s">
        <v>21</v>
      </c>
      <c r="E127" s="76" t="s">
        <v>149</v>
      </c>
      <c r="F127" s="36"/>
      <c r="G127" s="41"/>
      <c r="H127" s="41"/>
      <c r="I127" s="38">
        <f>I128</f>
        <v>30000</v>
      </c>
      <c r="J127" s="6"/>
      <c r="L127" s="2"/>
    </row>
    <row r="128" spans="1:12" s="4" customFormat="1" ht="33" customHeight="1">
      <c r="A128" s="57" t="s">
        <v>71</v>
      </c>
      <c r="B128" s="54">
        <v>303</v>
      </c>
      <c r="C128" s="36" t="s">
        <v>17</v>
      </c>
      <c r="D128" s="36" t="s">
        <v>21</v>
      </c>
      <c r="E128" s="76" t="s">
        <v>149</v>
      </c>
      <c r="F128" s="36" t="s">
        <v>64</v>
      </c>
      <c r="G128" s="41"/>
      <c r="H128" s="41"/>
      <c r="I128" s="38">
        <v>30000</v>
      </c>
      <c r="J128" s="6"/>
      <c r="L128" s="2"/>
    </row>
    <row r="129" spans="1:12" s="4" customFormat="1" ht="16.5">
      <c r="A129" s="119" t="s">
        <v>135</v>
      </c>
      <c r="B129" s="132">
        <v>303</v>
      </c>
      <c r="C129" s="120" t="s">
        <v>17</v>
      </c>
      <c r="D129" s="120" t="s">
        <v>21</v>
      </c>
      <c r="E129" s="112" t="s">
        <v>136</v>
      </c>
      <c r="F129" s="121"/>
      <c r="G129" s="120"/>
      <c r="H129" s="122">
        <f>H130</f>
        <v>5800</v>
      </c>
      <c r="I129" s="109">
        <f>+I130</f>
        <v>5800</v>
      </c>
      <c r="J129" s="6"/>
      <c r="L129" s="2"/>
    </row>
    <row r="130" spans="1:12" s="4" customFormat="1" ht="16.5">
      <c r="A130" s="123" t="s">
        <v>155</v>
      </c>
      <c r="B130" s="54">
        <v>303</v>
      </c>
      <c r="C130" s="124" t="s">
        <v>17</v>
      </c>
      <c r="D130" s="124" t="s">
        <v>21</v>
      </c>
      <c r="E130" s="79" t="s">
        <v>163</v>
      </c>
      <c r="F130" s="118"/>
      <c r="G130" s="124"/>
      <c r="H130" s="125">
        <f>H131</f>
        <v>5800</v>
      </c>
      <c r="I130" s="38">
        <f>+I131</f>
        <v>5800</v>
      </c>
      <c r="J130" s="6"/>
      <c r="L130" s="2"/>
    </row>
    <row r="131" spans="1:12" s="4" customFormat="1" ht="33" customHeight="1">
      <c r="A131" s="126" t="s">
        <v>185</v>
      </c>
      <c r="B131" s="54">
        <v>303</v>
      </c>
      <c r="C131" s="124" t="s">
        <v>17</v>
      </c>
      <c r="D131" s="124" t="s">
        <v>21</v>
      </c>
      <c r="E131" s="79" t="s">
        <v>186</v>
      </c>
      <c r="F131" s="118"/>
      <c r="G131" s="127"/>
      <c r="H131" s="125">
        <f>H132</f>
        <v>5800</v>
      </c>
      <c r="I131" s="38">
        <f>+I132</f>
        <v>5800</v>
      </c>
      <c r="J131" s="6"/>
      <c r="L131" s="2"/>
    </row>
    <row r="132" spans="1:12" s="4" customFormat="1" ht="16.5">
      <c r="A132" s="123" t="s">
        <v>70</v>
      </c>
      <c r="B132" s="54">
        <v>303</v>
      </c>
      <c r="C132" s="124" t="s">
        <v>17</v>
      </c>
      <c r="D132" s="124" t="s">
        <v>21</v>
      </c>
      <c r="E132" s="79" t="s">
        <v>186</v>
      </c>
      <c r="F132" s="118" t="s">
        <v>69</v>
      </c>
      <c r="G132" s="127"/>
      <c r="H132" s="125">
        <v>5800</v>
      </c>
      <c r="I132" s="38">
        <v>5800</v>
      </c>
      <c r="J132" s="6"/>
      <c r="L132" s="2"/>
    </row>
    <row r="133" spans="1:10" s="2" customFormat="1" ht="18.75" customHeight="1">
      <c r="A133" s="50" t="s">
        <v>90</v>
      </c>
      <c r="B133" s="56">
        <v>303</v>
      </c>
      <c r="C133" s="48" t="s">
        <v>32</v>
      </c>
      <c r="D133" s="48" t="s">
        <v>46</v>
      </c>
      <c r="E133" s="48"/>
      <c r="F133" s="48"/>
      <c r="G133" s="49" t="e">
        <f>#REF!+#REF!+G139</f>
        <v>#REF!</v>
      </c>
      <c r="H133" s="49" t="e">
        <f>#REF!+#REF!+H139</f>
        <v>#REF!</v>
      </c>
      <c r="I133" s="47">
        <f>I134+I139</f>
        <v>1410000</v>
      </c>
      <c r="J133" s="7"/>
    </row>
    <row r="134" spans="1:12" s="2" customFormat="1" ht="21" customHeight="1">
      <c r="A134" s="80" t="s">
        <v>33</v>
      </c>
      <c r="B134" s="81">
        <v>303</v>
      </c>
      <c r="C134" s="82" t="s">
        <v>32</v>
      </c>
      <c r="D134" s="82" t="s">
        <v>8</v>
      </c>
      <c r="E134" s="88"/>
      <c r="F134" s="82"/>
      <c r="G134" s="33"/>
      <c r="H134" s="33"/>
      <c r="I134" s="60">
        <f>I138</f>
        <v>910000</v>
      </c>
      <c r="J134" s="7"/>
      <c r="L134" s="16"/>
    </row>
    <row r="135" spans="1:12" s="2" customFormat="1" ht="21" customHeight="1">
      <c r="A135" s="104" t="s">
        <v>124</v>
      </c>
      <c r="B135" s="105">
        <v>303</v>
      </c>
      <c r="C135" s="113" t="s">
        <v>32</v>
      </c>
      <c r="D135" s="113" t="s">
        <v>8</v>
      </c>
      <c r="E135" s="115" t="s">
        <v>125</v>
      </c>
      <c r="F135" s="113"/>
      <c r="G135" s="93"/>
      <c r="H135" s="93"/>
      <c r="I135" s="94">
        <f>I136</f>
        <v>910000</v>
      </c>
      <c r="J135" s="7"/>
      <c r="L135" s="16"/>
    </row>
    <row r="136" spans="1:12" s="2" customFormat="1" ht="21" customHeight="1">
      <c r="A136" s="40" t="s">
        <v>107</v>
      </c>
      <c r="B136" s="55">
        <v>303</v>
      </c>
      <c r="C136" s="45" t="s">
        <v>32</v>
      </c>
      <c r="D136" s="45" t="s">
        <v>8</v>
      </c>
      <c r="E136" s="77" t="s">
        <v>126</v>
      </c>
      <c r="F136" s="45"/>
      <c r="G136" s="39"/>
      <c r="H136" s="39"/>
      <c r="I136" s="34">
        <f>I137</f>
        <v>910000</v>
      </c>
      <c r="J136" s="7"/>
      <c r="L136" s="3"/>
    </row>
    <row r="137" spans="1:12" s="16" customFormat="1" ht="17.25" customHeight="1">
      <c r="A137" s="30" t="s">
        <v>157</v>
      </c>
      <c r="B137" s="54">
        <v>303</v>
      </c>
      <c r="C137" s="31" t="s">
        <v>32</v>
      </c>
      <c r="D137" s="31" t="s">
        <v>8</v>
      </c>
      <c r="E137" s="75" t="s">
        <v>150</v>
      </c>
      <c r="F137" s="32"/>
      <c r="G137" s="33"/>
      <c r="H137" s="33"/>
      <c r="I137" s="34">
        <f>I138</f>
        <v>910000</v>
      </c>
      <c r="J137" s="17"/>
      <c r="L137"/>
    </row>
    <row r="138" spans="1:12" s="16" customFormat="1" ht="35.25" customHeight="1">
      <c r="A138" s="57" t="s">
        <v>71</v>
      </c>
      <c r="B138" s="55">
        <v>303</v>
      </c>
      <c r="C138" s="31" t="s">
        <v>32</v>
      </c>
      <c r="D138" s="31" t="s">
        <v>8</v>
      </c>
      <c r="E138" s="75" t="s">
        <v>150</v>
      </c>
      <c r="F138" s="31" t="s">
        <v>64</v>
      </c>
      <c r="G138" s="33"/>
      <c r="H138" s="33"/>
      <c r="I138" s="34">
        <v>910000</v>
      </c>
      <c r="J138" s="17"/>
      <c r="L138"/>
    </row>
    <row r="139" spans="1:12" s="3" customFormat="1" ht="18.75" customHeight="1">
      <c r="A139" s="61" t="s">
        <v>175</v>
      </c>
      <c r="B139" s="54">
        <v>303</v>
      </c>
      <c r="C139" s="32" t="s">
        <v>32</v>
      </c>
      <c r="D139" s="32" t="s">
        <v>13</v>
      </c>
      <c r="E139" s="74"/>
      <c r="F139" s="32"/>
      <c r="G139" s="33" t="e">
        <f>#REF!+#REF!</f>
        <v>#REF!</v>
      </c>
      <c r="H139" s="33" t="e">
        <f>#REF!+#REF!</f>
        <v>#REF!</v>
      </c>
      <c r="I139" s="60">
        <f>I140+I144+I148</f>
        <v>500000</v>
      </c>
      <c r="J139" s="8"/>
      <c r="L139"/>
    </row>
    <row r="140" spans="1:12" ht="17.25" customHeight="1">
      <c r="A140" s="89" t="s">
        <v>59</v>
      </c>
      <c r="B140" s="105">
        <v>303</v>
      </c>
      <c r="C140" s="91" t="s">
        <v>32</v>
      </c>
      <c r="D140" s="91" t="s">
        <v>13</v>
      </c>
      <c r="E140" s="92" t="s">
        <v>139</v>
      </c>
      <c r="F140" s="91"/>
      <c r="G140" s="93"/>
      <c r="H140" s="93"/>
      <c r="I140" s="94">
        <f>I141</f>
        <v>5000</v>
      </c>
      <c r="J140" s="6"/>
      <c r="L140" s="4"/>
    </row>
    <row r="141" spans="1:12" ht="17.25" customHeight="1">
      <c r="A141" s="30" t="s">
        <v>107</v>
      </c>
      <c r="B141" s="55">
        <v>303</v>
      </c>
      <c r="C141" s="31" t="s">
        <v>32</v>
      </c>
      <c r="D141" s="31" t="s">
        <v>13</v>
      </c>
      <c r="E141" s="75" t="s">
        <v>140</v>
      </c>
      <c r="F141" s="31"/>
      <c r="G141" s="39"/>
      <c r="H141" s="39"/>
      <c r="I141" s="34">
        <f>I142</f>
        <v>5000</v>
      </c>
      <c r="J141" s="6"/>
      <c r="L141" s="4"/>
    </row>
    <row r="142" spans="1:12" ht="30" customHeight="1">
      <c r="A142" s="35" t="s">
        <v>80</v>
      </c>
      <c r="B142" s="55">
        <v>303</v>
      </c>
      <c r="C142" s="31" t="s">
        <v>32</v>
      </c>
      <c r="D142" s="31" t="s">
        <v>13</v>
      </c>
      <c r="E142" s="75" t="s">
        <v>141</v>
      </c>
      <c r="F142" s="31"/>
      <c r="G142" s="39"/>
      <c r="H142" s="39"/>
      <c r="I142" s="34">
        <f>I143</f>
        <v>5000</v>
      </c>
      <c r="J142" s="6"/>
      <c r="L142" s="4"/>
    </row>
    <row r="143" spans="1:10" s="4" customFormat="1" ht="30.75" customHeight="1">
      <c r="A143" s="57" t="s">
        <v>71</v>
      </c>
      <c r="B143" s="54">
        <v>303</v>
      </c>
      <c r="C143" s="36" t="s">
        <v>32</v>
      </c>
      <c r="D143" s="36" t="s">
        <v>13</v>
      </c>
      <c r="E143" s="75" t="s">
        <v>141</v>
      </c>
      <c r="F143" s="36" t="s">
        <v>64</v>
      </c>
      <c r="G143" s="41" t="e">
        <f>#REF!</f>
        <v>#REF!</v>
      </c>
      <c r="H143" s="41" t="e">
        <f>#REF!</f>
        <v>#REF!</v>
      </c>
      <c r="I143" s="38">
        <v>5000</v>
      </c>
      <c r="J143" s="6"/>
    </row>
    <row r="144" spans="1:10" s="4" customFormat="1" ht="18" customHeight="1">
      <c r="A144" s="89" t="s">
        <v>61</v>
      </c>
      <c r="B144" s="95">
        <v>303</v>
      </c>
      <c r="C144" s="91" t="s">
        <v>32</v>
      </c>
      <c r="D144" s="91" t="s">
        <v>13</v>
      </c>
      <c r="E144" s="92" t="s">
        <v>151</v>
      </c>
      <c r="F144" s="91"/>
      <c r="G144" s="93"/>
      <c r="H144" s="93"/>
      <c r="I144" s="94">
        <f>I147</f>
        <v>420000</v>
      </c>
      <c r="J144" s="6"/>
    </row>
    <row r="145" spans="1:10" s="4" customFormat="1" ht="18" customHeight="1">
      <c r="A145" s="30" t="s">
        <v>107</v>
      </c>
      <c r="B145" s="54">
        <v>303</v>
      </c>
      <c r="C145" s="31" t="s">
        <v>32</v>
      </c>
      <c r="D145" s="31" t="s">
        <v>13</v>
      </c>
      <c r="E145" s="75" t="s">
        <v>145</v>
      </c>
      <c r="F145" s="31"/>
      <c r="G145" s="39"/>
      <c r="H145" s="39"/>
      <c r="I145" s="34">
        <f>I146</f>
        <v>420000</v>
      </c>
      <c r="J145" s="6"/>
    </row>
    <row r="146" spans="1:10" s="4" customFormat="1" ht="18" customHeight="1">
      <c r="A146" s="30" t="s">
        <v>82</v>
      </c>
      <c r="B146" s="54">
        <v>303</v>
      </c>
      <c r="C146" s="31" t="s">
        <v>32</v>
      </c>
      <c r="D146" s="31" t="s">
        <v>13</v>
      </c>
      <c r="E146" s="75" t="s">
        <v>152</v>
      </c>
      <c r="F146" s="31"/>
      <c r="G146" s="39"/>
      <c r="H146" s="39"/>
      <c r="I146" s="34">
        <f>I147</f>
        <v>420000</v>
      </c>
      <c r="J146" s="6"/>
    </row>
    <row r="147" spans="1:10" s="4" customFormat="1" ht="33" customHeight="1">
      <c r="A147" s="57" t="s">
        <v>71</v>
      </c>
      <c r="B147" s="55">
        <v>303</v>
      </c>
      <c r="C147" s="36" t="s">
        <v>32</v>
      </c>
      <c r="D147" s="36" t="s">
        <v>13</v>
      </c>
      <c r="E147" s="75" t="s">
        <v>152</v>
      </c>
      <c r="F147" s="36" t="s">
        <v>64</v>
      </c>
      <c r="G147" s="41" t="e">
        <f>#REF!</f>
        <v>#REF!</v>
      </c>
      <c r="H147" s="41" t="e">
        <f>#REF!</f>
        <v>#REF!</v>
      </c>
      <c r="I147" s="38">
        <v>420000</v>
      </c>
      <c r="J147" s="6"/>
    </row>
    <row r="148" spans="1:10" s="4" customFormat="1" ht="18" customHeight="1">
      <c r="A148" s="89" t="s">
        <v>60</v>
      </c>
      <c r="B148" s="95">
        <v>303</v>
      </c>
      <c r="C148" s="91" t="s">
        <v>32</v>
      </c>
      <c r="D148" s="91" t="s">
        <v>13</v>
      </c>
      <c r="E148" s="92" t="s">
        <v>147</v>
      </c>
      <c r="F148" s="91"/>
      <c r="G148" s="93"/>
      <c r="H148" s="93"/>
      <c r="I148" s="94">
        <f>I151</f>
        <v>75000</v>
      </c>
      <c r="J148" s="6"/>
    </row>
    <row r="149" spans="1:12" s="4" customFormat="1" ht="18" customHeight="1">
      <c r="A149" s="30" t="s">
        <v>107</v>
      </c>
      <c r="B149" s="54">
        <v>303</v>
      </c>
      <c r="C149" s="31" t="s">
        <v>32</v>
      </c>
      <c r="D149" s="31" t="s">
        <v>13</v>
      </c>
      <c r="E149" s="75" t="s">
        <v>148</v>
      </c>
      <c r="F149" s="31"/>
      <c r="G149" s="39"/>
      <c r="H149" s="39"/>
      <c r="I149" s="34">
        <f>I150</f>
        <v>75000</v>
      </c>
      <c r="J149" s="6"/>
      <c r="L149" s="16"/>
    </row>
    <row r="150" spans="1:12" s="4" customFormat="1" ht="18" customHeight="1">
      <c r="A150" s="30" t="s">
        <v>82</v>
      </c>
      <c r="B150" s="54">
        <v>303</v>
      </c>
      <c r="C150" s="31" t="s">
        <v>32</v>
      </c>
      <c r="D150" s="31" t="s">
        <v>13</v>
      </c>
      <c r="E150" s="75" t="s">
        <v>153</v>
      </c>
      <c r="F150" s="31"/>
      <c r="G150" s="39"/>
      <c r="H150" s="39"/>
      <c r="I150" s="34">
        <f>I151</f>
        <v>75000</v>
      </c>
      <c r="J150" s="6"/>
      <c r="L150" s="20"/>
    </row>
    <row r="151" spans="1:12" s="4" customFormat="1" ht="33" customHeight="1">
      <c r="A151" s="57" t="s">
        <v>71</v>
      </c>
      <c r="B151" s="54">
        <v>303</v>
      </c>
      <c r="C151" s="36" t="s">
        <v>32</v>
      </c>
      <c r="D151" s="36" t="s">
        <v>13</v>
      </c>
      <c r="E151" s="75" t="s">
        <v>153</v>
      </c>
      <c r="F151" s="36" t="s">
        <v>64</v>
      </c>
      <c r="G151" s="41" t="e">
        <f>#REF!</f>
        <v>#REF!</v>
      </c>
      <c r="H151" s="41" t="e">
        <f>#REF!</f>
        <v>#REF!</v>
      </c>
      <c r="I151" s="38">
        <v>75000</v>
      </c>
      <c r="J151" s="6"/>
      <c r="L151" s="20"/>
    </row>
    <row r="152" spans="1:12" s="16" customFormat="1" ht="20.25" customHeight="1">
      <c r="A152" s="50" t="s">
        <v>34</v>
      </c>
      <c r="B152" s="56">
        <v>303</v>
      </c>
      <c r="C152" s="48" t="s">
        <v>24</v>
      </c>
      <c r="D152" s="48" t="s">
        <v>46</v>
      </c>
      <c r="E152" s="48"/>
      <c r="F152" s="48"/>
      <c r="G152" s="49" t="e">
        <f>#REF!+#REF!+G158+#REF!+#REF!</f>
        <v>#REF!</v>
      </c>
      <c r="H152" s="49" t="e">
        <f>#REF!+#REF!+H158+#REF!+#REF!</f>
        <v>#REF!</v>
      </c>
      <c r="I152" s="47">
        <f>I158+I172+I153</f>
        <v>3906203.04</v>
      </c>
      <c r="J152" s="7"/>
      <c r="L152" s="20"/>
    </row>
    <row r="153" spans="1:12" s="134" customFormat="1" ht="20.25" customHeight="1">
      <c r="A153" s="128" t="s">
        <v>187</v>
      </c>
      <c r="B153" s="84">
        <v>303</v>
      </c>
      <c r="C153" s="129" t="s">
        <v>24</v>
      </c>
      <c r="D153" s="130" t="s">
        <v>8</v>
      </c>
      <c r="E153" s="111"/>
      <c r="F153" s="130"/>
      <c r="G153" s="129" t="e">
        <f>#REF!+#REF!+#REF!</f>
        <v>#REF!</v>
      </c>
      <c r="H153" s="131">
        <f>+H154</f>
        <v>407303.04</v>
      </c>
      <c r="I153" s="51">
        <f>+I154</f>
        <v>407303.04</v>
      </c>
      <c r="J153" s="133"/>
      <c r="L153" s="135"/>
    </row>
    <row r="154" spans="1:12" s="134" customFormat="1" ht="20.25" customHeight="1">
      <c r="A154" s="137" t="s">
        <v>188</v>
      </c>
      <c r="B154" s="95">
        <v>303</v>
      </c>
      <c r="C154" s="120" t="s">
        <v>24</v>
      </c>
      <c r="D154" s="121" t="s">
        <v>8</v>
      </c>
      <c r="E154" s="112" t="s">
        <v>125</v>
      </c>
      <c r="F154" s="121"/>
      <c r="G154" s="120"/>
      <c r="H154" s="122">
        <f>H155</f>
        <v>407303.04</v>
      </c>
      <c r="I154" s="109">
        <f>+I155</f>
        <v>407303.04</v>
      </c>
      <c r="J154" s="133"/>
      <c r="L154" s="135"/>
    </row>
    <row r="155" spans="1:12" s="134" customFormat="1" ht="20.25" customHeight="1">
      <c r="A155" s="136" t="s">
        <v>155</v>
      </c>
      <c r="B155" s="54">
        <v>303</v>
      </c>
      <c r="C155" s="124" t="s">
        <v>24</v>
      </c>
      <c r="D155" s="118" t="s">
        <v>8</v>
      </c>
      <c r="E155" s="79" t="s">
        <v>156</v>
      </c>
      <c r="F155" s="118"/>
      <c r="G155" s="124"/>
      <c r="H155" s="125">
        <f>H156</f>
        <v>407303.04</v>
      </c>
      <c r="I155" s="42">
        <f>+I156</f>
        <v>407303.04</v>
      </c>
      <c r="J155" s="133"/>
      <c r="L155" s="135"/>
    </row>
    <row r="156" spans="1:12" s="134" customFormat="1" ht="20.25" customHeight="1">
      <c r="A156" s="123" t="s">
        <v>189</v>
      </c>
      <c r="B156" s="54">
        <v>303</v>
      </c>
      <c r="C156" s="124" t="s">
        <v>24</v>
      </c>
      <c r="D156" s="118" t="s">
        <v>8</v>
      </c>
      <c r="E156" s="79" t="s">
        <v>158</v>
      </c>
      <c r="F156" s="118"/>
      <c r="G156" s="124" t="e">
        <f>'[2]главы'!H553</f>
        <v>#REF!</v>
      </c>
      <c r="H156" s="125">
        <f>H157</f>
        <v>407303.04</v>
      </c>
      <c r="I156" s="42">
        <f>+I157</f>
        <v>407303.04</v>
      </c>
      <c r="J156" s="133"/>
      <c r="L156" s="135"/>
    </row>
    <row r="157" spans="1:12" s="134" customFormat="1" ht="20.25" customHeight="1">
      <c r="A157" s="123" t="s">
        <v>70</v>
      </c>
      <c r="B157" s="54">
        <v>303</v>
      </c>
      <c r="C157" s="124" t="s">
        <v>24</v>
      </c>
      <c r="D157" s="118" t="s">
        <v>8</v>
      </c>
      <c r="E157" s="79" t="s">
        <v>158</v>
      </c>
      <c r="F157" s="118" t="s">
        <v>69</v>
      </c>
      <c r="G157" s="124"/>
      <c r="H157" s="125">
        <v>407303.04</v>
      </c>
      <c r="I157" s="42">
        <v>407303.04</v>
      </c>
      <c r="J157" s="133"/>
      <c r="L157" s="135"/>
    </row>
    <row r="158" spans="1:10" s="20" customFormat="1" ht="15.75" customHeight="1">
      <c r="A158" s="61" t="s">
        <v>35</v>
      </c>
      <c r="B158" s="81">
        <v>303</v>
      </c>
      <c r="C158" s="32" t="s">
        <v>24</v>
      </c>
      <c r="D158" s="32" t="s">
        <v>11</v>
      </c>
      <c r="E158" s="74"/>
      <c r="F158" s="32"/>
      <c r="G158" s="33" t="e">
        <f>#REF!+#REF!+#REF!</f>
        <v>#REF!</v>
      </c>
      <c r="H158" s="33" t="e">
        <f>#REF!+#REF!+#REF!</f>
        <v>#REF!</v>
      </c>
      <c r="I158" s="60">
        <f>I162+I166+I171+I170</f>
        <v>2299000</v>
      </c>
      <c r="J158" s="15"/>
    </row>
    <row r="159" spans="1:10" s="20" customFormat="1" ht="15.75" customHeight="1">
      <c r="A159" s="89" t="s">
        <v>124</v>
      </c>
      <c r="B159" s="105">
        <v>303</v>
      </c>
      <c r="C159" s="91" t="s">
        <v>24</v>
      </c>
      <c r="D159" s="91" t="s">
        <v>11</v>
      </c>
      <c r="E159" s="92" t="s">
        <v>125</v>
      </c>
      <c r="F159" s="91"/>
      <c r="G159" s="93"/>
      <c r="H159" s="93"/>
      <c r="I159" s="94">
        <f>I162</f>
        <v>24000</v>
      </c>
      <c r="J159" s="15"/>
    </row>
    <row r="160" spans="1:12" s="20" customFormat="1" ht="15.75" customHeight="1">
      <c r="A160" s="30" t="s">
        <v>155</v>
      </c>
      <c r="B160" s="55">
        <v>303</v>
      </c>
      <c r="C160" s="31" t="s">
        <v>24</v>
      </c>
      <c r="D160" s="31" t="s">
        <v>11</v>
      </c>
      <c r="E160" s="75" t="s">
        <v>156</v>
      </c>
      <c r="F160" s="31"/>
      <c r="G160" s="39"/>
      <c r="H160" s="39"/>
      <c r="I160" s="34">
        <f>I162</f>
        <v>24000</v>
      </c>
      <c r="J160" s="15"/>
      <c r="L160"/>
    </row>
    <row r="161" spans="1:12" s="20" customFormat="1" ht="15.75" customHeight="1">
      <c r="A161" s="30" t="s">
        <v>36</v>
      </c>
      <c r="B161" s="54">
        <v>303</v>
      </c>
      <c r="C161" s="31" t="s">
        <v>24</v>
      </c>
      <c r="D161" s="31" t="s">
        <v>11</v>
      </c>
      <c r="E161" s="75" t="s">
        <v>158</v>
      </c>
      <c r="F161" s="31"/>
      <c r="G161" s="39"/>
      <c r="H161" s="39"/>
      <c r="I161" s="34">
        <f>I162</f>
        <v>24000</v>
      </c>
      <c r="J161" s="15"/>
      <c r="L161"/>
    </row>
    <row r="162" spans="1:12" s="20" customFormat="1" ht="18.75" customHeight="1">
      <c r="A162" s="43" t="s">
        <v>70</v>
      </c>
      <c r="B162" s="55">
        <v>303</v>
      </c>
      <c r="C162" s="31" t="s">
        <v>24</v>
      </c>
      <c r="D162" s="31" t="s">
        <v>11</v>
      </c>
      <c r="E162" s="75" t="s">
        <v>158</v>
      </c>
      <c r="F162" s="31" t="s">
        <v>69</v>
      </c>
      <c r="G162" s="39"/>
      <c r="H162" s="39"/>
      <c r="I162" s="34">
        <v>24000</v>
      </c>
      <c r="J162" s="15"/>
      <c r="L162"/>
    </row>
    <row r="163" spans="1:12" ht="16.5" customHeight="1">
      <c r="A163" s="89" t="s">
        <v>59</v>
      </c>
      <c r="B163" s="95">
        <v>303</v>
      </c>
      <c r="C163" s="91" t="s">
        <v>24</v>
      </c>
      <c r="D163" s="91" t="s">
        <v>11</v>
      </c>
      <c r="E163" s="92" t="s">
        <v>139</v>
      </c>
      <c r="F163" s="91"/>
      <c r="G163" s="93"/>
      <c r="H163" s="93"/>
      <c r="I163" s="94">
        <f>I166</f>
        <v>275000</v>
      </c>
      <c r="J163" s="6"/>
      <c r="L163" s="4"/>
    </row>
    <row r="164" spans="1:12" ht="16.5" customHeight="1">
      <c r="A164" s="30" t="s">
        <v>155</v>
      </c>
      <c r="B164" s="54">
        <v>303</v>
      </c>
      <c r="C164" s="31" t="s">
        <v>24</v>
      </c>
      <c r="D164" s="31" t="s">
        <v>11</v>
      </c>
      <c r="E164" s="75" t="s">
        <v>159</v>
      </c>
      <c r="F164" s="31"/>
      <c r="G164" s="39"/>
      <c r="H164" s="39"/>
      <c r="I164" s="34">
        <f>I165</f>
        <v>275000</v>
      </c>
      <c r="J164" s="6"/>
      <c r="L164" s="4"/>
    </row>
    <row r="165" spans="1:12" ht="16.5" customHeight="1">
      <c r="A165" s="30" t="s">
        <v>83</v>
      </c>
      <c r="B165" s="54">
        <v>303</v>
      </c>
      <c r="C165" s="31" t="s">
        <v>24</v>
      </c>
      <c r="D165" s="31" t="s">
        <v>11</v>
      </c>
      <c r="E165" s="75" t="s">
        <v>160</v>
      </c>
      <c r="F165" s="31"/>
      <c r="G165" s="39"/>
      <c r="H165" s="39"/>
      <c r="I165" s="34">
        <f>I166</f>
        <v>275000</v>
      </c>
      <c r="J165" s="6"/>
      <c r="L165" s="4"/>
    </row>
    <row r="166" spans="1:10" s="4" customFormat="1" ht="16.5" customHeight="1">
      <c r="A166" s="43" t="s">
        <v>70</v>
      </c>
      <c r="B166" s="55">
        <v>303</v>
      </c>
      <c r="C166" s="36" t="s">
        <v>24</v>
      </c>
      <c r="D166" s="36" t="s">
        <v>11</v>
      </c>
      <c r="E166" s="75" t="s">
        <v>160</v>
      </c>
      <c r="F166" s="36" t="s">
        <v>69</v>
      </c>
      <c r="G166" s="41">
        <f>'[1]главы'!H576</f>
        <v>14093</v>
      </c>
      <c r="H166" s="41">
        <f>'[1]главы'!I576</f>
        <v>0</v>
      </c>
      <c r="I166" s="38">
        <v>275000</v>
      </c>
      <c r="J166" s="6"/>
    </row>
    <row r="167" spans="1:10" s="4" customFormat="1" ht="15.75" customHeight="1">
      <c r="A167" s="89" t="s">
        <v>61</v>
      </c>
      <c r="B167" s="95">
        <v>303</v>
      </c>
      <c r="C167" s="91" t="s">
        <v>24</v>
      </c>
      <c r="D167" s="91" t="s">
        <v>11</v>
      </c>
      <c r="E167" s="92" t="s">
        <v>151</v>
      </c>
      <c r="F167" s="91"/>
      <c r="G167" s="108"/>
      <c r="H167" s="108"/>
      <c r="I167" s="109">
        <f>+I168</f>
        <v>2000000</v>
      </c>
      <c r="J167" s="6"/>
    </row>
    <row r="168" spans="1:10" s="4" customFormat="1" ht="15.75" customHeight="1">
      <c r="A168" s="30" t="s">
        <v>155</v>
      </c>
      <c r="B168" s="54">
        <v>303</v>
      </c>
      <c r="C168" s="31" t="s">
        <v>24</v>
      </c>
      <c r="D168" s="31" t="s">
        <v>11</v>
      </c>
      <c r="E168" s="75" t="s">
        <v>161</v>
      </c>
      <c r="F168" s="31"/>
      <c r="G168" s="41"/>
      <c r="H168" s="41"/>
      <c r="I168" s="38">
        <f>+I169</f>
        <v>2000000</v>
      </c>
      <c r="J168" s="6"/>
    </row>
    <row r="169" spans="1:10" s="4" customFormat="1" ht="15.75" customHeight="1">
      <c r="A169" s="30" t="s">
        <v>83</v>
      </c>
      <c r="B169" s="54">
        <v>303</v>
      </c>
      <c r="C169" s="31" t="s">
        <v>24</v>
      </c>
      <c r="D169" s="31" t="s">
        <v>11</v>
      </c>
      <c r="E169" s="75" t="s">
        <v>162</v>
      </c>
      <c r="F169" s="31"/>
      <c r="G169" s="41"/>
      <c r="H169" s="41"/>
      <c r="I169" s="38">
        <f>+I171+I170</f>
        <v>2000000</v>
      </c>
      <c r="J169" s="6"/>
    </row>
    <row r="170" spans="1:10" s="4" customFormat="1" ht="15.75" customHeight="1">
      <c r="A170" s="57" t="s">
        <v>71</v>
      </c>
      <c r="B170" s="54">
        <v>303</v>
      </c>
      <c r="C170" s="36" t="s">
        <v>24</v>
      </c>
      <c r="D170" s="36" t="s">
        <v>11</v>
      </c>
      <c r="E170" s="75" t="s">
        <v>162</v>
      </c>
      <c r="F170" s="36" t="s">
        <v>64</v>
      </c>
      <c r="G170" s="41"/>
      <c r="H170" s="41"/>
      <c r="I170" s="38">
        <v>17000</v>
      </c>
      <c r="J170" s="6"/>
    </row>
    <row r="171" spans="1:10" s="4" customFormat="1" ht="16.5" customHeight="1">
      <c r="A171" s="43" t="s">
        <v>70</v>
      </c>
      <c r="B171" s="54">
        <v>303</v>
      </c>
      <c r="C171" s="36" t="s">
        <v>24</v>
      </c>
      <c r="D171" s="36" t="s">
        <v>11</v>
      </c>
      <c r="E171" s="75" t="s">
        <v>162</v>
      </c>
      <c r="F171" s="36" t="s">
        <v>69</v>
      </c>
      <c r="G171" s="41"/>
      <c r="H171" s="41"/>
      <c r="I171" s="38">
        <v>1983000</v>
      </c>
      <c r="J171" s="6"/>
    </row>
    <row r="172" spans="1:10" s="4" customFormat="1" ht="15.75" customHeight="1">
      <c r="A172" s="35" t="s">
        <v>43</v>
      </c>
      <c r="B172" s="55">
        <v>303</v>
      </c>
      <c r="C172" s="62" t="s">
        <v>24</v>
      </c>
      <c r="D172" s="62" t="s">
        <v>13</v>
      </c>
      <c r="E172" s="85"/>
      <c r="F172" s="62"/>
      <c r="G172" s="37"/>
      <c r="H172" s="37"/>
      <c r="I172" s="51">
        <f>I175</f>
        <v>1199900</v>
      </c>
      <c r="J172" s="6"/>
    </row>
    <row r="173" spans="1:10" s="4" customFormat="1" ht="15.75" customHeight="1">
      <c r="A173" s="110" t="s">
        <v>135</v>
      </c>
      <c r="B173" s="105">
        <v>303</v>
      </c>
      <c r="C173" s="106" t="s">
        <v>24</v>
      </c>
      <c r="D173" s="106" t="s">
        <v>13</v>
      </c>
      <c r="E173" s="107" t="s">
        <v>136</v>
      </c>
      <c r="F173" s="106"/>
      <c r="G173" s="108"/>
      <c r="H173" s="108"/>
      <c r="I173" s="109">
        <f>I175</f>
        <v>1199900</v>
      </c>
      <c r="J173" s="6"/>
    </row>
    <row r="174" spans="1:10" s="4" customFormat="1" ht="18" customHeight="1">
      <c r="A174" s="35" t="s">
        <v>155</v>
      </c>
      <c r="B174" s="55">
        <v>303</v>
      </c>
      <c r="C174" s="36" t="s">
        <v>24</v>
      </c>
      <c r="D174" s="36" t="s">
        <v>13</v>
      </c>
      <c r="E174" s="76" t="s">
        <v>163</v>
      </c>
      <c r="F174" s="36"/>
      <c r="G174" s="41"/>
      <c r="H174" s="41"/>
      <c r="I174" s="42">
        <f>I176+I177</f>
        <v>1199900</v>
      </c>
      <c r="J174" s="6"/>
    </row>
    <row r="175" spans="1:10" s="4" customFormat="1" ht="54" customHeight="1">
      <c r="A175" s="30" t="s">
        <v>86</v>
      </c>
      <c r="B175" s="54">
        <v>303</v>
      </c>
      <c r="C175" s="31" t="s">
        <v>24</v>
      </c>
      <c r="D175" s="31" t="s">
        <v>13</v>
      </c>
      <c r="E175" s="75" t="s">
        <v>164</v>
      </c>
      <c r="F175" s="31"/>
      <c r="G175" s="41"/>
      <c r="H175" s="41"/>
      <c r="I175" s="38">
        <f>I177+I176</f>
        <v>1199900</v>
      </c>
      <c r="J175" s="6"/>
    </row>
    <row r="176" spans="1:10" s="4" customFormat="1" ht="36.75" customHeight="1">
      <c r="A176" s="57" t="s">
        <v>71</v>
      </c>
      <c r="B176" s="54">
        <v>303</v>
      </c>
      <c r="C176" s="36" t="s">
        <v>24</v>
      </c>
      <c r="D176" s="36" t="s">
        <v>13</v>
      </c>
      <c r="E176" s="75" t="s">
        <v>164</v>
      </c>
      <c r="F176" s="31" t="s">
        <v>64</v>
      </c>
      <c r="G176" s="41"/>
      <c r="H176" s="41"/>
      <c r="I176" s="38">
        <v>20000</v>
      </c>
      <c r="J176" s="6"/>
    </row>
    <row r="177" spans="1:10" s="4" customFormat="1" ht="20.25" customHeight="1">
      <c r="A177" s="43" t="s">
        <v>70</v>
      </c>
      <c r="B177" s="54">
        <v>303</v>
      </c>
      <c r="C177" s="36" t="s">
        <v>24</v>
      </c>
      <c r="D177" s="36" t="s">
        <v>13</v>
      </c>
      <c r="E177" s="75" t="s">
        <v>164</v>
      </c>
      <c r="F177" s="36" t="s">
        <v>69</v>
      </c>
      <c r="G177" s="41"/>
      <c r="H177" s="41"/>
      <c r="I177" s="38">
        <v>1179900</v>
      </c>
      <c r="J177" s="6"/>
    </row>
    <row r="178" spans="1:10" s="4" customFormat="1" ht="19.5" customHeight="1">
      <c r="A178" s="50" t="s">
        <v>38</v>
      </c>
      <c r="B178" s="52">
        <v>303</v>
      </c>
      <c r="C178" s="48" t="s">
        <v>39</v>
      </c>
      <c r="D178" s="48" t="s">
        <v>46</v>
      </c>
      <c r="E178" s="48"/>
      <c r="F178" s="48"/>
      <c r="G178" s="49"/>
      <c r="H178" s="49"/>
      <c r="I178" s="47">
        <f>I179</f>
        <v>20000</v>
      </c>
      <c r="J178" s="6"/>
    </row>
    <row r="179" spans="1:10" s="4" customFormat="1" ht="15.75" customHeight="1">
      <c r="A179" s="61" t="s">
        <v>40</v>
      </c>
      <c r="B179" s="84">
        <v>303</v>
      </c>
      <c r="C179" s="62" t="s">
        <v>39</v>
      </c>
      <c r="D179" s="62" t="s">
        <v>9</v>
      </c>
      <c r="E179" s="85"/>
      <c r="F179" s="62"/>
      <c r="G179" s="37"/>
      <c r="H179" s="37"/>
      <c r="I179" s="51">
        <f>I181</f>
        <v>20000</v>
      </c>
      <c r="J179" s="6"/>
    </row>
    <row r="180" spans="1:10" s="4" customFormat="1" ht="18.75" customHeight="1">
      <c r="A180" s="89" t="s">
        <v>60</v>
      </c>
      <c r="B180" s="105">
        <v>303</v>
      </c>
      <c r="C180" s="106" t="s">
        <v>39</v>
      </c>
      <c r="D180" s="106" t="s">
        <v>9</v>
      </c>
      <c r="E180" s="107" t="s">
        <v>147</v>
      </c>
      <c r="F180" s="106"/>
      <c r="G180" s="108"/>
      <c r="H180" s="108"/>
      <c r="I180" s="109">
        <f>I183</f>
        <v>20000</v>
      </c>
      <c r="J180" s="6"/>
    </row>
    <row r="181" spans="1:10" s="4" customFormat="1" ht="18.75" customHeight="1">
      <c r="A181" s="30" t="s">
        <v>107</v>
      </c>
      <c r="B181" s="55">
        <v>303</v>
      </c>
      <c r="C181" s="36" t="s">
        <v>39</v>
      </c>
      <c r="D181" s="36" t="s">
        <v>9</v>
      </c>
      <c r="E181" s="76" t="s">
        <v>148</v>
      </c>
      <c r="F181" s="36"/>
      <c r="G181" s="41"/>
      <c r="H181" s="41"/>
      <c r="I181" s="38">
        <f>I182</f>
        <v>20000</v>
      </c>
      <c r="J181" s="6"/>
    </row>
    <row r="182" spans="1:12" s="4" customFormat="1" ht="18.75" customHeight="1">
      <c r="A182" s="30" t="s">
        <v>84</v>
      </c>
      <c r="B182" s="55">
        <v>303</v>
      </c>
      <c r="C182" s="36" t="s">
        <v>39</v>
      </c>
      <c r="D182" s="36" t="s">
        <v>9</v>
      </c>
      <c r="E182" s="76" t="s">
        <v>154</v>
      </c>
      <c r="F182" s="36"/>
      <c r="G182" s="41"/>
      <c r="H182" s="41"/>
      <c r="I182" s="38">
        <f>I183</f>
        <v>20000</v>
      </c>
      <c r="J182" s="6"/>
      <c r="L182" s="13"/>
    </row>
    <row r="183" spans="1:12" s="4" customFormat="1" ht="34.5" customHeight="1">
      <c r="A183" s="57" t="s">
        <v>71</v>
      </c>
      <c r="B183" s="54">
        <v>303</v>
      </c>
      <c r="C183" s="36" t="s">
        <v>39</v>
      </c>
      <c r="D183" s="36" t="s">
        <v>9</v>
      </c>
      <c r="E183" s="76" t="s">
        <v>154</v>
      </c>
      <c r="F183" s="36" t="s">
        <v>64</v>
      </c>
      <c r="G183" s="41"/>
      <c r="H183" s="41"/>
      <c r="I183" s="38">
        <v>20000</v>
      </c>
      <c r="J183" s="6"/>
      <c r="L183" s="13"/>
    </row>
    <row r="184" spans="1:12" s="4" customFormat="1" ht="33" customHeight="1">
      <c r="A184" s="50" t="s">
        <v>53</v>
      </c>
      <c r="B184" s="56">
        <v>303</v>
      </c>
      <c r="C184" s="48"/>
      <c r="D184" s="48"/>
      <c r="E184" s="48"/>
      <c r="F184" s="48"/>
      <c r="G184" s="49"/>
      <c r="H184" s="49"/>
      <c r="I184" s="47">
        <f>I185</f>
        <v>4901293.640000001</v>
      </c>
      <c r="J184" s="6"/>
      <c r="L184" s="13"/>
    </row>
    <row r="185" spans="1:13" s="3" customFormat="1" ht="51" customHeight="1">
      <c r="A185" s="61" t="s">
        <v>10</v>
      </c>
      <c r="B185" s="84">
        <v>303</v>
      </c>
      <c r="C185" s="32" t="s">
        <v>8</v>
      </c>
      <c r="D185" s="32" t="s">
        <v>11</v>
      </c>
      <c r="E185" s="74"/>
      <c r="F185" s="32"/>
      <c r="G185" s="33" t="e">
        <f>#REF!</f>
        <v>#REF!</v>
      </c>
      <c r="H185" s="33" t="e">
        <f>#REF!</f>
        <v>#REF!</v>
      </c>
      <c r="I185" s="60">
        <f>I188</f>
        <v>4901293.640000001</v>
      </c>
      <c r="J185" s="8"/>
      <c r="K185" s="12"/>
      <c r="L185" s="14"/>
      <c r="M185" s="13"/>
    </row>
    <row r="186" spans="1:13" s="3" customFormat="1" ht="21.75" customHeight="1">
      <c r="A186" s="89" t="s">
        <v>165</v>
      </c>
      <c r="B186" s="95">
        <v>303</v>
      </c>
      <c r="C186" s="91" t="s">
        <v>8</v>
      </c>
      <c r="D186" s="91" t="s">
        <v>11</v>
      </c>
      <c r="E186" s="92" t="s">
        <v>166</v>
      </c>
      <c r="F186" s="91"/>
      <c r="G186" s="93"/>
      <c r="H186" s="93"/>
      <c r="I186" s="94">
        <f>I188</f>
        <v>4901293.640000001</v>
      </c>
      <c r="J186" s="8"/>
      <c r="K186" s="12"/>
      <c r="L186" s="4"/>
      <c r="M186" s="13"/>
    </row>
    <row r="187" spans="1:13" s="3" customFormat="1" ht="34.5" customHeight="1">
      <c r="A187" s="30" t="s">
        <v>92</v>
      </c>
      <c r="B187" s="54">
        <v>303</v>
      </c>
      <c r="C187" s="31" t="s">
        <v>8</v>
      </c>
      <c r="D187" s="31" t="s">
        <v>11</v>
      </c>
      <c r="E187" s="75" t="s">
        <v>167</v>
      </c>
      <c r="F187" s="31"/>
      <c r="G187" s="39"/>
      <c r="H187" s="39"/>
      <c r="I187" s="34">
        <f>I188</f>
        <v>4901293.640000001</v>
      </c>
      <c r="J187" s="8"/>
      <c r="K187" s="12"/>
      <c r="L187" s="4"/>
      <c r="M187" s="13"/>
    </row>
    <row r="188" spans="1:13" ht="19.5" customHeight="1">
      <c r="A188" s="30" t="s">
        <v>85</v>
      </c>
      <c r="B188" s="55">
        <v>303</v>
      </c>
      <c r="C188" s="31" t="s">
        <v>8</v>
      </c>
      <c r="D188" s="31" t="s">
        <v>11</v>
      </c>
      <c r="E188" s="75" t="s">
        <v>168</v>
      </c>
      <c r="F188" s="31"/>
      <c r="G188" s="39"/>
      <c r="H188" s="39"/>
      <c r="I188" s="34">
        <f>SUM(I189:I190)</f>
        <v>4901293.640000001</v>
      </c>
      <c r="J188" s="6"/>
      <c r="L188" s="26"/>
      <c r="M188" s="14"/>
    </row>
    <row r="189" spans="1:12" s="4" customFormat="1" ht="64.5" customHeight="1">
      <c r="A189" s="35" t="s">
        <v>63</v>
      </c>
      <c r="B189" s="54">
        <v>303</v>
      </c>
      <c r="C189" s="36" t="s">
        <v>8</v>
      </c>
      <c r="D189" s="36" t="s">
        <v>11</v>
      </c>
      <c r="E189" s="75" t="s">
        <v>168</v>
      </c>
      <c r="F189" s="36" t="s">
        <v>62</v>
      </c>
      <c r="G189" s="41">
        <f>'[1]главы'!H738</f>
        <v>54446</v>
      </c>
      <c r="H189" s="41">
        <f>'[1]главы'!I738</f>
        <v>0</v>
      </c>
      <c r="I189" s="38">
        <v>4302378.36</v>
      </c>
      <c r="J189" s="6"/>
      <c r="L189" s="3"/>
    </row>
    <row r="190" spans="1:12" s="4" customFormat="1" ht="33.75" customHeight="1">
      <c r="A190" s="57" t="s">
        <v>71</v>
      </c>
      <c r="B190" s="54">
        <v>303</v>
      </c>
      <c r="C190" s="36" t="s">
        <v>8</v>
      </c>
      <c r="D190" s="36" t="s">
        <v>11</v>
      </c>
      <c r="E190" s="75" t="s">
        <v>168</v>
      </c>
      <c r="F190" s="36" t="s">
        <v>64</v>
      </c>
      <c r="G190" s="41" t="e">
        <f>'[1]главы'!H740</f>
        <v>#REF!</v>
      </c>
      <c r="H190" s="41" t="e">
        <f>'[1]главы'!I740</f>
        <v>#REF!</v>
      </c>
      <c r="I190" s="38">
        <v>598915.28</v>
      </c>
      <c r="J190" s="6"/>
      <c r="L190" s="3"/>
    </row>
    <row r="191" spans="1:12" s="26" customFormat="1" ht="40.5" customHeight="1">
      <c r="A191" s="50" t="s">
        <v>54</v>
      </c>
      <c r="B191" s="56">
        <v>303</v>
      </c>
      <c r="C191" s="48"/>
      <c r="D191" s="48"/>
      <c r="E191" s="48"/>
      <c r="F191" s="48"/>
      <c r="G191" s="49"/>
      <c r="H191" s="49"/>
      <c r="I191" s="47">
        <f>I192</f>
        <v>3422990.36</v>
      </c>
      <c r="L191" s="3"/>
    </row>
    <row r="192" spans="1:12" s="3" customFormat="1" ht="33.75" customHeight="1">
      <c r="A192" s="61" t="s">
        <v>15</v>
      </c>
      <c r="B192" s="84">
        <v>303</v>
      </c>
      <c r="C192" s="32" t="s">
        <v>8</v>
      </c>
      <c r="D192" s="32" t="s">
        <v>16</v>
      </c>
      <c r="E192" s="74"/>
      <c r="F192" s="32"/>
      <c r="G192" s="33" t="e">
        <f>#REF!+G195</f>
        <v>#REF!</v>
      </c>
      <c r="H192" s="33" t="e">
        <f>#REF!+H195</f>
        <v>#REF!</v>
      </c>
      <c r="I192" s="60">
        <f>I195</f>
        <v>3422990.36</v>
      </c>
      <c r="J192" s="8"/>
      <c r="L192"/>
    </row>
    <row r="193" spans="1:12" s="3" customFormat="1" ht="33.75" customHeight="1">
      <c r="A193" s="89" t="s">
        <v>169</v>
      </c>
      <c r="B193" s="95">
        <v>303</v>
      </c>
      <c r="C193" s="91" t="s">
        <v>8</v>
      </c>
      <c r="D193" s="91" t="s">
        <v>16</v>
      </c>
      <c r="E193" s="92" t="s">
        <v>170</v>
      </c>
      <c r="F193" s="91"/>
      <c r="G193" s="93"/>
      <c r="H193" s="93"/>
      <c r="I193" s="94">
        <f>I194</f>
        <v>3422990.36</v>
      </c>
      <c r="J193" s="8"/>
      <c r="L193" s="4"/>
    </row>
    <row r="194" spans="1:12" s="3" customFormat="1" ht="33.75" customHeight="1">
      <c r="A194" s="30" t="s">
        <v>92</v>
      </c>
      <c r="B194" s="54">
        <v>303</v>
      </c>
      <c r="C194" s="31" t="s">
        <v>8</v>
      </c>
      <c r="D194" s="31" t="s">
        <v>16</v>
      </c>
      <c r="E194" s="75" t="s">
        <v>171</v>
      </c>
      <c r="F194" s="31"/>
      <c r="G194" s="39"/>
      <c r="H194" s="39"/>
      <c r="I194" s="34">
        <f>I195</f>
        <v>3422990.36</v>
      </c>
      <c r="J194" s="8"/>
      <c r="L194" s="4"/>
    </row>
    <row r="195" spans="1:10" ht="20.25" customHeight="1">
      <c r="A195" s="44" t="s">
        <v>85</v>
      </c>
      <c r="B195" s="55">
        <v>303</v>
      </c>
      <c r="C195" s="45" t="s">
        <v>8</v>
      </c>
      <c r="D195" s="45" t="s">
        <v>16</v>
      </c>
      <c r="E195" s="77" t="s">
        <v>172</v>
      </c>
      <c r="F195" s="45"/>
      <c r="G195" s="39" t="e">
        <f>SUM(G196:G196)</f>
        <v>#REF!</v>
      </c>
      <c r="H195" s="39" t="e">
        <f>SUM(H196:H196)</f>
        <v>#REF!</v>
      </c>
      <c r="I195" s="34">
        <f>SUM(I196:I197)</f>
        <v>3422990.36</v>
      </c>
      <c r="J195" s="6"/>
    </row>
    <row r="196" spans="1:12" s="4" customFormat="1" ht="50.25" customHeight="1">
      <c r="A196" s="35" t="s">
        <v>63</v>
      </c>
      <c r="B196" s="54">
        <v>303</v>
      </c>
      <c r="C196" s="36" t="s">
        <v>8</v>
      </c>
      <c r="D196" s="36" t="s">
        <v>16</v>
      </c>
      <c r="E196" s="77" t="s">
        <v>172</v>
      </c>
      <c r="F196" s="36" t="s">
        <v>62</v>
      </c>
      <c r="G196" s="41" t="e">
        <f>'[1]главы'!H718</f>
        <v>#REF!</v>
      </c>
      <c r="H196" s="41" t="e">
        <f>'[1]главы'!I718</f>
        <v>#REF!</v>
      </c>
      <c r="I196" s="38">
        <v>3156090.36</v>
      </c>
      <c r="J196" s="6"/>
      <c r="L196" s="5"/>
    </row>
    <row r="197" spans="1:12" s="4" customFormat="1" ht="36.75" customHeight="1">
      <c r="A197" s="57" t="s">
        <v>71</v>
      </c>
      <c r="B197" s="54">
        <v>303</v>
      </c>
      <c r="C197" s="36" t="s">
        <v>8</v>
      </c>
      <c r="D197" s="36" t="s">
        <v>16</v>
      </c>
      <c r="E197" s="77" t="s">
        <v>172</v>
      </c>
      <c r="F197" s="36" t="s">
        <v>64</v>
      </c>
      <c r="G197" s="41" t="e">
        <f>'[1]главы'!H720</f>
        <v>#REF!</v>
      </c>
      <c r="H197" s="41" t="e">
        <f>'[1]главы'!I720</f>
        <v>#REF!</v>
      </c>
      <c r="I197" s="38">
        <v>266900</v>
      </c>
      <c r="J197" s="6"/>
      <c r="L197" s="5"/>
    </row>
    <row r="198" spans="1:9" ht="24.75" customHeight="1">
      <c r="A198" s="63" t="s">
        <v>37</v>
      </c>
      <c r="B198" s="32"/>
      <c r="C198" s="32"/>
      <c r="D198" s="32"/>
      <c r="E198" s="32"/>
      <c r="F198" s="32"/>
      <c r="G198" s="33" t="e">
        <f>#REF!+G152+#REF!+G133+G85+#REF!+#REF!+G60+G46+G11</f>
        <v>#REF!</v>
      </c>
      <c r="H198" s="33" t="e">
        <f>#REF!+H152+#REF!+H133+H85+#REF!+#REF!+H60+H46+H11</f>
        <v>#REF!</v>
      </c>
      <c r="I198" s="60">
        <f>I178+I152+I133+I85+I73+I60+I46+I11+I185+I192</f>
        <v>122661563.00999999</v>
      </c>
    </row>
    <row r="199" spans="1:14" ht="15">
      <c r="A199" s="24"/>
      <c r="B199" s="24"/>
      <c r="C199" s="25"/>
      <c r="D199" s="25"/>
      <c r="E199" s="25"/>
      <c r="F199" s="70"/>
      <c r="G199" s="71"/>
      <c r="H199" s="71"/>
      <c r="M199" s="5"/>
      <c r="N199" s="5"/>
    </row>
    <row r="200" spans="1:14" ht="15">
      <c r="A200" s="24"/>
      <c r="B200" s="24"/>
      <c r="C200" s="24"/>
      <c r="D200" s="24"/>
      <c r="E200" s="24"/>
      <c r="F200" s="71"/>
      <c r="G200" s="71"/>
      <c r="H200" s="71"/>
      <c r="I200" s="72"/>
      <c r="M200" s="5"/>
      <c r="N200" s="5"/>
    </row>
    <row r="201" spans="1:9" ht="15">
      <c r="A201" s="24"/>
      <c r="B201" s="24"/>
      <c r="C201" s="24"/>
      <c r="D201" s="24"/>
      <c r="E201" s="24"/>
      <c r="F201" s="71"/>
      <c r="G201" s="71"/>
      <c r="H201" s="71"/>
      <c r="I201" s="73"/>
    </row>
    <row r="202" spans="1:9" ht="15">
      <c r="A202" s="24"/>
      <c r="B202" s="24"/>
      <c r="C202" s="24"/>
      <c r="D202" s="24"/>
      <c r="E202" s="24"/>
      <c r="F202" s="71"/>
      <c r="G202" s="71"/>
      <c r="H202" s="71"/>
      <c r="I202" s="73"/>
    </row>
    <row r="203" spans="1:9" ht="15">
      <c r="A203" s="24"/>
      <c r="B203" s="24"/>
      <c r="C203" s="24"/>
      <c r="D203" s="24"/>
      <c r="E203" s="24"/>
      <c r="F203" s="71"/>
      <c r="G203" s="71"/>
      <c r="H203" s="71"/>
      <c r="I203" s="73"/>
    </row>
    <row r="204" spans="1:9" ht="15">
      <c r="A204" s="24"/>
      <c r="B204" s="24"/>
      <c r="C204" s="24"/>
      <c r="D204" s="24"/>
      <c r="E204" s="24"/>
      <c r="F204" s="71"/>
      <c r="G204" s="71"/>
      <c r="H204" s="71"/>
      <c r="I204" s="73"/>
    </row>
    <row r="205" spans="1:9" ht="15">
      <c r="A205" s="24"/>
      <c r="B205" s="24"/>
      <c r="C205" s="24"/>
      <c r="D205" s="24"/>
      <c r="E205" s="24"/>
      <c r="F205" s="71"/>
      <c r="G205" s="71"/>
      <c r="H205" s="71"/>
      <c r="I205" s="73"/>
    </row>
    <row r="206" spans="1:9" ht="15">
      <c r="A206" s="24"/>
      <c r="B206" s="24"/>
      <c r="C206" s="24"/>
      <c r="D206" s="24"/>
      <c r="E206" s="24"/>
      <c r="F206" s="71"/>
      <c r="G206" s="71"/>
      <c r="H206" s="71"/>
      <c r="I206" s="71"/>
    </row>
    <row r="207" spans="1:9" ht="15">
      <c r="A207" s="24"/>
      <c r="B207" s="24"/>
      <c r="C207" s="24"/>
      <c r="D207" s="24"/>
      <c r="E207" s="24"/>
      <c r="F207" s="144"/>
      <c r="G207" s="144"/>
      <c r="H207" s="144"/>
      <c r="I207" s="144"/>
    </row>
  </sheetData>
  <sheetProtection/>
  <mergeCells count="14">
    <mergeCell ref="F207:I207"/>
    <mergeCell ref="A7:A8"/>
    <mergeCell ref="A6:I6"/>
    <mergeCell ref="I7:I8"/>
    <mergeCell ref="H7:H8"/>
    <mergeCell ref="G7:G8"/>
    <mergeCell ref="F7:F8"/>
    <mergeCell ref="E7:E8"/>
    <mergeCell ref="D1:I1"/>
    <mergeCell ref="D3:I3"/>
    <mergeCell ref="D7:D8"/>
    <mergeCell ref="C7:C8"/>
    <mergeCell ref="B7:B8"/>
    <mergeCell ref="D5:I5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2" manualBreakCount="2">
    <brk id="34" max="8" man="1"/>
    <brk id="1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2017-11-08T12:22:05Z</cp:lastPrinted>
  <dcterms:created xsi:type="dcterms:W3CDTF">1996-10-08T23:32:33Z</dcterms:created>
  <dcterms:modified xsi:type="dcterms:W3CDTF">2017-12-06T07:02:09Z</dcterms:modified>
  <cp:category/>
  <cp:version/>
  <cp:contentType/>
  <cp:contentStatus/>
</cp:coreProperties>
</file>