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9720" windowHeight="7080" activeTab="0"/>
  </bookViews>
  <sheets>
    <sheet name="Лист1" sheetId="1" r:id="rId1"/>
  </sheets>
  <externalReferences>
    <externalReference r:id="rId4"/>
  </externalReferences>
  <definedNames>
    <definedName name="_xlnm.Print_Area" localSheetId="0">'Лист1'!$A$1:$J$155</definedName>
  </definedNames>
  <calcPr fullCalcOnLoad="1"/>
</workbook>
</file>

<file path=xl/sharedStrings.xml><?xml version="1.0" encoding="utf-8"?>
<sst xmlns="http://schemas.openxmlformats.org/spreadsheetml/2006/main" count="604" uniqueCount="142">
  <si>
    <t>Наименование</t>
  </si>
  <si>
    <t>Раздел</t>
  </si>
  <si>
    <t>Под-раз-дел</t>
  </si>
  <si>
    <t>Целевая статья</t>
  </si>
  <si>
    <t>Вид расходов</t>
  </si>
  <si>
    <t>Представлено к первому чтению</t>
  </si>
  <si>
    <t>Изменения (+; -)</t>
  </si>
  <si>
    <t>ОБЩЕГОСУДАРСТВЕННЫЕ ВОПРОСЫ</t>
  </si>
  <si>
    <t>01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</si>
  <si>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</si>
  <si>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</si>
  <si>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</si>
  <si>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</si>
  <si>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</si>
  <si>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Осуществление государственных полномочий по организации и осуществлению деятельности по опеке и попечительству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</si>
  <si>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</si>
  <si>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</si>
  <si>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07</t>
  </si>
  <si>
    <t>Резервные фонды</t>
  </si>
  <si>
    <t>НАЦИОНАЛЬНАЯ БЕЗОПАСНОСТЬ И ПРАВООХРАНИТЕЛЬНАЯ ДЕЯТЕЛЬНОСТЬ</t>
  </si>
  <si>
    <t>09</t>
  </si>
  <si>
    <t>НАЦИОНАЛЬНАЯ ЭКОНОМИКА</t>
  </si>
  <si>
    <t>Связь и информатика</t>
  </si>
  <si>
    <t>10</t>
  </si>
  <si>
    <t>ЖИЛИЩНО-КОММУНАЛЬНОЕ ХОЗЯЙСТВО</t>
  </si>
  <si>
    <t>05</t>
  </si>
  <si>
    <t>Благоустройство</t>
  </si>
  <si>
    <t>ОБРАЗОВАНИЕ</t>
  </si>
  <si>
    <t>Дошкольное образование</t>
  </si>
  <si>
    <t>Другие вопросы в области образования</t>
  </si>
  <si>
    <t>08</t>
  </si>
  <si>
    <t>Культура</t>
  </si>
  <si>
    <t>СОЦИАЛЬНАЯ ПОЛИТИКА</t>
  </si>
  <si>
    <t>Социальное обеспечение населения</t>
  </si>
  <si>
    <t>Мероприятия в области социальной политики</t>
  </si>
  <si>
    <t xml:space="preserve">        В С Е Г О</t>
  </si>
  <si>
    <t>ФИЗИЧЕСКАЯ КУЛЬТУРА И СПОРТ</t>
  </si>
  <si>
    <t>11</t>
  </si>
  <si>
    <t>Массовый спорт</t>
  </si>
  <si>
    <t>Транспорт</t>
  </si>
  <si>
    <t>Молодежная политика и оздоровление детей</t>
  </si>
  <si>
    <t>Осуществление государственных полномочий по формированию торгового реестра</t>
  </si>
  <si>
    <t>Субсидии муниципальным бюджетным учреждениям на финансовое обеспечение выполнения муниципального задания на оказание муниципальных услуг (выполнение работ)</t>
  </si>
  <si>
    <t>Охрана семьи и детства</t>
  </si>
  <si>
    <t>Осуществление государственных полномочий по созданию комиссии по делам несовершеннолетних и защите их прав</t>
  </si>
  <si>
    <t>Осуществление государственных полномочий в сфере административных правонарушений</t>
  </si>
  <si>
    <t>Обеспечение деятельности подведомственных учреждений</t>
  </si>
  <si>
    <t>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</si>
  <si>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</si>
  <si>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Функционирование высшего должностного лица субъекта Российской Федерации и муниципального образования</t>
  </si>
  <si>
    <t>Защита населения и территории от чрезвычайных ситуаций природного и техногенного характера, гражданская оборона</t>
  </si>
  <si>
    <t>Жилищное хозяйство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</si>
  <si>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</si>
  <si>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</si>
  <si>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Субсидия на реализацию общеобразовательных программ</t>
  </si>
  <si>
    <t>Учреждения по внешкольной работе с детьми</t>
  </si>
  <si>
    <t>Компенсация части родительской платы за присмотр и уход за ребенком в государственных и муниципальных образовательных организациях, реализующих образовательную программу дошкольного образования</t>
  </si>
  <si>
    <t>Мероприятия в сфере культуры и кинематографии</t>
  </si>
  <si>
    <t>Ведомственная целевая программа "Предупреждение терроризма и экстремисткой деятельности в муниципальном образовании "Новая Земля"</t>
  </si>
  <si>
    <t>Ведомственная целевая программа "Профилактика правонарушений в муниципальном образовании "Новая Земля"</t>
  </si>
  <si>
    <t>Ведомственная целевая программа "Здоровье северян"</t>
  </si>
  <si>
    <t>Ведомственная целевая программа "Молодежь Севера"</t>
  </si>
  <si>
    <t>Ведомственная целевая программа "Дети Новой Земли"</t>
  </si>
  <si>
    <t>Ведомственная целевая программа "Здоровье Северян"</t>
  </si>
  <si>
    <t>Другие вопросы в области культуры, кинематографии</t>
  </si>
  <si>
    <t xml:space="preserve">КУЛЬТУРА, КИНЕМАТОГРАФИЯ 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</si>
  <si>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</si>
  <si>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</si>
  <si>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200</t>
  </si>
  <si>
    <t>800</t>
  </si>
  <si>
    <t>Иные бюджетные ассигнования</t>
  </si>
  <si>
    <t>600</t>
  </si>
  <si>
    <t>Предоставление субсидий бюджетным, автономным учреждениям и иным некоммерческим организациям</t>
  </si>
  <si>
    <t>300</t>
  </si>
  <si>
    <t>Социальное обеспечение и иные выплаты населению</t>
  </si>
  <si>
    <t>Ведомственные целевые программы МО ГО "Новая Земля"</t>
  </si>
  <si>
    <t>Закупка товаров, работ и услуг для обеспечения государственных (муниципальных) нужд</t>
  </si>
  <si>
    <t xml:space="preserve">Ведомственная целевая программа "Противопожарная безопасность в муниципальном образовании "Новая Земля" </t>
  </si>
  <si>
    <t>Ведомственная целевая программа "Энергосбережение и повышение энергетической эффективности в муниципальном образовании "Новая Земля"</t>
  </si>
  <si>
    <t>8000100001</t>
  </si>
  <si>
    <t>8100100002</t>
  </si>
  <si>
    <t>830010004</t>
  </si>
  <si>
    <t>8300178690</t>
  </si>
  <si>
    <t>8300178680</t>
  </si>
  <si>
    <t>1030100099</t>
  </si>
  <si>
    <t>8200100003</t>
  </si>
  <si>
    <t>9009900006</t>
  </si>
  <si>
    <t>1049900027</t>
  </si>
  <si>
    <t>1059900028</t>
  </si>
  <si>
    <t>1069900026</t>
  </si>
  <si>
    <t>8509900099</t>
  </si>
  <si>
    <t>1089900030</t>
  </si>
  <si>
    <t>8609900021</t>
  </si>
  <si>
    <t>8609900022</t>
  </si>
  <si>
    <t>9109978620</t>
  </si>
  <si>
    <t>1019900025</t>
  </si>
  <si>
    <t>1019900031</t>
  </si>
  <si>
    <t>1019900099</t>
  </si>
  <si>
    <t>1029900024</t>
  </si>
  <si>
    <t>1079900024</t>
  </si>
  <si>
    <t>8909900023</t>
  </si>
  <si>
    <t>1079900023</t>
  </si>
  <si>
    <t>1029900023</t>
  </si>
  <si>
    <t>1079900029</t>
  </si>
  <si>
    <t>8900200031</t>
  </si>
  <si>
    <t>1010200031</t>
  </si>
  <si>
    <t>1020200031</t>
  </si>
  <si>
    <t>9100278650</t>
  </si>
  <si>
    <t>Дополнительное образование детей</t>
  </si>
  <si>
    <t>Профессиональная подготовка, переподготовка и повышение квалификации</t>
  </si>
  <si>
    <t>Возмещение расходов, связанных с реализацией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 в сельских населенных пунктах, рабочих поселках (поселках городского типа)</t>
  </si>
  <si>
    <t>9100278390</t>
  </si>
  <si>
    <t>Мероприятия в области социальной поитики</t>
  </si>
  <si>
    <t>Пенсионное обеспечение</t>
  </si>
  <si>
    <t>2021 год      (тыс.руб.)</t>
  </si>
  <si>
    <t>8300178700</t>
  </si>
  <si>
    <t>8300178791</t>
  </si>
  <si>
    <t>8300178792</t>
  </si>
  <si>
    <t>Ведомственная целевая программа "Совершенствование и развитие муниципальной службы, получение дополнительного профессионального образования"</t>
  </si>
  <si>
    <t>2020 год     (тыс.руб.)</t>
  </si>
  <si>
    <t>2022 год      (тыс.руб.)</t>
  </si>
  <si>
    <t>Пособия, компенсации и иные социальные выплаты гражданам, кроме публичных нормативных обязательств</t>
  </si>
  <si>
    <t>8300100004</t>
  </si>
  <si>
    <t>ЗДРАВООХРАНЕНИЕ</t>
  </si>
  <si>
    <t>101</t>
  </si>
  <si>
    <t>Другие направления расходов</t>
  </si>
  <si>
    <t>10199</t>
  </si>
  <si>
    <t>Прочие расходы</t>
  </si>
  <si>
    <t>Другие вопросы в области здравоохранения</t>
  </si>
  <si>
    <t>990</t>
  </si>
  <si>
    <t>99000</t>
  </si>
  <si>
    <t>Иные закупки товаров, работ и услуг для обеспечения государственных (муниципальных) нужд</t>
  </si>
  <si>
    <t>9900000099</t>
  </si>
  <si>
    <t>Прочая закупка товаров, работ и услуг</t>
  </si>
  <si>
    <t>Обеспечение проведения выборов  референдумов</t>
  </si>
  <si>
    <t>Проведение выборов</t>
  </si>
  <si>
    <t>Проведение выборов в представительные органы муниципального образования</t>
  </si>
  <si>
    <t>8409900005</t>
  </si>
  <si>
    <t xml:space="preserve"> 840</t>
  </si>
  <si>
    <t xml:space="preserve"> 84099</t>
  </si>
  <si>
    <t>Приложение 2</t>
  </si>
  <si>
    <t xml:space="preserve">Распределение бюджетных ассигнований бюджетных средств 
по разделам, подразделам, целевым статьям и видам расходов классификации, расходов бюджета муниципального образования городской округ «Новая Земля»
на  2021-2023 г.г.
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</si>
</sst>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_-* #,##0.0_р_._-;\-* #,##0.0_р_._-;_-* &quot;-&quot;??_р_._-;_-@_-"/>
    <numFmt numFmtId="195" formatCode="_-* #,##0_р_._-;\-* #,##0_р_._-;_-* &quot;-&quot;??_р_._-;_-@_-"/>
    <numFmt numFmtId="196" formatCode="_-* #,##0.0_р_._-;\-* #,##0.0_р_._-;_-* &quot;-&quot;_р_._-;_-@_-"/>
    <numFmt numFmtId="197" formatCode="_-* #,##0.00_р_._-;\-* #,##0.00_р_._-;_-* &quot;-&quot;_р_._-;_-@_-"/>
    <numFmt numFmtId="198" formatCode="_-* #,##0.0\ _₽_-;\-* #,##0.0\ _₽_-;_-* &quot;-&quot;?\ _₽_-;_-@_-"/>
    <numFmt numFmtId="199" formatCode="_-* #,##0.0_р_._-;\-* #,##0.0_р_._-;_-* &quot;-&quot;?_р_._-;_-@_-"/>
  </numFmts>
  <fonts count="63">
    <font>
      <sz val="10"/>
      <name val="Arial"/>
      <family val="0"/>
    </font>
    <font>
      <sz val="12"/>
      <name val="Arial"/>
      <family val="2"/>
    </font>
    <font>
      <sz val="7"/>
      <name val="Arial Cyr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22"/>
      <name val="Times New Roman"/>
      <family val="1"/>
    </font>
    <font>
      <sz val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3"/>
      <color indexed="8"/>
      <name val="Times New Roman"/>
      <family val="1"/>
    </font>
    <font>
      <i/>
      <sz val="10"/>
      <color indexed="10"/>
      <name val="Arial"/>
      <family val="2"/>
    </font>
    <font>
      <b/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3"/>
      <color theme="1"/>
      <name val="Times New Roman"/>
      <family val="1"/>
    </font>
    <font>
      <i/>
      <sz val="10"/>
      <color rgb="FFFF0000"/>
      <name val="Arial"/>
      <family val="2"/>
    </font>
    <font>
      <b/>
      <sz val="13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11" fillId="0" borderId="10" xfId="0" applyFont="1" applyBorder="1" applyAlignment="1">
      <alignment horizontal="left" vertical="center" wrapText="1"/>
    </xf>
    <xf numFmtId="49" fontId="11" fillId="0" borderId="10" xfId="0" applyNumberFormat="1" applyFont="1" applyBorder="1" applyAlignment="1">
      <alignment horizontal="center" vertical="center"/>
    </xf>
    <xf numFmtId="0" fontId="11" fillId="33" borderId="10" xfId="0" applyFont="1" applyFill="1" applyBorder="1" applyAlignment="1">
      <alignment horizontal="left" vertical="center" wrapText="1"/>
    </xf>
    <xf numFmtId="0" fontId="11" fillId="34" borderId="10" xfId="0" applyFont="1" applyFill="1" applyBorder="1" applyAlignment="1">
      <alignment horizontal="left" vertical="center" wrapText="1"/>
    </xf>
    <xf numFmtId="49" fontId="11" fillId="34" borderId="10" xfId="0" applyNumberFormat="1" applyFont="1" applyFill="1" applyBorder="1" applyAlignment="1">
      <alignment horizontal="center" vertical="center"/>
    </xf>
    <xf numFmtId="169" fontId="11" fillId="34" borderId="10" xfId="0" applyNumberFormat="1" applyFont="1" applyFill="1" applyBorder="1" applyAlignment="1">
      <alignment horizontal="center" vertical="center"/>
    </xf>
    <xf numFmtId="171" fontId="11" fillId="0" borderId="10" xfId="0" applyNumberFormat="1" applyFont="1" applyBorder="1" applyAlignment="1">
      <alignment horizontal="center" vertical="center"/>
    </xf>
    <xf numFmtId="171" fontId="11" fillId="34" borderId="10" xfId="0" applyNumberFormat="1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horizontal="left" vertical="center" wrapText="1"/>
    </xf>
    <xf numFmtId="2" fontId="11" fillId="34" borderId="10" xfId="0" applyNumberFormat="1" applyFont="1" applyFill="1" applyBorder="1" applyAlignment="1">
      <alignment horizontal="center" vertical="center"/>
    </xf>
    <xf numFmtId="49" fontId="11" fillId="34" borderId="10" xfId="0" applyNumberFormat="1" applyFont="1" applyFill="1" applyBorder="1" applyAlignment="1">
      <alignment horizontal="left" vertical="center"/>
    </xf>
    <xf numFmtId="2" fontId="11" fillId="34" borderId="10" xfId="0" applyNumberFormat="1" applyFont="1" applyFill="1" applyBorder="1" applyAlignment="1">
      <alignment horizontal="left" vertical="center" wrapText="1"/>
    </xf>
    <xf numFmtId="49" fontId="10" fillId="34" borderId="10" xfId="0" applyNumberFormat="1" applyFont="1" applyFill="1" applyBorder="1" applyAlignment="1">
      <alignment horizontal="center" vertical="center"/>
    </xf>
    <xf numFmtId="169" fontId="10" fillId="34" borderId="10" xfId="0" applyNumberFormat="1" applyFont="1" applyFill="1" applyBorder="1" applyAlignment="1">
      <alignment horizontal="center" vertical="center"/>
    </xf>
    <xf numFmtId="0" fontId="58" fillId="34" borderId="0" xfId="0" applyFont="1" applyFill="1" applyAlignment="1">
      <alignment/>
    </xf>
    <xf numFmtId="0" fontId="59" fillId="34" borderId="0" xfId="0" applyFont="1" applyFill="1" applyAlignment="1">
      <alignment/>
    </xf>
    <xf numFmtId="194" fontId="11" fillId="34" borderId="10" xfId="0" applyNumberFormat="1" applyFont="1" applyFill="1" applyBorder="1" applyAlignment="1">
      <alignment horizontal="center" vertical="center"/>
    </xf>
    <xf numFmtId="194" fontId="10" fillId="34" borderId="10" xfId="0" applyNumberFormat="1" applyFont="1" applyFill="1" applyBorder="1" applyAlignment="1">
      <alignment horizontal="center" vertical="center"/>
    </xf>
    <xf numFmtId="0" fontId="60" fillId="34" borderId="10" xfId="0" applyFont="1" applyFill="1" applyBorder="1" applyAlignment="1">
      <alignment horizontal="left" vertical="center" wrapText="1"/>
    </xf>
    <xf numFmtId="49" fontId="60" fillId="34" borderId="10" xfId="0" applyNumberFormat="1" applyFont="1" applyFill="1" applyBorder="1" applyAlignment="1">
      <alignment horizontal="center" vertical="center"/>
    </xf>
    <xf numFmtId="49" fontId="60" fillId="34" borderId="10" xfId="0" applyNumberFormat="1" applyFont="1" applyFill="1" applyBorder="1" applyAlignment="1">
      <alignment horizontal="left" vertical="center"/>
    </xf>
    <xf numFmtId="171" fontId="60" fillId="34" borderId="10" xfId="0" applyNumberFormat="1" applyFont="1" applyFill="1" applyBorder="1" applyAlignment="1">
      <alignment horizontal="center" vertical="center"/>
    </xf>
    <xf numFmtId="0" fontId="12" fillId="34" borderId="0" xfId="0" applyFont="1" applyFill="1" applyAlignment="1">
      <alignment/>
    </xf>
    <xf numFmtId="194" fontId="12" fillId="34" borderId="0" xfId="0" applyNumberFormat="1" applyFont="1" applyFill="1" applyAlignment="1">
      <alignment/>
    </xf>
    <xf numFmtId="0" fontId="0" fillId="34" borderId="0" xfId="0" applyFill="1" applyAlignment="1">
      <alignment/>
    </xf>
    <xf numFmtId="0" fontId="8" fillId="34" borderId="0" xfId="0" applyFont="1" applyFill="1" applyAlignment="1">
      <alignment/>
    </xf>
    <xf numFmtId="49" fontId="8" fillId="34" borderId="0" xfId="0" applyNumberFormat="1" applyFont="1" applyFill="1" applyAlignment="1">
      <alignment/>
    </xf>
    <xf numFmtId="194" fontId="8" fillId="34" borderId="0" xfId="0" applyNumberFormat="1" applyFont="1" applyFill="1" applyAlignment="1">
      <alignment/>
    </xf>
    <xf numFmtId="194" fontId="0" fillId="34" borderId="0" xfId="0" applyNumberFormat="1" applyFill="1" applyBorder="1" applyAlignment="1">
      <alignment/>
    </xf>
    <xf numFmtId="49" fontId="12" fillId="34" borderId="0" xfId="0" applyNumberFormat="1" applyFont="1" applyFill="1" applyAlignment="1">
      <alignment/>
    </xf>
    <xf numFmtId="0" fontId="8" fillId="34" borderId="10" xfId="0" applyFont="1" applyFill="1" applyBorder="1" applyAlignment="1">
      <alignment horizontal="center" vertical="center"/>
    </xf>
    <xf numFmtId="0" fontId="2" fillId="34" borderId="0" xfId="0" applyFont="1" applyFill="1" applyAlignment="1">
      <alignment/>
    </xf>
    <xf numFmtId="0" fontId="10" fillId="34" borderId="10" xfId="0" applyFont="1" applyFill="1" applyBorder="1" applyAlignment="1">
      <alignment horizontal="left" vertical="center"/>
    </xf>
    <xf numFmtId="0" fontId="9" fillId="34" borderId="0" xfId="0" applyFont="1" applyFill="1" applyAlignment="1">
      <alignment/>
    </xf>
    <xf numFmtId="0" fontId="3" fillId="34" borderId="0" xfId="0" applyFont="1" applyFill="1" applyAlignment="1">
      <alignment/>
    </xf>
    <xf numFmtId="171" fontId="5" fillId="34" borderId="0" xfId="0" applyNumberFormat="1" applyFont="1" applyFill="1" applyAlignment="1">
      <alignment/>
    </xf>
    <xf numFmtId="171" fontId="6" fillId="34" borderId="0" xfId="0" applyNumberFormat="1" applyFont="1" applyFill="1" applyAlignment="1">
      <alignment/>
    </xf>
    <xf numFmtId="0" fontId="4" fillId="34" borderId="0" xfId="0" applyFont="1" applyFill="1" applyAlignment="1">
      <alignment/>
    </xf>
    <xf numFmtId="0" fontId="7" fillId="34" borderId="0" xfId="0" applyFont="1" applyFill="1" applyAlignment="1">
      <alignment/>
    </xf>
    <xf numFmtId="0" fontId="0" fillId="34" borderId="0" xfId="0" applyFont="1" applyFill="1" applyAlignment="1">
      <alignment/>
    </xf>
    <xf numFmtId="49" fontId="11" fillId="34" borderId="10" xfId="0" applyNumberFormat="1" applyFont="1" applyFill="1" applyBorder="1" applyAlignment="1">
      <alignment horizontal="left" vertical="center" wrapText="1"/>
    </xf>
    <xf numFmtId="0" fontId="11" fillId="34" borderId="10" xfId="0" applyFont="1" applyFill="1" applyBorder="1" applyAlignment="1">
      <alignment/>
    </xf>
    <xf numFmtId="0" fontId="11" fillId="34" borderId="10" xfId="0" applyFont="1" applyFill="1" applyBorder="1" applyAlignment="1">
      <alignment wrapText="1"/>
    </xf>
    <xf numFmtId="0" fontId="61" fillId="34" borderId="0" xfId="0" applyFont="1" applyFill="1" applyAlignment="1">
      <alignment/>
    </xf>
    <xf numFmtId="0" fontId="11" fillId="34" borderId="10" xfId="0" applyFont="1" applyFill="1" applyBorder="1" applyAlignment="1">
      <alignment vertical="center" wrapText="1"/>
    </xf>
    <xf numFmtId="0" fontId="10" fillId="34" borderId="10" xfId="0" applyFont="1" applyFill="1" applyBorder="1" applyAlignment="1">
      <alignment wrapText="1"/>
    </xf>
    <xf numFmtId="0" fontId="11" fillId="34" borderId="0" xfId="0" applyFont="1" applyFill="1" applyAlignment="1">
      <alignment wrapText="1"/>
    </xf>
    <xf numFmtId="171" fontId="1" fillId="34" borderId="0" xfId="0" applyNumberFormat="1" applyFont="1" applyFill="1" applyBorder="1" applyAlignment="1">
      <alignment horizontal="center" vertical="center"/>
    </xf>
    <xf numFmtId="49" fontId="8" fillId="34" borderId="0" xfId="0" applyNumberFormat="1" applyFont="1" applyFill="1" applyBorder="1" applyAlignment="1">
      <alignment/>
    </xf>
    <xf numFmtId="0" fontId="8" fillId="34" borderId="0" xfId="0" applyFont="1" applyFill="1" applyBorder="1" applyAlignment="1">
      <alignment/>
    </xf>
    <xf numFmtId="194" fontId="8" fillId="34" borderId="0" xfId="0" applyNumberFormat="1" applyFont="1" applyFill="1" applyBorder="1" applyAlignment="1">
      <alignment horizontal="center" vertical="center"/>
    </xf>
    <xf numFmtId="0" fontId="1" fillId="34" borderId="0" xfId="0" applyFont="1" applyFill="1" applyAlignment="1">
      <alignment/>
    </xf>
    <xf numFmtId="0" fontId="1" fillId="34" borderId="0" xfId="0" applyFont="1" applyFill="1" applyBorder="1" applyAlignment="1">
      <alignment/>
    </xf>
    <xf numFmtId="194" fontId="1" fillId="34" borderId="0" xfId="0" applyNumberFormat="1" applyFont="1" applyFill="1" applyBorder="1" applyAlignment="1">
      <alignment horizontal="center" vertical="center"/>
    </xf>
    <xf numFmtId="194" fontId="0" fillId="34" borderId="0" xfId="0" applyNumberFormat="1" applyFill="1" applyAlignment="1">
      <alignment/>
    </xf>
    <xf numFmtId="194" fontId="1" fillId="34" borderId="0" xfId="0" applyNumberFormat="1" applyFont="1" applyFill="1" applyBorder="1" applyAlignment="1">
      <alignment/>
    </xf>
    <xf numFmtId="49" fontId="11" fillId="0" borderId="10" xfId="0" applyNumberFormat="1" applyFont="1" applyBorder="1" applyAlignment="1">
      <alignment horizontal="left" vertical="center"/>
    </xf>
    <xf numFmtId="49" fontId="10" fillId="0" borderId="10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left" vertical="center"/>
    </xf>
    <xf numFmtId="171" fontId="10" fillId="0" borderId="10" xfId="0" applyNumberFormat="1" applyFont="1" applyBorder="1" applyAlignment="1">
      <alignment horizontal="center" vertical="center"/>
    </xf>
    <xf numFmtId="49" fontId="62" fillId="34" borderId="10" xfId="0" applyNumberFormat="1" applyFont="1" applyFill="1" applyBorder="1" applyAlignment="1">
      <alignment horizontal="center" vertical="center"/>
    </xf>
    <xf numFmtId="171" fontId="62" fillId="0" borderId="10" xfId="0" applyNumberFormat="1" applyFont="1" applyBorder="1" applyAlignment="1">
      <alignment horizontal="center" vertical="center"/>
    </xf>
    <xf numFmtId="171" fontId="60" fillId="0" borderId="10" xfId="0" applyNumberFormat="1" applyFont="1" applyBorder="1" applyAlignment="1">
      <alignment horizontal="center" vertical="center"/>
    </xf>
    <xf numFmtId="171" fontId="10" fillId="34" borderId="10" xfId="0" applyNumberFormat="1" applyFont="1" applyFill="1" applyBorder="1" applyAlignment="1">
      <alignment horizontal="center" vertical="center"/>
    </xf>
    <xf numFmtId="194" fontId="11" fillId="0" borderId="10" xfId="0" applyNumberFormat="1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 wrapText="1"/>
    </xf>
    <xf numFmtId="194" fontId="14" fillId="34" borderId="0" xfId="0" applyNumberFormat="1" applyFont="1" applyFill="1" applyBorder="1" applyAlignment="1">
      <alignment horizontal="right"/>
    </xf>
    <xf numFmtId="194" fontId="11" fillId="34" borderId="11" xfId="0" applyNumberFormat="1" applyFont="1" applyFill="1" applyBorder="1" applyAlignment="1">
      <alignment horizontal="center" vertical="center" wrapText="1"/>
    </xf>
    <xf numFmtId="194" fontId="11" fillId="34" borderId="12" xfId="0" applyNumberFormat="1" applyFont="1" applyFill="1" applyBorder="1" applyAlignment="1">
      <alignment horizontal="center" vertical="center" wrapText="1"/>
    </xf>
    <xf numFmtId="0" fontId="13" fillId="34" borderId="0" xfId="0" applyFont="1" applyFill="1" applyAlignment="1">
      <alignment horizontal="center" vertical="center" wrapText="1"/>
    </xf>
    <xf numFmtId="49" fontId="10" fillId="34" borderId="13" xfId="0" applyNumberFormat="1" applyFont="1" applyFill="1" applyBorder="1" applyAlignment="1">
      <alignment horizontal="left" vertical="center"/>
    </xf>
    <xf numFmtId="49" fontId="10" fillId="34" borderId="14" xfId="0" applyNumberFormat="1" applyFont="1" applyFill="1" applyBorder="1" applyAlignment="1">
      <alignment horizontal="left" vertical="center"/>
    </xf>
    <xf numFmtId="49" fontId="10" fillId="34" borderId="15" xfId="0" applyNumberFormat="1" applyFont="1" applyFill="1" applyBorder="1" applyAlignment="1">
      <alignment horizontal="left" vertical="center"/>
    </xf>
    <xf numFmtId="0" fontId="1" fillId="34" borderId="0" xfId="0" applyFont="1" applyFill="1" applyAlignment="1">
      <alignment horizontal="right"/>
    </xf>
    <xf numFmtId="0" fontId="8" fillId="34" borderId="10" xfId="0" applyFont="1" applyFill="1" applyBorder="1" applyAlignment="1">
      <alignment horizontal="center" vertical="center"/>
    </xf>
    <xf numFmtId="194" fontId="11" fillId="34" borderId="10" xfId="0" applyNumberFormat="1" applyFont="1" applyFill="1" applyBorder="1" applyAlignment="1">
      <alignment horizontal="center" vertical="center" wrapText="1"/>
    </xf>
    <xf numFmtId="194" fontId="13" fillId="34" borderId="0" xfId="0" applyNumberFormat="1" applyFont="1" applyFill="1" applyBorder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8;&#1040;&#1058;&#1068;&#1071;&#1053;&#1040;\&#1041;&#1102;&#1076;&#1078;&#1077;&#1090;\&#1041;&#1070;&#1044;&#1046;&#1045;&#1058;%20&#1053;&#1040;%202008%20&#1075;&#1086;&#1076;\&#1058;&#1040;&#1058;&#1068;&#1071;&#1053;&#1040;\&#1041;&#1102;&#1076;&#1078;&#1077;&#1090;\&#1041;&#1070;&#1044;&#1046;&#1045;&#1058;%20&#1053;&#1040;%202007%20&#1075;&#1086;&#1076;\&#1055;&#1088;&#1086;&#1077;&#1082;&#1090;%20&#1073;&#1102;&#1076;&#1078;&#1077;&#1090;&#1072;\&#1055;&#1088;&#1086;&#1077;&#1082;&#1090;%20&#1073;&#1102;&#1076;&#1078;&#1077;&#1090;&#1072;\080910&#1055;&#1088;&#1080;&#1083;&#1086;&#1078;&#1077;&#1085;&#1080;&#1077;&#8470;8,9,10-&#1088;&#1072;&#1089;&#1093;&#1086;&#1076;&#1099;-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ы"/>
      <sheetName val="расходы"/>
      <sheetName val="данные"/>
      <sheetName val="субсидии"/>
      <sheetName val="старое"/>
      <sheetName val="разделы"/>
      <sheetName val="виды"/>
      <sheetName val="главы"/>
    </sheetNames>
    <sheetDataSet>
      <sheetData sheetId="7">
        <row r="147">
          <cell r="H147">
            <v>9875</v>
          </cell>
          <cell r="I147">
            <v>0</v>
          </cell>
        </row>
        <row r="198">
          <cell r="H198">
            <v>35678</v>
          </cell>
          <cell r="I198">
            <v>0</v>
          </cell>
        </row>
        <row r="228">
          <cell r="H228">
            <v>362</v>
          </cell>
          <cell r="I228">
            <v>0</v>
          </cell>
        </row>
        <row r="316">
          <cell r="H316">
            <v>9000</v>
          </cell>
          <cell r="I316">
            <v>0</v>
          </cell>
        </row>
        <row r="576">
          <cell r="H576">
            <v>14093</v>
          </cell>
          <cell r="I576">
            <v>0</v>
          </cell>
        </row>
        <row r="614">
          <cell r="H614">
            <v>20887</v>
          </cell>
          <cell r="I614">
            <v>0</v>
          </cell>
        </row>
        <row r="738">
          <cell r="H738">
            <v>54446</v>
          </cell>
          <cell r="I73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1"/>
  <sheetViews>
    <sheetView tabSelected="1" view="pageBreakPreview" zoomScale="82" zoomScaleNormal="75" zoomScaleSheetLayoutView="82" zoomScalePageLayoutView="0" workbookViewId="0" topLeftCell="A1">
      <selection activeCell="N11" sqref="N11"/>
    </sheetView>
  </sheetViews>
  <sheetFormatPr defaultColWidth="9.140625" defaultRowHeight="12.75"/>
  <cols>
    <col min="1" max="1" width="86.421875" style="25" customWidth="1"/>
    <col min="2" max="2" width="4.57421875" style="25" customWidth="1"/>
    <col min="3" max="3" width="4.7109375" style="25" customWidth="1"/>
    <col min="4" max="4" width="14.28125" style="25" customWidth="1"/>
    <col min="5" max="5" width="6.421875" style="25" customWidth="1"/>
    <col min="6" max="7" width="15.421875" style="25" hidden="1" customWidth="1"/>
    <col min="8" max="8" width="21.28125" style="55" customWidth="1"/>
    <col min="9" max="9" width="21.140625" style="55" customWidth="1"/>
    <col min="10" max="10" width="20.140625" style="55" customWidth="1"/>
    <col min="11" max="11" width="18.8515625" style="25" customWidth="1"/>
    <col min="12" max="12" width="21.57421875" style="25" customWidth="1"/>
    <col min="13" max="13" width="16.421875" style="25" customWidth="1"/>
    <col min="14" max="16384" width="9.140625" style="25" customWidth="1"/>
  </cols>
  <sheetData>
    <row r="1" spans="1:10" ht="12.75">
      <c r="A1" s="23"/>
      <c r="B1" s="23"/>
      <c r="C1" s="23"/>
      <c r="D1" s="23"/>
      <c r="E1" s="23"/>
      <c r="F1" s="23"/>
      <c r="G1" s="23"/>
      <c r="H1" s="24"/>
      <c r="I1" s="77" t="s">
        <v>140</v>
      </c>
      <c r="J1" s="67"/>
    </row>
    <row r="2" spans="1:10" ht="15.75">
      <c r="A2" s="23"/>
      <c r="B2" s="23"/>
      <c r="C2" s="26"/>
      <c r="D2" s="26"/>
      <c r="E2" s="27"/>
      <c r="F2" s="26"/>
      <c r="G2" s="26"/>
      <c r="H2" s="28"/>
      <c r="I2" s="67"/>
      <c r="J2" s="67"/>
    </row>
    <row r="3" spans="1:10" ht="15.75">
      <c r="A3" s="23"/>
      <c r="B3" s="23"/>
      <c r="C3" s="26"/>
      <c r="D3" s="26"/>
      <c r="E3" s="26"/>
      <c r="F3" s="26"/>
      <c r="G3" s="26"/>
      <c r="H3" s="28"/>
      <c r="I3" s="29"/>
      <c r="J3" s="29"/>
    </row>
    <row r="4" spans="1:10" ht="15" customHeight="1">
      <c r="A4" s="23"/>
      <c r="B4" s="23"/>
      <c r="C4" s="23"/>
      <c r="D4" s="23"/>
      <c r="E4" s="30"/>
      <c r="F4" s="23"/>
      <c r="G4" s="23"/>
      <c r="H4" s="24"/>
      <c r="I4" s="29"/>
      <c r="J4" s="29"/>
    </row>
    <row r="5" spans="1:10" ht="138" customHeight="1">
      <c r="A5" s="70" t="s">
        <v>141</v>
      </c>
      <c r="B5" s="70"/>
      <c r="C5" s="70"/>
      <c r="D5" s="70"/>
      <c r="E5" s="70"/>
      <c r="F5" s="70"/>
      <c r="G5" s="70"/>
      <c r="H5" s="70"/>
      <c r="I5" s="70"/>
      <c r="J5" s="70"/>
    </row>
    <row r="6" spans="1:10" ht="26.25" customHeight="1">
      <c r="A6" s="75" t="s">
        <v>0</v>
      </c>
      <c r="B6" s="66" t="s">
        <v>1</v>
      </c>
      <c r="C6" s="66" t="s">
        <v>2</v>
      </c>
      <c r="D6" s="66" t="s">
        <v>3</v>
      </c>
      <c r="E6" s="66" t="s">
        <v>4</v>
      </c>
      <c r="F6" s="66" t="s">
        <v>5</v>
      </c>
      <c r="G6" s="66" t="s">
        <v>6</v>
      </c>
      <c r="H6" s="76" t="s">
        <v>119</v>
      </c>
      <c r="I6" s="68" t="s">
        <v>114</v>
      </c>
      <c r="J6" s="68" t="s">
        <v>120</v>
      </c>
    </row>
    <row r="7" spans="1:10" ht="35.25" customHeight="1">
      <c r="A7" s="75"/>
      <c r="B7" s="66"/>
      <c r="C7" s="66"/>
      <c r="D7" s="66"/>
      <c r="E7" s="66"/>
      <c r="F7" s="66"/>
      <c r="G7" s="66"/>
      <c r="H7" s="76"/>
      <c r="I7" s="69"/>
      <c r="J7" s="69"/>
    </row>
    <row r="8" spans="1:10" s="32" customFormat="1" ht="15.75">
      <c r="A8" s="31">
        <v>1</v>
      </c>
      <c r="B8" s="31">
        <v>2</v>
      </c>
      <c r="C8" s="31">
        <v>3</v>
      </c>
      <c r="D8" s="31">
        <v>4</v>
      </c>
      <c r="E8" s="31">
        <v>5</v>
      </c>
      <c r="F8" s="31">
        <v>6</v>
      </c>
      <c r="G8" s="31">
        <v>7</v>
      </c>
      <c r="H8" s="31">
        <v>6</v>
      </c>
      <c r="I8" s="31">
        <v>7</v>
      </c>
      <c r="J8" s="31">
        <v>8</v>
      </c>
    </row>
    <row r="9" spans="1:10" s="34" customFormat="1" ht="22.5" customHeight="1">
      <c r="A9" s="33" t="s">
        <v>7</v>
      </c>
      <c r="B9" s="13" t="s">
        <v>8</v>
      </c>
      <c r="C9" s="13" t="s">
        <v>47</v>
      </c>
      <c r="D9" s="13"/>
      <c r="E9" s="13"/>
      <c r="F9" s="14" t="e">
        <f>#REF!+F13+F18+#REF!+#REF!+#REF!+#REF!+#REF!+F51+#REF!+#REF!</f>
        <v>#REF!</v>
      </c>
      <c r="G9" s="14" t="e">
        <f>#REF!+G13+G18+#REF!+#REF!+#REF!+#REF!+#REF!+G51+#REF!+#REF!</f>
        <v>#REF!</v>
      </c>
      <c r="H9" s="18">
        <f>H10+H13+H18+H40+H51+H45</f>
        <v>43336.4</v>
      </c>
      <c r="I9" s="18">
        <f>I10+I13+I18+I40+I51+I45</f>
        <v>47195.3</v>
      </c>
      <c r="J9" s="18">
        <f>J10+J13+J18+J40+J51+J45</f>
        <v>46509.100000000006</v>
      </c>
    </row>
    <row r="10" spans="1:10" s="35" customFormat="1" ht="37.5" customHeight="1">
      <c r="A10" s="4" t="s">
        <v>49</v>
      </c>
      <c r="B10" s="5" t="s">
        <v>8</v>
      </c>
      <c r="C10" s="5" t="s">
        <v>9</v>
      </c>
      <c r="D10" s="13"/>
      <c r="E10" s="13"/>
      <c r="F10" s="14"/>
      <c r="G10" s="14"/>
      <c r="H10" s="17">
        <f aca="true" t="shared" si="0" ref="H10:J11">H11</f>
        <v>4440.8</v>
      </c>
      <c r="I10" s="17">
        <f t="shared" si="0"/>
        <v>4874</v>
      </c>
      <c r="J10" s="17">
        <f t="shared" si="0"/>
        <v>4890.2</v>
      </c>
    </row>
    <row r="11" spans="1:10" s="35" customFormat="1" ht="52.5" customHeight="1">
      <c r="A11" s="4" t="s">
        <v>48</v>
      </c>
      <c r="B11" s="5" t="s">
        <v>8</v>
      </c>
      <c r="C11" s="5" t="s">
        <v>9</v>
      </c>
      <c r="D11" s="5" t="s">
        <v>79</v>
      </c>
      <c r="E11" s="13"/>
      <c r="F11" s="14"/>
      <c r="G11" s="14"/>
      <c r="H11" s="17">
        <f t="shared" si="0"/>
        <v>4440.8</v>
      </c>
      <c r="I11" s="17">
        <f t="shared" si="0"/>
        <v>4874</v>
      </c>
      <c r="J11" s="17">
        <f t="shared" si="0"/>
        <v>4890.2</v>
      </c>
    </row>
    <row r="12" spans="1:12" s="35" customFormat="1" ht="53.25" customHeight="1">
      <c r="A12" s="4" t="s">
        <v>67</v>
      </c>
      <c r="B12" s="5" t="s">
        <v>8</v>
      </c>
      <c r="C12" s="5" t="s">
        <v>9</v>
      </c>
      <c r="D12" s="5" t="s">
        <v>79</v>
      </c>
      <c r="E12" s="5" t="s">
        <v>66</v>
      </c>
      <c r="F12" s="14"/>
      <c r="G12" s="14"/>
      <c r="H12" s="17">
        <v>4440.8</v>
      </c>
      <c r="I12" s="17">
        <v>4874</v>
      </c>
      <c r="J12" s="17">
        <v>4890.2</v>
      </c>
      <c r="K12" s="36"/>
      <c r="L12" s="36"/>
    </row>
    <row r="13" spans="1:12" s="38" customFormat="1" ht="54" customHeight="1">
      <c r="A13" s="4" t="s">
        <v>10</v>
      </c>
      <c r="B13" s="5" t="s">
        <v>8</v>
      </c>
      <c r="C13" s="5" t="s">
        <v>11</v>
      </c>
      <c r="D13" s="5"/>
      <c r="E13" s="5"/>
      <c r="F13" s="6" t="e">
        <f>#REF!</f>
        <v>#REF!</v>
      </c>
      <c r="G13" s="6" t="e">
        <f>#REF!</f>
        <v>#REF!</v>
      </c>
      <c r="H13" s="17">
        <f>H14</f>
        <v>4072</v>
      </c>
      <c r="I13" s="17">
        <v>4552.6</v>
      </c>
      <c r="J13" s="17">
        <v>4689.2</v>
      </c>
      <c r="K13" s="37"/>
      <c r="L13" s="37"/>
    </row>
    <row r="14" spans="1:12" ht="50.25" customHeight="1">
      <c r="A14" s="4" t="s">
        <v>48</v>
      </c>
      <c r="B14" s="5" t="s">
        <v>8</v>
      </c>
      <c r="C14" s="5" t="s">
        <v>11</v>
      </c>
      <c r="D14" s="5" t="s">
        <v>80</v>
      </c>
      <c r="E14" s="5"/>
      <c r="F14" s="6"/>
      <c r="G14" s="6"/>
      <c r="H14" s="17">
        <f>SUM(H15:H17)</f>
        <v>4072</v>
      </c>
      <c r="I14" s="17">
        <f>SUM(I15:I17)</f>
        <v>4994.4</v>
      </c>
      <c r="J14" s="17">
        <f>SUM(J15:J17)</f>
        <v>4881.2</v>
      </c>
      <c r="K14" s="39"/>
      <c r="L14" s="39"/>
    </row>
    <row r="15" spans="1:10" ht="51" customHeight="1">
      <c r="A15" s="4" t="s">
        <v>67</v>
      </c>
      <c r="B15" s="5" t="s">
        <v>8</v>
      </c>
      <c r="C15" s="5" t="s">
        <v>11</v>
      </c>
      <c r="D15" s="5" t="s">
        <v>80</v>
      </c>
      <c r="E15" s="5" t="s">
        <v>66</v>
      </c>
      <c r="F15" s="6">
        <f>'[1]главы'!H738</f>
        <v>54446</v>
      </c>
      <c r="G15" s="6">
        <f>'[1]главы'!I738</f>
        <v>0</v>
      </c>
      <c r="H15" s="17">
        <v>3100.4</v>
      </c>
      <c r="I15" s="17">
        <v>3893.4</v>
      </c>
      <c r="J15" s="17">
        <v>3900.2</v>
      </c>
    </row>
    <row r="16" spans="1:10" ht="35.25" customHeight="1">
      <c r="A16" s="4" t="s">
        <v>76</v>
      </c>
      <c r="B16" s="5" t="s">
        <v>8</v>
      </c>
      <c r="C16" s="5" t="s">
        <v>11</v>
      </c>
      <c r="D16" s="5" t="s">
        <v>80</v>
      </c>
      <c r="E16" s="5" t="s">
        <v>68</v>
      </c>
      <c r="F16" s="6" t="e">
        <f>'[1]главы'!H740</f>
        <v>#REF!</v>
      </c>
      <c r="G16" s="6" t="e">
        <f>'[1]главы'!I740</f>
        <v>#REF!</v>
      </c>
      <c r="H16" s="17">
        <v>970.6</v>
      </c>
      <c r="I16" s="17">
        <v>1100</v>
      </c>
      <c r="J16" s="17">
        <v>980</v>
      </c>
    </row>
    <row r="17" spans="1:10" ht="35.25" customHeight="1">
      <c r="A17" s="4" t="s">
        <v>70</v>
      </c>
      <c r="B17" s="5" t="s">
        <v>8</v>
      </c>
      <c r="C17" s="5" t="s">
        <v>11</v>
      </c>
      <c r="D17" s="5" t="s">
        <v>80</v>
      </c>
      <c r="E17" s="5" t="s">
        <v>73</v>
      </c>
      <c r="F17" s="6"/>
      <c r="G17" s="6"/>
      <c r="H17" s="17">
        <v>1</v>
      </c>
      <c r="I17" s="17">
        <v>1</v>
      </c>
      <c r="J17" s="17">
        <v>1</v>
      </c>
    </row>
    <row r="18" spans="1:10" s="38" customFormat="1" ht="51.75" customHeight="1">
      <c r="A18" s="4" t="s">
        <v>12</v>
      </c>
      <c r="B18" s="5" t="s">
        <v>8</v>
      </c>
      <c r="C18" s="5" t="s">
        <v>13</v>
      </c>
      <c r="D18" s="5"/>
      <c r="E18" s="5"/>
      <c r="F18" s="6" t="e">
        <f>F19</f>
        <v>#REF!</v>
      </c>
      <c r="G18" s="6" t="e">
        <f>G19</f>
        <v>#REF!</v>
      </c>
      <c r="H18" s="17">
        <f>H19+H37+H27+H24+H29+H31+H34</f>
        <v>30011.900000000005</v>
      </c>
      <c r="I18" s="17">
        <f>I19+I37+I27+I24+I29+I31+I34</f>
        <v>32803.4</v>
      </c>
      <c r="J18" s="17">
        <f>J19+J37+J27+J24+J29+J31+J34</f>
        <v>31941.300000000003</v>
      </c>
    </row>
    <row r="19" spans="1:10" ht="50.25" customHeight="1">
      <c r="A19" s="4" t="s">
        <v>48</v>
      </c>
      <c r="B19" s="5" t="s">
        <v>8</v>
      </c>
      <c r="C19" s="5" t="s">
        <v>13</v>
      </c>
      <c r="D19" s="5" t="s">
        <v>81</v>
      </c>
      <c r="E19" s="5"/>
      <c r="F19" s="6" t="e">
        <f>SUM(#REF!)</f>
        <v>#REF!</v>
      </c>
      <c r="G19" s="6" t="e">
        <f>SUM(#REF!)</f>
        <v>#REF!</v>
      </c>
      <c r="H19" s="17">
        <f>SUM(H20:H23)</f>
        <v>28420.7</v>
      </c>
      <c r="I19" s="17">
        <f>SUM(I20:I23)</f>
        <v>31211.2</v>
      </c>
      <c r="J19" s="17">
        <f>SUM(J20:J23)</f>
        <v>30348.1</v>
      </c>
    </row>
    <row r="20" spans="1:10" ht="54" customHeight="1">
      <c r="A20" s="4" t="s">
        <v>67</v>
      </c>
      <c r="B20" s="5" t="s">
        <v>8</v>
      </c>
      <c r="C20" s="5" t="s">
        <v>13</v>
      </c>
      <c r="D20" s="5" t="s">
        <v>81</v>
      </c>
      <c r="E20" s="5" t="s">
        <v>66</v>
      </c>
      <c r="F20" s="6" t="e">
        <f>'[1]главы'!H747</f>
        <v>#REF!</v>
      </c>
      <c r="G20" s="6" t="e">
        <f>'[1]главы'!I747</f>
        <v>#REF!</v>
      </c>
      <c r="H20" s="17">
        <v>21224.7</v>
      </c>
      <c r="I20" s="17">
        <v>23561.4</v>
      </c>
      <c r="J20" s="17">
        <v>23727.8</v>
      </c>
    </row>
    <row r="21" spans="1:10" ht="34.5" customHeight="1">
      <c r="A21" s="4" t="s">
        <v>76</v>
      </c>
      <c r="B21" s="5" t="s">
        <v>8</v>
      </c>
      <c r="C21" s="5" t="s">
        <v>13</v>
      </c>
      <c r="D21" s="5" t="s">
        <v>81</v>
      </c>
      <c r="E21" s="5" t="s">
        <v>68</v>
      </c>
      <c r="F21" s="6" t="e">
        <f>'[1]главы'!H749</f>
        <v>#REF!</v>
      </c>
      <c r="G21" s="6" t="e">
        <f>'[1]главы'!I749</f>
        <v>#REF!</v>
      </c>
      <c r="H21" s="17">
        <v>6550</v>
      </c>
      <c r="I21" s="17">
        <v>6826.8</v>
      </c>
      <c r="J21" s="17">
        <v>6200.3</v>
      </c>
    </row>
    <row r="22" spans="1:10" ht="34.5" customHeight="1">
      <c r="A22" s="4" t="s">
        <v>121</v>
      </c>
      <c r="B22" s="5" t="s">
        <v>8</v>
      </c>
      <c r="C22" s="5" t="s">
        <v>13</v>
      </c>
      <c r="D22" s="5" t="s">
        <v>122</v>
      </c>
      <c r="E22" s="5" t="s">
        <v>73</v>
      </c>
      <c r="F22" s="6"/>
      <c r="G22" s="6"/>
      <c r="H22" s="17">
        <v>80</v>
      </c>
      <c r="I22" s="17">
        <v>120</v>
      </c>
      <c r="J22" s="17">
        <v>0</v>
      </c>
    </row>
    <row r="23" spans="1:10" ht="21.75" customHeight="1">
      <c r="A23" s="4" t="s">
        <v>70</v>
      </c>
      <c r="B23" s="5" t="s">
        <v>8</v>
      </c>
      <c r="C23" s="5" t="s">
        <v>13</v>
      </c>
      <c r="D23" s="5" t="s">
        <v>81</v>
      </c>
      <c r="E23" s="5" t="s">
        <v>69</v>
      </c>
      <c r="F23" s="6"/>
      <c r="G23" s="6"/>
      <c r="H23" s="17">
        <v>566</v>
      </c>
      <c r="I23" s="17">
        <v>703</v>
      </c>
      <c r="J23" s="17">
        <v>420</v>
      </c>
    </row>
    <row r="24" spans="1:10" ht="33">
      <c r="A24" s="4" t="s">
        <v>45</v>
      </c>
      <c r="B24" s="5" t="s">
        <v>8</v>
      </c>
      <c r="C24" s="5" t="s">
        <v>13</v>
      </c>
      <c r="D24" s="5" t="s">
        <v>83</v>
      </c>
      <c r="E24" s="5"/>
      <c r="F24" s="6"/>
      <c r="G24" s="6"/>
      <c r="H24" s="17">
        <f>H25+H26</f>
        <v>537.4</v>
      </c>
      <c r="I24" s="17">
        <f>I25+I26</f>
        <v>537.4</v>
      </c>
      <c r="J24" s="17">
        <f>J25+J26</f>
        <v>537.4</v>
      </c>
    </row>
    <row r="25" spans="1:10" ht="49.5">
      <c r="A25" s="4" t="s">
        <v>67</v>
      </c>
      <c r="B25" s="5" t="s">
        <v>8</v>
      </c>
      <c r="C25" s="5" t="s">
        <v>13</v>
      </c>
      <c r="D25" s="5" t="s">
        <v>83</v>
      </c>
      <c r="E25" s="5" t="s">
        <v>66</v>
      </c>
      <c r="F25" s="6"/>
      <c r="G25" s="6"/>
      <c r="H25" s="17">
        <v>527.4</v>
      </c>
      <c r="I25" s="17">
        <v>527.4</v>
      </c>
      <c r="J25" s="17">
        <v>527.4</v>
      </c>
    </row>
    <row r="26" spans="1:10" ht="33">
      <c r="A26" s="4" t="s">
        <v>76</v>
      </c>
      <c r="B26" s="5" t="s">
        <v>8</v>
      </c>
      <c r="C26" s="5" t="s">
        <v>13</v>
      </c>
      <c r="D26" s="5" t="s">
        <v>83</v>
      </c>
      <c r="E26" s="5" t="s">
        <v>68</v>
      </c>
      <c r="F26" s="6"/>
      <c r="G26" s="6"/>
      <c r="H26" s="17">
        <v>10</v>
      </c>
      <c r="I26" s="17">
        <v>10</v>
      </c>
      <c r="J26" s="17">
        <v>10</v>
      </c>
    </row>
    <row r="27" spans="1:10" ht="33" customHeight="1">
      <c r="A27" s="4" t="s">
        <v>41</v>
      </c>
      <c r="B27" s="5" t="s">
        <v>8</v>
      </c>
      <c r="C27" s="5" t="s">
        <v>13</v>
      </c>
      <c r="D27" s="5" t="s">
        <v>82</v>
      </c>
      <c r="E27" s="5"/>
      <c r="F27" s="6"/>
      <c r="G27" s="6"/>
      <c r="H27" s="17">
        <f>H28</f>
        <v>5</v>
      </c>
      <c r="I27" s="17">
        <f>I28</f>
        <v>5</v>
      </c>
      <c r="J27" s="17">
        <f>J28</f>
        <v>5</v>
      </c>
    </row>
    <row r="28" spans="1:10" ht="37.5" customHeight="1">
      <c r="A28" s="4" t="s">
        <v>76</v>
      </c>
      <c r="B28" s="5" t="s">
        <v>8</v>
      </c>
      <c r="C28" s="5" t="s">
        <v>13</v>
      </c>
      <c r="D28" s="5" t="s">
        <v>82</v>
      </c>
      <c r="E28" s="5" t="s">
        <v>68</v>
      </c>
      <c r="F28" s="6"/>
      <c r="G28" s="6"/>
      <c r="H28" s="17">
        <v>5</v>
      </c>
      <c r="I28" s="17">
        <v>5</v>
      </c>
      <c r="J28" s="17">
        <v>5</v>
      </c>
    </row>
    <row r="29" spans="1:10" ht="37.5" customHeight="1">
      <c r="A29" s="4" t="s">
        <v>41</v>
      </c>
      <c r="B29" s="5" t="s">
        <v>8</v>
      </c>
      <c r="C29" s="5" t="s">
        <v>13</v>
      </c>
      <c r="D29" s="11" t="s">
        <v>115</v>
      </c>
      <c r="E29" s="5"/>
      <c r="F29" s="8">
        <f>F30</f>
        <v>25000</v>
      </c>
      <c r="G29" s="6"/>
      <c r="H29" s="17">
        <f>+H30</f>
        <v>25</v>
      </c>
      <c r="I29" s="17">
        <f>+I30</f>
        <v>25</v>
      </c>
      <c r="J29" s="17">
        <f>+J30</f>
        <v>25</v>
      </c>
    </row>
    <row r="30" spans="1:10" ht="37.5" customHeight="1">
      <c r="A30" s="4" t="s">
        <v>76</v>
      </c>
      <c r="B30" s="5" t="s">
        <v>8</v>
      </c>
      <c r="C30" s="5" t="s">
        <v>13</v>
      </c>
      <c r="D30" s="11" t="s">
        <v>115</v>
      </c>
      <c r="E30" s="5" t="s">
        <v>68</v>
      </c>
      <c r="F30" s="8">
        <v>25000</v>
      </c>
      <c r="G30" s="6"/>
      <c r="H30" s="17">
        <v>25</v>
      </c>
      <c r="I30" s="17">
        <v>25</v>
      </c>
      <c r="J30" s="17">
        <v>25</v>
      </c>
    </row>
    <row r="31" spans="1:10" s="40" customFormat="1" ht="37.5" customHeight="1">
      <c r="A31" s="19" t="s">
        <v>44</v>
      </c>
      <c r="B31" s="20" t="s">
        <v>8</v>
      </c>
      <c r="C31" s="20" t="s">
        <v>13</v>
      </c>
      <c r="D31" s="21" t="s">
        <v>116</v>
      </c>
      <c r="E31" s="20"/>
      <c r="F31" s="22">
        <f>F32+F33</f>
        <v>588722.37</v>
      </c>
      <c r="G31" s="6"/>
      <c r="H31" s="17">
        <f>+H32+H33</f>
        <v>487.4</v>
      </c>
      <c r="I31" s="17">
        <f>+I32+I33</f>
        <v>487.4</v>
      </c>
      <c r="J31" s="17">
        <f>+J32+J33</f>
        <v>487.4</v>
      </c>
    </row>
    <row r="32" spans="1:10" s="40" customFormat="1" ht="49.5">
      <c r="A32" s="19" t="s">
        <v>67</v>
      </c>
      <c r="B32" s="20" t="s">
        <v>8</v>
      </c>
      <c r="C32" s="20" t="s">
        <v>13</v>
      </c>
      <c r="D32" s="21" t="s">
        <v>116</v>
      </c>
      <c r="E32" s="20" t="s">
        <v>66</v>
      </c>
      <c r="F32" s="22">
        <v>563722.37</v>
      </c>
      <c r="G32" s="6"/>
      <c r="H32" s="17">
        <v>477.4</v>
      </c>
      <c r="I32" s="17">
        <v>477.4</v>
      </c>
      <c r="J32" s="17">
        <v>477.4</v>
      </c>
    </row>
    <row r="33" spans="1:10" s="40" customFormat="1" ht="37.5" customHeight="1">
      <c r="A33" s="19" t="s">
        <v>76</v>
      </c>
      <c r="B33" s="20" t="s">
        <v>8</v>
      </c>
      <c r="C33" s="20" t="s">
        <v>13</v>
      </c>
      <c r="D33" s="21" t="s">
        <v>116</v>
      </c>
      <c r="E33" s="20" t="s">
        <v>68</v>
      </c>
      <c r="F33" s="22">
        <v>25000</v>
      </c>
      <c r="G33" s="6"/>
      <c r="H33" s="17">
        <v>10</v>
      </c>
      <c r="I33" s="17">
        <v>10</v>
      </c>
      <c r="J33" s="17">
        <v>10</v>
      </c>
    </row>
    <row r="34" spans="1:10" s="40" customFormat="1" ht="37.5" customHeight="1">
      <c r="A34" s="19" t="s">
        <v>14</v>
      </c>
      <c r="B34" s="20" t="s">
        <v>8</v>
      </c>
      <c r="C34" s="20" t="s">
        <v>13</v>
      </c>
      <c r="D34" s="21" t="s">
        <v>117</v>
      </c>
      <c r="E34" s="20"/>
      <c r="F34" s="22">
        <f>F35+F36</f>
        <v>588722.37</v>
      </c>
      <c r="G34" s="6"/>
      <c r="H34" s="17">
        <f>+H35+H36</f>
        <v>487.4</v>
      </c>
      <c r="I34" s="17">
        <f>+I35+I36</f>
        <v>487.4</v>
      </c>
      <c r="J34" s="17">
        <f>+J35+J36</f>
        <v>487.4</v>
      </c>
    </row>
    <row r="35" spans="1:10" s="40" customFormat="1" ht="49.5">
      <c r="A35" s="19" t="s">
        <v>67</v>
      </c>
      <c r="B35" s="20" t="s">
        <v>8</v>
      </c>
      <c r="C35" s="20" t="s">
        <v>13</v>
      </c>
      <c r="D35" s="21" t="s">
        <v>117</v>
      </c>
      <c r="E35" s="20" t="s">
        <v>66</v>
      </c>
      <c r="F35" s="22">
        <v>563722.37</v>
      </c>
      <c r="G35" s="6"/>
      <c r="H35" s="17">
        <v>477.4</v>
      </c>
      <c r="I35" s="17">
        <v>477.4</v>
      </c>
      <c r="J35" s="17">
        <v>477.4</v>
      </c>
    </row>
    <row r="36" spans="1:10" s="40" customFormat="1" ht="37.5" customHeight="1">
      <c r="A36" s="19" t="s">
        <v>76</v>
      </c>
      <c r="B36" s="20" t="s">
        <v>8</v>
      </c>
      <c r="C36" s="20" t="s">
        <v>13</v>
      </c>
      <c r="D36" s="21" t="s">
        <v>117</v>
      </c>
      <c r="E36" s="20" t="s">
        <v>68</v>
      </c>
      <c r="F36" s="22">
        <v>25000</v>
      </c>
      <c r="G36" s="6"/>
      <c r="H36" s="17">
        <v>10</v>
      </c>
      <c r="I36" s="17">
        <v>10</v>
      </c>
      <c r="J36" s="17">
        <v>10</v>
      </c>
    </row>
    <row r="37" spans="1:10" ht="16.5" customHeight="1">
      <c r="A37" s="4" t="s">
        <v>75</v>
      </c>
      <c r="B37" s="5" t="s">
        <v>8</v>
      </c>
      <c r="C37" s="5" t="s">
        <v>13</v>
      </c>
      <c r="D37" s="5" t="s">
        <v>84</v>
      </c>
      <c r="E37" s="5"/>
      <c r="F37" s="6"/>
      <c r="G37" s="6"/>
      <c r="H37" s="17">
        <f aca="true" t="shared" si="1" ref="H37:J38">H38</f>
        <v>49</v>
      </c>
      <c r="I37" s="17">
        <f t="shared" si="1"/>
        <v>50</v>
      </c>
      <c r="J37" s="17">
        <f t="shared" si="1"/>
        <v>51</v>
      </c>
    </row>
    <row r="38" spans="1:10" ht="49.5">
      <c r="A38" s="19" t="s">
        <v>118</v>
      </c>
      <c r="B38" s="5" t="s">
        <v>8</v>
      </c>
      <c r="C38" s="5" t="s">
        <v>13</v>
      </c>
      <c r="D38" s="5" t="s">
        <v>84</v>
      </c>
      <c r="E38" s="5"/>
      <c r="F38" s="6"/>
      <c r="G38" s="6"/>
      <c r="H38" s="17">
        <f t="shared" si="1"/>
        <v>49</v>
      </c>
      <c r="I38" s="17">
        <f t="shared" si="1"/>
        <v>50</v>
      </c>
      <c r="J38" s="17">
        <f t="shared" si="1"/>
        <v>51</v>
      </c>
    </row>
    <row r="39" spans="1:10" ht="31.5" customHeight="1">
      <c r="A39" s="4" t="s">
        <v>76</v>
      </c>
      <c r="B39" s="5" t="s">
        <v>8</v>
      </c>
      <c r="C39" s="5" t="s">
        <v>13</v>
      </c>
      <c r="D39" s="5" t="s">
        <v>84</v>
      </c>
      <c r="E39" s="5" t="s">
        <v>68</v>
      </c>
      <c r="F39" s="6"/>
      <c r="G39" s="6"/>
      <c r="H39" s="17">
        <v>49</v>
      </c>
      <c r="I39" s="17">
        <v>50</v>
      </c>
      <c r="J39" s="17">
        <v>51</v>
      </c>
    </row>
    <row r="40" spans="1:10" s="38" customFormat="1" ht="33.75" customHeight="1">
      <c r="A40" s="4" t="s">
        <v>15</v>
      </c>
      <c r="B40" s="5" t="s">
        <v>8</v>
      </c>
      <c r="C40" s="5" t="s">
        <v>16</v>
      </c>
      <c r="D40" s="5"/>
      <c r="E40" s="5"/>
      <c r="F40" s="6" t="e">
        <f>#REF!+F41</f>
        <v>#REF!</v>
      </c>
      <c r="G40" s="6" t="e">
        <f>#REF!+G41</f>
        <v>#REF!</v>
      </c>
      <c r="H40" s="17">
        <f>H41</f>
        <v>4061.7</v>
      </c>
      <c r="I40" s="17">
        <f>I41</f>
        <v>4665.3</v>
      </c>
      <c r="J40" s="17">
        <f>J41</f>
        <v>4688.4</v>
      </c>
    </row>
    <row r="41" spans="1:10" ht="50.25" customHeight="1">
      <c r="A41" s="41" t="s">
        <v>48</v>
      </c>
      <c r="B41" s="5" t="s">
        <v>8</v>
      </c>
      <c r="C41" s="5" t="s">
        <v>16</v>
      </c>
      <c r="D41" s="5" t="s">
        <v>85</v>
      </c>
      <c r="E41" s="5"/>
      <c r="F41" s="6" t="e">
        <f>SUM(F42:F42)</f>
        <v>#REF!</v>
      </c>
      <c r="G41" s="6" t="e">
        <f>SUM(G42:G42)</f>
        <v>#REF!</v>
      </c>
      <c r="H41" s="17">
        <f>SUM(H42:H44)</f>
        <v>4061.7</v>
      </c>
      <c r="I41" s="17">
        <f>SUM(I42:I44)</f>
        <v>4665.3</v>
      </c>
      <c r="J41" s="17">
        <f>SUM(J42:J44)</f>
        <v>4688.4</v>
      </c>
    </row>
    <row r="42" spans="1:10" ht="53.25" customHeight="1">
      <c r="A42" s="4" t="s">
        <v>67</v>
      </c>
      <c r="B42" s="5" t="s">
        <v>8</v>
      </c>
      <c r="C42" s="5" t="s">
        <v>16</v>
      </c>
      <c r="D42" s="5" t="s">
        <v>85</v>
      </c>
      <c r="E42" s="5" t="s">
        <v>66</v>
      </c>
      <c r="F42" s="6" t="e">
        <f>'[1]главы'!H718</f>
        <v>#REF!</v>
      </c>
      <c r="G42" s="6" t="e">
        <f>'[1]главы'!I718</f>
        <v>#REF!</v>
      </c>
      <c r="H42" s="17">
        <v>3887.7</v>
      </c>
      <c r="I42" s="17">
        <v>4404.3</v>
      </c>
      <c r="J42" s="17">
        <v>4427.4</v>
      </c>
    </row>
    <row r="43" spans="1:10" ht="33.75" customHeight="1">
      <c r="A43" s="4" t="s">
        <v>76</v>
      </c>
      <c r="B43" s="5" t="s">
        <v>8</v>
      </c>
      <c r="C43" s="5" t="s">
        <v>16</v>
      </c>
      <c r="D43" s="5" t="s">
        <v>85</v>
      </c>
      <c r="E43" s="5" t="s">
        <v>68</v>
      </c>
      <c r="F43" s="6" t="e">
        <f>'[1]главы'!H720</f>
        <v>#REF!</v>
      </c>
      <c r="G43" s="6" t="e">
        <f>'[1]главы'!I720</f>
        <v>#REF!</v>
      </c>
      <c r="H43" s="17">
        <v>173</v>
      </c>
      <c r="I43" s="17">
        <v>260</v>
      </c>
      <c r="J43" s="17">
        <v>260</v>
      </c>
    </row>
    <row r="44" spans="1:10" ht="16.5">
      <c r="A44" s="4" t="s">
        <v>70</v>
      </c>
      <c r="B44" s="5" t="s">
        <v>8</v>
      </c>
      <c r="C44" s="5" t="s">
        <v>16</v>
      </c>
      <c r="D44" s="5" t="s">
        <v>85</v>
      </c>
      <c r="E44" s="5" t="s">
        <v>69</v>
      </c>
      <c r="F44" s="6"/>
      <c r="G44" s="6"/>
      <c r="H44" s="17">
        <v>1</v>
      </c>
      <c r="I44" s="17">
        <v>1</v>
      </c>
      <c r="J44" s="17">
        <v>1</v>
      </c>
    </row>
    <row r="45" spans="1:10" s="35" customFormat="1" ht="16.5">
      <c r="A45" s="4" t="s">
        <v>134</v>
      </c>
      <c r="B45" s="5" t="s">
        <v>8</v>
      </c>
      <c r="C45" s="5" t="s">
        <v>17</v>
      </c>
      <c r="D45" s="5"/>
      <c r="E45" s="13"/>
      <c r="F45" s="64">
        <f>F46</f>
        <v>500000</v>
      </c>
      <c r="H45" s="17">
        <f aca="true" t="shared" si="2" ref="H45:J48">H46</f>
        <v>500</v>
      </c>
      <c r="I45" s="65">
        <f t="shared" si="2"/>
        <v>0</v>
      </c>
      <c r="J45" s="65">
        <f t="shared" si="2"/>
        <v>0</v>
      </c>
    </row>
    <row r="46" spans="1:10" ht="16.5">
      <c r="A46" s="4" t="s">
        <v>135</v>
      </c>
      <c r="B46" s="5" t="s">
        <v>8</v>
      </c>
      <c r="C46" s="5" t="s">
        <v>17</v>
      </c>
      <c r="D46" s="11" t="s">
        <v>138</v>
      </c>
      <c r="E46" s="5"/>
      <c r="F46" s="8">
        <f>F47</f>
        <v>500000</v>
      </c>
      <c r="H46" s="17">
        <f t="shared" si="2"/>
        <v>500</v>
      </c>
      <c r="I46" s="65">
        <f t="shared" si="2"/>
        <v>0</v>
      </c>
      <c r="J46" s="65">
        <f t="shared" si="2"/>
        <v>0</v>
      </c>
    </row>
    <row r="47" spans="1:10" ht="16.5">
      <c r="A47" s="4" t="s">
        <v>125</v>
      </c>
      <c r="B47" s="5" t="s">
        <v>8</v>
      </c>
      <c r="C47" s="5" t="s">
        <v>17</v>
      </c>
      <c r="D47" s="11" t="s">
        <v>139</v>
      </c>
      <c r="E47" s="5"/>
      <c r="F47" s="8">
        <f>F48</f>
        <v>500000</v>
      </c>
      <c r="H47" s="17">
        <f t="shared" si="2"/>
        <v>500</v>
      </c>
      <c r="I47" s="65">
        <f t="shared" si="2"/>
        <v>0</v>
      </c>
      <c r="J47" s="65">
        <f t="shared" si="2"/>
        <v>0</v>
      </c>
    </row>
    <row r="48" spans="1:10" ht="16.5">
      <c r="A48" s="4" t="s">
        <v>136</v>
      </c>
      <c r="B48" s="5" t="s">
        <v>8</v>
      </c>
      <c r="C48" s="5" t="s">
        <v>17</v>
      </c>
      <c r="D48" s="5" t="s">
        <v>137</v>
      </c>
      <c r="E48" s="5"/>
      <c r="F48" s="8">
        <f>F49</f>
        <v>500000</v>
      </c>
      <c r="H48" s="17">
        <f t="shared" si="2"/>
        <v>500</v>
      </c>
      <c r="I48" s="65">
        <f t="shared" si="2"/>
        <v>0</v>
      </c>
      <c r="J48" s="65">
        <f t="shared" si="2"/>
        <v>0</v>
      </c>
    </row>
    <row r="49" spans="1:10" ht="33">
      <c r="A49" s="4" t="s">
        <v>76</v>
      </c>
      <c r="B49" s="4" t="s">
        <v>8</v>
      </c>
      <c r="C49" s="4" t="s">
        <v>17</v>
      </c>
      <c r="D49" s="11" t="s">
        <v>137</v>
      </c>
      <c r="E49" s="5" t="s">
        <v>68</v>
      </c>
      <c r="F49" s="8">
        <v>500000</v>
      </c>
      <c r="H49" s="17">
        <v>500</v>
      </c>
      <c r="I49" s="65">
        <v>0</v>
      </c>
      <c r="J49" s="65">
        <v>0</v>
      </c>
    </row>
    <row r="50" spans="1:10" ht="16.5">
      <c r="A50" s="4"/>
      <c r="B50" s="5"/>
      <c r="C50" s="5"/>
      <c r="D50" s="5"/>
      <c r="E50" s="5"/>
      <c r="F50" s="6"/>
      <c r="G50" s="6"/>
      <c r="H50" s="17"/>
      <c r="I50" s="17"/>
      <c r="J50" s="17"/>
    </row>
    <row r="51" spans="1:10" s="38" customFormat="1" ht="16.5" customHeight="1">
      <c r="A51" s="4" t="s">
        <v>18</v>
      </c>
      <c r="B51" s="5" t="s">
        <v>8</v>
      </c>
      <c r="C51" s="5" t="s">
        <v>37</v>
      </c>
      <c r="D51" s="5"/>
      <c r="E51" s="5"/>
      <c r="F51" s="6">
        <f aca="true" t="shared" si="3" ref="F51:J52">F52</f>
        <v>9000</v>
      </c>
      <c r="G51" s="6">
        <f t="shared" si="3"/>
        <v>0</v>
      </c>
      <c r="H51" s="17">
        <f t="shared" si="3"/>
        <v>250</v>
      </c>
      <c r="I51" s="17">
        <f t="shared" si="3"/>
        <v>300</v>
      </c>
      <c r="J51" s="17">
        <f t="shared" si="3"/>
        <v>300</v>
      </c>
    </row>
    <row r="52" spans="1:10" ht="16.5" customHeight="1">
      <c r="A52" s="4" t="s">
        <v>18</v>
      </c>
      <c r="B52" s="5" t="s">
        <v>8</v>
      </c>
      <c r="C52" s="5" t="s">
        <v>37</v>
      </c>
      <c r="D52" s="5" t="s">
        <v>86</v>
      </c>
      <c r="E52" s="5"/>
      <c r="F52" s="6">
        <f t="shared" si="3"/>
        <v>9000</v>
      </c>
      <c r="G52" s="6">
        <f t="shared" si="3"/>
        <v>0</v>
      </c>
      <c r="H52" s="17">
        <f t="shared" si="3"/>
        <v>250</v>
      </c>
      <c r="I52" s="17">
        <f t="shared" si="3"/>
        <v>300</v>
      </c>
      <c r="J52" s="17">
        <f t="shared" si="3"/>
        <v>300</v>
      </c>
    </row>
    <row r="53" spans="1:10" ht="16.5" customHeight="1">
      <c r="A53" s="4" t="s">
        <v>70</v>
      </c>
      <c r="B53" s="5" t="s">
        <v>8</v>
      </c>
      <c r="C53" s="5" t="s">
        <v>37</v>
      </c>
      <c r="D53" s="5" t="s">
        <v>86</v>
      </c>
      <c r="E53" s="5" t="s">
        <v>69</v>
      </c>
      <c r="F53" s="6">
        <f>'[1]главы'!H316</f>
        <v>9000</v>
      </c>
      <c r="G53" s="6">
        <f>'[1]главы'!I316</f>
        <v>0</v>
      </c>
      <c r="H53" s="17">
        <v>250</v>
      </c>
      <c r="I53" s="17">
        <v>300</v>
      </c>
      <c r="J53" s="17">
        <v>300</v>
      </c>
    </row>
    <row r="54" spans="1:10" s="35" customFormat="1" ht="33">
      <c r="A54" s="9" t="s">
        <v>19</v>
      </c>
      <c r="B54" s="13" t="s">
        <v>11</v>
      </c>
      <c r="C54" s="13" t="s">
        <v>47</v>
      </c>
      <c r="D54" s="13"/>
      <c r="E54" s="13"/>
      <c r="F54" s="14" t="e">
        <f>#REF!+F55+#REF!</f>
        <v>#REF!</v>
      </c>
      <c r="G54" s="14" t="e">
        <f>#REF!+G55+#REF!</f>
        <v>#REF!</v>
      </c>
      <c r="H54" s="18">
        <f>H55</f>
        <v>135</v>
      </c>
      <c r="I54" s="18">
        <f>I55</f>
        <v>135</v>
      </c>
      <c r="J54" s="18">
        <f>J55</f>
        <v>135</v>
      </c>
    </row>
    <row r="55" spans="1:10" s="38" customFormat="1" ht="36" customHeight="1">
      <c r="A55" s="4" t="s">
        <v>50</v>
      </c>
      <c r="B55" s="5" t="s">
        <v>11</v>
      </c>
      <c r="C55" s="5" t="s">
        <v>20</v>
      </c>
      <c r="D55" s="5"/>
      <c r="E55" s="5"/>
      <c r="F55" s="6" t="e">
        <f>#REF!+#REF!+#REF!</f>
        <v>#REF!</v>
      </c>
      <c r="G55" s="6" t="e">
        <f>#REF!+#REF!+#REF!</f>
        <v>#REF!</v>
      </c>
      <c r="H55" s="17">
        <f>H57+H59+H61</f>
        <v>135</v>
      </c>
      <c r="I55" s="17">
        <f>I57+I59+I61</f>
        <v>135</v>
      </c>
      <c r="J55" s="17">
        <f>J57+J59+J61</f>
        <v>135</v>
      </c>
    </row>
    <row r="56" spans="1:10" ht="33" customHeight="1">
      <c r="A56" s="4" t="s">
        <v>58</v>
      </c>
      <c r="B56" s="5" t="s">
        <v>11</v>
      </c>
      <c r="C56" s="5" t="s">
        <v>20</v>
      </c>
      <c r="D56" s="5" t="s">
        <v>87</v>
      </c>
      <c r="E56" s="5"/>
      <c r="F56" s="6"/>
      <c r="G56" s="6"/>
      <c r="H56" s="17">
        <f>H57</f>
        <v>50</v>
      </c>
      <c r="I56" s="17">
        <f>I57</f>
        <v>50</v>
      </c>
      <c r="J56" s="17">
        <f>J57</f>
        <v>50</v>
      </c>
    </row>
    <row r="57" spans="1:10" ht="33.75" customHeight="1">
      <c r="A57" s="4" t="s">
        <v>76</v>
      </c>
      <c r="B57" s="5" t="s">
        <v>11</v>
      </c>
      <c r="C57" s="5" t="s">
        <v>20</v>
      </c>
      <c r="D57" s="5" t="s">
        <v>87</v>
      </c>
      <c r="E57" s="5" t="s">
        <v>68</v>
      </c>
      <c r="F57" s="6"/>
      <c r="G57" s="6"/>
      <c r="H57" s="17">
        <v>50</v>
      </c>
      <c r="I57" s="17">
        <v>50</v>
      </c>
      <c r="J57" s="17">
        <v>50</v>
      </c>
    </row>
    <row r="58" spans="1:10" ht="33" customHeight="1">
      <c r="A58" s="4" t="s">
        <v>59</v>
      </c>
      <c r="B58" s="5" t="s">
        <v>11</v>
      </c>
      <c r="C58" s="5" t="s">
        <v>20</v>
      </c>
      <c r="D58" s="5" t="s">
        <v>88</v>
      </c>
      <c r="E58" s="5"/>
      <c r="F58" s="6"/>
      <c r="G58" s="6"/>
      <c r="H58" s="17">
        <f>H59</f>
        <v>30</v>
      </c>
      <c r="I58" s="17">
        <f>I59</f>
        <v>30</v>
      </c>
      <c r="J58" s="17">
        <f>J59</f>
        <v>30</v>
      </c>
    </row>
    <row r="59" spans="1:10" ht="36" customHeight="1">
      <c r="A59" s="4" t="s">
        <v>76</v>
      </c>
      <c r="B59" s="5" t="s">
        <v>11</v>
      </c>
      <c r="C59" s="5" t="s">
        <v>20</v>
      </c>
      <c r="D59" s="5" t="s">
        <v>88</v>
      </c>
      <c r="E59" s="5" t="s">
        <v>68</v>
      </c>
      <c r="F59" s="6"/>
      <c r="G59" s="6"/>
      <c r="H59" s="17">
        <v>30</v>
      </c>
      <c r="I59" s="17">
        <v>30</v>
      </c>
      <c r="J59" s="17">
        <v>30</v>
      </c>
    </row>
    <row r="60" spans="1:10" ht="35.25" customHeight="1">
      <c r="A60" s="4" t="s">
        <v>77</v>
      </c>
      <c r="B60" s="5" t="s">
        <v>11</v>
      </c>
      <c r="C60" s="5" t="s">
        <v>20</v>
      </c>
      <c r="D60" s="5" t="s">
        <v>89</v>
      </c>
      <c r="E60" s="5"/>
      <c r="F60" s="6"/>
      <c r="G60" s="6"/>
      <c r="H60" s="17">
        <f>H61</f>
        <v>55</v>
      </c>
      <c r="I60" s="17">
        <f>I61</f>
        <v>55</v>
      </c>
      <c r="J60" s="17">
        <f>J61</f>
        <v>55</v>
      </c>
    </row>
    <row r="61" spans="1:10" ht="35.25" customHeight="1">
      <c r="A61" s="4" t="s">
        <v>76</v>
      </c>
      <c r="B61" s="5" t="s">
        <v>11</v>
      </c>
      <c r="C61" s="5" t="s">
        <v>20</v>
      </c>
      <c r="D61" s="5" t="s">
        <v>89</v>
      </c>
      <c r="E61" s="5" t="s">
        <v>68</v>
      </c>
      <c r="F61" s="6"/>
      <c r="G61" s="6"/>
      <c r="H61" s="17">
        <v>55</v>
      </c>
      <c r="I61" s="17">
        <v>55</v>
      </c>
      <c r="J61" s="17">
        <v>55</v>
      </c>
    </row>
    <row r="62" spans="1:10" s="35" customFormat="1" ht="24.75" customHeight="1">
      <c r="A62" s="9" t="s">
        <v>21</v>
      </c>
      <c r="B62" s="13" t="s">
        <v>13</v>
      </c>
      <c r="C62" s="13" t="s">
        <v>47</v>
      </c>
      <c r="D62" s="13"/>
      <c r="E62" s="13"/>
      <c r="F62" s="14" t="e">
        <f>#REF!+#REF!+#REF!+#REF!+#REF!+#REF!+#REF!+#REF!+#REF!</f>
        <v>#REF!</v>
      </c>
      <c r="G62" s="14" t="e">
        <f>#REF!+#REF!+#REF!+#REF!+#REF!+#REF!+#REF!+#REF!+#REF!</f>
        <v>#REF!</v>
      </c>
      <c r="H62" s="18">
        <f>H63+H66</f>
        <v>32544</v>
      </c>
      <c r="I62" s="18">
        <f>I63+I66</f>
        <v>32990.5</v>
      </c>
      <c r="J62" s="18">
        <f>J63+J66</f>
        <v>33223.5</v>
      </c>
    </row>
    <row r="63" spans="1:10" s="15" customFormat="1" ht="16.5" customHeight="1">
      <c r="A63" s="42" t="s">
        <v>39</v>
      </c>
      <c r="B63" s="5" t="s">
        <v>13</v>
      </c>
      <c r="C63" s="5" t="s">
        <v>30</v>
      </c>
      <c r="D63" s="5"/>
      <c r="E63" s="5"/>
      <c r="F63" s="6"/>
      <c r="G63" s="6"/>
      <c r="H63" s="17">
        <f>H65</f>
        <v>17804.9</v>
      </c>
      <c r="I63" s="17">
        <f>I65</f>
        <v>18001.3</v>
      </c>
      <c r="J63" s="17">
        <f>J65</f>
        <v>18222.7</v>
      </c>
    </row>
    <row r="64" spans="1:10" s="15" customFormat="1" ht="51.75" customHeight="1">
      <c r="A64" s="4" t="s">
        <v>42</v>
      </c>
      <c r="B64" s="5" t="s">
        <v>13</v>
      </c>
      <c r="C64" s="5" t="s">
        <v>30</v>
      </c>
      <c r="D64" s="5" t="s">
        <v>90</v>
      </c>
      <c r="E64" s="5"/>
      <c r="F64" s="6"/>
      <c r="G64" s="6"/>
      <c r="H64" s="17">
        <f>H65</f>
        <v>17804.9</v>
      </c>
      <c r="I64" s="17">
        <f>I65</f>
        <v>18001.3</v>
      </c>
      <c r="J64" s="17">
        <f>J65</f>
        <v>18222.7</v>
      </c>
    </row>
    <row r="65" spans="1:10" s="15" customFormat="1" ht="38.25" customHeight="1">
      <c r="A65" s="43" t="s">
        <v>72</v>
      </c>
      <c r="B65" s="5" t="s">
        <v>13</v>
      </c>
      <c r="C65" s="5" t="s">
        <v>30</v>
      </c>
      <c r="D65" s="5" t="s">
        <v>90</v>
      </c>
      <c r="E65" s="5" t="s">
        <v>71</v>
      </c>
      <c r="F65" s="6"/>
      <c r="G65" s="6"/>
      <c r="H65" s="17">
        <v>17804.9</v>
      </c>
      <c r="I65" s="17">
        <v>18001.3</v>
      </c>
      <c r="J65" s="17">
        <v>18222.7</v>
      </c>
    </row>
    <row r="66" spans="1:10" s="44" customFormat="1" ht="17.25" customHeight="1">
      <c r="A66" s="4" t="s">
        <v>22</v>
      </c>
      <c r="B66" s="5" t="s">
        <v>13</v>
      </c>
      <c r="C66" s="5" t="s">
        <v>23</v>
      </c>
      <c r="D66" s="5"/>
      <c r="E66" s="5"/>
      <c r="F66" s="6" t="e">
        <f>#REF!+#REF!+#REF!+#REF!+#REF!</f>
        <v>#REF!</v>
      </c>
      <c r="G66" s="6" t="e">
        <f>#REF!+#REF!+#REF!+#REF!+#REF!</f>
        <v>#REF!</v>
      </c>
      <c r="H66" s="17">
        <f aca="true" t="shared" si="4" ref="H66:J67">H67</f>
        <v>14739.1</v>
      </c>
      <c r="I66" s="17">
        <f t="shared" si="4"/>
        <v>14989.2</v>
      </c>
      <c r="J66" s="17">
        <f t="shared" si="4"/>
        <v>15000.8</v>
      </c>
    </row>
    <row r="67" spans="1:10" s="16" customFormat="1" ht="49.5">
      <c r="A67" s="4" t="s">
        <v>42</v>
      </c>
      <c r="B67" s="5" t="s">
        <v>13</v>
      </c>
      <c r="C67" s="5" t="s">
        <v>23</v>
      </c>
      <c r="D67" s="5" t="s">
        <v>90</v>
      </c>
      <c r="E67" s="5"/>
      <c r="F67" s="6"/>
      <c r="G67" s="6"/>
      <c r="H67" s="17">
        <f t="shared" si="4"/>
        <v>14739.1</v>
      </c>
      <c r="I67" s="17">
        <f t="shared" si="4"/>
        <v>14989.2</v>
      </c>
      <c r="J67" s="17">
        <f t="shared" si="4"/>
        <v>15000.8</v>
      </c>
    </row>
    <row r="68" spans="1:10" s="16" customFormat="1" ht="33">
      <c r="A68" s="43" t="s">
        <v>72</v>
      </c>
      <c r="B68" s="5" t="s">
        <v>13</v>
      </c>
      <c r="C68" s="5" t="s">
        <v>23</v>
      </c>
      <c r="D68" s="5" t="s">
        <v>90</v>
      </c>
      <c r="E68" s="5" t="s">
        <v>71</v>
      </c>
      <c r="F68" s="6" t="e">
        <f>#REF!</f>
        <v>#REF!</v>
      </c>
      <c r="G68" s="6" t="e">
        <f>#REF!</f>
        <v>#REF!</v>
      </c>
      <c r="H68" s="17">
        <v>14739.1</v>
      </c>
      <c r="I68" s="17">
        <v>14989.2</v>
      </c>
      <c r="J68" s="17">
        <v>15000.8</v>
      </c>
    </row>
    <row r="69" spans="1:10" s="35" customFormat="1" ht="24.75" customHeight="1">
      <c r="A69" s="9" t="s">
        <v>24</v>
      </c>
      <c r="B69" s="13" t="s">
        <v>25</v>
      </c>
      <c r="C69" s="13" t="s">
        <v>47</v>
      </c>
      <c r="D69" s="13"/>
      <c r="E69" s="13"/>
      <c r="F69" s="14" t="e">
        <f>F78+#REF!+#REF!+#REF!+#REF!+#REF!</f>
        <v>#REF!</v>
      </c>
      <c r="G69" s="14" t="e">
        <f>G78+#REF!+#REF!+#REF!+#REF!+#REF!</f>
        <v>#REF!</v>
      </c>
      <c r="H69" s="18">
        <f>H70+H73</f>
        <v>830</v>
      </c>
      <c r="I69" s="18">
        <f>I70+I73</f>
        <v>880</v>
      </c>
      <c r="J69" s="18">
        <f>J70+J73</f>
        <v>880</v>
      </c>
    </row>
    <row r="70" spans="1:10" s="38" customFormat="1" ht="16.5" customHeight="1">
      <c r="A70" s="4" t="s">
        <v>51</v>
      </c>
      <c r="B70" s="5" t="s">
        <v>25</v>
      </c>
      <c r="C70" s="5" t="s">
        <v>8</v>
      </c>
      <c r="D70" s="5"/>
      <c r="E70" s="5"/>
      <c r="F70" s="6"/>
      <c r="G70" s="6"/>
      <c r="H70" s="17">
        <f aca="true" t="shared" si="5" ref="H70:J71">H71</f>
        <v>30</v>
      </c>
      <c r="I70" s="17">
        <f t="shared" si="5"/>
        <v>30</v>
      </c>
      <c r="J70" s="17">
        <f t="shared" si="5"/>
        <v>30</v>
      </c>
    </row>
    <row r="71" spans="1:10" s="38" customFormat="1" ht="33.75" customHeight="1">
      <c r="A71" s="45" t="s">
        <v>78</v>
      </c>
      <c r="B71" s="5" t="s">
        <v>25</v>
      </c>
      <c r="C71" s="5" t="s">
        <v>8</v>
      </c>
      <c r="D71" s="5" t="s">
        <v>91</v>
      </c>
      <c r="E71" s="5"/>
      <c r="F71" s="6"/>
      <c r="G71" s="6"/>
      <c r="H71" s="17">
        <f t="shared" si="5"/>
        <v>30</v>
      </c>
      <c r="I71" s="17">
        <f t="shared" si="5"/>
        <v>30</v>
      </c>
      <c r="J71" s="17">
        <f t="shared" si="5"/>
        <v>30</v>
      </c>
    </row>
    <row r="72" spans="1:10" ht="34.5" customHeight="1">
      <c r="A72" s="4" t="s">
        <v>76</v>
      </c>
      <c r="B72" s="5" t="s">
        <v>25</v>
      </c>
      <c r="C72" s="5" t="s">
        <v>8</v>
      </c>
      <c r="D72" s="5" t="s">
        <v>91</v>
      </c>
      <c r="E72" s="5" t="s">
        <v>68</v>
      </c>
      <c r="F72" s="6"/>
      <c r="G72" s="6"/>
      <c r="H72" s="17">
        <v>30</v>
      </c>
      <c r="I72" s="17">
        <v>30</v>
      </c>
      <c r="J72" s="17">
        <v>30</v>
      </c>
    </row>
    <row r="73" spans="1:10" s="35" customFormat="1" ht="20.25" customHeight="1">
      <c r="A73" s="45" t="s">
        <v>26</v>
      </c>
      <c r="B73" s="5" t="s">
        <v>25</v>
      </c>
      <c r="C73" s="5" t="s">
        <v>11</v>
      </c>
      <c r="D73" s="5"/>
      <c r="E73" s="5"/>
      <c r="F73" s="6"/>
      <c r="G73" s="6"/>
      <c r="H73" s="17">
        <f>H74+H76</f>
        <v>800</v>
      </c>
      <c r="I73" s="17">
        <f>I75+I77</f>
        <v>850</v>
      </c>
      <c r="J73" s="17">
        <f>J75+J77</f>
        <v>850</v>
      </c>
    </row>
    <row r="74" spans="1:10" ht="18" customHeight="1">
      <c r="A74" s="4" t="s">
        <v>52</v>
      </c>
      <c r="B74" s="5" t="s">
        <v>25</v>
      </c>
      <c r="C74" s="5" t="s">
        <v>11</v>
      </c>
      <c r="D74" s="5" t="s">
        <v>92</v>
      </c>
      <c r="E74" s="5"/>
      <c r="F74" s="6" t="e">
        <f>#REF!</f>
        <v>#REF!</v>
      </c>
      <c r="G74" s="6" t="e">
        <f>#REF!</f>
        <v>#REF!</v>
      </c>
      <c r="H74" s="17">
        <f>H75</f>
        <v>45</v>
      </c>
      <c r="I74" s="17">
        <f>I75</f>
        <v>50</v>
      </c>
      <c r="J74" s="17">
        <f>J75</f>
        <v>50</v>
      </c>
    </row>
    <row r="75" spans="1:10" ht="33" customHeight="1">
      <c r="A75" s="4" t="s">
        <v>76</v>
      </c>
      <c r="B75" s="5" t="s">
        <v>25</v>
      </c>
      <c r="C75" s="5" t="s">
        <v>11</v>
      </c>
      <c r="D75" s="5" t="s">
        <v>92</v>
      </c>
      <c r="E75" s="5" t="s">
        <v>68</v>
      </c>
      <c r="F75" s="6" t="e">
        <f>'[1]главы'!H175</f>
        <v>#REF!</v>
      </c>
      <c r="G75" s="6" t="e">
        <f>'[1]главы'!I175</f>
        <v>#REF!</v>
      </c>
      <c r="H75" s="17">
        <v>45</v>
      </c>
      <c r="I75" s="17">
        <v>50</v>
      </c>
      <c r="J75" s="17">
        <v>50</v>
      </c>
    </row>
    <row r="76" spans="1:10" ht="20.25" customHeight="1">
      <c r="A76" s="4" t="s">
        <v>53</v>
      </c>
      <c r="B76" s="5" t="s">
        <v>25</v>
      </c>
      <c r="C76" s="5" t="s">
        <v>11</v>
      </c>
      <c r="D76" s="5" t="s">
        <v>93</v>
      </c>
      <c r="E76" s="5"/>
      <c r="F76" s="6" t="e">
        <f>#REF!</f>
        <v>#REF!</v>
      </c>
      <c r="G76" s="6" t="e">
        <f>#REF!</f>
        <v>#REF!</v>
      </c>
      <c r="H76" s="17">
        <f>H77</f>
        <v>755</v>
      </c>
      <c r="I76" s="17">
        <f>I77</f>
        <v>800</v>
      </c>
      <c r="J76" s="17">
        <f>J77</f>
        <v>800</v>
      </c>
    </row>
    <row r="77" spans="1:10" ht="39" customHeight="1">
      <c r="A77" s="4" t="s">
        <v>76</v>
      </c>
      <c r="B77" s="5" t="s">
        <v>25</v>
      </c>
      <c r="C77" s="5" t="s">
        <v>11</v>
      </c>
      <c r="D77" s="5" t="s">
        <v>93</v>
      </c>
      <c r="E77" s="5" t="s">
        <v>68</v>
      </c>
      <c r="F77" s="6" t="e">
        <f>'[1]главы'!H180</f>
        <v>#REF!</v>
      </c>
      <c r="G77" s="6" t="e">
        <f>'[1]главы'!I180</f>
        <v>#REF!</v>
      </c>
      <c r="H77" s="17">
        <v>755</v>
      </c>
      <c r="I77" s="17">
        <v>800</v>
      </c>
      <c r="J77" s="17">
        <v>800</v>
      </c>
    </row>
    <row r="78" spans="1:10" s="35" customFormat="1" ht="25.5" customHeight="1">
      <c r="A78" s="9" t="s">
        <v>27</v>
      </c>
      <c r="B78" s="13" t="s">
        <v>17</v>
      </c>
      <c r="C78" s="13" t="s">
        <v>47</v>
      </c>
      <c r="D78" s="13"/>
      <c r="E78" s="13"/>
      <c r="F78" s="14" t="e">
        <f>F84+#REF!+#REF!+#REF!+#REF!+F99</f>
        <v>#REF!</v>
      </c>
      <c r="G78" s="14" t="e">
        <f>G84+#REF!+#REF!+#REF!+#REF!+G99</f>
        <v>#REF!</v>
      </c>
      <c r="H78" s="18">
        <f>H84+H99+H79+H90+H87</f>
        <v>36575.5</v>
      </c>
      <c r="I78" s="18">
        <f>I84+I99+I79+I90+I87</f>
        <v>36550</v>
      </c>
      <c r="J78" s="18">
        <f>J84+J99+J79+J90+J87</f>
        <v>37041</v>
      </c>
    </row>
    <row r="79" spans="1:10" s="38" customFormat="1" ht="18" customHeight="1">
      <c r="A79" s="9" t="s">
        <v>28</v>
      </c>
      <c r="B79" s="13" t="s">
        <v>17</v>
      </c>
      <c r="C79" s="13" t="s">
        <v>8</v>
      </c>
      <c r="D79" s="13"/>
      <c r="E79" s="13"/>
      <c r="F79" s="14" t="e">
        <f>#REF!+#REF!+#REF!+#REF!+#REF!</f>
        <v>#REF!</v>
      </c>
      <c r="G79" s="14" t="e">
        <f>#REF!+#REF!+#REF!+#REF!+#REF!</f>
        <v>#REF!</v>
      </c>
      <c r="H79" s="18">
        <f>H81+H83</f>
        <v>20308</v>
      </c>
      <c r="I79" s="18">
        <f>I81+I83</f>
        <v>20138.2</v>
      </c>
      <c r="J79" s="18">
        <f>J81+J83</f>
        <v>20371.7</v>
      </c>
    </row>
    <row r="80" spans="1:10" ht="20.25" customHeight="1">
      <c r="A80" s="45" t="s">
        <v>46</v>
      </c>
      <c r="B80" s="5" t="s">
        <v>17</v>
      </c>
      <c r="C80" s="5" t="s">
        <v>8</v>
      </c>
      <c r="D80" s="5" t="s">
        <v>90</v>
      </c>
      <c r="E80" s="5"/>
      <c r="F80" s="6"/>
      <c r="G80" s="6"/>
      <c r="H80" s="17">
        <f>H81</f>
        <v>13502</v>
      </c>
      <c r="I80" s="17">
        <f>I81</f>
        <v>13449.6</v>
      </c>
      <c r="J80" s="17">
        <f>J81</f>
        <v>13683.1</v>
      </c>
    </row>
    <row r="81" spans="1:10" ht="36" customHeight="1">
      <c r="A81" s="43" t="s">
        <v>72</v>
      </c>
      <c r="B81" s="5" t="s">
        <v>17</v>
      </c>
      <c r="C81" s="5" t="s">
        <v>8</v>
      </c>
      <c r="D81" s="5" t="s">
        <v>90</v>
      </c>
      <c r="E81" s="5" t="s">
        <v>71</v>
      </c>
      <c r="F81" s="6" t="e">
        <f>'[1]главы'!H185</f>
        <v>#REF!</v>
      </c>
      <c r="G81" s="6" t="e">
        <f>'[1]главы'!I185</f>
        <v>#REF!</v>
      </c>
      <c r="H81" s="17">
        <v>13502</v>
      </c>
      <c r="I81" s="17">
        <v>13449.6</v>
      </c>
      <c r="J81" s="17">
        <v>13683.1</v>
      </c>
    </row>
    <row r="82" spans="1:10" ht="18.75" customHeight="1">
      <c r="A82" s="4" t="s">
        <v>54</v>
      </c>
      <c r="B82" s="5" t="s">
        <v>17</v>
      </c>
      <c r="C82" s="5" t="s">
        <v>8</v>
      </c>
      <c r="D82" s="5" t="s">
        <v>94</v>
      </c>
      <c r="E82" s="5"/>
      <c r="F82" s="6"/>
      <c r="G82" s="6"/>
      <c r="H82" s="17">
        <f>H83</f>
        <v>6806</v>
      </c>
      <c r="I82" s="17">
        <f>I83</f>
        <v>6688.6</v>
      </c>
      <c r="J82" s="17">
        <f>J83</f>
        <v>6688.6</v>
      </c>
    </row>
    <row r="83" spans="1:10" s="38" customFormat="1" ht="34.5" customHeight="1">
      <c r="A83" s="43" t="s">
        <v>72</v>
      </c>
      <c r="B83" s="5" t="s">
        <v>17</v>
      </c>
      <c r="C83" s="5" t="s">
        <v>8</v>
      </c>
      <c r="D83" s="5" t="s">
        <v>94</v>
      </c>
      <c r="E83" s="5" t="s">
        <v>71</v>
      </c>
      <c r="F83" s="6"/>
      <c r="G83" s="6"/>
      <c r="H83" s="17">
        <v>6806</v>
      </c>
      <c r="I83" s="17">
        <v>6688.6</v>
      </c>
      <c r="J83" s="17">
        <v>6688.6</v>
      </c>
    </row>
    <row r="84" spans="1:10" s="38" customFormat="1" ht="18" customHeight="1">
      <c r="A84" s="9" t="s">
        <v>108</v>
      </c>
      <c r="B84" s="13" t="s">
        <v>17</v>
      </c>
      <c r="C84" s="13" t="s">
        <v>11</v>
      </c>
      <c r="D84" s="13"/>
      <c r="E84" s="13"/>
      <c r="F84" s="14" t="e">
        <f>#REF!+#REF!+#REF!+#REF!+#REF!</f>
        <v>#REF!</v>
      </c>
      <c r="G84" s="14" t="e">
        <f>#REF!+#REF!+#REF!+#REF!+#REF!</f>
        <v>#REF!</v>
      </c>
      <c r="H84" s="18">
        <f aca="true" t="shared" si="6" ref="H84:J85">H85</f>
        <v>15270.1</v>
      </c>
      <c r="I84" s="18">
        <f t="shared" si="6"/>
        <v>15414.4</v>
      </c>
      <c r="J84" s="18">
        <f t="shared" si="6"/>
        <v>15671.9</v>
      </c>
    </row>
    <row r="85" spans="1:10" ht="18.75" customHeight="1">
      <c r="A85" s="45" t="s">
        <v>55</v>
      </c>
      <c r="B85" s="5" t="s">
        <v>17</v>
      </c>
      <c r="C85" s="5" t="s">
        <v>11</v>
      </c>
      <c r="D85" s="5" t="s">
        <v>90</v>
      </c>
      <c r="E85" s="5"/>
      <c r="F85" s="6"/>
      <c r="G85" s="6"/>
      <c r="H85" s="17">
        <f t="shared" si="6"/>
        <v>15270.1</v>
      </c>
      <c r="I85" s="17">
        <f t="shared" si="6"/>
        <v>15414.4</v>
      </c>
      <c r="J85" s="17">
        <f t="shared" si="6"/>
        <v>15671.9</v>
      </c>
    </row>
    <row r="86" spans="1:10" ht="33.75" customHeight="1">
      <c r="A86" s="43" t="s">
        <v>72</v>
      </c>
      <c r="B86" s="5" t="s">
        <v>17</v>
      </c>
      <c r="C86" s="5" t="s">
        <v>11</v>
      </c>
      <c r="D86" s="5" t="s">
        <v>90</v>
      </c>
      <c r="E86" s="5" t="s">
        <v>71</v>
      </c>
      <c r="F86" s="6">
        <f>'[1]главы'!H198+'[1]главы'!H614+'[1]главы'!H147</f>
        <v>66440</v>
      </c>
      <c r="G86" s="6">
        <f>'[1]главы'!I198+'[1]главы'!I614+'[1]главы'!I147</f>
        <v>0</v>
      </c>
      <c r="H86" s="17">
        <v>15270.1</v>
      </c>
      <c r="I86" s="17">
        <v>15414.4</v>
      </c>
      <c r="J86" s="17">
        <v>15671.9</v>
      </c>
    </row>
    <row r="87" spans="1:10" ht="33.75" customHeight="1">
      <c r="A87" s="46" t="s">
        <v>109</v>
      </c>
      <c r="B87" s="13" t="s">
        <v>17</v>
      </c>
      <c r="C87" s="13" t="s">
        <v>25</v>
      </c>
      <c r="D87" s="13"/>
      <c r="E87" s="13"/>
      <c r="F87" s="14"/>
      <c r="G87" s="14"/>
      <c r="H87" s="18">
        <f aca="true" t="shared" si="7" ref="H87:J88">+H88</f>
        <v>75</v>
      </c>
      <c r="I87" s="18">
        <f t="shared" si="7"/>
        <v>75</v>
      </c>
      <c r="J87" s="18">
        <f t="shared" si="7"/>
        <v>75</v>
      </c>
    </row>
    <row r="88" spans="1:10" ht="49.5">
      <c r="A88" s="19" t="s">
        <v>118</v>
      </c>
      <c r="B88" s="5" t="s">
        <v>17</v>
      </c>
      <c r="C88" s="5" t="s">
        <v>25</v>
      </c>
      <c r="D88" s="5" t="s">
        <v>84</v>
      </c>
      <c r="E88" s="5"/>
      <c r="F88" s="6"/>
      <c r="G88" s="6"/>
      <c r="H88" s="17">
        <f t="shared" si="7"/>
        <v>75</v>
      </c>
      <c r="I88" s="17">
        <f t="shared" si="7"/>
        <v>75</v>
      </c>
      <c r="J88" s="17">
        <f t="shared" si="7"/>
        <v>75</v>
      </c>
    </row>
    <row r="89" spans="1:10" ht="33.75" customHeight="1">
      <c r="A89" s="4" t="s">
        <v>76</v>
      </c>
      <c r="B89" s="5" t="s">
        <v>17</v>
      </c>
      <c r="C89" s="5" t="s">
        <v>25</v>
      </c>
      <c r="D89" s="5" t="s">
        <v>84</v>
      </c>
      <c r="E89" s="5" t="s">
        <v>68</v>
      </c>
      <c r="F89" s="6"/>
      <c r="G89" s="6"/>
      <c r="H89" s="17">
        <v>75</v>
      </c>
      <c r="I89" s="17">
        <v>75</v>
      </c>
      <c r="J89" s="17">
        <v>75</v>
      </c>
    </row>
    <row r="90" spans="1:10" ht="18" customHeight="1">
      <c r="A90" s="9" t="s">
        <v>40</v>
      </c>
      <c r="B90" s="13" t="s">
        <v>17</v>
      </c>
      <c r="C90" s="13" t="s">
        <v>17</v>
      </c>
      <c r="D90" s="13"/>
      <c r="E90" s="13"/>
      <c r="F90" s="14"/>
      <c r="G90" s="14"/>
      <c r="H90" s="18">
        <f>H91+H93+H95+H97</f>
        <v>237</v>
      </c>
      <c r="I90" s="18">
        <f>I91+I93+I95+I97</f>
        <v>237</v>
      </c>
      <c r="J90" s="18">
        <f>J91+J93+J95+J97</f>
        <v>237</v>
      </c>
    </row>
    <row r="91" spans="1:10" ht="18" customHeight="1">
      <c r="A91" s="4" t="s">
        <v>60</v>
      </c>
      <c r="B91" s="5" t="s">
        <v>17</v>
      </c>
      <c r="C91" s="5" t="s">
        <v>17</v>
      </c>
      <c r="D91" s="5" t="s">
        <v>95</v>
      </c>
      <c r="E91" s="5"/>
      <c r="F91" s="6"/>
      <c r="G91" s="6"/>
      <c r="H91" s="17">
        <f>H92</f>
        <v>87</v>
      </c>
      <c r="I91" s="17">
        <f>I92</f>
        <v>87</v>
      </c>
      <c r="J91" s="17">
        <f>J92</f>
        <v>87</v>
      </c>
    </row>
    <row r="92" spans="1:10" ht="35.25" customHeight="1">
      <c r="A92" s="4" t="s">
        <v>76</v>
      </c>
      <c r="B92" s="5" t="s">
        <v>17</v>
      </c>
      <c r="C92" s="5" t="s">
        <v>17</v>
      </c>
      <c r="D92" s="5" t="s">
        <v>95</v>
      </c>
      <c r="E92" s="5" t="s">
        <v>73</v>
      </c>
      <c r="F92" s="6"/>
      <c r="G92" s="6"/>
      <c r="H92" s="17">
        <v>87</v>
      </c>
      <c r="I92" s="17">
        <v>87</v>
      </c>
      <c r="J92" s="17">
        <v>87</v>
      </c>
    </row>
    <row r="93" spans="1:10" ht="18.75" customHeight="1">
      <c r="A93" s="4" t="s">
        <v>60</v>
      </c>
      <c r="B93" s="5" t="s">
        <v>17</v>
      </c>
      <c r="C93" s="5" t="s">
        <v>17</v>
      </c>
      <c r="D93" s="5" t="s">
        <v>96</v>
      </c>
      <c r="E93" s="5"/>
      <c r="F93" s="6"/>
      <c r="G93" s="6"/>
      <c r="H93" s="17">
        <f>H94</f>
        <v>90</v>
      </c>
      <c r="I93" s="17">
        <f>I94</f>
        <v>90</v>
      </c>
      <c r="J93" s="17">
        <f>J94</f>
        <v>90</v>
      </c>
    </row>
    <row r="94" spans="1:10" ht="16.5">
      <c r="A94" s="43" t="s">
        <v>74</v>
      </c>
      <c r="B94" s="5" t="s">
        <v>17</v>
      </c>
      <c r="C94" s="5" t="s">
        <v>17</v>
      </c>
      <c r="D94" s="5" t="s">
        <v>96</v>
      </c>
      <c r="E94" s="5" t="s">
        <v>73</v>
      </c>
      <c r="F94" s="6"/>
      <c r="G94" s="6"/>
      <c r="H94" s="17">
        <v>90</v>
      </c>
      <c r="I94" s="17">
        <v>90</v>
      </c>
      <c r="J94" s="17">
        <v>90</v>
      </c>
    </row>
    <row r="95" spans="1:10" ht="18.75" customHeight="1">
      <c r="A95" s="4" t="s">
        <v>60</v>
      </c>
      <c r="B95" s="5" t="s">
        <v>17</v>
      </c>
      <c r="C95" s="5" t="s">
        <v>17</v>
      </c>
      <c r="D95" s="5" t="s">
        <v>97</v>
      </c>
      <c r="E95" s="5"/>
      <c r="F95" s="6"/>
      <c r="G95" s="6"/>
      <c r="H95" s="17">
        <f>H96</f>
        <v>45</v>
      </c>
      <c r="I95" s="17">
        <f>I96</f>
        <v>45</v>
      </c>
      <c r="J95" s="17">
        <f>J96</f>
        <v>45</v>
      </c>
    </row>
    <row r="96" spans="1:10" ht="16.5">
      <c r="A96" s="43" t="s">
        <v>74</v>
      </c>
      <c r="B96" s="5" t="s">
        <v>17</v>
      </c>
      <c r="C96" s="5" t="s">
        <v>17</v>
      </c>
      <c r="D96" s="5" t="s">
        <v>97</v>
      </c>
      <c r="E96" s="5" t="s">
        <v>73</v>
      </c>
      <c r="F96" s="6"/>
      <c r="G96" s="6"/>
      <c r="H96" s="17">
        <v>45</v>
      </c>
      <c r="I96" s="17">
        <v>45</v>
      </c>
      <c r="J96" s="17">
        <v>45</v>
      </c>
    </row>
    <row r="97" spans="1:10" ht="18" customHeight="1">
      <c r="A97" s="4" t="s">
        <v>61</v>
      </c>
      <c r="B97" s="5" t="s">
        <v>17</v>
      </c>
      <c r="C97" s="5" t="s">
        <v>17</v>
      </c>
      <c r="D97" s="5" t="s">
        <v>101</v>
      </c>
      <c r="E97" s="5"/>
      <c r="F97" s="6"/>
      <c r="G97" s="6"/>
      <c r="H97" s="17">
        <f>H98</f>
        <v>15</v>
      </c>
      <c r="I97" s="17">
        <v>15</v>
      </c>
      <c r="J97" s="17">
        <v>15</v>
      </c>
    </row>
    <row r="98" spans="1:10" ht="33">
      <c r="A98" s="4" t="s">
        <v>76</v>
      </c>
      <c r="B98" s="5" t="s">
        <v>17</v>
      </c>
      <c r="C98" s="5" t="s">
        <v>17</v>
      </c>
      <c r="D98" s="5" t="s">
        <v>101</v>
      </c>
      <c r="E98" s="5" t="s">
        <v>68</v>
      </c>
      <c r="F98" s="6" t="e">
        <f>#REF!</f>
        <v>#REF!</v>
      </c>
      <c r="G98" s="6" t="e">
        <f>#REF!</f>
        <v>#REF!</v>
      </c>
      <c r="H98" s="17">
        <v>15</v>
      </c>
      <c r="I98" s="17">
        <v>15</v>
      </c>
      <c r="J98" s="17">
        <v>15</v>
      </c>
    </row>
    <row r="99" spans="1:10" s="38" customFormat="1" ht="18" customHeight="1">
      <c r="A99" s="9" t="s">
        <v>29</v>
      </c>
      <c r="B99" s="13" t="s">
        <v>17</v>
      </c>
      <c r="C99" s="13" t="s">
        <v>20</v>
      </c>
      <c r="D99" s="13"/>
      <c r="E99" s="13"/>
      <c r="F99" s="14" t="e">
        <f>#REF!+#REF!+#REF!</f>
        <v>#REF!</v>
      </c>
      <c r="G99" s="14" t="e">
        <f>#REF!+#REF!+#REF!</f>
        <v>#REF!</v>
      </c>
      <c r="H99" s="18">
        <f>H100+H102+H105+H107</f>
        <v>685.4</v>
      </c>
      <c r="I99" s="18">
        <f>I100+I102+I105+I107</f>
        <v>685.4</v>
      </c>
      <c r="J99" s="18">
        <f>J100+J102+J105+J107</f>
        <v>685.4</v>
      </c>
    </row>
    <row r="100" spans="1:10" ht="18" customHeight="1">
      <c r="A100" s="4" t="s">
        <v>60</v>
      </c>
      <c r="B100" s="5" t="s">
        <v>17</v>
      </c>
      <c r="C100" s="5" t="s">
        <v>20</v>
      </c>
      <c r="D100" s="5" t="s">
        <v>95</v>
      </c>
      <c r="E100" s="5"/>
      <c r="F100" s="6"/>
      <c r="G100" s="6"/>
      <c r="H100" s="17">
        <f>H101</f>
        <v>600</v>
      </c>
      <c r="I100" s="17">
        <f>I101</f>
        <v>600</v>
      </c>
      <c r="J100" s="17">
        <f>J101</f>
        <v>600</v>
      </c>
    </row>
    <row r="101" spans="1:10" ht="16.5">
      <c r="A101" s="43" t="s">
        <v>74</v>
      </c>
      <c r="B101" s="5" t="s">
        <v>17</v>
      </c>
      <c r="C101" s="5" t="s">
        <v>20</v>
      </c>
      <c r="D101" s="5" t="s">
        <v>95</v>
      </c>
      <c r="E101" s="5" t="s">
        <v>73</v>
      </c>
      <c r="F101" s="6">
        <f>'[1]главы'!H228</f>
        <v>362</v>
      </c>
      <c r="G101" s="6">
        <f>'[1]главы'!I228</f>
        <v>0</v>
      </c>
      <c r="H101" s="17">
        <v>600</v>
      </c>
      <c r="I101" s="17">
        <v>600</v>
      </c>
      <c r="J101" s="17">
        <v>600</v>
      </c>
    </row>
    <row r="102" spans="1:10" ht="16.5" customHeight="1">
      <c r="A102" s="4" t="s">
        <v>62</v>
      </c>
      <c r="B102" s="5" t="s">
        <v>17</v>
      </c>
      <c r="C102" s="5" t="s">
        <v>20</v>
      </c>
      <c r="D102" s="5" t="s">
        <v>98</v>
      </c>
      <c r="E102" s="5"/>
      <c r="F102" s="6"/>
      <c r="G102" s="6"/>
      <c r="H102" s="17">
        <f>H103+H104</f>
        <v>60</v>
      </c>
      <c r="I102" s="17">
        <f>I103+I104</f>
        <v>60</v>
      </c>
      <c r="J102" s="17">
        <f>J103+J104</f>
        <v>60</v>
      </c>
    </row>
    <row r="103" spans="1:10" ht="33.75" customHeight="1">
      <c r="A103" s="4" t="s">
        <v>76</v>
      </c>
      <c r="B103" s="5" t="s">
        <v>17</v>
      </c>
      <c r="C103" s="5" t="s">
        <v>20</v>
      </c>
      <c r="D103" s="5" t="s">
        <v>98</v>
      </c>
      <c r="E103" s="5" t="s">
        <v>68</v>
      </c>
      <c r="F103" s="6"/>
      <c r="G103" s="6"/>
      <c r="H103" s="17">
        <v>50</v>
      </c>
      <c r="I103" s="17">
        <v>50</v>
      </c>
      <c r="J103" s="17">
        <v>50</v>
      </c>
    </row>
    <row r="104" spans="1:10" ht="18.75" customHeight="1">
      <c r="A104" s="43" t="s">
        <v>74</v>
      </c>
      <c r="B104" s="5" t="s">
        <v>17</v>
      </c>
      <c r="C104" s="5" t="s">
        <v>20</v>
      </c>
      <c r="D104" s="5" t="s">
        <v>98</v>
      </c>
      <c r="E104" s="5" t="s">
        <v>73</v>
      </c>
      <c r="F104" s="6"/>
      <c r="G104" s="6"/>
      <c r="H104" s="17">
        <v>10</v>
      </c>
      <c r="I104" s="17">
        <v>10</v>
      </c>
      <c r="J104" s="17">
        <v>10</v>
      </c>
    </row>
    <row r="105" spans="1:10" ht="18" customHeight="1">
      <c r="A105" s="4" t="s">
        <v>61</v>
      </c>
      <c r="B105" s="5" t="s">
        <v>17</v>
      </c>
      <c r="C105" s="5" t="s">
        <v>20</v>
      </c>
      <c r="D105" s="5" t="s">
        <v>99</v>
      </c>
      <c r="E105" s="5"/>
      <c r="F105" s="6"/>
      <c r="G105" s="6"/>
      <c r="H105" s="17">
        <f>H106</f>
        <v>20</v>
      </c>
      <c r="I105" s="17">
        <f>I106</f>
        <v>20</v>
      </c>
      <c r="J105" s="17">
        <f>J106</f>
        <v>20</v>
      </c>
    </row>
    <row r="106" spans="1:10" ht="33.75" customHeight="1">
      <c r="A106" s="4" t="s">
        <v>76</v>
      </c>
      <c r="B106" s="5" t="s">
        <v>17</v>
      </c>
      <c r="C106" s="5" t="s">
        <v>20</v>
      </c>
      <c r="D106" s="5" t="s">
        <v>99</v>
      </c>
      <c r="E106" s="5" t="s">
        <v>68</v>
      </c>
      <c r="F106" s="6"/>
      <c r="G106" s="6"/>
      <c r="H106" s="17">
        <v>20</v>
      </c>
      <c r="I106" s="17">
        <v>20</v>
      </c>
      <c r="J106" s="17">
        <v>20</v>
      </c>
    </row>
    <row r="107" spans="1:17" ht="66">
      <c r="A107" s="47" t="s">
        <v>110</v>
      </c>
      <c r="B107" s="10" t="s">
        <v>17</v>
      </c>
      <c r="C107" s="10" t="s">
        <v>20</v>
      </c>
      <c r="D107" s="11" t="s">
        <v>111</v>
      </c>
      <c r="E107" s="5"/>
      <c r="F107" s="6"/>
      <c r="G107" s="6"/>
      <c r="H107" s="17">
        <f>+H108</f>
        <v>5.4</v>
      </c>
      <c r="I107" s="17">
        <f>+I108</f>
        <v>5.4</v>
      </c>
      <c r="J107" s="17">
        <f>+J108</f>
        <v>5.4</v>
      </c>
      <c r="L107" s="35"/>
      <c r="M107" s="35"/>
      <c r="N107" s="35"/>
      <c r="O107" s="35"/>
      <c r="P107" s="35"/>
      <c r="Q107" s="35"/>
    </row>
    <row r="108" spans="1:17" ht="16.5">
      <c r="A108" s="12" t="s">
        <v>74</v>
      </c>
      <c r="B108" s="10" t="s">
        <v>17</v>
      </c>
      <c r="C108" s="10" t="s">
        <v>20</v>
      </c>
      <c r="D108" s="11" t="s">
        <v>111</v>
      </c>
      <c r="E108" s="5" t="s">
        <v>73</v>
      </c>
      <c r="F108" s="6"/>
      <c r="G108" s="6"/>
      <c r="H108" s="17">
        <v>5.4</v>
      </c>
      <c r="I108" s="17">
        <v>5.4</v>
      </c>
      <c r="J108" s="17">
        <v>5.4</v>
      </c>
      <c r="L108" s="35"/>
      <c r="M108" s="35"/>
      <c r="N108" s="35"/>
      <c r="O108" s="35"/>
      <c r="P108" s="35"/>
      <c r="Q108" s="35"/>
    </row>
    <row r="109" spans="1:17" s="35" customFormat="1" ht="27.75" customHeight="1">
      <c r="A109" s="9" t="s">
        <v>65</v>
      </c>
      <c r="B109" s="13" t="s">
        <v>30</v>
      </c>
      <c r="C109" s="13" t="s">
        <v>47</v>
      </c>
      <c r="D109" s="13"/>
      <c r="E109" s="13"/>
      <c r="F109" s="14" t="e">
        <f>#REF!+#REF!+F113</f>
        <v>#REF!</v>
      </c>
      <c r="G109" s="14" t="e">
        <f>#REF!+#REF!+G113</f>
        <v>#REF!</v>
      </c>
      <c r="H109" s="18">
        <f>H110+H113</f>
        <v>589</v>
      </c>
      <c r="I109" s="18">
        <f>I110+I113</f>
        <v>589</v>
      </c>
      <c r="J109" s="18">
        <f>J110+J113</f>
        <v>589</v>
      </c>
      <c r="L109" s="15"/>
      <c r="M109" s="15"/>
      <c r="N109" s="15"/>
      <c r="O109" s="15"/>
      <c r="P109" s="15"/>
      <c r="Q109" s="15"/>
    </row>
    <row r="110" spans="1:17" s="35" customFormat="1" ht="21" customHeight="1">
      <c r="A110" s="4" t="s">
        <v>31</v>
      </c>
      <c r="B110" s="5" t="s">
        <v>30</v>
      </c>
      <c r="C110" s="5" t="s">
        <v>8</v>
      </c>
      <c r="D110" s="5"/>
      <c r="E110" s="5"/>
      <c r="F110" s="6"/>
      <c r="G110" s="6"/>
      <c r="H110" s="17">
        <f>H112</f>
        <v>300</v>
      </c>
      <c r="I110" s="17">
        <f>I112</f>
        <v>300</v>
      </c>
      <c r="J110" s="17">
        <f>J112</f>
        <v>300</v>
      </c>
      <c r="L110" s="15"/>
      <c r="M110" s="15"/>
      <c r="N110" s="15"/>
      <c r="O110" s="15"/>
      <c r="P110" s="15"/>
      <c r="Q110" s="15"/>
    </row>
    <row r="111" spans="1:17" s="15" customFormat="1" ht="17.25" customHeight="1">
      <c r="A111" s="4" t="s">
        <v>57</v>
      </c>
      <c r="B111" s="5" t="s">
        <v>30</v>
      </c>
      <c r="C111" s="5" t="s">
        <v>8</v>
      </c>
      <c r="D111" s="5" t="s">
        <v>100</v>
      </c>
      <c r="E111" s="13"/>
      <c r="F111" s="14"/>
      <c r="G111" s="14"/>
      <c r="H111" s="17">
        <f>H112</f>
        <v>300</v>
      </c>
      <c r="I111" s="17">
        <f>I112</f>
        <v>300</v>
      </c>
      <c r="J111" s="17">
        <f>J112</f>
        <v>300</v>
      </c>
      <c r="L111" s="38"/>
      <c r="M111" s="38"/>
      <c r="N111" s="38"/>
      <c r="O111" s="38"/>
      <c r="P111" s="38"/>
      <c r="Q111" s="38"/>
    </row>
    <row r="112" spans="1:17" s="15" customFormat="1" ht="34.5" customHeight="1">
      <c r="A112" s="4" t="s">
        <v>76</v>
      </c>
      <c r="B112" s="5" t="s">
        <v>30</v>
      </c>
      <c r="C112" s="5" t="s">
        <v>8</v>
      </c>
      <c r="D112" s="5" t="s">
        <v>100</v>
      </c>
      <c r="E112" s="5" t="s">
        <v>68</v>
      </c>
      <c r="F112" s="14"/>
      <c r="G112" s="14"/>
      <c r="H112" s="17">
        <v>300</v>
      </c>
      <c r="I112" s="17">
        <v>300</v>
      </c>
      <c r="J112" s="17">
        <v>300</v>
      </c>
      <c r="L112" s="25"/>
      <c r="M112" s="25"/>
      <c r="N112" s="25"/>
      <c r="O112" s="25"/>
      <c r="P112" s="25"/>
      <c r="Q112" s="25"/>
    </row>
    <row r="113" spans="1:17" s="38" customFormat="1" ht="18.75" customHeight="1">
      <c r="A113" s="9" t="s">
        <v>64</v>
      </c>
      <c r="B113" s="13" t="s">
        <v>30</v>
      </c>
      <c r="C113" s="13" t="s">
        <v>13</v>
      </c>
      <c r="D113" s="13"/>
      <c r="E113" s="13"/>
      <c r="F113" s="14" t="e">
        <f>#REF!+#REF!</f>
        <v>#REF!</v>
      </c>
      <c r="G113" s="14" t="e">
        <f>#REF!+#REF!</f>
        <v>#REF!</v>
      </c>
      <c r="H113" s="18">
        <f>H114+H116+H118+H121</f>
        <v>289</v>
      </c>
      <c r="I113" s="18">
        <f>I114+I116+I118+I121</f>
        <v>289</v>
      </c>
      <c r="J113" s="18">
        <f>J114+J116+J118+J121</f>
        <v>289</v>
      </c>
      <c r="L113" s="25"/>
      <c r="M113" s="25"/>
      <c r="N113" s="25"/>
      <c r="O113" s="25"/>
      <c r="P113" s="25"/>
      <c r="Q113" s="25"/>
    </row>
    <row r="114" spans="1:10" ht="16.5" customHeight="1">
      <c r="A114" s="4" t="s">
        <v>60</v>
      </c>
      <c r="B114" s="5" t="s">
        <v>30</v>
      </c>
      <c r="C114" s="5" t="s">
        <v>13</v>
      </c>
      <c r="D114" s="5" t="s">
        <v>95</v>
      </c>
      <c r="E114" s="5"/>
      <c r="F114" s="6"/>
      <c r="G114" s="6"/>
      <c r="H114" s="17">
        <f>H115</f>
        <v>2</v>
      </c>
      <c r="I114" s="17">
        <f>I115</f>
        <v>2</v>
      </c>
      <c r="J114" s="17">
        <f>J115</f>
        <v>2</v>
      </c>
    </row>
    <row r="115" spans="1:10" ht="35.25" customHeight="1">
      <c r="A115" s="4" t="s">
        <v>76</v>
      </c>
      <c r="B115" s="5" t="s">
        <v>30</v>
      </c>
      <c r="C115" s="5" t="s">
        <v>13</v>
      </c>
      <c r="D115" s="5" t="s">
        <v>95</v>
      </c>
      <c r="E115" s="5" t="s">
        <v>68</v>
      </c>
      <c r="F115" s="6" t="e">
        <f>#REF!</f>
        <v>#REF!</v>
      </c>
      <c r="G115" s="6" t="e">
        <f>#REF!</f>
        <v>#REF!</v>
      </c>
      <c r="H115" s="17">
        <v>2</v>
      </c>
      <c r="I115" s="17">
        <v>2</v>
      </c>
      <c r="J115" s="17">
        <v>2</v>
      </c>
    </row>
    <row r="116" spans="1:10" ht="18" customHeight="1">
      <c r="A116" s="4" t="s">
        <v>62</v>
      </c>
      <c r="B116" s="5" t="s">
        <v>30</v>
      </c>
      <c r="C116" s="5" t="s">
        <v>13</v>
      </c>
      <c r="D116" s="5" t="s">
        <v>102</v>
      </c>
      <c r="E116" s="5"/>
      <c r="F116" s="6"/>
      <c r="G116" s="6"/>
      <c r="H116" s="17">
        <f>H117</f>
        <v>220</v>
      </c>
      <c r="I116" s="17">
        <f>I117</f>
        <v>220</v>
      </c>
      <c r="J116" s="17">
        <f>J117</f>
        <v>220</v>
      </c>
    </row>
    <row r="117" spans="1:10" ht="35.25" customHeight="1">
      <c r="A117" s="4" t="s">
        <v>76</v>
      </c>
      <c r="B117" s="5" t="s">
        <v>30</v>
      </c>
      <c r="C117" s="5" t="s">
        <v>13</v>
      </c>
      <c r="D117" s="5" t="s">
        <v>102</v>
      </c>
      <c r="E117" s="5" t="s">
        <v>68</v>
      </c>
      <c r="F117" s="6" t="e">
        <f>#REF!</f>
        <v>#REF!</v>
      </c>
      <c r="G117" s="6" t="e">
        <f>#REF!</f>
        <v>#REF!</v>
      </c>
      <c r="H117" s="17">
        <v>220</v>
      </c>
      <c r="I117" s="17">
        <v>220</v>
      </c>
      <c r="J117" s="17">
        <v>220</v>
      </c>
    </row>
    <row r="118" spans="1:17" ht="16.5" customHeight="1">
      <c r="A118" s="4" t="s">
        <v>61</v>
      </c>
      <c r="B118" s="5" t="s">
        <v>30</v>
      </c>
      <c r="C118" s="5" t="s">
        <v>13</v>
      </c>
      <c r="D118" s="5" t="s">
        <v>101</v>
      </c>
      <c r="E118" s="5"/>
      <c r="F118" s="6"/>
      <c r="G118" s="6"/>
      <c r="H118" s="17">
        <f>H119</f>
        <v>42</v>
      </c>
      <c r="I118" s="17">
        <f>I119</f>
        <v>42</v>
      </c>
      <c r="J118" s="17">
        <f>J119</f>
        <v>42</v>
      </c>
      <c r="L118" s="15"/>
      <c r="M118" s="15"/>
      <c r="N118" s="15"/>
      <c r="O118" s="15"/>
      <c r="P118" s="15"/>
      <c r="Q118" s="15"/>
    </row>
    <row r="119" spans="1:17" ht="36" customHeight="1">
      <c r="A119" s="4" t="s">
        <v>76</v>
      </c>
      <c r="B119" s="5" t="s">
        <v>30</v>
      </c>
      <c r="C119" s="5" t="s">
        <v>13</v>
      </c>
      <c r="D119" s="5" t="s">
        <v>101</v>
      </c>
      <c r="E119" s="5" t="s">
        <v>68</v>
      </c>
      <c r="F119" s="6" t="e">
        <f>#REF!</f>
        <v>#REF!</v>
      </c>
      <c r="G119" s="6" t="e">
        <f>#REF!</f>
        <v>#REF!</v>
      </c>
      <c r="H119" s="17">
        <v>42</v>
      </c>
      <c r="I119" s="17">
        <v>42</v>
      </c>
      <c r="J119" s="17">
        <v>42</v>
      </c>
      <c r="L119" s="16"/>
      <c r="M119" s="16"/>
      <c r="N119" s="16"/>
      <c r="O119" s="16"/>
      <c r="P119" s="16"/>
      <c r="Q119" s="16"/>
    </row>
    <row r="120" spans="1:17" ht="16.5">
      <c r="A120" s="1" t="s">
        <v>57</v>
      </c>
      <c r="B120" s="2" t="s">
        <v>30</v>
      </c>
      <c r="C120" s="2" t="s">
        <v>13</v>
      </c>
      <c r="D120" s="57" t="s">
        <v>100</v>
      </c>
      <c r="E120" s="2"/>
      <c r="F120" s="7">
        <f>F121</f>
        <v>50000</v>
      </c>
      <c r="G120" s="6"/>
      <c r="H120" s="17">
        <f>+H121</f>
        <v>25</v>
      </c>
      <c r="I120" s="17">
        <f>+I121</f>
        <v>25</v>
      </c>
      <c r="J120" s="17">
        <f>+J121</f>
        <v>25</v>
      </c>
      <c r="L120" s="16"/>
      <c r="M120" s="16"/>
      <c r="N120" s="16"/>
      <c r="O120" s="16"/>
      <c r="P120" s="16"/>
      <c r="Q120" s="16"/>
    </row>
    <row r="121" spans="1:17" ht="33">
      <c r="A121" s="3" t="s">
        <v>76</v>
      </c>
      <c r="B121" s="2" t="s">
        <v>30</v>
      </c>
      <c r="C121" s="2" t="s">
        <v>13</v>
      </c>
      <c r="D121" s="57" t="s">
        <v>100</v>
      </c>
      <c r="E121" s="2" t="s">
        <v>68</v>
      </c>
      <c r="F121" s="7">
        <v>50000</v>
      </c>
      <c r="G121" s="6"/>
      <c r="H121" s="17">
        <v>25</v>
      </c>
      <c r="I121" s="17">
        <v>25</v>
      </c>
      <c r="J121" s="17">
        <v>25</v>
      </c>
      <c r="L121" s="16"/>
      <c r="M121" s="16"/>
      <c r="N121" s="16"/>
      <c r="O121" s="16"/>
      <c r="P121" s="16"/>
      <c r="Q121" s="16"/>
    </row>
    <row r="122" spans="1:17" s="35" customFormat="1" ht="16.5">
      <c r="A122" s="9" t="s">
        <v>123</v>
      </c>
      <c r="B122" s="58" t="s">
        <v>20</v>
      </c>
      <c r="C122" s="58" t="s">
        <v>47</v>
      </c>
      <c r="D122" s="59"/>
      <c r="E122" s="58"/>
      <c r="F122" s="60"/>
      <c r="G122" s="14"/>
      <c r="H122" s="18">
        <f>H123+H127</f>
        <v>525</v>
      </c>
      <c r="I122" s="18">
        <f>I123+I127</f>
        <v>725</v>
      </c>
      <c r="J122" s="18">
        <f>J123+J127</f>
        <v>725</v>
      </c>
      <c r="L122" s="15"/>
      <c r="M122" s="15"/>
      <c r="N122" s="15"/>
      <c r="O122" s="15"/>
      <c r="P122" s="15"/>
      <c r="Q122" s="15"/>
    </row>
    <row r="123" spans="1:17" ht="16.5">
      <c r="A123" s="3" t="s">
        <v>60</v>
      </c>
      <c r="B123" s="2" t="s">
        <v>20</v>
      </c>
      <c r="C123" s="2" t="s">
        <v>8</v>
      </c>
      <c r="D123" s="57" t="s">
        <v>124</v>
      </c>
      <c r="E123" s="2"/>
      <c r="F123" s="7"/>
      <c r="G123" s="6"/>
      <c r="H123" s="17">
        <f aca="true" t="shared" si="8" ref="H123:J125">H124</f>
        <v>25</v>
      </c>
      <c r="I123" s="17">
        <f t="shared" si="8"/>
        <v>25</v>
      </c>
      <c r="J123" s="17">
        <f t="shared" si="8"/>
        <v>25</v>
      </c>
      <c r="L123" s="16"/>
      <c r="M123" s="16"/>
      <c r="N123" s="16"/>
      <c r="O123" s="16"/>
      <c r="P123" s="16"/>
      <c r="Q123" s="16"/>
    </row>
    <row r="124" spans="1:17" ht="16.5">
      <c r="A124" s="3" t="s">
        <v>125</v>
      </c>
      <c r="B124" s="2" t="s">
        <v>20</v>
      </c>
      <c r="C124" s="2" t="s">
        <v>8</v>
      </c>
      <c r="D124" s="57" t="s">
        <v>126</v>
      </c>
      <c r="E124" s="2"/>
      <c r="F124" s="7"/>
      <c r="G124" s="6"/>
      <c r="H124" s="17">
        <f t="shared" si="8"/>
        <v>25</v>
      </c>
      <c r="I124" s="17">
        <f t="shared" si="8"/>
        <v>25</v>
      </c>
      <c r="J124" s="17">
        <f t="shared" si="8"/>
        <v>25</v>
      </c>
      <c r="L124" s="16"/>
      <c r="M124" s="16"/>
      <c r="N124" s="16"/>
      <c r="O124" s="16"/>
      <c r="P124" s="16"/>
      <c r="Q124" s="16"/>
    </row>
    <row r="125" spans="1:17" ht="16.5">
      <c r="A125" s="3" t="s">
        <v>127</v>
      </c>
      <c r="B125" s="2" t="s">
        <v>20</v>
      </c>
      <c r="C125" s="2" t="s">
        <v>8</v>
      </c>
      <c r="D125" s="57" t="s">
        <v>97</v>
      </c>
      <c r="E125" s="2"/>
      <c r="F125" s="7"/>
      <c r="G125" s="6"/>
      <c r="H125" s="17">
        <f t="shared" si="8"/>
        <v>25</v>
      </c>
      <c r="I125" s="17">
        <f t="shared" si="8"/>
        <v>25</v>
      </c>
      <c r="J125" s="17">
        <f t="shared" si="8"/>
        <v>25</v>
      </c>
      <c r="L125" s="16"/>
      <c r="M125" s="16"/>
      <c r="N125" s="16"/>
      <c r="O125" s="16"/>
      <c r="P125" s="16"/>
      <c r="Q125" s="16"/>
    </row>
    <row r="126" spans="1:17" ht="40.5" customHeight="1">
      <c r="A126" s="3" t="s">
        <v>76</v>
      </c>
      <c r="B126" s="2" t="s">
        <v>20</v>
      </c>
      <c r="C126" s="2" t="s">
        <v>8</v>
      </c>
      <c r="D126" s="57" t="s">
        <v>97</v>
      </c>
      <c r="E126" s="2" t="s">
        <v>68</v>
      </c>
      <c r="F126" s="7"/>
      <c r="G126" s="6"/>
      <c r="H126" s="17">
        <v>25</v>
      </c>
      <c r="I126" s="17">
        <v>25</v>
      </c>
      <c r="J126" s="17">
        <v>25</v>
      </c>
      <c r="L126" s="16"/>
      <c r="M126" s="16"/>
      <c r="N126" s="16"/>
      <c r="O126" s="16"/>
      <c r="P126" s="16"/>
      <c r="Q126" s="16"/>
    </row>
    <row r="127" spans="1:10" ht="16.5">
      <c r="A127" s="3" t="s">
        <v>128</v>
      </c>
      <c r="B127" s="3" t="s">
        <v>20</v>
      </c>
      <c r="C127" s="3" t="s">
        <v>20</v>
      </c>
      <c r="D127" s="3" t="s">
        <v>129</v>
      </c>
      <c r="E127" s="61"/>
      <c r="F127" s="62">
        <f>F129</f>
        <v>500000</v>
      </c>
      <c r="H127" s="17">
        <f aca="true" t="shared" si="9" ref="H127:J129">H128</f>
        <v>500</v>
      </c>
      <c r="I127" s="17">
        <f t="shared" si="9"/>
        <v>700</v>
      </c>
      <c r="J127" s="17">
        <f t="shared" si="9"/>
        <v>700</v>
      </c>
    </row>
    <row r="128" spans="1:10" ht="16.5">
      <c r="A128" s="3" t="s">
        <v>125</v>
      </c>
      <c r="B128" s="3" t="s">
        <v>20</v>
      </c>
      <c r="C128" s="3" t="s">
        <v>20</v>
      </c>
      <c r="D128" s="3" t="s">
        <v>130</v>
      </c>
      <c r="E128" s="20"/>
      <c r="F128" s="63">
        <f>+F129</f>
        <v>500000</v>
      </c>
      <c r="H128" s="17">
        <f t="shared" si="9"/>
        <v>500</v>
      </c>
      <c r="I128" s="17">
        <f t="shared" si="9"/>
        <v>700</v>
      </c>
      <c r="J128" s="17">
        <f t="shared" si="9"/>
        <v>700</v>
      </c>
    </row>
    <row r="129" spans="1:10" ht="33">
      <c r="A129" s="3" t="s">
        <v>131</v>
      </c>
      <c r="B129" s="3" t="s">
        <v>20</v>
      </c>
      <c r="C129" s="3" t="s">
        <v>20</v>
      </c>
      <c r="D129" s="3" t="s">
        <v>132</v>
      </c>
      <c r="E129" s="20"/>
      <c r="F129" s="63">
        <f>F130</f>
        <v>500000</v>
      </c>
      <c r="H129" s="17">
        <f t="shared" si="9"/>
        <v>500</v>
      </c>
      <c r="I129" s="17">
        <f t="shared" si="9"/>
        <v>700</v>
      </c>
      <c r="J129" s="17">
        <f t="shared" si="9"/>
        <v>700</v>
      </c>
    </row>
    <row r="130" spans="1:10" ht="16.5">
      <c r="A130" s="3" t="s">
        <v>133</v>
      </c>
      <c r="B130" s="3" t="s">
        <v>20</v>
      </c>
      <c r="C130" s="3" t="s">
        <v>20</v>
      </c>
      <c r="D130" s="3" t="s">
        <v>132</v>
      </c>
      <c r="E130" s="20" t="s">
        <v>68</v>
      </c>
      <c r="F130" s="63">
        <v>500000</v>
      </c>
      <c r="H130" s="17">
        <v>500</v>
      </c>
      <c r="I130" s="17">
        <v>700</v>
      </c>
      <c r="J130" s="17">
        <v>700</v>
      </c>
    </row>
    <row r="131" spans="1:17" ht="16.5">
      <c r="A131" s="3"/>
      <c r="B131" s="2"/>
      <c r="C131" s="2"/>
      <c r="D131" s="57"/>
      <c r="E131" s="2"/>
      <c r="F131" s="7"/>
      <c r="G131" s="6"/>
      <c r="H131" s="17"/>
      <c r="I131" s="17"/>
      <c r="J131" s="17"/>
      <c r="L131" s="16"/>
      <c r="M131" s="16"/>
      <c r="N131" s="16"/>
      <c r="O131" s="16"/>
      <c r="P131" s="16"/>
      <c r="Q131" s="16"/>
    </row>
    <row r="132" spans="1:17" s="15" customFormat="1" ht="16.5">
      <c r="A132" s="9" t="s">
        <v>32</v>
      </c>
      <c r="B132" s="13" t="s">
        <v>23</v>
      </c>
      <c r="C132" s="13" t="s">
        <v>47</v>
      </c>
      <c r="D132" s="13"/>
      <c r="E132" s="13"/>
      <c r="F132" s="14" t="e">
        <f>#REF!+#REF!+F136+#REF!+#REF!</f>
        <v>#REF!</v>
      </c>
      <c r="G132" s="14" t="e">
        <f>#REF!+#REF!+G136+#REF!+#REF!</f>
        <v>#REF!</v>
      </c>
      <c r="H132" s="18">
        <f>H136+H144+H133</f>
        <v>2887.9</v>
      </c>
      <c r="I132" s="18">
        <f>I136+I144+I133</f>
        <v>2887.9</v>
      </c>
      <c r="J132" s="18">
        <f>J136+J144+J133</f>
        <v>2887.9</v>
      </c>
      <c r="L132" s="16"/>
      <c r="M132" s="16"/>
      <c r="N132" s="16"/>
      <c r="O132" s="16"/>
      <c r="P132" s="16"/>
      <c r="Q132" s="16"/>
    </row>
    <row r="133" spans="1:10" s="15" customFormat="1" ht="16.5">
      <c r="A133" s="9" t="s">
        <v>113</v>
      </c>
      <c r="B133" s="13" t="s">
        <v>23</v>
      </c>
      <c r="C133" s="13" t="s">
        <v>8</v>
      </c>
      <c r="D133" s="13"/>
      <c r="E133" s="13"/>
      <c r="F133" s="14"/>
      <c r="G133" s="14"/>
      <c r="H133" s="18">
        <f aca="true" t="shared" si="10" ref="H133:J134">+H134</f>
        <v>370.9</v>
      </c>
      <c r="I133" s="18">
        <f t="shared" si="10"/>
        <v>370.9</v>
      </c>
      <c r="J133" s="18">
        <f t="shared" si="10"/>
        <v>370.9</v>
      </c>
    </row>
    <row r="134" spans="1:17" s="15" customFormat="1" ht="16.5">
      <c r="A134" s="12" t="s">
        <v>112</v>
      </c>
      <c r="B134" s="10" t="s">
        <v>23</v>
      </c>
      <c r="C134" s="5" t="s">
        <v>8</v>
      </c>
      <c r="D134" s="11" t="s">
        <v>104</v>
      </c>
      <c r="E134" s="5"/>
      <c r="F134" s="14"/>
      <c r="G134" s="14"/>
      <c r="H134" s="17">
        <f t="shared" si="10"/>
        <v>370.9</v>
      </c>
      <c r="I134" s="17">
        <f t="shared" si="10"/>
        <v>370.9</v>
      </c>
      <c r="J134" s="17">
        <f t="shared" si="10"/>
        <v>370.9</v>
      </c>
      <c r="L134" s="16"/>
      <c r="M134" s="16"/>
      <c r="N134" s="16"/>
      <c r="O134" s="16"/>
      <c r="P134" s="16"/>
      <c r="Q134" s="16"/>
    </row>
    <row r="135" spans="1:17" s="15" customFormat="1" ht="16.5">
      <c r="A135" s="12" t="s">
        <v>74</v>
      </c>
      <c r="B135" s="10" t="s">
        <v>23</v>
      </c>
      <c r="C135" s="5" t="s">
        <v>8</v>
      </c>
      <c r="D135" s="11" t="s">
        <v>104</v>
      </c>
      <c r="E135" s="5" t="s">
        <v>73</v>
      </c>
      <c r="F135" s="14"/>
      <c r="G135" s="14"/>
      <c r="H135" s="17">
        <v>370.9</v>
      </c>
      <c r="I135" s="17">
        <v>370.9</v>
      </c>
      <c r="J135" s="17">
        <v>370.9</v>
      </c>
      <c r="L135" s="16"/>
      <c r="M135" s="16"/>
      <c r="N135" s="16"/>
      <c r="O135" s="16"/>
      <c r="P135" s="16"/>
      <c r="Q135" s="16"/>
    </row>
    <row r="136" spans="1:10" s="15" customFormat="1" ht="18" customHeight="1">
      <c r="A136" s="9" t="s">
        <v>33</v>
      </c>
      <c r="B136" s="13" t="s">
        <v>23</v>
      </c>
      <c r="C136" s="13" t="s">
        <v>11</v>
      </c>
      <c r="D136" s="13"/>
      <c r="E136" s="13"/>
      <c r="F136" s="14" t="e">
        <f>#REF!+#REF!+#REF!</f>
        <v>#REF!</v>
      </c>
      <c r="G136" s="14" t="e">
        <f>#REF!+#REF!+#REF!</f>
        <v>#REF!</v>
      </c>
      <c r="H136" s="18">
        <f>+H137+H139+H141</f>
        <v>1883</v>
      </c>
      <c r="I136" s="18">
        <f>+I137+I139+I141</f>
        <v>1883</v>
      </c>
      <c r="J136" s="18">
        <f>+J137+J139+J141</f>
        <v>1883</v>
      </c>
    </row>
    <row r="137" spans="1:17" s="16" customFormat="1" ht="16.5" customHeight="1">
      <c r="A137" s="4" t="s">
        <v>34</v>
      </c>
      <c r="B137" s="5" t="s">
        <v>23</v>
      </c>
      <c r="C137" s="5" t="s">
        <v>11</v>
      </c>
      <c r="D137" s="5" t="s">
        <v>104</v>
      </c>
      <c r="E137" s="5"/>
      <c r="F137" s="6"/>
      <c r="G137" s="6"/>
      <c r="H137" s="17">
        <f>H138</f>
        <v>48</v>
      </c>
      <c r="I137" s="17">
        <f>I138</f>
        <v>48</v>
      </c>
      <c r="J137" s="17">
        <f>J138</f>
        <v>48</v>
      </c>
      <c r="L137" s="25"/>
      <c r="M137" s="25"/>
      <c r="N137" s="25"/>
      <c r="O137" s="25"/>
      <c r="P137" s="25"/>
      <c r="Q137" s="25"/>
    </row>
    <row r="138" spans="1:17" s="16" customFormat="1" ht="22.5" customHeight="1">
      <c r="A138" s="43" t="s">
        <v>74</v>
      </c>
      <c r="B138" s="5" t="s">
        <v>23</v>
      </c>
      <c r="C138" s="5" t="s">
        <v>11</v>
      </c>
      <c r="D138" s="5" t="s">
        <v>104</v>
      </c>
      <c r="E138" s="5" t="s">
        <v>73</v>
      </c>
      <c r="F138" s="6"/>
      <c r="G138" s="6"/>
      <c r="H138" s="17">
        <v>48</v>
      </c>
      <c r="I138" s="17">
        <v>48</v>
      </c>
      <c r="J138" s="17">
        <v>48</v>
      </c>
      <c r="L138" s="25"/>
      <c r="M138" s="25"/>
      <c r="N138" s="25"/>
      <c r="O138" s="25"/>
      <c r="P138" s="25"/>
      <c r="Q138" s="25"/>
    </row>
    <row r="139" spans="1:10" ht="16.5" customHeight="1">
      <c r="A139" s="4" t="s">
        <v>63</v>
      </c>
      <c r="B139" s="5" t="s">
        <v>23</v>
      </c>
      <c r="C139" s="5" t="s">
        <v>11</v>
      </c>
      <c r="D139" s="5" t="s">
        <v>105</v>
      </c>
      <c r="E139" s="5"/>
      <c r="F139" s="6"/>
      <c r="G139" s="6"/>
      <c r="H139" s="17">
        <f>H140</f>
        <v>85</v>
      </c>
      <c r="I139" s="17">
        <f>I140</f>
        <v>85</v>
      </c>
      <c r="J139" s="17">
        <f>J140</f>
        <v>85</v>
      </c>
    </row>
    <row r="140" spans="1:10" ht="19.5" customHeight="1">
      <c r="A140" s="43" t="s">
        <v>74</v>
      </c>
      <c r="B140" s="5" t="s">
        <v>23</v>
      </c>
      <c r="C140" s="5" t="s">
        <v>11</v>
      </c>
      <c r="D140" s="5" t="s">
        <v>105</v>
      </c>
      <c r="E140" s="5" t="s">
        <v>73</v>
      </c>
      <c r="F140" s="6">
        <f>'[1]главы'!H576</f>
        <v>14093</v>
      </c>
      <c r="G140" s="6">
        <f>'[1]главы'!I576</f>
        <v>0</v>
      </c>
      <c r="H140" s="17">
        <v>85</v>
      </c>
      <c r="I140" s="17">
        <v>85</v>
      </c>
      <c r="J140" s="17">
        <v>85</v>
      </c>
    </row>
    <row r="141" spans="1:10" ht="16.5" customHeight="1">
      <c r="A141" s="4" t="s">
        <v>62</v>
      </c>
      <c r="B141" s="5" t="s">
        <v>23</v>
      </c>
      <c r="C141" s="5" t="s">
        <v>11</v>
      </c>
      <c r="D141" s="5" t="s">
        <v>106</v>
      </c>
      <c r="E141" s="5"/>
      <c r="F141" s="6"/>
      <c r="G141" s="6"/>
      <c r="H141" s="17">
        <f>H143+H142</f>
        <v>1750</v>
      </c>
      <c r="I141" s="17">
        <f>I143+I142</f>
        <v>1750</v>
      </c>
      <c r="J141" s="17">
        <f>J143+J142</f>
        <v>1750</v>
      </c>
    </row>
    <row r="142" spans="1:10" ht="33" customHeight="1">
      <c r="A142" s="4" t="s">
        <v>76</v>
      </c>
      <c r="B142" s="5" t="s">
        <v>23</v>
      </c>
      <c r="C142" s="5" t="s">
        <v>11</v>
      </c>
      <c r="D142" s="5" t="s">
        <v>106</v>
      </c>
      <c r="E142" s="5" t="s">
        <v>68</v>
      </c>
      <c r="F142" s="6"/>
      <c r="G142" s="6"/>
      <c r="H142" s="17">
        <v>15.3</v>
      </c>
      <c r="I142" s="17">
        <v>15.3</v>
      </c>
      <c r="J142" s="17">
        <v>15.3</v>
      </c>
    </row>
    <row r="143" spans="1:10" ht="19.5" customHeight="1">
      <c r="A143" s="43" t="s">
        <v>74</v>
      </c>
      <c r="B143" s="5" t="s">
        <v>23</v>
      </c>
      <c r="C143" s="5" t="s">
        <v>11</v>
      </c>
      <c r="D143" s="5" t="s">
        <v>106</v>
      </c>
      <c r="E143" s="5" t="s">
        <v>73</v>
      </c>
      <c r="F143" s="6"/>
      <c r="G143" s="6"/>
      <c r="H143" s="17">
        <v>1734.7</v>
      </c>
      <c r="I143" s="17">
        <v>1734.7</v>
      </c>
      <c r="J143" s="17">
        <v>1734.7</v>
      </c>
    </row>
    <row r="144" spans="1:10" ht="16.5" customHeight="1">
      <c r="A144" s="4" t="s">
        <v>43</v>
      </c>
      <c r="B144" s="13" t="s">
        <v>23</v>
      </c>
      <c r="C144" s="13" t="s">
        <v>13</v>
      </c>
      <c r="D144" s="13"/>
      <c r="E144" s="13"/>
      <c r="F144" s="14"/>
      <c r="G144" s="14"/>
      <c r="H144" s="18">
        <f>H145</f>
        <v>634</v>
      </c>
      <c r="I144" s="18">
        <f>I145</f>
        <v>634</v>
      </c>
      <c r="J144" s="18">
        <f>J145</f>
        <v>634</v>
      </c>
    </row>
    <row r="145" spans="1:10" ht="51.75" customHeight="1">
      <c r="A145" s="4" t="s">
        <v>56</v>
      </c>
      <c r="B145" s="5" t="s">
        <v>23</v>
      </c>
      <c r="C145" s="5" t="s">
        <v>13</v>
      </c>
      <c r="D145" s="5" t="s">
        <v>107</v>
      </c>
      <c r="E145" s="5"/>
      <c r="F145" s="6"/>
      <c r="G145" s="6"/>
      <c r="H145" s="17">
        <f>H147+H146</f>
        <v>634</v>
      </c>
      <c r="I145" s="17">
        <f>I147+I146</f>
        <v>634</v>
      </c>
      <c r="J145" s="17">
        <f>J147+J146</f>
        <v>634</v>
      </c>
    </row>
    <row r="146" spans="1:10" ht="34.5" customHeight="1">
      <c r="A146" s="4" t="s">
        <v>76</v>
      </c>
      <c r="B146" s="5" t="s">
        <v>23</v>
      </c>
      <c r="C146" s="5" t="s">
        <v>13</v>
      </c>
      <c r="D146" s="5" t="s">
        <v>107</v>
      </c>
      <c r="E146" s="5" t="s">
        <v>68</v>
      </c>
      <c r="F146" s="6"/>
      <c r="G146" s="6"/>
      <c r="H146" s="17">
        <v>18</v>
      </c>
      <c r="I146" s="17">
        <v>18</v>
      </c>
      <c r="J146" s="17">
        <v>18</v>
      </c>
    </row>
    <row r="147" spans="1:10" ht="21" customHeight="1">
      <c r="A147" s="43" t="s">
        <v>74</v>
      </c>
      <c r="B147" s="5" t="s">
        <v>23</v>
      </c>
      <c r="C147" s="5" t="s">
        <v>13</v>
      </c>
      <c r="D147" s="5" t="s">
        <v>107</v>
      </c>
      <c r="E147" s="5" t="s">
        <v>73</v>
      </c>
      <c r="F147" s="6"/>
      <c r="G147" s="6"/>
      <c r="H147" s="17">
        <v>616</v>
      </c>
      <c r="I147" s="17">
        <v>616</v>
      </c>
      <c r="J147" s="17">
        <v>616</v>
      </c>
    </row>
    <row r="148" spans="1:10" ht="23.25" customHeight="1">
      <c r="A148" s="9" t="s">
        <v>36</v>
      </c>
      <c r="B148" s="13" t="s">
        <v>37</v>
      </c>
      <c r="C148" s="13" t="s">
        <v>47</v>
      </c>
      <c r="D148" s="13"/>
      <c r="E148" s="13"/>
      <c r="F148" s="14"/>
      <c r="G148" s="14"/>
      <c r="H148" s="18">
        <f aca="true" t="shared" si="11" ref="H148:J149">H149</f>
        <v>10</v>
      </c>
      <c r="I148" s="18">
        <f t="shared" si="11"/>
        <v>10</v>
      </c>
      <c r="J148" s="18">
        <f t="shared" si="11"/>
        <v>10</v>
      </c>
    </row>
    <row r="149" spans="1:10" ht="17.25" customHeight="1">
      <c r="A149" s="4" t="s">
        <v>38</v>
      </c>
      <c r="B149" s="5" t="s">
        <v>37</v>
      </c>
      <c r="C149" s="5" t="s">
        <v>9</v>
      </c>
      <c r="D149" s="5"/>
      <c r="E149" s="5"/>
      <c r="F149" s="6"/>
      <c r="G149" s="6"/>
      <c r="H149" s="17">
        <f>H150</f>
        <v>10</v>
      </c>
      <c r="I149" s="17">
        <f t="shared" si="11"/>
        <v>10</v>
      </c>
      <c r="J149" s="17">
        <f t="shared" si="11"/>
        <v>10</v>
      </c>
    </row>
    <row r="150" spans="1:10" ht="16.5" customHeight="1">
      <c r="A150" s="4" t="s">
        <v>61</v>
      </c>
      <c r="B150" s="5" t="s">
        <v>37</v>
      </c>
      <c r="C150" s="5" t="s">
        <v>9</v>
      </c>
      <c r="D150" s="5" t="s">
        <v>103</v>
      </c>
      <c r="E150" s="5"/>
      <c r="F150" s="6"/>
      <c r="G150" s="6"/>
      <c r="H150" s="17">
        <f>H151</f>
        <v>10</v>
      </c>
      <c r="I150" s="17">
        <f>I151</f>
        <v>10</v>
      </c>
      <c r="J150" s="17">
        <f>J151</f>
        <v>10</v>
      </c>
    </row>
    <row r="151" spans="1:13" ht="33" customHeight="1">
      <c r="A151" s="4" t="s">
        <v>76</v>
      </c>
      <c r="B151" s="5" t="s">
        <v>37</v>
      </c>
      <c r="C151" s="5" t="s">
        <v>9</v>
      </c>
      <c r="D151" s="5" t="s">
        <v>103</v>
      </c>
      <c r="E151" s="5" t="s">
        <v>68</v>
      </c>
      <c r="F151" s="6"/>
      <c r="G151" s="6"/>
      <c r="H151" s="17">
        <v>10</v>
      </c>
      <c r="I151" s="17">
        <v>10</v>
      </c>
      <c r="J151" s="17">
        <v>10</v>
      </c>
      <c r="L151" s="48"/>
      <c r="M151" s="48"/>
    </row>
    <row r="152" spans="1:13" ht="24.75" customHeight="1">
      <c r="A152" s="71" t="s">
        <v>35</v>
      </c>
      <c r="B152" s="72"/>
      <c r="C152" s="72"/>
      <c r="D152" s="72"/>
      <c r="E152" s="73"/>
      <c r="F152" s="14" t="e">
        <f>#REF!+F132+#REF!+F109+F78+#REF!+#REF!+F62+F54+F9</f>
        <v>#REF!</v>
      </c>
      <c r="G152" s="14" t="e">
        <f>#REF!+G132+#REF!+G109+G78+#REF!+#REF!+G62+G54+G9</f>
        <v>#REF!</v>
      </c>
      <c r="H152" s="18">
        <f>H148+H132+H109+H78+H69+H62+H54+H9+H122</f>
        <v>117432.79999999999</v>
      </c>
      <c r="I152" s="18">
        <f>I148+I132+I109+I78+I69+I62+I54+I9+I122</f>
        <v>121962.7</v>
      </c>
      <c r="J152" s="18">
        <f>J148+J132+J109+J78+J69+J62+J54+J9+J122</f>
        <v>122000.5</v>
      </c>
      <c r="L152" s="48"/>
      <c r="M152" s="48"/>
    </row>
    <row r="153" spans="1:11" ht="15.75">
      <c r="A153" s="26"/>
      <c r="B153" s="27"/>
      <c r="C153" s="27"/>
      <c r="D153" s="27"/>
      <c r="E153" s="49"/>
      <c r="F153" s="50"/>
      <c r="G153" s="50"/>
      <c r="H153" s="24"/>
      <c r="I153" s="29"/>
      <c r="J153" s="29"/>
      <c r="K153" s="48"/>
    </row>
    <row r="154" spans="1:11" ht="15.75">
      <c r="A154" s="26"/>
      <c r="B154" s="26"/>
      <c r="C154" s="26"/>
      <c r="D154" s="26"/>
      <c r="E154" s="50"/>
      <c r="F154" s="50"/>
      <c r="G154" s="50"/>
      <c r="H154" s="28"/>
      <c r="I154" s="29"/>
      <c r="J154" s="29"/>
      <c r="K154" s="48"/>
    </row>
    <row r="155" spans="1:10" ht="15.75">
      <c r="A155" s="26"/>
      <c r="B155" s="26"/>
      <c r="C155" s="26"/>
      <c r="D155" s="26"/>
      <c r="E155" s="50"/>
      <c r="F155" s="50"/>
      <c r="G155" s="50"/>
      <c r="H155" s="51"/>
      <c r="I155" s="29"/>
      <c r="J155" s="29"/>
    </row>
    <row r="156" spans="1:8" ht="15">
      <c r="A156" s="52"/>
      <c r="B156" s="52"/>
      <c r="C156" s="52"/>
      <c r="D156" s="52"/>
      <c r="E156" s="53"/>
      <c r="F156" s="53"/>
      <c r="G156" s="53"/>
      <c r="H156" s="54"/>
    </row>
    <row r="157" spans="1:8" ht="15">
      <c r="A157" s="52"/>
      <c r="B157" s="52"/>
      <c r="C157" s="52"/>
      <c r="D157" s="52"/>
      <c r="E157" s="53"/>
      <c r="F157" s="53"/>
      <c r="G157" s="53"/>
      <c r="H157" s="54"/>
    </row>
    <row r="158" spans="1:8" ht="15">
      <c r="A158" s="52"/>
      <c r="B158" s="52"/>
      <c r="C158" s="52"/>
      <c r="D158" s="52"/>
      <c r="E158" s="53"/>
      <c r="F158" s="53"/>
      <c r="G158" s="53"/>
      <c r="H158" s="54"/>
    </row>
    <row r="159" spans="1:8" ht="15">
      <c r="A159" s="52"/>
      <c r="B159" s="52"/>
      <c r="C159" s="52"/>
      <c r="D159" s="52"/>
      <c r="E159" s="53"/>
      <c r="F159" s="53"/>
      <c r="G159" s="53"/>
      <c r="H159" s="54"/>
    </row>
    <row r="160" spans="1:8" ht="15">
      <c r="A160" s="52"/>
      <c r="B160" s="52"/>
      <c r="C160" s="52"/>
      <c r="D160" s="52"/>
      <c r="E160" s="53"/>
      <c r="F160" s="53"/>
      <c r="G160" s="53"/>
      <c r="H160" s="56"/>
    </row>
    <row r="161" spans="1:8" ht="15">
      <c r="A161" s="52"/>
      <c r="B161" s="52"/>
      <c r="C161" s="52"/>
      <c r="D161" s="52"/>
      <c r="E161" s="74"/>
      <c r="F161" s="74"/>
      <c r="G161" s="74"/>
      <c r="H161" s="74"/>
    </row>
  </sheetData>
  <sheetProtection/>
  <mergeCells count="14">
    <mergeCell ref="A152:E152"/>
    <mergeCell ref="E161:H161"/>
    <mergeCell ref="A6:A7"/>
    <mergeCell ref="H6:H7"/>
    <mergeCell ref="G6:G7"/>
    <mergeCell ref="F6:F7"/>
    <mergeCell ref="E6:E7"/>
    <mergeCell ref="D6:D7"/>
    <mergeCell ref="C6:C7"/>
    <mergeCell ref="B6:B7"/>
    <mergeCell ref="I1:J2"/>
    <mergeCell ref="I6:I7"/>
    <mergeCell ref="J6:J7"/>
    <mergeCell ref="A5:J5"/>
  </mergeCells>
  <printOptions/>
  <pageMargins left="0.9448818897637796" right="0.35433070866141736" top="0.3937007874015748" bottom="0.3937007874015748" header="0.5118110236220472" footer="0.5118110236220472"/>
  <pageSetup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ДНС</cp:lastModifiedBy>
  <cp:lastPrinted>2020-11-06T11:36:22Z</cp:lastPrinted>
  <dcterms:created xsi:type="dcterms:W3CDTF">1996-10-08T23:32:33Z</dcterms:created>
  <dcterms:modified xsi:type="dcterms:W3CDTF">2020-11-06T11:36:24Z</dcterms:modified>
  <cp:category/>
  <cp:version/>
  <cp:contentType/>
  <cp:contentStatus/>
</cp:coreProperties>
</file>