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135" windowHeight="12165" activeTab="0"/>
  </bookViews>
  <sheets>
    <sheet name="В стадии реализации" sheetId="1" r:id="rId1"/>
    <sheet name="В стадии бизнес-идеи" sheetId="2" r:id="rId2"/>
    <sheet name="Реализованные" sheetId="3" r:id="rId3"/>
  </sheets>
  <definedNames>
    <definedName name="_xlnm.Print_Titles" localSheetId="1">'В стадии бизнес-идеи'!$2:$6</definedName>
    <definedName name="_xlnm.Print_Titles" localSheetId="0">'В стадии реализации'!$2:$6</definedName>
    <definedName name="_xlnm.Print_Area" localSheetId="1">'В стадии бизнес-идеи'!$A$1:$F$55</definedName>
    <definedName name="_xlnm.Print_Area" localSheetId="0">'В стадии реализации'!$A$1:$J$39</definedName>
  </definedNames>
  <calcPr calcMode="manual" fullCalcOnLoad="1" refMode="R1C1"/>
</workbook>
</file>

<file path=xl/sharedStrings.xml><?xml version="1.0" encoding="utf-8"?>
<sst xmlns="http://schemas.openxmlformats.org/spreadsheetml/2006/main" count="367" uniqueCount="225">
  <si>
    <t>Объем привлеченных инвестиций, млн. рублей</t>
  </si>
  <si>
    <t>Создано рабочих мест, ед.</t>
  </si>
  <si>
    <t>Срок реализации проекта</t>
  </si>
  <si>
    <t>План по проекту всего</t>
  </si>
  <si>
    <t>2016-2020</t>
  </si>
  <si>
    <t>2020-2028</t>
  </si>
  <si>
    <t>2019-2028</t>
  </si>
  <si>
    <t>Белая Холуница</t>
  </si>
  <si>
    <t>Кирс</t>
  </si>
  <si>
    <t>2018-2020</t>
  </si>
  <si>
    <t>2018-2021</t>
  </si>
  <si>
    <t>2018-2027</t>
  </si>
  <si>
    <t>2020-2027</t>
  </si>
  <si>
    <t>Вятские Поляны</t>
  </si>
  <si>
    <t>2018-2028</t>
  </si>
  <si>
    <t>Красная Поляна</t>
  </si>
  <si>
    <t>Кирово-Чепецк</t>
  </si>
  <si>
    <t>2020-2025</t>
  </si>
  <si>
    <t>2019-2020</t>
  </si>
  <si>
    <t>Луза</t>
  </si>
  <si>
    <t>2019-2021</t>
  </si>
  <si>
    <t>Омутнинск</t>
  </si>
  <si>
    <t>Мурыгино</t>
  </si>
  <si>
    <t>2014-2020</t>
  </si>
  <si>
    <t>2021-2023</t>
  </si>
  <si>
    <t>х</t>
  </si>
  <si>
    <t>Итого по инвестиционным проектам в стадии реализации</t>
  </si>
  <si>
    <t>Организация производства по выпуску двух видов шпона и лиственных материалов 
ООО "САНЮ"</t>
  </si>
  <si>
    <t xml:space="preserve">Строительство автозаправочной станции "Лукойл"
ООО "Зенит +" </t>
  </si>
  <si>
    <t>2013-2020</t>
  </si>
  <si>
    <t>Организация пеллетного и лесозаготовительного производств, склада по хранению и увлажнению пиловочника на территории моногорода Луза ООО "Хольц Хаус"</t>
  </si>
  <si>
    <t>Наименование проекта и инициатора</t>
  </si>
  <si>
    <t>№ п/п</t>
  </si>
  <si>
    <t>2017-2027</t>
  </si>
  <si>
    <t>Строительство завода по переработке древесины
ООО "Инвестиции и технологии ШИ"</t>
  </si>
  <si>
    <t>Модернизация лесозаготовительного и деревообрабатывающего производства 
ООО "Белфор"</t>
  </si>
  <si>
    <t>Строительство цеха по переработке древесины   
ООО "Белохолуницкая ЛХК"</t>
  </si>
  <si>
    <t>Завод по производству OSB-плиты на территории г. Белая Холуница, Кировской области
ООО "Монолит"</t>
  </si>
  <si>
    <t>Производство домокомплектов 
ООО Стройбетон/ИП Осколков А.А.</t>
  </si>
  <si>
    <t>Производство глауконита 
ООО "Верхнекамские удобрения"</t>
  </si>
  <si>
    <t>Производство посуды ТМ "Мечта" 
ООО "НУР"</t>
  </si>
  <si>
    <t>Производственное предприятие ООО "ВЫСОТА 43" по производству грузоподъемного оборудования
ООО "ВЫСОТА 43"</t>
  </si>
  <si>
    <t>Производство калиброванных прутков (полуфабрикатов) из стальной заготовки
ООО "Сервисный Металлоцентр ВП"</t>
  </si>
  <si>
    <t>Организация оранжерейного комплекса по производству роз на территории промышленного парка "Вятские Поляны" в г. Вятские Поляны, Кировской области
ООО "Макси Флора Агро"</t>
  </si>
  <si>
    <t>Производство утеплителя "Стиплекс"
ООО "Стиплекс"</t>
  </si>
  <si>
    <t>Развитие производства наукоемких медицинских изделий 
ООО "СКБ МТ"</t>
  </si>
  <si>
    <t>Модернизация производства ООО «Вяткаплитпром» 2018-2020 гг.»
ООО «Вяткаплитпром"</t>
  </si>
  <si>
    <t>Создание производства по выпуску малотоннажной химии 
ООО "Унихимтек"</t>
  </si>
  <si>
    <t>Строительство автомобильной газонаполнительной компрессорной станции  
ООО "Газпром газомоторное топливо"</t>
  </si>
  <si>
    <t>Организация производственной площадки по оказанию услуг по распиловке древесины и производству топливных гранул 
ООО "ФОРЭСТ"</t>
  </si>
  <si>
    <t>Увеличение производственных мощностей по производству защитного картонного уголка 
ООО "Пром-Экопак"</t>
  </si>
  <si>
    <t>Производство одежды 
ООО "ОКЕЙ"</t>
  </si>
  <si>
    <t xml:space="preserve">Строительство спортивно-оздоровительного комплекса 
ИП Копылов В.А. </t>
  </si>
  <si>
    <t xml:space="preserve">План по объему привлеченных инвестиций, млн. рублей </t>
  </si>
  <si>
    <t>План по созданию рабочих мест, единиц</t>
  </si>
  <si>
    <t>не определен</t>
  </si>
  <si>
    <t>Прием, переработка, хранение твердых коммунальных отходов, ООО "Эко-Сити"</t>
  </si>
  <si>
    <t>Производство металлических изделий, инициатор - Лукин И.В.</t>
  </si>
  <si>
    <t>Нет контактов инициаторов</t>
  </si>
  <si>
    <t>ООО «Технополимер»</t>
  </si>
  <si>
    <t>ОАО «Вятско-Полянская Птицефабрика»</t>
  </si>
  <si>
    <t>ООО «Таткардан»</t>
  </si>
  <si>
    <t>ООО «Нерудэксперт»</t>
  </si>
  <si>
    <t>Организация производства по обработке металлических изделий на территории города Вятские Поляны, ООО «Партнер 43»</t>
  </si>
  <si>
    <t>Строительство завода по переработке древесины 
АО «Красный якорь»</t>
  </si>
  <si>
    <t xml:space="preserve">Инициатор проекта рассмтривает вариант реализации проекта после присвоения статуса ТОСЭР моногороду Кирово-Чепецк
</t>
  </si>
  <si>
    <t>Организация производства минерализованных питательных грунтов на основе торфа 
АО «ВяткаТорф»</t>
  </si>
  <si>
    <t>Проект находится в стадии защиты перед головной компанией в Москве. Ожидает, что в конце февраля будет принято решение о финансироваться проекта. На данный момент займ ФРМ не подходит для компании, так как рассматривает вариант о смене площадки проекта, возможно не в границах моногорода Кирово-Чепецк.</t>
  </si>
  <si>
    <t xml:space="preserve">Производство ПЭТ тары ООО «Орбита СП»
</t>
  </si>
  <si>
    <t xml:space="preserve">При условии получения моногородом  статуса ТОСЭР , потенциальный инвесторООО «Орбита СП»
</t>
  </si>
  <si>
    <t xml:space="preserve">Производство карбамидоформальде гидного концентрата и формалина ООО «КЧЗ «Агрохимикат»
</t>
  </si>
  <si>
    <t xml:space="preserve">При условии получения моногородом  статуса ТОСЭР , потенциальный инвестор ООО «КЧЗ «Агрохимикат»
</t>
  </si>
  <si>
    <t>2021-2025</t>
  </si>
  <si>
    <t>По словам директора предприятия, Коваленко Александра Михайловича, в рамках проекта планируется создание предприятия по выпуску продукции малотоннажной химии (продукция на основе графита, огнезащитные материалы, антикорозийные лакокрасочные материалы), используя, в том числе, приобретенные группой компаний "Унихимтек" производственные площади бывшего завода ЖБИК. У предприятия имеется производственная площадка в Тульской области, загрузка которой планируется продукцией данного предприятия. ориентировочные планы по началу производства 2021 год.</t>
  </si>
  <si>
    <t>Проект перенесен из вкладки в стадии реализации</t>
  </si>
  <si>
    <t xml:space="preserve">Столярный цех по изготовлению изделий из экологически чистого сырья,
ИП Медведев Александр Борисович </t>
  </si>
  <si>
    <t>2020-2021</t>
  </si>
  <si>
    <t>Инициатор проекта сообщил, что на сегодняшний день в собственности имеется столярный цех площадью 240 м2, вместе с тем планируется строительство второго цеха площадью около 200 м2. Также инвестор пояснил, что в 2019 году обращался в местный муниципалитет с вопросом о реализации данного проекта, ответных действий со стороны администрации не последовало. В связи с этим руководством Агентства по развитию моногородов Кировской области было принято решении о назначении встречи с данным инвестором в целях информирования о имеющихся возможностях реализации инвестором инвестиционного проекта, а также существующих на сегодняшний день мерах поддержки.</t>
  </si>
  <si>
    <t>Производство биологически-активных добавок,
ООО «Квадрат-С»</t>
  </si>
  <si>
    <t>Информация по проекту уточняется. Планируется совещание МЭРиПП с инвестором и МО.</t>
  </si>
  <si>
    <t>Планируется реализация проекта ООО «ФОРЭСТ», руководитель
Крутиков В.О. «Организация производственной площадки по оказанию услуг по распиловке древесины и производству топливных гранул». Проектом предусмотрено вложение 44,0 млн. рублей инвестиций, в том числе заемные средства 30 млн. рублей (68,2%), собственные средства 14 млн. рублей (31,8%). В 1 квартале
2021 года планируется запуск производства и выход на 100 % загрузку производственных мощностей. В июне 2019 года инициатором проекта направлена заявка на получение займа в Фонде развития моногородов в размере 30 млн. рублей, на текущий момент ведется работа по получению банковской гарантии в Россельхозбанке.</t>
  </si>
  <si>
    <t>Стрижи</t>
  </si>
  <si>
    <r>
      <t xml:space="preserve">«Организация современного производства деревянных домов и сопутствующих товаров в п. Стрижи» </t>
    </r>
    <r>
      <rPr>
        <sz val="12"/>
        <rFont val="Times New Roman"/>
        <family val="1"/>
      </rPr>
      <t>ООО "Стрижевский ДОК"</t>
    </r>
  </si>
  <si>
    <t>Для реализации инвестиционного проекта определена площадка, но для размещения производства необходимо внесение изменений в генеральный план и правила землепользования и застройки Стрижевского городского поселения (изменение территориальной зоны, которая бы допускала строительство подобных объектов). В бюджете Стрижевского городского поселения средства не предусмотрены.</t>
  </si>
  <si>
    <t xml:space="preserve">Не дозвонились </t>
  </si>
  <si>
    <t>Уржум</t>
  </si>
  <si>
    <t>Создание завода по упаковке для смотровых люков стиральных машин 
ООО «Вятский промышленный завод»</t>
  </si>
  <si>
    <t>Инициатору проекта доведена информация о мерах поддержки. После решения учредителей компании ООО «Вятский промышленный завод» будет принято решение о получении мер поддержки.</t>
  </si>
  <si>
    <t>Демьяново</t>
  </si>
  <si>
    <t>Строительство завода по производству березовой фанеры в объеме 46 тыс. м3/год в пгт Демьяново (ООО "ЖЛПК")</t>
  </si>
  <si>
    <t xml:space="preserve">Инвест-проект в стадии разработки.  </t>
  </si>
  <si>
    <t>Строительство завода по производству ОSB плит мощностью 30000 м3/год (ООО "АльянсНефть")</t>
  </si>
  <si>
    <t>Инвест-проект в стадии разработки.  Подготовлен бизнес-проект по строительству завода по производству ОSB плит мощностью 30000 м3/год.</t>
  </si>
  <si>
    <t>Город активного долголетия (оздоровительный центр с плавательным бассейном), инициатор Коханов Владимир Константинович</t>
  </si>
  <si>
    <t xml:space="preserve">Сменили соинвестора, продолжают работу по получению банковской гарантии. Готовится заявка на получение займа в ФРМ на строительство плавательного бассейна. </t>
  </si>
  <si>
    <t>Город активного долголетия (пансионат для людей пожилого возраста санаторно-курортного типасо встроенным помещением развлекательно-оздоровительного центра), инициатор Коханов Владимир Константинович</t>
  </si>
  <si>
    <t>2020-2023</t>
  </si>
  <si>
    <t>Соинвестор УКС "Авитек", после решения с ним организационных вопросов, будет принято решение о дальнейшей реализации проекта</t>
  </si>
  <si>
    <t>Итого по инвестиционным проектам</t>
  </si>
  <si>
    <t>Х</t>
  </si>
  <si>
    <t>Мониторинг инвестиционных проектов в стадии бизнес-идеи на территории моногородов Кировской области по состоянию на 01.07.2020</t>
  </si>
  <si>
    <t>Мониторинг инвестиционных проектов в стадии реализации на территории моногородов Кировской области по состоянию на 01.07.2020</t>
  </si>
  <si>
    <t>Факт на 01.07.2020</t>
  </si>
  <si>
    <t>Факт  на 01.01.2020</t>
  </si>
  <si>
    <t>Наиболее значимые моменты реализачии проекта и освоения объемов инвестиций на 01.07.2020</t>
  </si>
  <si>
    <t xml:space="preserve">Реализация проекта планируется на территории двух муниципальных образований. На территории г. Вятские Поляны будет расположен склад и осуществляться фасовка отходов (участок в настоящее время не определен). На территории Вятскополянского района будет осуществляться хранение (участок определен - место, выделенное под полигон). Деятельность была приостановлена в связи с пандемией. В настоящее время возобновляется работа по подготовке заявления на предоставление земельного участка в аренду. </t>
  </si>
  <si>
    <t xml:space="preserve">Продолжается подбор оборудования, которое позволит достичь запланированных объемов производства. В г. Йошкар-Ола организовано пробное производство партии керамощебня объемом 100 кг. для проведения дополнительных испытаний. Имеются сложности в работе с министерством строительства Кировской области (позиция министерства - производимый керомащебень не подходит). </t>
  </si>
  <si>
    <t xml:space="preserve">Введение ограничительных мероприятий негативным образом сказалось на работе предприятия. Не достигнуты окончательные договоренности с ООО «ВЫСОТА 43» об объемах производства. В условиях сложившейся социально-экономической ситуации вхождение в ТОСЭР в настоящее время не рассматривается. </t>
  </si>
  <si>
    <t>Производство гранул из куриного помета с применением технологии ДОЗАГРАН, ЮЛ не зарегистрировано</t>
  </si>
  <si>
    <t>Ведется работа с руководством птицефабрики по определению объемов возможной отгрузки куриного помета для переработки. Решаются вопросы в отношении земельного участка (разрешенное использование, санитарно-защитные зоны).  Ожидается приезд зарубежного специалиста (в настоящее время его выезд невозможен).</t>
  </si>
  <si>
    <t>Ограничительные мероприятия негативным образом сказались на работе предприятия. Главная задача на сегодняшний день - сохранить действующее производство. Вопрос реализации нового проекта в настоящее время не рассматривается. Интерес сохраняется</t>
  </si>
  <si>
    <t xml:space="preserve">Отмечается нехватка имеющихся производственных площадей. Необходимо приобретение новых с целью расширения действующего производства. Проведен анализ кадрового потенциала г. Вятские Поляны. Имеется риск нехватки квалифицированных специалистов в связи с их отъездом для работы вахтовым методом. Стоп фактор для входа на территорию Кировской области – особенности подходов в работе налоговой инспекции. </t>
  </si>
  <si>
    <t xml:space="preserve">Проект в стадии реализации. На данный момент налажено производство пиломатериала строганного (евровагонка, блокхаус, имитация) и погонажных изделий. В 2020 году новых вложений нет, новые рабочие места не создавались. На 01.07.2020 предприятие осуществляет деятельность. </t>
  </si>
  <si>
    <t>2022-2025</t>
  </si>
  <si>
    <t xml:space="preserve">Прокладка тепловой сети от котельной № 3  пгт Демьяново до тепловой сети ул. Советская  с оборудованием ЦТП № 1 и реконструкцией тепловых сетей по улицам Советская и Комсомольская (ООО «Система», инициатор Шорохов Александр Иванович, управляющий)  </t>
  </si>
  <si>
    <t>2020-2024</t>
  </si>
  <si>
    <t>Строительство семейного культурного центра с кинотеатром
ИП Семеновых Т.Н. (ООО "Фрегат")</t>
  </si>
  <si>
    <r>
      <t>Планируется создание, используя, в том числе, производственные площади бывшего завода ЖБИК, предприятие по выпуску продукции малотоннажной химии (продукция на основе графита, огнезащитные материалы, антикоррозийные лакокрасочные материалы).</t>
    </r>
    <r>
      <rPr>
        <sz val="12"/>
        <rFont val="Times New Roman"/>
        <family val="1"/>
      </rPr>
      <t xml:space="preserve"> На сегодняшний день получение информации от инициатора проекта затруднено, руководитель на контакт не выходит. Администрация муниципалитета так же не располагает актуальными данными. Направлен письменный запрос информации о реализации проекта.</t>
    </r>
  </si>
  <si>
    <t>Инициатором проекта приобретен земельный участок для реализации инвестиционного проекта стоимостью 2,2 млн. рублей, также в рамках проекта приобретены стройматериалы и металлоконструкции на сумму 3,66 млн. рублей. По состоянию на сегодняшний день инвестиционный проект переоформлен на супругу ИП Семеновых Т.Н. Заключен договор с подрядчиком, начаты строительные работы. Общая стоимость проекта переоценена в 50 млн. рублей (40 млн. рублей - строительство и ремонт здания, 10 млн. рублей - покупка оборудования) возможно изменение в сторону увеличения. Ведутся внутренние отделочные работы. 
Получено предварительное одобрение на получение займа ФРМ, прорабатывается вопрос по получению банковской гарантии в «НДБ Банк».</t>
  </si>
  <si>
    <t>Факт на 01.01.2020</t>
  </si>
  <si>
    <t xml:space="preserve">Проект в стадии реализации. В  2019 года было приобретено основное средство: КамАЗ сортиментовоз на сумму 5,1 млн. рублей. В 2020 году новых вложений нет, рабочие места не создавались. На 01.07.2020 предприятие осуществляет деятельность. </t>
  </si>
  <si>
    <t>Проект реализуется. Получена лицензия, заключение по проекту геологоразведки в г. Нижний Новгород. В рамках реализации инвестиционного проекта на сегодняшний день привлечено 0,16 млн. рублей инвестиций на проведение геолого-разведовательных работ. В 2019 проведены бурильные работы. На сегодняшний день решается вопрос о местонахождении перерабатывающего производства. В случае выбора производственной площадки за пределами моногорода Кирс (п. Рудничный), инвестиционный проект будет исключен из перечня проектов. Ведется работа по получению лицензии на разработку месторождения.</t>
  </si>
  <si>
    <t>Подготовка пакета документов и получение банковской гарантии (в том числе по линии АО "Корпорация "МСП") планируется осенью 2020 года. Заключить договор аренды земельного участка планируется до 01.08.2020. В настоящее время объявлен аукцион, принимаются заявки.</t>
  </si>
  <si>
    <t>154,200/
131,233</t>
  </si>
  <si>
    <t>166,198/
141,231</t>
  </si>
  <si>
    <t>26,442/
22,509</t>
  </si>
  <si>
    <t>28,027/
23,830</t>
  </si>
  <si>
    <r>
      <t xml:space="preserve">22.12.2017 заключено соглашение об осуществлении деятельности на ТОСЭР Вятские Поляны, 29.12.2017 включено в Реестр резидентов ТОСЭР.
Запуск производственного предприятия осуществлялся в 2 этапа. Открытие первой очереди производства в сентябре 2017 года позволило дать старт производственной деятельности компании: здесь начали производить все детали из листового металла. Позднее в производственных корпусах было установлено специальное технологическое оборудование для участка по подготовке поверхности и нанесению полимерных порошковых материалов, организованы специальные сборочные участки, сварочный участок, установлены новые сверлильные станки и ленточнопильный станок.
В марте 2018 года состоялась торжественная церемония открытия второй очереди производства ООО «ВЫСОТА 43». Запуск второй очереди позволил полностью разместить производство лифтового оборудования на заводе, включая покраску изготовленных деталей, сборку всех узлов, упаковку и отправку потребителю. 
Произошла смена учредителей (ООО "Вертра" с 03.04.2020, 51%). Имеется задолженность перед КРКО. Составлен график погашения остатка задолженности, согласно которому ежемесячный платеж составит </t>
    </r>
    <r>
      <rPr>
        <sz val="12"/>
        <color indexed="8"/>
        <rFont val="Times New Roman"/>
        <family val="1"/>
      </rPr>
      <t>500</t>
    </r>
    <r>
      <rPr>
        <sz val="12"/>
        <color indexed="8"/>
        <rFont val="Times New Roman"/>
        <family val="1"/>
      </rPr>
      <t xml:space="preserve"> тыс. рублей. Расторгнут договор аренды, ведется работа по заключению нового договора. Проект договора согласовывается сторонами, со стороны ООО "ВЫСОТА 43" подготовлен протокол разногласий. Заключен контракт на установку 33 лифтов в г. Кирово-Чепецк. Монтаж оборудования будет осуществлять ООО "Альтаир". Срок сдачи объекта по контракту - октябрь 2020 года. Средняя з/ плата по итогу 2019 года составила 53,7 тыс. рублей. На сегодняшний день предприятие «Высота 43» исключено из реестра квалифицированных организаций по выполнению капитального ремонта многоквартирных домов Кировской области.</t>
    </r>
  </si>
  <si>
    <t>3,308/
2,914</t>
  </si>
  <si>
    <t>82,804/
70,794</t>
  </si>
  <si>
    <t>16.03.2018 заключено соглашение об осуществлении деятельности на ТОСЭР Вятские Поляны. 03.05.2018 ООО «Стиплекс» включено в реестр резидентов ТОСЭР.
Продукция прошла обязательную сертификацию по пожарной безопасности (Сертификат С-RU.ПБ57.В.03954 № 0020301). Продукция также соответствует ГОСТ 15588-2014. 
18.11.2019 с предприятием заключено дополнительное соглашение с рядом изменений касающихся отчетности, капитальных вложений. На 01.07.2020 деятельность  осуществляется в полном объеме. Предприятие  столкнулось с проблемой нехватки сырья. Единственный поставщик-монополист был вынужден снизить объемы производства в период пандемии. В настоящее время поставщик не может удовлетворить все заявки покупателей. Отгрузка сырья ведется с задержкой в 3 недели. ООО "Стиплекс" было вынуждено приобрести импортное сырье по более высокой цене. Однако импортное сырье не удовлетворяет инвестора по качеству. По прогнозу руководства предприятия, имеющегося в наличии сырья не достаточно для осуществления деятельности на протяжении 3 недель. Имеется риск простоя предприятия до момента поставки сырья ОАО "Сибур-Химпром". Средняя з/ плата по итогу 2019 года составила 13,1 тыс. рублей.</t>
  </si>
  <si>
    <t>41,646/
35,016</t>
  </si>
  <si>
    <t>52,059/
43,693</t>
  </si>
  <si>
    <t>Заключено соглашение 25.10.2018, 14.11.2018 включено в реестр резидентов ТОСЭР. 
В декабре 2018 года  по договору сублизинга №19 от 18.12.2018 приобретено оборудование (комбинированная волочильная линия schumag-IB/6.5.), осуществляются ежемесячные платежи. Руководством предприятия рассматривался ранее вопрос об открытии производства готовой продукции из производимого на действующем предприятии прутка. На данный момент рассмотрение данного вопроса приостановлено.
На 01.07.2020 деятельность предприятие осуществляет. Объем продаж возвращается к привычному уровню. По прежнему отмечается увеличение транспортных расходов.  Средняя з/ плата по итогу 2019 года составила 52 тыс. рублей.</t>
  </si>
  <si>
    <r>
      <t>Цель проекта – организация тепличного хозяйства по выращиванию цветов. Учредитель ООО «Макси Флора Агро» одновременно является владельцем компании «МаксиФлора» - сеть цветочных магазинов в Кирове и Сыктывкаре. Заключено соглашение 24.12.2019, 26.12.2019 включено в Реестр резидентов ТОСЭР.  В связи с расширением бизнеса и обладанием необходимого опыта в «цветочном бизнесе» было принято решение о создании тепличного комплекса на территории региона для непосредственной поставки в сеть магазинов «МаксиФлора», а также для флористических салонов региона и соседних областей. Ведется работа по получению займа в ФРМ. Предварительная заявка одобрена.</t>
    </r>
    <r>
      <rPr>
        <i/>
        <sz val="12"/>
        <color indexed="10"/>
        <rFont val="Times New Roman"/>
        <family val="1"/>
      </rPr>
      <t xml:space="preserve"> </t>
    </r>
    <r>
      <rPr>
        <sz val="12"/>
        <rFont val="Times New Roman"/>
        <family val="1"/>
      </rPr>
      <t xml:space="preserve">Решается вопрос о предоставлении банковской гарантии предприятию для получения займа ФРМ. В связи с введением ограничительных мероприятий процесс был приостановлен. До настоящего времени инвестор не приступил к реализации проекта. Имеется риск недостижения целевых показателей, установленных на 2020 год. 16.06.2020 администрацией города в адрес министерства экономического развития и поддержки предпринимательства Кировской области направлено письмо с просьбой рассмотрения возможности корректировки значений целевых показателей. </t>
    </r>
  </si>
  <si>
    <t>Проект реализуется. В конце 2018 года проведены переговоры с Китаем по приобретению еще одной дополнительной линии по производству уголка картонного защитного, в 1 квартале 2019 года оборудование запущено в работу. В декабре 2019 года приобретены в собственность помещения и новое оборудования для увеличения производственных мощностей. Ведется работа по расширению рынков сбыта. Объем дополнительных вложений в инвестиционный проект в 2020 году составил 5,6 млн.рублей (займ Фонда поддержки МСП в ВП под льготный процент), приобретено дополнительное оборудование и транспортное средство. Предприятие работает в полном объеме.</t>
  </si>
  <si>
    <r>
      <t>Основная перспективная продукция – полнопроточный трехстворчатый механический протез клапана сердца «ТриЛикс Торнадо». Прогноз потребности – 2000-3000 штук в год в РФ. Плановая цена – 60 тыс. рублей. Данное изделие имеет хороший экспортный потенциал. Центр им. Бакулева является основным научным партнером СКБ МТ, с которым проводятся научно-исследовательские работы по разработке новых медицинских изделий. К этим работам относится разработка трехстворчатого полнопроточного протеза клапана сердца 4-го поколения. Данная разработка обладает мировой новизной и в случае успешного внедрения в клиническую практику позволит существенно улучшить качество жизни больных в послеоперационный период. Со слов Анисимова Андрея Николаевича предприятие планирует подать заявку в ФРМ для получения займа по программе 5-250</t>
    </r>
    <r>
      <rPr>
        <sz val="12"/>
        <rFont val="Times New Roman"/>
        <family val="1"/>
      </rPr>
      <t>.</t>
    </r>
  </si>
  <si>
    <t xml:space="preserve">На территории муниципального образования "Город Кирово-Чепецк" Кировской области осуществляется строительство автомобильной газонаполнительной компрессорной станции, планируемый срок ввода в эксплуатацию - сентябрь 2020 года. В настоящее время газопровод доведен до границы земельного участка станции, построен служебно-эксплуатационный блок (СЭБ), смонтирована компрессорная установка, выполнено щебеночное основание на 70%, завершаются работы по монтажу навеса. Работы по устройству подьезда к станции и по благоустройству территории запланированы на август 2020 года. </t>
  </si>
  <si>
    <t xml:space="preserve">Инициатор проекта рассматривает вариант реализации проекта после присвоения статуса ТОСЭР моногороду Кирово-Чепецк.
</t>
  </si>
  <si>
    <t xml:space="preserve">Потенциальный инвестор при условии получения моногородом статуса ТОСЭР.
</t>
  </si>
  <si>
    <t>Потенциальный инвестор при условии получения моногородом статуса ТОСЭР.</t>
  </si>
  <si>
    <t>Проект защищен перед головной компанией в Москве. На данный момент займ ФРМ не подходит для компании, так как рассматривается вариант размещения производства на территории Оричевского района и получение лизинга.</t>
  </si>
  <si>
    <t>Соинвестор УКС "Авитек", после решения с ним организационных вопросов, будет принято решение о дальнейшей реализации проекта.</t>
  </si>
  <si>
    <r>
      <t>Приобретено оборудование для производства пеллет из сырья низкой влажности (сухого сырья). Проводится рабо</t>
    </r>
    <r>
      <rPr>
        <sz val="12"/>
        <rFont val="Times New Roman"/>
        <family val="1"/>
      </rPr>
      <t>та по закупке оборудования для производства пеллет из сырья естественной влажности (2-я линия, монтаж которой планируется к концу 2021 года). Предприятие получило одобрение федерального ФРП на займ на развитие производства клеёной балки, древесных гранул и увеличение выпуска технологической щепы. Общий бюджет проекта превышает 213,2 млн рублей, из которых 56,9 млн. рублей могут быть предоставлены ФРП в виде льготного займа, а 24,3 млн. рублей - в виде займа от ФРП Кировской области. В результате инвестиционного проекта будет создано более 70 новых рабочих мест. Монтаж и пусконаладка оборудования запланированы на 2 квартал 2021 года, а запуск серийного производства - на 4 квартал 2021 года. Вернуть заём предприятие планирует через пять лет.</t>
    </r>
  </si>
  <si>
    <t>Реализация проекта приостановлена ввиду внутренних разногласий с соинвестором (Викол Г.В.). Технология производства отработана, требуется проработка вопроса сбыта готовой продукции. Проект предполагает производство бетонных блоков, используемых в строительной отрасли для возведения зданий и сооружений. По состоянию на 01.04.2020 на предприятии числится 1 сотрудник (руководитель). В краткосрочной перспективе запуск производства не планируется. 
По состоянию на 01.07.2020 ИП Осколковым А.А. долг перед банком за оборудование погашен, составлен и направлен иск в суд в отношении Викол Г.В. в части возмещения денежных средств за оплату оборудования. Планируется смена юридического лица по реализации данного проекта.</t>
  </si>
  <si>
    <t>Инвест-проект в стадии разработки. По состоянию на сегодняшний день концессионное соглашение не заключено, ориентировочная дата заключения сентябрь 2020 года.</t>
  </si>
  <si>
    <r>
      <t>Проект реализуется. Создано производство по переработке древесины (до 20,0 тыс. м3. фанкряжа в год) для получения готовой продукции (палочки для еды и мороженого). На сегодняшний день получение информации от инициатора проекта затруднено, руководитель на контакт не выходит. Администрация муниципалитета также не располагает актуальными данным</t>
    </r>
    <r>
      <rPr>
        <sz val="12"/>
        <color indexed="8"/>
        <rFont val="Times New Roman"/>
        <family val="1"/>
      </rPr>
      <t>и. В ближайшее время администрацией муниципалитета  будет направлен письменный запрос инициатору проекта.</t>
    </r>
  </si>
  <si>
    <t xml:space="preserve">ООО "ФОРЭСТ" руководитель Крутиков Виктор Олегович, проект реализуется (разработка ПСД). В августе 2019 года получено предварительное одобрение проекта на получение займа ФРМ в размере 70 млн. рублей. Велась работа по получению банковской гарантии в АО «Россельхозбанк», но банк предложил получение займа по ставке 8,5% без направления заявки в ФРМ. </t>
  </si>
  <si>
    <r>
      <t xml:space="preserve">Проект в инвестиционной стадии. 01.07.2016 организация зарегистрирована на территории Белохолуницкого городского поселения. 25.03.2020 получен статус резидента ТОСЭР. 
До включения в перечень резидентов ТОСЭР в проект вложено порядка 13 млн. рублей инвестиций (закуплена лесозаготовительная техника, заключен договор на подготовку проектно-сметной документации с ООО «Научно-исследовательский и проектный институт биотехнологической индустрии») </t>
    </r>
    <r>
      <rPr>
        <sz val="12"/>
        <color indexed="8"/>
        <rFont val="Times New Roman"/>
        <family val="1"/>
      </rPr>
      <t>и создано 12 рабочих мест, директор и 11 рабочих.</t>
    </r>
    <r>
      <rPr>
        <sz val="12"/>
        <rFont val="Times New Roman"/>
        <family val="1"/>
      </rPr>
      <t xml:space="preserve">  
На данный момент осуществлена подготовка ПСД и завершены земельные работы по подготовке участка к строительству.
В мае предприятие сообщило, что с введением на территории РФ режима повышенной готовности, связанного с угрозой распространения новой коронавирусной инфекции, руководство ООО «Монолит» обеспокоено тем, что реализация проекта существенно сдвинется во времени. Т.к. согласно принятой концепции реализации проекта, в 2020 году было предусмотрено приобретение модульного завода для производства OSB-плиты и строительство всей необходимой инфраструктуры. Ключевой партнер по реализации данного этапа проекта - немецкая компания Modul Systeme Engineering GmbH, расположенная в Китае. В начале февраля поставщик сообщил об отзыве своих сотрудников из Китая, и на сегодняшний день в условиях ситуации с распространением коронавирусной инфекции не может сообщить о возможных сроках возобновления работ над исполнением контракта. 
Во втором квартале 2020 года предприятием осуществлены лизинговые платежи за оборудование в размере 4,2 млн. рублей. Также существуют сложности с приобретением дополнительного оборудования в связи с недостаточностью финансирования. Предприятием поданы документы на получение займа в Фонд развития промышленности.</t>
    </r>
  </si>
  <si>
    <r>
      <t>Проведен аукцион на право аренды земельного участка, по результатам аукциона победителем признан индивидуальный предприниматель Викол Г.В. Получено разрешение на использование земельного участка под строительство автозаправочной станции. Осуществлена выр</t>
    </r>
    <r>
      <rPr>
        <sz val="12"/>
        <color indexed="8"/>
        <rFont val="Times New Roman"/>
        <family val="1"/>
      </rPr>
      <t>убка деревьев</t>
    </r>
    <r>
      <rPr>
        <sz val="12"/>
        <color indexed="8"/>
        <rFont val="Times New Roman"/>
        <family val="1"/>
      </rPr>
      <t>, расчищен и отсыпан ПГС земельный участок под строительство. Работы осуществляются за счет собственных средств.</t>
    </r>
  </si>
  <si>
    <t>Для реализации инвестиционного проекта определена площадка, но для размещения производства необходимо внесение изменений в генеральный план и правила землепользования и застройки Стрижевского городского поселения (изменение территориальной зоны, которая бы допускала строительство подобных объектов). В настоящее время процедура изменений в генеральный план запущена. Ориентировочная стоимость оценивается в 200-250 тыс. рублей. Завершение процедуры планируется на конец 2021 года.</t>
  </si>
  <si>
    <r>
      <t xml:space="preserve">В рамках проекта организовано производство древесноволокнистых плит: из технической древесины получают технологическую щепу, которая размалывается, в результате получается древесноволокнистая масса, после обработки она прессуется, разрезается и упаковывается. 
АО «Красный якорь» получило  разрешение на строительство цеха по производству щепы от 20.03.2019 № 43-RU43302000-3-2019. 
13.05.2019 между Правительством Кировской области и ФРМ заключено соглашение о софинансировании расходов Кировской области по реконструкция участка а/д вдоль ЗМУ до моста через р. Елховку у нефтебазы в городе Кирово-Чепецке (далее - Соглашение). 
Между АО «Красный якорь» и ООО «Вяткаплитпром» заключены договоры: аренды оборудования (линии по производству древесной щепы на базе рубительной машины МРН-100) от 01.04.2019; аренды имущества (здание цеха по производству щепы) от 27.06.2019; субаренды земельного участка с кадастровым номером 43:42:000039:138 от 07.06.2019. </t>
    </r>
    <r>
      <rPr>
        <sz val="12"/>
        <rFont val="Times New Roman"/>
        <family val="1"/>
      </rPr>
      <t>В 2019 году всего привлечено 39,1‬ млн. рублей инвестиций на приобретение и модернизацию оборудования, а также приобретение автотранспорта и спецтехники.
П</t>
    </r>
    <r>
      <rPr>
        <sz val="12"/>
        <color indexed="8"/>
        <rFont val="Times New Roman"/>
        <family val="1"/>
      </rPr>
      <t>редприятие, совместно с администрацией города Кирово-Чепецка, подготовило проект доп. соглашения, которое направлено в ФРМ</t>
    </r>
    <r>
      <rPr>
        <sz val="12"/>
        <rFont val="Times New Roman"/>
        <family val="1"/>
      </rPr>
      <t>, в связи с внесением изменений в соглашение: принятием решения о покупке пара у АО "ОХК Уралхим", а не производство как планировалось ранее.
На 01.07.2020 - предприятие работает.</t>
    </r>
  </si>
  <si>
    <t>Инициатору проекта доведена информация о мерах поддержки. После решения учредителей компании ООО «Вятский промышленный завод» будет принято решение о получении мер поддержки. В случае получения банковской гарантии ФРМ на территории региона готовы повторно рассмотреть возможность реализации проекта.</t>
  </si>
  <si>
    <r>
      <t>Проект приостановлен. Реализация проекта планировалась с учетом получения статуса резидента ТОСЭР. В связи с требованием к средней зарплате сотрудника 2 МРОТ предприятие отказалось подавать заявку на заключение соглашения об осуществлении деятельности на ТОСЭР.  Приобретено деревянное здание с земельным участком</t>
    </r>
    <r>
      <rPr>
        <sz val="12"/>
        <color indexed="10"/>
        <rFont val="Times New Roman"/>
        <family val="1"/>
      </rPr>
      <t xml:space="preserve">. </t>
    </r>
    <r>
      <rPr>
        <sz val="12"/>
        <color indexed="8"/>
        <rFont val="Times New Roman"/>
        <family val="1"/>
      </rPr>
      <t>На текущем этапе модернизация, переоборудование или расширение производства не планируется.</t>
    </r>
  </si>
  <si>
    <r>
      <t xml:space="preserve">Проект в инвестиционной стадии. 11.06.2019 организация зарегистрирована на территории г. Белая Холуница. 17.07.2019 между администрацией Белохолуницкого городского поселения и ООО «Саню» заключено соглашение о намерениях ведения предпринимательской деятельности на территории Белохолуницкого района. 13.12.2019 предприятие получило статус резидента ТОСЭР. В рамках инвестиционного проекта вложено 3,5 млн. рублей инвестиций: осуществлено строительство 2 производственных
объектов (разрешения на строительство № 43-503101-4-2019 от 12.12.2019,
№43-503101-5-2019 от 24.12.2019), закуплено оборудование и техника. 
Заключено 2 договора на эл. энергию с Кировэнерго (150 кВт и 350 кВт), подключение осуществлено, проводится закупка оборудования. Остается потребность в 1200 кВт. 
</t>
    </r>
    <r>
      <rPr>
        <sz val="12"/>
        <color indexed="8"/>
        <rFont val="Times New Roman"/>
        <family val="1"/>
      </rPr>
      <t xml:space="preserve">На данный момент осуществляется пробный выпуск продукции. </t>
    </r>
    <r>
      <rPr>
        <sz val="12"/>
        <rFont val="Times New Roman"/>
        <family val="1"/>
      </rPr>
      <t xml:space="preserve">Есть сложности в наладке оборудования (продукция выпускается ненадлежащего качества), в связи с отстутствием возможности прибытия специалистов из Китая. Произошла смена руководителя, с 01.06.2020 директором является Криницына Алена Александровна.  </t>
    </r>
  </si>
  <si>
    <t xml:space="preserve">22.12.2017 заключено соглашение об осуществлении деятельности на  ТОСЭР "Вятские Поляны". 
29.12.2017 ООО «НУР» включено в реестр резидентов ТОСЭР "Вятские Поляны". 
Располагается предприятие в 3-х корпусах на территории Промышленного парка. Летом 2019 года организация приобрела здание бывшего кирпичного завода в г. Вятские Поляны с целью расширения производства и постепенного переезда с Промышленного парка (инвестиции вне рамок Соглашения). На 01.07.2020 предприятие осуществляет деятельность. Штат сохранен в полном объеме. Продолжается прием сотрудников на новые рабочие места. Средняя з/ плата по итогу 2019 года составила 35,6 тыс. рублей. На новой производственной площадке (территории бывшего кирпичного завода) частично начало работать литейное производство.
Прорабатывается вопрос заключения дополнительного соглашения. </t>
  </si>
  <si>
    <r>
      <t>В 2018 году предоставлен займ Кировского областного фонда поддержки предпринимательства сроком на 12 месяцев под 9,5% годовых в размере 4 млн. рублей для реализации строительных работ. Займ погашен. В 2019 г</t>
    </r>
    <r>
      <rPr>
        <sz val="12"/>
        <color indexed="8"/>
        <rFont val="Times New Roman"/>
        <family val="1"/>
      </rPr>
      <t xml:space="preserve">оду взят займ в размере 4 млн. рублей на пополнение оборотных средств. На текущий момент закуплено газораспределительное оборудование, существует потребность в оборудовании понижающем магистральное давление газа, а также изыскании средств в размере порядка 400 тыс. рублей на подключение объектов в границах участка. </t>
    </r>
  </si>
  <si>
    <t xml:space="preserve">Инициатор проекта Лукин Ильшат Валерьевич. Приобретены производственные помещения на территории города. Ведутся работы по их подготовке к зимнему периоду: планируется осуществить организацию водоснабжения и теплоснабжения. В настоящее время отсутствуются средства, необходимые для реализации проекта. Вопрос о вхождении в ТОСЭР окончательно не решен. </t>
  </si>
  <si>
    <t xml:space="preserve">У директора птицефабрики Андронова Андрея Владимировича сохраняется интерес в реализации проекта по производству комбикорма и травяных гранул. Рассматриваются несколько потенциальных площадок. Окончательное решение не принято. 
</t>
  </si>
  <si>
    <t>Производство упаковочных материалов, 
ООО "Промышленная упаковка"</t>
  </si>
  <si>
    <t>Для реализации проекта планируется привлечение средств ФРМ. Предварительная заявка одобрена. Прорабатывается вопрос о получении банковской гарантии в ПАО «Банк ВТБ».</t>
  </si>
  <si>
    <t>На сегодняшний день инициатор проекта приобрел здание на территории моногорода Омутнинск. Реализация проекта приостановлена в связи с проработкой вопроса о расширении действующего производства.</t>
  </si>
  <si>
    <t>ИП Гырдымов А.Б. производство бутилированной воды</t>
  </si>
  <si>
    <t>Мониторинг реализованных инвестиционных проектов на территории моногородов Кировской области по состоянию на 01.01.2020</t>
  </si>
  <si>
    <t>Наиболее значимые моменты реализачии проекта и освоения объемов инвестиций на отчетную дату</t>
  </si>
  <si>
    <t>Факт  на 01.01.2019*</t>
  </si>
  <si>
    <t>Всего за 2019 год (гр.5-гр.4)</t>
  </si>
  <si>
    <t xml:space="preserve">Факт </t>
  </si>
  <si>
    <t xml:space="preserve"> на 01.01.2019*</t>
  </si>
  <si>
    <t>на 01.01.2020</t>
  </si>
  <si>
    <t>Всего за 2019 год (гр.9-гр.8)</t>
  </si>
  <si>
    <t>"Модернизация деревообрабатывающего производства" (ИП Шабанов А.Ю.)</t>
  </si>
  <si>
    <t>Проект реализован</t>
  </si>
  <si>
    <t>"Производство блочного эластичного пенополиуретана для мебельного производства"  (ИП Новиков В.С.)</t>
  </si>
  <si>
    <t>"Производство литья из алюминия"                                   (ООО "Белохолуницкий литейный завод")</t>
  </si>
  <si>
    <t>2016-2017</t>
  </si>
  <si>
    <t>"Строительство завода по производству пеллет"                    (ООО "ДОК")</t>
  </si>
  <si>
    <t>2016-2019</t>
  </si>
  <si>
    <t>"Производство упаковочных материалов" (ООО "Дипласт")</t>
  </si>
  <si>
    <t>2016-2018</t>
  </si>
  <si>
    <t>"Модернизация, переоснащение и расширение деятельности машиностроительного предприятия"                  
(ООО "Белохолуницкие Конвейеры")</t>
  </si>
  <si>
    <t>"Модернизация деревообрабатывающего производства" (ИП Зырянов А.Г.)</t>
  </si>
  <si>
    <t>"Создание производства крепежных изделий и  метизов"                        (ИП Еремина Е.С.)</t>
  </si>
  <si>
    <t>«Строительство цеха по производству топливных гранул, пленки и деревообрабатывающей продукции»    (ИП Огнев А.Н.)</t>
  </si>
  <si>
    <t>2017-2019</t>
  </si>
  <si>
    <t>"Производство швейных изделий"           
(ООО "Пилот")</t>
  </si>
  <si>
    <t xml:space="preserve">Строительство ангарного помещения производственно-складского назначения ООО «Пластик» </t>
  </si>
  <si>
    <t>Ангар постоен из-за увеличения места под хранение продукции, вышли на полную мощность, принято 5 человек.</t>
  </si>
  <si>
    <t xml:space="preserve">Строительство био-топливного завода ИП Ефремова С.М. </t>
  </si>
  <si>
    <t>2017-2018</t>
  </si>
  <si>
    <t>цех запущен, принячта одна смена рабочих</t>
  </si>
  <si>
    <t>Открытие водно-спортивного центра "Акватория"</t>
  </si>
  <si>
    <t>центр постоен, рабочие места созданы</t>
  </si>
  <si>
    <t>Строительство цеха для углубленной переработки древесины. ИП Гырдымов</t>
  </si>
  <si>
    <t>цех постоен, планируется закупка оборудования для увеличения производства</t>
  </si>
  <si>
    <t xml:space="preserve">Строительство пристроя цеха литья  ООО «Пластик» </t>
  </si>
  <si>
    <t>пристрой построен, установлено дополнительное обрудование.</t>
  </si>
  <si>
    <t>Музей головных уборов народов мира "Дом Шляп", ИП Смолюк Валерий Иванович, ООО "Метелица-Тур"</t>
  </si>
  <si>
    <t>Проект запущен в 2016 году, носит социальный некоммерческий характер. Цель проекта: формирование на территории муниципального образования (юга Кировской области) нового туристического бренда, создание позитивного имиджа территории, развитие туристической инфраструктуры. Музей расположен в отдельно стоящем здании, находящемся на берегу реки Вятка вблизи «Площади влюбленных», городской набережной и Никольского собора. В 2019 году реализация проекта продолжается в связи с не заключенным соглашением о включении музея в туристические цепочки Татарстана, Удмуртии, и не заключением соглашения с резиденцией Российского Деда Мороза г. Великий Устюг. На ежегодной основе проводится международный фестиваль шляп «Поля мира» в городе Вятские Поляны, который завоевал гран-при в области событийного туризма «RussianEventAwards 2018». Необычный праздник отметили в номинации на лучшее городское праздничное событие с населением 100 тысяч человек. Однако, принимая во внимание высокую финансовую нагрузку, проведение мероприятия в 2019 году не состаялось.
«IV Международный фестиваль шляп» намечен на 8 августа 2020 года.</t>
  </si>
  <si>
    <t>Создание логистического центра</t>
  </si>
  <si>
    <t>Реконструкция ООО "Кирово-Чепецкий ЗЖБИ"</t>
  </si>
  <si>
    <t>Организация производства клееного бруса на территории моногорода Луза ООО "Хольц Хаус</t>
  </si>
  <si>
    <t>Осуществляется лесозаготовка. Запущен цех  распиловки и переработки древесины. В июне 2019 запущен цех для производства клееного бруса.</t>
  </si>
  <si>
    <t>«Создание предприятия по глубокой переработке древесины на территории Лузского района Кировской области» ООО «Северная Лесная Компания»</t>
  </si>
  <si>
    <t>2015-2020</t>
  </si>
  <si>
    <t>Осуществляется производство пеллет.
 В связи с ухудшением финансового положения, с 2019 года ООО «СЛК» переносит дальнейшую реализацию проекта на неопределенный срок.</t>
  </si>
  <si>
    <t>Реализация инвестиционного проекта «Сборка деревянных конструкций на территории Лузского района» ИП Сокольников А.В.</t>
  </si>
  <si>
    <t>Осуществляет все виды рубок (классическая русская, норвежская, канадская, срубы в диком стиле) и сборку деревянных конструкций. .
 В связи с ухудшением финансовых возможностей с 2019 года ИП Сокольников А.В. переносит дальнейшую реализацию проекта на неопределенный срок.</t>
  </si>
  <si>
    <t>Реализация инвестиционного проекта «Комплексная переработка древесины» ИП Румянцев И.Н.</t>
  </si>
  <si>
    <t>Осуществляется переработка древесины.
 В связи с ухудшением финансового положения, с 2019 года ИП Румянцев И.Н. переносит дальнейшую реализацию проекта на неопределенный срок.</t>
  </si>
  <si>
    <t>"Расширение производства по глубокой переработке древесины"</t>
  </si>
  <si>
    <t>ИП Корчемкин Дмитрий Владимирович - реализован - приобретен дробильный станок</t>
  </si>
  <si>
    <t>"Создание производственного предприятия по заготовке круглого леса и его глубокой переработке"</t>
  </si>
  <si>
    <t>2018-2019</t>
  </si>
  <si>
    <t>ООО "Леспромгарант" руководитель Гридин Дмитрий Владимирович. Проект реализован - приобретено оборудование для переработки древесины.</t>
  </si>
  <si>
    <t>ООО "Фрегат" руководитель Семеновых Евгений Викторович. Проект реализован, кинозал открыт на 40 мест</t>
  </si>
  <si>
    <t>"Создание и развитие крестьянского (фермерского) хозяйства по содержанию и откорму крупного рогатого скота"</t>
  </si>
  <si>
    <t>ИП Глава К(Ф)Х Чернышова Ирина Васильевна. В 2018 году приобретены 12 телят на откорм. Реализован.</t>
  </si>
  <si>
    <t>Комплексная модернизация производства ЗАО «Пищекомбинат»</t>
  </si>
  <si>
    <t>Комбикормовый завод</t>
  </si>
  <si>
    <t>Молокозавод</t>
  </si>
  <si>
    <t>Строительство нового цеха (пивзавод)</t>
  </si>
  <si>
    <t>Инвестор получил лицензию на производство пива. В 2018 году создан производственный цех и налажен выпуск 3 сортов пива: светлое классическое, светлое пшеничное, темное. Дальнейшее вложение инвестиций в данный проект и создание новых рабочих мест не планируется.</t>
  </si>
  <si>
    <t>*нарастающим итогом с начала реализации проекта</t>
  </si>
  <si>
    <t>Создание условий для показа национальных фильмов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</si>
</sst>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0.000"/>
    <numFmt numFmtId="177" formatCode="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5">
    <font>
      <sz val="11"/>
      <color theme="1"/>
      <name val="Calibri"/>
      <family val="2"/>
    </font>
    <font>
      <sz val="11"/>
      <color indexed="8"/>
      <name val="Calibri"/>
      <family val="2"/>
    </font>
    <font>
      <sz val="11"/>
      <color indexed="8"/>
      <name val="Times New Roman"/>
      <family val="1"/>
    </font>
    <font>
      <sz val="12"/>
      <color indexed="8"/>
      <name val="Times New Roman"/>
      <family val="1"/>
    </font>
    <font>
      <sz val="8"/>
      <name val="Calibri"/>
      <family val="2"/>
    </font>
    <font>
      <b/>
      <sz val="16"/>
      <color indexed="8"/>
      <name val="Calibri"/>
      <family val="2"/>
    </font>
    <font>
      <b/>
      <sz val="16"/>
      <color indexed="8"/>
      <name val="Times New Roman"/>
      <family val="1"/>
    </font>
    <font>
      <sz val="12"/>
      <name val="Times New Roman"/>
      <family val="1"/>
    </font>
    <font>
      <b/>
      <sz val="14"/>
      <color indexed="8"/>
      <name val="Times New Roman"/>
      <family val="1"/>
    </font>
    <font>
      <b/>
      <sz val="12"/>
      <color indexed="8"/>
      <name val="Times New Roman"/>
      <family val="1"/>
    </font>
    <font>
      <i/>
      <sz val="12"/>
      <color indexed="10"/>
      <name val="Times New Roman"/>
      <family val="1"/>
    </font>
    <font>
      <sz val="12"/>
      <color indexed="10"/>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4"/>
      <color indexed="8"/>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b/>
      <sz val="12"/>
      <color theme="1"/>
      <name val="Times New Roman"/>
      <family val="1"/>
    </font>
    <font>
      <sz val="14"/>
      <color theme="1"/>
      <name val="Calibri"/>
      <family val="2"/>
    </font>
    <font>
      <sz val="12"/>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145">
    <xf numFmtId="0" fontId="0" fillId="0" borderId="0" xfId="0" applyFont="1" applyAlignment="1">
      <alignment/>
    </xf>
    <xf numFmtId="0" fontId="0" fillId="0" borderId="0" xfId="0" applyAlignment="1">
      <alignment/>
    </xf>
    <xf numFmtId="0" fontId="7" fillId="0" borderId="10" xfId="0" applyFont="1" applyFill="1" applyBorder="1" applyAlignment="1" applyProtection="1">
      <alignment horizontal="left" vertical="top" wrapText="1"/>
      <protection/>
    </xf>
    <xf numFmtId="0" fontId="0" fillId="0" borderId="0" xfId="0" applyAlignment="1">
      <alignment horizontal="left" vertical="top"/>
    </xf>
    <xf numFmtId="0" fontId="3" fillId="0" borderId="0" xfId="0" applyFont="1" applyFill="1" applyBorder="1" applyAlignment="1" applyProtection="1">
      <alignment vertical="center" wrapText="1"/>
      <protection/>
    </xf>
    <xf numFmtId="2" fontId="3" fillId="0" borderId="0" xfId="0" applyNumberFormat="1" applyFont="1" applyFill="1" applyBorder="1" applyAlignment="1" applyProtection="1">
      <alignment vertical="center" wrapText="1"/>
      <protection/>
    </xf>
    <xf numFmtId="0" fontId="48" fillId="0" borderId="11" xfId="0" applyFont="1" applyFill="1" applyBorder="1" applyAlignment="1" applyProtection="1">
      <alignment horizontal="left" vertical="top" wrapText="1"/>
      <protection locked="0"/>
    </xf>
    <xf numFmtId="0" fontId="49" fillId="0" borderId="12" xfId="0" applyFont="1" applyBorder="1" applyAlignment="1">
      <alignment horizontal="center" vertical="top"/>
    </xf>
    <xf numFmtId="0" fontId="6" fillId="33" borderId="10" xfId="0" applyFont="1" applyFill="1" applyBorder="1" applyAlignment="1" applyProtection="1">
      <alignment horizontal="left" vertical="top" wrapText="1"/>
      <protection locked="0"/>
    </xf>
    <xf numFmtId="0" fontId="49" fillId="33" borderId="12" xfId="0" applyFont="1" applyFill="1" applyBorder="1" applyAlignment="1">
      <alignment horizontal="center" vertical="top"/>
    </xf>
    <xf numFmtId="0" fontId="2" fillId="33" borderId="10" xfId="0" applyFont="1" applyFill="1" applyBorder="1" applyAlignment="1">
      <alignment horizontal="center" vertical="center"/>
    </xf>
    <xf numFmtId="2" fontId="8" fillId="33" borderId="10"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top" wrapText="1"/>
      <protection locked="0"/>
    </xf>
    <xf numFmtId="0" fontId="3" fillId="33" borderId="11" xfId="0" applyFont="1" applyFill="1" applyBorder="1" applyAlignment="1" applyProtection="1">
      <alignment horizontal="left" vertical="top" wrapText="1"/>
      <protection locked="0"/>
    </xf>
    <xf numFmtId="0" fontId="50" fillId="33" borderId="11" xfId="0" applyFont="1" applyFill="1" applyBorder="1" applyAlignment="1">
      <alignment vertical="top"/>
    </xf>
    <xf numFmtId="1" fontId="8" fillId="33" borderId="10" xfId="0" applyNumberFormat="1" applyFont="1" applyFill="1" applyBorder="1" applyAlignment="1" applyProtection="1">
      <alignment horizontal="center" vertical="center" wrapText="1"/>
      <protection/>
    </xf>
    <xf numFmtId="0" fontId="0" fillId="34" borderId="13" xfId="0" applyFill="1" applyBorder="1" applyAlignment="1">
      <alignment vertical="top"/>
    </xf>
    <xf numFmtId="0" fontId="8" fillId="34" borderId="14" xfId="0" applyFont="1" applyFill="1" applyBorder="1" applyAlignment="1" applyProtection="1">
      <alignment horizontal="left" vertical="top" wrapText="1"/>
      <protection/>
    </xf>
    <xf numFmtId="0" fontId="8" fillId="34" borderId="14" xfId="0" applyFont="1" applyFill="1" applyBorder="1" applyAlignment="1" applyProtection="1">
      <alignment horizontal="center" vertical="center"/>
      <protection/>
    </xf>
    <xf numFmtId="2" fontId="8" fillId="34" borderId="14" xfId="0" applyNumberFormat="1" applyFont="1" applyFill="1" applyBorder="1" applyAlignment="1" applyProtection="1">
      <alignment horizontal="center" vertical="center" wrapText="1"/>
      <protection/>
    </xf>
    <xf numFmtId="0" fontId="9" fillId="34" borderId="15" xfId="0" applyFont="1" applyFill="1" applyBorder="1" applyAlignment="1" applyProtection="1">
      <alignment horizontal="left" vertical="top" wrapText="1"/>
      <protection locked="0"/>
    </xf>
    <xf numFmtId="0" fontId="9" fillId="34" borderId="10" xfId="0" applyFont="1" applyFill="1" applyBorder="1" applyAlignment="1" applyProtection="1">
      <alignment horizontal="center" vertical="center" wrapText="1"/>
      <protection locked="0"/>
    </xf>
    <xf numFmtId="0" fontId="9" fillId="34" borderId="12"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wrapText="1"/>
      <protection locked="0"/>
    </xf>
    <xf numFmtId="0" fontId="50" fillId="0" borderId="0" xfId="0" applyFont="1" applyAlignment="1">
      <alignment/>
    </xf>
    <xf numFmtId="0" fontId="48" fillId="0" borderId="12" xfId="0" applyFont="1" applyBorder="1" applyAlignment="1">
      <alignment horizontal="center" vertical="top"/>
    </xf>
    <xf numFmtId="0" fontId="3" fillId="0" borderId="10" xfId="0" applyFont="1" applyBorder="1" applyAlignment="1" applyProtection="1">
      <alignment horizontal="left" vertical="top" wrapText="1"/>
      <protection/>
    </xf>
    <xf numFmtId="0" fontId="3" fillId="0" borderId="10" xfId="0" applyFont="1" applyFill="1" applyBorder="1" applyAlignment="1">
      <alignment horizontal="center" vertical="center"/>
    </xf>
    <xf numFmtId="2"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vertical="top" wrapText="1"/>
      <protection locked="0"/>
    </xf>
    <xf numFmtId="2" fontId="48" fillId="0" borderId="10" xfId="0" applyNumberFormat="1" applyFont="1" applyFill="1" applyBorder="1" applyAlignment="1" applyProtection="1">
      <alignment horizontal="center" vertical="center" wrapText="1"/>
      <protection/>
    </xf>
    <xf numFmtId="1" fontId="48"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top" wrapText="1"/>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left" vertical="top" wrapText="1"/>
    </xf>
    <xf numFmtId="1" fontId="3" fillId="0"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horizontal="center" vertical="center"/>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7" fillId="0" borderId="11" xfId="0" applyFont="1" applyFill="1" applyBorder="1" applyAlignment="1" applyProtection="1">
      <alignment horizontal="left" vertical="top" wrapText="1"/>
      <protection locked="0"/>
    </xf>
    <xf numFmtId="0" fontId="3" fillId="0" borderId="11" xfId="0" applyFont="1" applyFill="1" applyBorder="1" applyAlignment="1" applyProtection="1">
      <alignment vertical="top" wrapText="1"/>
      <protection locked="0"/>
    </xf>
    <xf numFmtId="0" fontId="9" fillId="0" borderId="10" xfId="0" applyFont="1" applyBorder="1" applyAlignment="1" applyProtection="1">
      <alignment vertical="center" wrapText="1"/>
      <protection locked="0"/>
    </xf>
    <xf numFmtId="2" fontId="48" fillId="0" borderId="10" xfId="0" applyNumberFormat="1" applyFont="1" applyBorder="1" applyAlignment="1">
      <alignment horizontal="center" vertical="center" wrapText="1"/>
    </xf>
    <xf numFmtId="2" fontId="51" fillId="0" borderId="10" xfId="0" applyNumberFormat="1" applyFont="1" applyBorder="1" applyAlignment="1">
      <alignment horizontal="center" vertical="center" wrapText="1"/>
    </xf>
    <xf numFmtId="1" fontId="51" fillId="0" borderId="10" xfId="0" applyNumberFormat="1" applyFont="1" applyBorder="1" applyAlignment="1">
      <alignment horizontal="center" vertical="center" wrapText="1"/>
    </xf>
    <xf numFmtId="0" fontId="3" fillId="0" borderId="10" xfId="0" applyFont="1" applyBorder="1" applyAlignment="1" applyProtection="1">
      <alignment horizontal="left" vertical="top" wrapText="1"/>
      <protection locked="0"/>
    </xf>
    <xf numFmtId="1" fontId="48" fillId="0" borderId="10" xfId="0" applyNumberFormat="1" applyFont="1" applyBorder="1" applyAlignment="1">
      <alignment horizontal="center" vertical="center" wrapText="1"/>
    </xf>
    <xf numFmtId="0" fontId="46" fillId="0" borderId="0" xfId="0" applyFont="1" applyAlignment="1">
      <alignment horizontal="left" vertical="top"/>
    </xf>
    <xf numFmtId="0" fontId="3" fillId="0" borderId="10" xfId="0" applyFont="1" applyBorder="1" applyAlignment="1" applyProtection="1">
      <alignment vertical="center" wrapText="1"/>
      <protection locked="0"/>
    </xf>
    <xf numFmtId="0" fontId="7" fillId="0" borderId="10" xfId="0" applyFont="1" applyBorder="1" applyAlignment="1">
      <alignment horizontal="left" vertical="top" wrapText="1"/>
    </xf>
    <xf numFmtId="0" fontId="46" fillId="0" borderId="0" xfId="0" applyFont="1" applyAlignment="1">
      <alignment horizontal="left" vertical="top" wrapText="1"/>
    </xf>
    <xf numFmtId="0" fontId="46" fillId="0" borderId="0" xfId="0" applyFont="1" applyAlignment="1">
      <alignment vertical="top"/>
    </xf>
    <xf numFmtId="0" fontId="48" fillId="0" borderId="10" xfId="0" applyFont="1" applyBorder="1" applyAlignment="1">
      <alignment horizontal="center" vertical="center"/>
    </xf>
    <xf numFmtId="0" fontId="48" fillId="0" borderId="12" xfId="0" applyFont="1" applyFill="1" applyBorder="1" applyAlignment="1">
      <alignment horizontal="center" vertical="top"/>
    </xf>
    <xf numFmtId="0" fontId="7" fillId="35" borderId="10" xfId="0" applyFont="1" applyFill="1" applyBorder="1" applyAlignment="1" applyProtection="1">
      <alignment horizontal="left" vertical="top" wrapText="1"/>
      <protection/>
    </xf>
    <xf numFmtId="0" fontId="48" fillId="0" borderId="10" xfId="0" applyFont="1" applyBorder="1" applyAlignment="1">
      <alignment horizontal="center" vertical="top"/>
    </xf>
    <xf numFmtId="0" fontId="48" fillId="0" borderId="10" xfId="0" applyFont="1" applyBorder="1" applyAlignment="1" applyProtection="1">
      <alignment horizontal="left" vertical="top" wrapText="1"/>
      <protection locked="0"/>
    </xf>
    <xf numFmtId="0" fontId="48" fillId="0" borderId="10" xfId="0" applyFont="1" applyBorder="1" applyAlignment="1" applyProtection="1">
      <alignment horizontal="left" vertical="center" wrapText="1"/>
      <protection locked="0"/>
    </xf>
    <xf numFmtId="0" fontId="3" fillId="0" borderId="12" xfId="0" applyFont="1" applyBorder="1" applyAlignment="1">
      <alignment horizontal="center" vertical="top"/>
    </xf>
    <xf numFmtId="0" fontId="2" fillId="0" borderId="12" xfId="0" applyFont="1" applyBorder="1" applyAlignment="1">
      <alignment horizontal="center" vertical="top"/>
    </xf>
    <xf numFmtId="0" fontId="9" fillId="33" borderId="10" xfId="0" applyFont="1" applyFill="1" applyBorder="1" applyAlignment="1" applyProtection="1">
      <alignment horizontal="center" vertical="center" wrapText="1"/>
      <protection locked="0"/>
    </xf>
    <xf numFmtId="0" fontId="50" fillId="13" borderId="0" xfId="0" applyFont="1" applyFill="1" applyAlignment="1">
      <alignment/>
    </xf>
    <xf numFmtId="0" fontId="52" fillId="0" borderId="0" xfId="0" applyFont="1" applyAlignment="1">
      <alignment/>
    </xf>
    <xf numFmtId="0" fontId="52" fillId="36" borderId="0" xfId="0" applyFont="1" applyFill="1" applyAlignment="1">
      <alignment/>
    </xf>
    <xf numFmtId="0" fontId="52" fillId="36" borderId="0" xfId="0" applyFont="1" applyFill="1" applyAlignment="1">
      <alignment horizontal="left" vertical="top" wrapText="1"/>
    </xf>
    <xf numFmtId="0" fontId="52" fillId="36" borderId="0" xfId="0" applyFont="1" applyFill="1" applyAlignment="1">
      <alignment horizontal="left" vertical="top"/>
    </xf>
    <xf numFmtId="0" fontId="52" fillId="0" borderId="0" xfId="0" applyFont="1" applyAlignment="1">
      <alignment horizontal="left" vertical="top" wrapText="1"/>
    </xf>
    <xf numFmtId="0" fontId="3" fillId="0" borderId="10" xfId="0" applyFont="1" applyBorder="1" applyAlignment="1">
      <alignment horizontal="center" vertical="center"/>
    </xf>
    <xf numFmtId="2" fontId="3" fillId="0" borderId="10" xfId="0" applyNumberFormat="1" applyFont="1" applyBorder="1" applyAlignment="1">
      <alignment horizontal="center" vertical="center" wrapText="1"/>
    </xf>
    <xf numFmtId="2" fontId="3" fillId="0" borderId="10" xfId="0" applyNumberFormat="1" applyFont="1" applyFill="1" applyBorder="1" applyAlignment="1">
      <alignment horizontal="center" vertical="center" wrapText="1"/>
    </xf>
    <xf numFmtId="0" fontId="0" fillId="33" borderId="12" xfId="0" applyFill="1" applyBorder="1" applyAlignment="1">
      <alignment/>
    </xf>
    <xf numFmtId="0" fontId="2" fillId="33" borderId="10" xfId="0" applyFont="1" applyFill="1" applyBorder="1" applyAlignment="1" applyProtection="1">
      <alignment horizontal="center"/>
      <protection locked="0"/>
    </xf>
    <xf numFmtId="2" fontId="8" fillId="33" borderId="10" xfId="0" applyNumberFormat="1" applyFont="1" applyFill="1" applyBorder="1" applyAlignment="1" applyProtection="1">
      <alignment horizontal="center"/>
      <protection locked="0"/>
    </xf>
    <xf numFmtId="1" fontId="8" fillId="33" borderId="10" xfId="0" applyNumberFormat="1" applyFont="1" applyFill="1" applyBorder="1" applyAlignment="1" applyProtection="1">
      <alignment horizontal="center"/>
      <protection locked="0"/>
    </xf>
    <xf numFmtId="0" fontId="2" fillId="33" borderId="11" xfId="0" applyFont="1" applyFill="1" applyBorder="1" applyAlignment="1" applyProtection="1">
      <alignment vertical="center" wrapText="1"/>
      <protection locked="0"/>
    </xf>
    <xf numFmtId="0" fontId="52" fillId="0" borderId="16" xfId="0" applyFont="1" applyBorder="1" applyAlignment="1">
      <alignment vertical="center"/>
    </xf>
    <xf numFmtId="0" fontId="52" fillId="0" borderId="16" xfId="0" applyFont="1" applyBorder="1" applyAlignment="1">
      <alignment vertical="center" wrapText="1"/>
    </xf>
    <xf numFmtId="0" fontId="52" fillId="0" borderId="16" xfId="0" applyFont="1" applyBorder="1" applyAlignment="1">
      <alignment horizontal="left" vertical="top" wrapText="1"/>
    </xf>
    <xf numFmtId="0" fontId="52" fillId="0" borderId="0" xfId="0" applyFont="1" applyFill="1" applyAlignment="1">
      <alignment horizontal="left" vertical="top" wrapText="1"/>
    </xf>
    <xf numFmtId="1" fontId="8" fillId="34" borderId="14" xfId="0" applyNumberFormat="1" applyFont="1" applyFill="1" applyBorder="1" applyAlignment="1" applyProtection="1">
      <alignment horizontal="center" vertical="center" wrapText="1"/>
      <protection/>
    </xf>
    <xf numFmtId="0" fontId="9" fillId="37" borderId="10" xfId="0" applyFont="1" applyFill="1" applyBorder="1" applyAlignment="1" applyProtection="1">
      <alignment vertical="center" wrapText="1"/>
      <protection locked="0"/>
    </xf>
    <xf numFmtId="2" fontId="48" fillId="37" borderId="10" xfId="0" applyNumberFormat="1" applyFont="1" applyFill="1" applyBorder="1" applyAlignment="1">
      <alignment horizontal="center" vertical="center" wrapText="1"/>
    </xf>
    <xf numFmtId="174" fontId="51" fillId="37" borderId="10" xfId="0" applyNumberFormat="1" applyFont="1" applyFill="1" applyBorder="1" applyAlignment="1">
      <alignment horizontal="center" vertical="center" wrapText="1"/>
    </xf>
    <xf numFmtId="1" fontId="51" fillId="37" borderId="10" xfId="0" applyNumberFormat="1" applyFont="1" applyFill="1" applyBorder="1" applyAlignment="1">
      <alignment horizontal="center" vertical="center" wrapText="1"/>
    </xf>
    <xf numFmtId="0" fontId="48" fillId="37" borderId="10" xfId="0" applyFont="1" applyFill="1" applyBorder="1" applyAlignment="1">
      <alignment horizontal="center" vertical="top"/>
    </xf>
    <xf numFmtId="0" fontId="53" fillId="37" borderId="10" xfId="0" applyFont="1" applyFill="1" applyBorder="1" applyAlignment="1" applyProtection="1">
      <alignment horizontal="left" vertical="center" wrapText="1"/>
      <protection locked="0"/>
    </xf>
    <xf numFmtId="0" fontId="7" fillId="0" borderId="10" xfId="0" applyFont="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50" fillId="34" borderId="10" xfId="0" applyFont="1" applyFill="1" applyBorder="1" applyAlignment="1">
      <alignment/>
    </xf>
    <xf numFmtId="0" fontId="9" fillId="34" borderId="10" xfId="0" applyFont="1" applyFill="1" applyBorder="1" applyAlignment="1">
      <alignment vertical="top" wrapText="1"/>
    </xf>
    <xf numFmtId="0" fontId="9" fillId="34" borderId="10" xfId="0" applyFont="1" applyFill="1" applyBorder="1" applyAlignment="1">
      <alignment horizontal="center"/>
    </xf>
    <xf numFmtId="2" fontId="9" fillId="34" borderId="10" xfId="0" applyNumberFormat="1" applyFont="1" applyFill="1" applyBorder="1" applyAlignment="1">
      <alignment horizontal="center" wrapText="1"/>
    </xf>
    <xf numFmtId="0" fontId="9" fillId="34" borderId="10" xfId="0" applyFont="1" applyFill="1" applyBorder="1" applyAlignment="1" applyProtection="1">
      <alignment horizontal="left" vertical="center" wrapText="1"/>
      <protection locked="0"/>
    </xf>
    <xf numFmtId="2" fontId="51" fillId="37" borderId="10" xfId="0" applyNumberFormat="1" applyFont="1" applyFill="1" applyBorder="1" applyAlignment="1">
      <alignment horizontal="center" vertical="center" wrapText="1"/>
    </xf>
    <xf numFmtId="0" fontId="48" fillId="37" borderId="10" xfId="0" applyFont="1" applyFill="1" applyBorder="1" applyAlignment="1" applyProtection="1">
      <alignment horizontal="left" vertical="center" wrapText="1"/>
      <protection locked="0"/>
    </xf>
    <xf numFmtId="0" fontId="3" fillId="0" borderId="0" xfId="0" applyFont="1" applyAlignment="1">
      <alignment vertical="center" wrapText="1"/>
    </xf>
    <xf numFmtId="2" fontId="3" fillId="0" borderId="0" xfId="0" applyNumberFormat="1" applyFont="1" applyAlignment="1">
      <alignment vertical="center" wrapText="1"/>
    </xf>
    <xf numFmtId="1" fontId="9" fillId="34" borderId="10" xfId="0" applyNumberFormat="1" applyFont="1" applyFill="1" applyBorder="1" applyAlignment="1">
      <alignment horizontal="center" wrapText="1"/>
    </xf>
    <xf numFmtId="0" fontId="0" fillId="0" borderId="0" xfId="0" applyFill="1" applyAlignment="1">
      <alignment/>
    </xf>
    <xf numFmtId="0" fontId="9" fillId="33" borderId="10"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0" fillId="0" borderId="12" xfId="0" applyBorder="1" applyAlignment="1">
      <alignment/>
    </xf>
    <xf numFmtId="0" fontId="6" fillId="0" borderId="10" xfId="0" applyFont="1" applyBorder="1" applyAlignment="1" applyProtection="1">
      <alignment vertical="center" wrapText="1"/>
      <protection locked="0"/>
    </xf>
    <xf numFmtId="0" fontId="49" fillId="0" borderId="10" xfId="0" applyFont="1" applyBorder="1" applyAlignment="1">
      <alignment horizontal="center" vertical="center"/>
    </xf>
    <xf numFmtId="2" fontId="51" fillId="0" borderId="10" xfId="0" applyNumberFormat="1" applyFont="1" applyBorder="1" applyAlignment="1">
      <alignment horizontal="center" vertical="center"/>
    </xf>
    <xf numFmtId="0" fontId="2" fillId="0" borderId="11" xfId="0" applyFont="1" applyBorder="1" applyAlignment="1" applyProtection="1">
      <alignment vertical="center" wrapText="1"/>
      <protection locked="0"/>
    </xf>
    <xf numFmtId="0" fontId="0" fillId="0" borderId="12" xfId="0" applyBorder="1" applyAlignment="1">
      <alignment horizontal="center" vertical="top"/>
    </xf>
    <xf numFmtId="0" fontId="2" fillId="0" borderId="10" xfId="0" applyFont="1" applyBorder="1" applyAlignment="1">
      <alignment vertical="top" wrapText="1"/>
    </xf>
    <xf numFmtId="2" fontId="49" fillId="0" borderId="10" xfId="0" applyNumberFormat="1" applyFont="1" applyBorder="1" applyAlignment="1">
      <alignment horizontal="center" vertical="center"/>
    </xf>
    <xf numFmtId="1" fontId="49" fillId="0" borderId="10" xfId="0" applyNumberFormat="1" applyFont="1" applyBorder="1" applyAlignment="1">
      <alignment horizontal="center" vertical="center"/>
    </xf>
    <xf numFmtId="0" fontId="2" fillId="0" borderId="10" xfId="0" applyFont="1" applyBorder="1" applyAlignment="1" applyProtection="1">
      <alignment vertical="center" wrapText="1"/>
      <protection locked="0"/>
    </xf>
    <xf numFmtId="0" fontId="2" fillId="0" borderId="11" xfId="0" applyFont="1" applyBorder="1" applyAlignment="1" applyProtection="1">
      <alignment horizontal="left"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0" fontId="2" fillId="0" borderId="10" xfId="0" applyFont="1" applyBorder="1" applyAlignment="1">
      <alignment horizontal="left" wrapText="1"/>
    </xf>
    <xf numFmtId="175" fontId="54" fillId="0" borderId="11" xfId="0" applyNumberFormat="1" applyFont="1" applyBorder="1" applyAlignment="1">
      <alignment vertical="center" wrapText="1"/>
    </xf>
    <xf numFmtId="0" fontId="49" fillId="0" borderId="11" xfId="0" applyFont="1" applyBorder="1" applyAlignment="1" applyProtection="1">
      <alignment horizontal="left" vertical="top" wrapText="1"/>
      <protection locked="0"/>
    </xf>
    <xf numFmtId="0" fontId="0" fillId="0" borderId="13" xfId="0" applyBorder="1" applyAlignment="1">
      <alignment horizontal="center" vertical="top"/>
    </xf>
    <xf numFmtId="0" fontId="8" fillId="0" borderId="14" xfId="0" applyFont="1" applyBorder="1" applyAlignment="1">
      <alignment vertical="top" wrapText="1"/>
    </xf>
    <xf numFmtId="0" fontId="8" fillId="0" borderId="14" xfId="0" applyFont="1" applyBorder="1" applyAlignment="1">
      <alignment horizontal="center"/>
    </xf>
    <xf numFmtId="2" fontId="8" fillId="0" borderId="14" xfId="0" applyNumberFormat="1" applyFont="1" applyBorder="1" applyAlignment="1">
      <alignment horizontal="center" wrapText="1"/>
    </xf>
    <xf numFmtId="0" fontId="12" fillId="0" borderId="15"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9" fillId="34" borderId="10" xfId="0" applyFont="1" applyFill="1" applyBorder="1" applyAlignment="1" applyProtection="1">
      <alignment horizontal="center" vertical="center" wrapText="1"/>
      <protection locked="0"/>
    </xf>
    <xf numFmtId="0" fontId="9" fillId="34" borderId="17" xfId="0" applyFont="1" applyFill="1" applyBorder="1" applyAlignment="1" applyProtection="1">
      <alignment horizontal="center" vertical="center" wrapText="1"/>
      <protection locked="0"/>
    </xf>
    <xf numFmtId="0" fontId="9" fillId="34" borderId="18"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wrapText="1"/>
      <protection locked="0"/>
    </xf>
    <xf numFmtId="0" fontId="9" fillId="34" borderId="19" xfId="0" applyFont="1" applyFill="1" applyBorder="1" applyAlignment="1" applyProtection="1">
      <alignment horizontal="center" vertical="center" wrapText="1"/>
      <protection locked="0"/>
    </xf>
    <xf numFmtId="0" fontId="9" fillId="34" borderId="20" xfId="0" applyFont="1" applyFill="1" applyBorder="1" applyAlignment="1" applyProtection="1">
      <alignment horizontal="center" vertical="center" wrapText="1"/>
      <protection locked="0"/>
    </xf>
    <xf numFmtId="0" fontId="9" fillId="34" borderId="21" xfId="0" applyFont="1" applyFill="1" applyBorder="1" applyAlignment="1" applyProtection="1">
      <alignment horizontal="center" vertical="center" wrapText="1"/>
      <protection locked="0"/>
    </xf>
    <xf numFmtId="0" fontId="9" fillId="34" borderId="1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8"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5" fillId="0" borderId="0" xfId="0" applyFont="1" applyAlignment="1" applyProtection="1">
      <alignment horizontal="center" vertical="center"/>
      <protection locked="0"/>
    </xf>
    <xf numFmtId="0" fontId="9" fillId="33" borderId="21"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17" xfId="0" applyFont="1" applyFill="1" applyBorder="1" applyAlignment="1" applyProtection="1">
      <alignment horizontal="center" vertical="center"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60" zoomScaleNormal="60" zoomScalePageLayoutView="0" workbookViewId="0" topLeftCell="A1">
      <selection activeCell="D33" sqref="D33"/>
    </sheetView>
  </sheetViews>
  <sheetFormatPr defaultColWidth="9.140625" defaultRowHeight="15"/>
  <cols>
    <col min="1" max="1" width="5.421875" style="1" customWidth="1"/>
    <col min="2" max="2" width="52.140625" style="3" customWidth="1"/>
    <col min="3" max="3" width="13.140625" style="0" customWidth="1"/>
    <col min="4" max="4" width="16.28125" style="0" customWidth="1"/>
    <col min="5" max="5" width="12.421875" style="0" customWidth="1"/>
    <col min="6" max="6" width="14.8515625" style="0" customWidth="1"/>
    <col min="7" max="7" width="17.00390625" style="0" customWidth="1"/>
    <col min="8" max="8" width="12.7109375" style="0" customWidth="1"/>
    <col min="9" max="9" width="12.57421875" style="0" customWidth="1"/>
    <col min="10" max="10" width="92.00390625" style="0" customWidth="1"/>
    <col min="11" max="11" width="68.421875" style="66" customWidth="1"/>
    <col min="12" max="12" width="1.7109375" style="0" customWidth="1"/>
    <col min="13" max="13" width="19.00390625" style="0" hidden="1" customWidth="1"/>
  </cols>
  <sheetData>
    <row r="1" spans="2:10" ht="21.75" thickBot="1">
      <c r="B1" s="127" t="s">
        <v>101</v>
      </c>
      <c r="C1" s="127"/>
      <c r="D1" s="127"/>
      <c r="E1" s="127"/>
      <c r="F1" s="127"/>
      <c r="G1" s="127"/>
      <c r="H1" s="127"/>
      <c r="I1" s="127"/>
      <c r="J1" s="127"/>
    </row>
    <row r="2" spans="1:11" s="24" customFormat="1" ht="18.75">
      <c r="A2" s="134" t="s">
        <v>32</v>
      </c>
      <c r="B2" s="129" t="s">
        <v>31</v>
      </c>
      <c r="C2" s="129" t="s">
        <v>2</v>
      </c>
      <c r="D2" s="129" t="s">
        <v>0</v>
      </c>
      <c r="E2" s="129"/>
      <c r="F2" s="129"/>
      <c r="G2" s="129" t="s">
        <v>1</v>
      </c>
      <c r="H2" s="129"/>
      <c r="I2" s="129"/>
      <c r="J2" s="130" t="s">
        <v>104</v>
      </c>
      <c r="K2" s="66"/>
    </row>
    <row r="3" spans="1:11" s="24" customFormat="1" ht="18.75">
      <c r="A3" s="135"/>
      <c r="B3" s="128"/>
      <c r="C3" s="128"/>
      <c r="D3" s="128"/>
      <c r="E3" s="128"/>
      <c r="F3" s="128"/>
      <c r="G3" s="128"/>
      <c r="H3" s="128"/>
      <c r="I3" s="128"/>
      <c r="J3" s="131"/>
      <c r="K3" s="66"/>
    </row>
    <row r="4" spans="1:11" s="24" customFormat="1" ht="18.75">
      <c r="A4" s="135"/>
      <c r="B4" s="128"/>
      <c r="C4" s="128"/>
      <c r="D4" s="128" t="s">
        <v>3</v>
      </c>
      <c r="E4" s="128" t="s">
        <v>103</v>
      </c>
      <c r="F4" s="128" t="s">
        <v>102</v>
      </c>
      <c r="G4" s="128" t="s">
        <v>3</v>
      </c>
      <c r="H4" s="132" t="s">
        <v>119</v>
      </c>
      <c r="I4" s="132" t="s">
        <v>102</v>
      </c>
      <c r="J4" s="131"/>
      <c r="K4" s="66"/>
    </row>
    <row r="5" spans="1:11" s="24" customFormat="1" ht="18.75">
      <c r="A5" s="135"/>
      <c r="B5" s="128"/>
      <c r="C5" s="128"/>
      <c r="D5" s="128"/>
      <c r="E5" s="128"/>
      <c r="F5" s="128"/>
      <c r="G5" s="128"/>
      <c r="H5" s="133"/>
      <c r="I5" s="133"/>
      <c r="J5" s="131"/>
      <c r="K5" s="66"/>
    </row>
    <row r="6" spans="1:11" s="24" customFormat="1" ht="18.75">
      <c r="A6" s="22">
        <v>1</v>
      </c>
      <c r="B6" s="21">
        <v>2</v>
      </c>
      <c r="C6" s="21">
        <v>3</v>
      </c>
      <c r="D6" s="21">
        <v>4</v>
      </c>
      <c r="E6" s="21">
        <v>5</v>
      </c>
      <c r="F6" s="21">
        <v>6</v>
      </c>
      <c r="G6" s="21">
        <v>7</v>
      </c>
      <c r="H6" s="21">
        <v>8</v>
      </c>
      <c r="I6" s="21">
        <v>9</v>
      </c>
      <c r="J6" s="23">
        <v>10</v>
      </c>
      <c r="K6" s="66"/>
    </row>
    <row r="7" spans="1:10" ht="20.25" hidden="1">
      <c r="A7" s="74"/>
      <c r="B7" s="8" t="s">
        <v>7</v>
      </c>
      <c r="C7" s="75"/>
      <c r="D7" s="76">
        <f aca="true" t="shared" si="0" ref="D7:I7">SUM(D8:D12)</f>
        <v>555.5</v>
      </c>
      <c r="E7" s="76">
        <f t="shared" si="0"/>
        <v>81.36</v>
      </c>
      <c r="F7" s="76">
        <f t="shared" si="0"/>
        <v>91.69099999999999</v>
      </c>
      <c r="G7" s="77">
        <f t="shared" si="0"/>
        <v>243</v>
      </c>
      <c r="H7" s="77">
        <f t="shared" si="0"/>
        <v>68</v>
      </c>
      <c r="I7" s="77">
        <f t="shared" si="0"/>
        <v>89</v>
      </c>
      <c r="J7" s="78"/>
    </row>
    <row r="8" spans="1:11" s="24" customFormat="1" ht="54.75" customHeight="1" hidden="1">
      <c r="A8" s="62">
        <v>1</v>
      </c>
      <c r="B8" s="26" t="s">
        <v>35</v>
      </c>
      <c r="C8" s="27" t="s">
        <v>4</v>
      </c>
      <c r="D8" s="28">
        <v>76</v>
      </c>
      <c r="E8" s="28">
        <v>56.88</v>
      </c>
      <c r="F8" s="28">
        <v>56.88</v>
      </c>
      <c r="G8" s="27">
        <v>55</v>
      </c>
      <c r="H8" s="27">
        <v>42</v>
      </c>
      <c r="I8" s="27">
        <v>42</v>
      </c>
      <c r="J8" s="12" t="s">
        <v>120</v>
      </c>
      <c r="K8" s="67"/>
    </row>
    <row r="9" spans="1:11" s="24" customFormat="1" ht="67.5" customHeight="1" hidden="1">
      <c r="A9" s="62">
        <v>2</v>
      </c>
      <c r="B9" s="26" t="s">
        <v>36</v>
      </c>
      <c r="C9" s="27" t="s">
        <v>4</v>
      </c>
      <c r="D9" s="28">
        <v>13.5</v>
      </c>
      <c r="E9" s="28">
        <v>9.5</v>
      </c>
      <c r="F9" s="28">
        <v>9.5</v>
      </c>
      <c r="G9" s="27">
        <v>38</v>
      </c>
      <c r="H9" s="27">
        <v>14</v>
      </c>
      <c r="I9" s="27">
        <v>14</v>
      </c>
      <c r="J9" s="12" t="s">
        <v>112</v>
      </c>
      <c r="K9" s="67"/>
    </row>
    <row r="10" spans="1:11" s="24" customFormat="1" ht="105" customHeight="1" hidden="1">
      <c r="A10" s="62">
        <v>3</v>
      </c>
      <c r="B10" s="29" t="s">
        <v>51</v>
      </c>
      <c r="C10" s="28" t="s">
        <v>5</v>
      </c>
      <c r="D10" s="28">
        <v>3.4</v>
      </c>
      <c r="E10" s="28">
        <v>0.38</v>
      </c>
      <c r="F10" s="28">
        <v>0.38</v>
      </c>
      <c r="G10" s="35">
        <v>28</v>
      </c>
      <c r="H10" s="35">
        <v>0</v>
      </c>
      <c r="I10" s="35">
        <v>0</v>
      </c>
      <c r="J10" s="12" t="s">
        <v>153</v>
      </c>
      <c r="K10" s="68"/>
    </row>
    <row r="11" spans="1:11" s="1" customFormat="1" ht="409.5" customHeight="1" hidden="1">
      <c r="A11" s="62">
        <v>4</v>
      </c>
      <c r="B11" s="32" t="s">
        <v>37</v>
      </c>
      <c r="C11" s="71" t="s">
        <v>14</v>
      </c>
      <c r="D11" s="72">
        <v>322.2</v>
      </c>
      <c r="E11" s="72">
        <v>12.7</v>
      </c>
      <c r="F11" s="72">
        <v>21.438</v>
      </c>
      <c r="G11" s="27">
        <v>63</v>
      </c>
      <c r="H11" s="27">
        <v>12</v>
      </c>
      <c r="I11" s="27">
        <v>14</v>
      </c>
      <c r="J11" s="43" t="s">
        <v>148</v>
      </c>
      <c r="K11" s="68"/>
    </row>
    <row r="12" spans="1:11" s="1" customFormat="1" ht="235.5" customHeight="1" hidden="1">
      <c r="A12" s="63">
        <v>5</v>
      </c>
      <c r="B12" s="39" t="s">
        <v>27</v>
      </c>
      <c r="C12" s="40" t="s">
        <v>6</v>
      </c>
      <c r="D12" s="41">
        <v>140.4</v>
      </c>
      <c r="E12" s="41">
        <v>1.9</v>
      </c>
      <c r="F12" s="41">
        <v>3.493</v>
      </c>
      <c r="G12" s="42">
        <v>59</v>
      </c>
      <c r="H12" s="42">
        <v>0</v>
      </c>
      <c r="I12" s="42">
        <v>19</v>
      </c>
      <c r="J12" s="43" t="s">
        <v>154</v>
      </c>
      <c r="K12" s="68"/>
    </row>
    <row r="13" spans="1:10" ht="20.25" hidden="1">
      <c r="A13" s="9"/>
      <c r="B13" s="8" t="s">
        <v>8</v>
      </c>
      <c r="C13" s="10"/>
      <c r="D13" s="11">
        <f aca="true" t="shared" si="1" ref="D13:I13">SUM(D14:D17)</f>
        <v>185</v>
      </c>
      <c r="E13" s="11">
        <f t="shared" si="1"/>
        <v>1.67</v>
      </c>
      <c r="F13" s="11">
        <f t="shared" si="1"/>
        <v>1.67</v>
      </c>
      <c r="G13" s="15">
        <f t="shared" si="1"/>
        <v>70</v>
      </c>
      <c r="H13" s="15">
        <f t="shared" si="1"/>
        <v>5</v>
      </c>
      <c r="I13" s="15">
        <f t="shared" si="1"/>
        <v>5</v>
      </c>
      <c r="J13" s="13"/>
    </row>
    <row r="14" spans="1:11" s="24" customFormat="1" ht="171" customHeight="1" hidden="1">
      <c r="A14" s="25">
        <v>6</v>
      </c>
      <c r="B14" s="32" t="s">
        <v>38</v>
      </c>
      <c r="C14" s="27" t="s">
        <v>9</v>
      </c>
      <c r="D14" s="28">
        <v>3</v>
      </c>
      <c r="E14" s="28">
        <v>1.5</v>
      </c>
      <c r="F14" s="28">
        <v>1.5</v>
      </c>
      <c r="G14" s="27">
        <v>2</v>
      </c>
      <c r="H14" s="27">
        <v>4</v>
      </c>
      <c r="I14" s="27">
        <v>4</v>
      </c>
      <c r="J14" s="12" t="s">
        <v>144</v>
      </c>
      <c r="K14" s="70"/>
    </row>
    <row r="15" spans="1:11" s="24" customFormat="1" ht="130.5" customHeight="1" hidden="1">
      <c r="A15" s="25">
        <v>7</v>
      </c>
      <c r="B15" s="32" t="s">
        <v>39</v>
      </c>
      <c r="C15" s="27" t="s">
        <v>9</v>
      </c>
      <c r="D15" s="28">
        <v>30</v>
      </c>
      <c r="E15" s="28">
        <v>0.16</v>
      </c>
      <c r="F15" s="28">
        <v>0.16</v>
      </c>
      <c r="G15" s="27">
        <v>2</v>
      </c>
      <c r="H15" s="27">
        <v>1</v>
      </c>
      <c r="I15" s="27">
        <v>1</v>
      </c>
      <c r="J15" s="44" t="s">
        <v>121</v>
      </c>
      <c r="K15" s="66"/>
    </row>
    <row r="16" spans="1:11" s="24" customFormat="1" ht="84" customHeight="1" hidden="1">
      <c r="A16" s="25">
        <v>8</v>
      </c>
      <c r="B16" s="32" t="s">
        <v>28</v>
      </c>
      <c r="C16" s="27" t="s">
        <v>10</v>
      </c>
      <c r="D16" s="28">
        <v>30</v>
      </c>
      <c r="E16" s="28">
        <v>0.01</v>
      </c>
      <c r="F16" s="28">
        <v>0.01</v>
      </c>
      <c r="G16" s="27">
        <v>16</v>
      </c>
      <c r="H16" s="27">
        <v>0</v>
      </c>
      <c r="I16" s="27">
        <v>0</v>
      </c>
      <c r="J16" s="12" t="s">
        <v>149</v>
      </c>
      <c r="K16" s="70"/>
    </row>
    <row r="17" spans="1:11" s="24" customFormat="1" ht="66" customHeight="1" hidden="1">
      <c r="A17" s="25">
        <v>9</v>
      </c>
      <c r="B17" s="32" t="s">
        <v>162</v>
      </c>
      <c r="C17" s="30" t="s">
        <v>24</v>
      </c>
      <c r="D17" s="30">
        <v>122</v>
      </c>
      <c r="E17" s="30">
        <v>0</v>
      </c>
      <c r="F17" s="30">
        <v>0</v>
      </c>
      <c r="G17" s="31">
        <v>50</v>
      </c>
      <c r="H17" s="31">
        <v>0</v>
      </c>
      <c r="I17" s="31">
        <v>0</v>
      </c>
      <c r="J17" s="12" t="s">
        <v>122</v>
      </c>
      <c r="K17" s="70"/>
    </row>
    <row r="18" spans="1:10" ht="37.5" hidden="1">
      <c r="A18" s="9"/>
      <c r="B18" s="8" t="s">
        <v>13</v>
      </c>
      <c r="C18" s="10"/>
      <c r="D18" s="11">
        <f>SUM(D19:D23)</f>
        <v>596.519</v>
      </c>
      <c r="E18" s="11" t="s">
        <v>123</v>
      </c>
      <c r="F18" s="11" t="s">
        <v>124</v>
      </c>
      <c r="G18" s="15">
        <f>SUM(G19:G23)</f>
        <v>309</v>
      </c>
      <c r="H18" s="15">
        <f>SUM(H19:H23)</f>
        <v>538</v>
      </c>
      <c r="I18" s="15">
        <f>SUM(I19:I23)</f>
        <v>561</v>
      </c>
      <c r="J18" s="13"/>
    </row>
    <row r="19" spans="1:11" s="1" customFormat="1" ht="196.5" customHeight="1" hidden="1">
      <c r="A19" s="25">
        <v>10</v>
      </c>
      <c r="B19" s="32" t="s">
        <v>40</v>
      </c>
      <c r="C19" s="71" t="s">
        <v>33</v>
      </c>
      <c r="D19" s="72">
        <v>20</v>
      </c>
      <c r="E19" s="72" t="s">
        <v>125</v>
      </c>
      <c r="F19" s="72" t="s">
        <v>126</v>
      </c>
      <c r="G19" s="71">
        <v>110</v>
      </c>
      <c r="H19" s="71">
        <v>363</v>
      </c>
      <c r="I19" s="71">
        <v>386</v>
      </c>
      <c r="J19" s="12" t="s">
        <v>155</v>
      </c>
      <c r="K19" s="67"/>
    </row>
    <row r="20" spans="1:11" s="1" customFormat="1" ht="391.5" customHeight="1" hidden="1">
      <c r="A20" s="25">
        <v>11</v>
      </c>
      <c r="B20" s="32" t="s">
        <v>41</v>
      </c>
      <c r="C20" s="71" t="s">
        <v>33</v>
      </c>
      <c r="D20" s="72">
        <v>300</v>
      </c>
      <c r="E20" s="72" t="s">
        <v>129</v>
      </c>
      <c r="F20" s="72" t="s">
        <v>129</v>
      </c>
      <c r="G20" s="71">
        <v>150</v>
      </c>
      <c r="H20" s="71">
        <v>144</v>
      </c>
      <c r="I20" s="71">
        <v>144</v>
      </c>
      <c r="J20" s="12" t="s">
        <v>127</v>
      </c>
      <c r="K20" s="67"/>
    </row>
    <row r="21" spans="1:11" s="1" customFormat="1" ht="282.75" customHeight="1" hidden="1">
      <c r="A21" s="25">
        <v>12</v>
      </c>
      <c r="B21" s="32" t="s">
        <v>44</v>
      </c>
      <c r="C21" s="71" t="s">
        <v>11</v>
      </c>
      <c r="D21" s="72">
        <v>16.583</v>
      </c>
      <c r="E21" s="72" t="s">
        <v>128</v>
      </c>
      <c r="F21" s="72" t="s">
        <v>128</v>
      </c>
      <c r="G21" s="71">
        <v>16</v>
      </c>
      <c r="H21" s="71">
        <v>16</v>
      </c>
      <c r="I21" s="71">
        <v>16</v>
      </c>
      <c r="J21" s="12" t="s">
        <v>130</v>
      </c>
      <c r="K21" s="67"/>
    </row>
    <row r="22" spans="1:11" s="1" customFormat="1" ht="151.5" customHeight="1" hidden="1">
      <c r="A22" s="25">
        <v>13</v>
      </c>
      <c r="B22" s="32" t="s">
        <v>42</v>
      </c>
      <c r="C22" s="71" t="s">
        <v>11</v>
      </c>
      <c r="D22" s="72">
        <v>82.106</v>
      </c>
      <c r="E22" s="72" t="s">
        <v>131</v>
      </c>
      <c r="F22" s="73" t="s">
        <v>132</v>
      </c>
      <c r="G22" s="71">
        <v>17</v>
      </c>
      <c r="H22" s="71">
        <v>15</v>
      </c>
      <c r="I22" s="27">
        <v>15</v>
      </c>
      <c r="J22" s="12" t="s">
        <v>133</v>
      </c>
      <c r="K22" s="67"/>
    </row>
    <row r="23" spans="1:11" s="1" customFormat="1" ht="261" customHeight="1" hidden="1">
      <c r="A23" s="7">
        <v>14</v>
      </c>
      <c r="B23" s="39" t="s">
        <v>43</v>
      </c>
      <c r="C23" s="71" t="s">
        <v>12</v>
      </c>
      <c r="D23" s="72">
        <v>177.83</v>
      </c>
      <c r="E23" s="72">
        <v>0</v>
      </c>
      <c r="F23" s="72">
        <v>0</v>
      </c>
      <c r="G23" s="71">
        <v>16</v>
      </c>
      <c r="H23" s="71">
        <v>0</v>
      </c>
      <c r="I23" s="71">
        <v>0</v>
      </c>
      <c r="J23" s="43" t="s">
        <v>134</v>
      </c>
      <c r="K23" s="67"/>
    </row>
    <row r="24" spans="1:10" ht="20.25" hidden="1">
      <c r="A24" s="9"/>
      <c r="B24" s="8" t="s">
        <v>15</v>
      </c>
      <c r="C24" s="10"/>
      <c r="D24" s="11">
        <f aca="true" t="shared" si="2" ref="D24:I24">D25</f>
        <v>41.6</v>
      </c>
      <c r="E24" s="11">
        <f t="shared" si="2"/>
        <v>37.592</v>
      </c>
      <c r="F24" s="11">
        <f t="shared" si="2"/>
        <v>41.6</v>
      </c>
      <c r="G24" s="15">
        <f t="shared" si="2"/>
        <v>15</v>
      </c>
      <c r="H24" s="15">
        <f t="shared" si="2"/>
        <v>25</v>
      </c>
      <c r="I24" s="15">
        <f t="shared" si="2"/>
        <v>25</v>
      </c>
      <c r="J24" s="14"/>
    </row>
    <row r="25" spans="1:11" s="24" customFormat="1" ht="149.25" customHeight="1" hidden="1">
      <c r="A25" s="25">
        <v>15</v>
      </c>
      <c r="B25" s="32" t="s">
        <v>50</v>
      </c>
      <c r="C25" s="27" t="s">
        <v>4</v>
      </c>
      <c r="D25" s="28">
        <v>41.6</v>
      </c>
      <c r="E25" s="28">
        <v>37.592</v>
      </c>
      <c r="F25" s="28">
        <v>41.6</v>
      </c>
      <c r="G25" s="27">
        <v>15</v>
      </c>
      <c r="H25" s="27">
        <v>25</v>
      </c>
      <c r="I25" s="27">
        <v>25</v>
      </c>
      <c r="J25" s="43" t="s">
        <v>135</v>
      </c>
      <c r="K25" s="66"/>
    </row>
    <row r="26" spans="1:10" ht="20.25" hidden="1">
      <c r="A26" s="9"/>
      <c r="B26" s="8" t="s">
        <v>16</v>
      </c>
      <c r="C26" s="10"/>
      <c r="D26" s="11">
        <f aca="true" t="shared" si="3" ref="D26:I26">SUM(D27:D31)</f>
        <v>993.9000000000001</v>
      </c>
      <c r="E26" s="11">
        <f t="shared" si="3"/>
        <v>420.895</v>
      </c>
      <c r="F26" s="11">
        <f t="shared" si="3"/>
        <v>429.85</v>
      </c>
      <c r="G26" s="15">
        <f t="shared" si="3"/>
        <v>452</v>
      </c>
      <c r="H26" s="15">
        <f t="shared" si="3"/>
        <v>282</v>
      </c>
      <c r="I26" s="15">
        <f t="shared" si="3"/>
        <v>293</v>
      </c>
      <c r="J26" s="13"/>
    </row>
    <row r="27" spans="1:11" s="24" customFormat="1" ht="106.5" customHeight="1" hidden="1">
      <c r="A27" s="25">
        <v>16</v>
      </c>
      <c r="B27" s="2" t="s">
        <v>34</v>
      </c>
      <c r="C27" s="27" t="s">
        <v>4</v>
      </c>
      <c r="D27" s="28">
        <v>250</v>
      </c>
      <c r="E27" s="28">
        <v>179</v>
      </c>
      <c r="F27" s="28">
        <v>179</v>
      </c>
      <c r="G27" s="27">
        <v>130</v>
      </c>
      <c r="H27" s="27">
        <v>85</v>
      </c>
      <c r="I27" s="27">
        <v>85</v>
      </c>
      <c r="J27" s="43" t="s">
        <v>146</v>
      </c>
      <c r="K27" s="80"/>
    </row>
    <row r="28" spans="1:11" s="24" customFormat="1" ht="181.5" customHeight="1" hidden="1">
      <c r="A28" s="25">
        <v>17</v>
      </c>
      <c r="B28" s="2" t="s">
        <v>45</v>
      </c>
      <c r="C28" s="27" t="s">
        <v>29</v>
      </c>
      <c r="D28" s="28">
        <v>119.1</v>
      </c>
      <c r="E28" s="28">
        <v>100</v>
      </c>
      <c r="F28" s="28">
        <v>100</v>
      </c>
      <c r="G28" s="27">
        <v>20</v>
      </c>
      <c r="H28" s="27">
        <v>14</v>
      </c>
      <c r="I28" s="27">
        <v>14</v>
      </c>
      <c r="J28" s="6" t="s">
        <v>136</v>
      </c>
      <c r="K28" s="79"/>
    </row>
    <row r="29" spans="1:11" s="24" customFormat="1" ht="342" customHeight="1" hidden="1">
      <c r="A29" s="25">
        <v>18</v>
      </c>
      <c r="B29" s="2" t="s">
        <v>46</v>
      </c>
      <c r="C29" s="27" t="s">
        <v>9</v>
      </c>
      <c r="D29" s="28">
        <v>101.8</v>
      </c>
      <c r="E29" s="28">
        <v>101.895</v>
      </c>
      <c r="F29" s="28">
        <v>110.85</v>
      </c>
      <c r="G29" s="27">
        <v>190</v>
      </c>
      <c r="H29" s="27">
        <v>183</v>
      </c>
      <c r="I29" s="27">
        <v>194</v>
      </c>
      <c r="J29" s="6" t="s">
        <v>151</v>
      </c>
      <c r="K29" s="81"/>
    </row>
    <row r="30" spans="1:11" s="24" customFormat="1" ht="123" customHeight="1" hidden="1">
      <c r="A30" s="25">
        <v>19</v>
      </c>
      <c r="B30" s="58" t="s">
        <v>47</v>
      </c>
      <c r="C30" s="27" t="s">
        <v>17</v>
      </c>
      <c r="D30" s="28">
        <v>370</v>
      </c>
      <c r="E30" s="28">
        <v>0</v>
      </c>
      <c r="F30" s="28">
        <v>0</v>
      </c>
      <c r="G30" s="27">
        <v>100</v>
      </c>
      <c r="H30" s="27">
        <v>0</v>
      </c>
      <c r="I30" s="27">
        <v>0</v>
      </c>
      <c r="J30" s="6" t="s">
        <v>117</v>
      </c>
      <c r="K30" s="79"/>
    </row>
    <row r="31" spans="1:11" s="24" customFormat="1" ht="133.5" customHeight="1" hidden="1">
      <c r="A31" s="25">
        <v>20</v>
      </c>
      <c r="B31" s="2" t="s">
        <v>48</v>
      </c>
      <c r="C31" s="27" t="s">
        <v>18</v>
      </c>
      <c r="D31" s="28">
        <v>153</v>
      </c>
      <c r="E31" s="28">
        <v>40</v>
      </c>
      <c r="F31" s="28">
        <v>40</v>
      </c>
      <c r="G31" s="27">
        <v>12</v>
      </c>
      <c r="H31" s="27">
        <v>0</v>
      </c>
      <c r="I31" s="27">
        <v>0</v>
      </c>
      <c r="J31" s="6" t="s">
        <v>137</v>
      </c>
      <c r="K31" s="79"/>
    </row>
    <row r="32" spans="1:10" ht="20.25">
      <c r="A32" s="9"/>
      <c r="B32" s="8" t="s">
        <v>21</v>
      </c>
      <c r="C32" s="10"/>
      <c r="D32" s="11">
        <f aca="true" t="shared" si="4" ref="D32:I32">SUM(D33:D34)</f>
        <v>105</v>
      </c>
      <c r="E32" s="11">
        <f t="shared" si="4"/>
        <v>6.6</v>
      </c>
      <c r="F32" s="11">
        <f t="shared" si="4"/>
        <v>8.18</v>
      </c>
      <c r="G32" s="15">
        <f t="shared" si="4"/>
        <v>24</v>
      </c>
      <c r="H32" s="15">
        <f t="shared" si="4"/>
        <v>0</v>
      </c>
      <c r="I32" s="15">
        <f t="shared" si="4"/>
        <v>0</v>
      </c>
      <c r="J32" s="13"/>
    </row>
    <row r="33" spans="1:11" s="24" customFormat="1" ht="164.25" customHeight="1">
      <c r="A33" s="25">
        <v>22</v>
      </c>
      <c r="B33" s="37" t="s">
        <v>116</v>
      </c>
      <c r="C33" s="27" t="s">
        <v>9</v>
      </c>
      <c r="D33" s="28">
        <v>50</v>
      </c>
      <c r="E33" s="28">
        <v>6.6</v>
      </c>
      <c r="F33" s="28">
        <v>8.18</v>
      </c>
      <c r="G33" s="38">
        <v>10</v>
      </c>
      <c r="H33" s="36">
        <v>0</v>
      </c>
      <c r="I33" s="36">
        <v>0</v>
      </c>
      <c r="J33" s="12" t="s">
        <v>118</v>
      </c>
      <c r="K33" s="66"/>
    </row>
    <row r="34" spans="1:11" s="24" customFormat="1" ht="86.25" customHeight="1">
      <c r="A34" s="25">
        <v>23</v>
      </c>
      <c r="B34" s="37" t="s">
        <v>49</v>
      </c>
      <c r="C34" s="27" t="s">
        <v>20</v>
      </c>
      <c r="D34" s="28">
        <v>55</v>
      </c>
      <c r="E34" s="28">
        <v>0</v>
      </c>
      <c r="F34" s="28">
        <v>0</v>
      </c>
      <c r="G34" s="38">
        <v>14</v>
      </c>
      <c r="H34" s="36">
        <v>0</v>
      </c>
      <c r="I34" s="36">
        <v>0</v>
      </c>
      <c r="J34" s="6" t="s">
        <v>147</v>
      </c>
      <c r="K34" s="69"/>
    </row>
    <row r="35" spans="1:10" ht="20.25" hidden="1">
      <c r="A35" s="9"/>
      <c r="B35" s="8" t="s">
        <v>22</v>
      </c>
      <c r="C35" s="10"/>
      <c r="D35" s="11">
        <f aca="true" t="shared" si="5" ref="D35:I35">D36</f>
        <v>21.4</v>
      </c>
      <c r="E35" s="11">
        <f t="shared" si="5"/>
        <v>19.2</v>
      </c>
      <c r="F35" s="11">
        <f t="shared" si="5"/>
        <v>19.6</v>
      </c>
      <c r="G35" s="15">
        <f t="shared" si="5"/>
        <v>48</v>
      </c>
      <c r="H35" s="15">
        <f t="shared" si="5"/>
        <v>0</v>
      </c>
      <c r="I35" s="15">
        <f t="shared" si="5"/>
        <v>0</v>
      </c>
      <c r="J35" s="13"/>
    </row>
    <row r="36" spans="1:11" s="24" customFormat="1" ht="122.25" customHeight="1" hidden="1">
      <c r="A36" s="57">
        <v>24</v>
      </c>
      <c r="B36" s="37" t="s">
        <v>52</v>
      </c>
      <c r="C36" s="27" t="s">
        <v>23</v>
      </c>
      <c r="D36" s="28">
        <v>21.4</v>
      </c>
      <c r="E36" s="28">
        <v>19.2</v>
      </c>
      <c r="F36" s="28">
        <v>19.6</v>
      </c>
      <c r="G36" s="38">
        <v>48</v>
      </c>
      <c r="H36" s="36">
        <v>0</v>
      </c>
      <c r="I36" s="36">
        <v>0</v>
      </c>
      <c r="J36" s="12" t="s">
        <v>156</v>
      </c>
      <c r="K36" s="68"/>
    </row>
    <row r="37" spans="1:11" s="24" customFormat="1" ht="20.25" hidden="1">
      <c r="A37" s="9"/>
      <c r="B37" s="8" t="s">
        <v>19</v>
      </c>
      <c r="C37" s="10"/>
      <c r="D37" s="11">
        <f aca="true" t="shared" si="6" ref="D37:I37">D38</f>
        <v>112.5</v>
      </c>
      <c r="E37" s="11">
        <f t="shared" si="6"/>
        <v>50.523</v>
      </c>
      <c r="F37" s="11">
        <f t="shared" si="6"/>
        <v>82.87</v>
      </c>
      <c r="G37" s="15">
        <f t="shared" si="6"/>
        <v>12</v>
      </c>
      <c r="H37" s="15">
        <f t="shared" si="6"/>
        <v>0</v>
      </c>
      <c r="I37" s="15">
        <f t="shared" si="6"/>
        <v>27</v>
      </c>
      <c r="J37" s="13"/>
      <c r="K37" s="66"/>
    </row>
    <row r="38" spans="1:11" s="65" customFormat="1" ht="185.25" customHeight="1" hidden="1">
      <c r="A38" s="57">
        <v>25</v>
      </c>
      <c r="B38" s="33" t="s">
        <v>30</v>
      </c>
      <c r="C38" s="34" t="s">
        <v>20</v>
      </c>
      <c r="D38" s="28">
        <v>112.5</v>
      </c>
      <c r="E38" s="28">
        <v>50.523</v>
      </c>
      <c r="F38" s="28">
        <v>82.87</v>
      </c>
      <c r="G38" s="35">
        <v>12</v>
      </c>
      <c r="H38" s="36">
        <v>0</v>
      </c>
      <c r="I38" s="36">
        <v>27</v>
      </c>
      <c r="J38" s="12" t="s">
        <v>143</v>
      </c>
      <c r="K38" s="82"/>
    </row>
    <row r="39" spans="1:10" ht="38.25" hidden="1" thickBot="1">
      <c r="A39" s="16"/>
      <c r="B39" s="17" t="s">
        <v>26</v>
      </c>
      <c r="C39" s="18" t="s">
        <v>25</v>
      </c>
      <c r="D39" s="19">
        <f>D37+D35+D32+D26+D24+D18+D13+D7</f>
        <v>2611.419</v>
      </c>
      <c r="E39" s="19">
        <f>SUM(E40:E41)</f>
        <v>772.04</v>
      </c>
      <c r="F39" s="19">
        <f>SUM(F40:F41)</f>
        <v>841.659</v>
      </c>
      <c r="G39" s="83">
        <f>G37+G35+G32+G26+G24+G18+G13+G7</f>
        <v>1173</v>
      </c>
      <c r="H39" s="83">
        <f>H37+H35+H32+H26+H24+H18+H13+H7</f>
        <v>918</v>
      </c>
      <c r="I39" s="83">
        <f>I37+I35+I32+I26+I24+I18+I13+I7</f>
        <v>1000</v>
      </c>
      <c r="J39" s="20"/>
    </row>
    <row r="40" spans="2:10" ht="18.75">
      <c r="B40" s="4"/>
      <c r="C40" s="4"/>
      <c r="D40" s="5"/>
      <c r="E40" s="5">
        <f>E37+E32+E35+E26+E13+E7+E24</f>
        <v>617.8399999999999</v>
      </c>
      <c r="F40" s="5">
        <f>F37+F32+F35+F26+F13+F7+F24</f>
        <v>675.461</v>
      </c>
      <c r="G40" s="5"/>
      <c r="H40" s="5"/>
      <c r="I40" s="5"/>
      <c r="J40" s="4"/>
    </row>
    <row r="41" spans="5:6" ht="18.75">
      <c r="E41">
        <v>154.2</v>
      </c>
      <c r="F41">
        <v>166.198</v>
      </c>
    </row>
  </sheetData>
  <sheetProtection/>
  <mergeCells count="13">
    <mergeCell ref="A2:A5"/>
    <mergeCell ref="G2:I3"/>
    <mergeCell ref="D2:F3"/>
    <mergeCell ref="E4:E5"/>
    <mergeCell ref="B1:J1"/>
    <mergeCell ref="G4:G5"/>
    <mergeCell ref="B2:B5"/>
    <mergeCell ref="C2:C5"/>
    <mergeCell ref="J2:J5"/>
    <mergeCell ref="H4:H5"/>
    <mergeCell ref="I4:I5"/>
    <mergeCell ref="D4:D5"/>
    <mergeCell ref="F4:F5"/>
  </mergeCells>
  <printOptions/>
  <pageMargins left="0.25" right="0.25" top="0.75" bottom="0.75" header="0.3" footer="0.3"/>
  <pageSetup horizontalDpi="600" verticalDpi="600" orientation="landscape" paperSize="9" scale="57" r:id="rId1"/>
  <rowBreaks count="3" manualBreakCount="3">
    <brk id="17" max="255" man="1"/>
    <brk id="23" max="255" man="1"/>
    <brk id="31" max="9" man="1"/>
  </rowBreaks>
</worksheet>
</file>

<file path=xl/worksheets/sheet2.xml><?xml version="1.0" encoding="utf-8"?>
<worksheet xmlns="http://schemas.openxmlformats.org/spreadsheetml/2006/main" xmlns:r="http://schemas.openxmlformats.org/officeDocument/2006/relationships">
  <dimension ref="A1:G56"/>
  <sheetViews>
    <sheetView view="pageBreakPreview" zoomScale="70" zoomScaleSheetLayoutView="70" zoomScalePageLayoutView="0" workbookViewId="0" topLeftCell="A35">
      <selection activeCell="B40" sqref="B40"/>
    </sheetView>
  </sheetViews>
  <sheetFormatPr defaultColWidth="9.140625" defaultRowHeight="15"/>
  <cols>
    <col min="1" max="1" width="5.57421875" style="1" customWidth="1"/>
    <col min="2" max="2" width="51.8515625" style="1" customWidth="1"/>
    <col min="3" max="3" width="11.8515625" style="1" customWidth="1"/>
    <col min="4" max="4" width="16.28125" style="1" customWidth="1"/>
    <col min="5" max="5" width="13.421875" style="1" customWidth="1"/>
    <col min="6" max="6" width="84.7109375" style="1" customWidth="1"/>
    <col min="7" max="7" width="30.140625" style="1" customWidth="1"/>
    <col min="8" max="8" width="9.140625" style="1" hidden="1" customWidth="1"/>
    <col min="9" max="16384" width="9.140625" style="1" customWidth="1"/>
  </cols>
  <sheetData>
    <row r="1" spans="1:6" ht="28.5" customHeight="1">
      <c r="A1" s="136" t="s">
        <v>100</v>
      </c>
      <c r="B1" s="136"/>
      <c r="C1" s="136"/>
      <c r="D1" s="136"/>
      <c r="E1" s="136"/>
      <c r="F1" s="136"/>
    </row>
    <row r="2" spans="1:6" ht="15" customHeight="1">
      <c r="A2" s="137" t="s">
        <v>32</v>
      </c>
      <c r="B2" s="137" t="s">
        <v>31</v>
      </c>
      <c r="C2" s="137" t="s">
        <v>2</v>
      </c>
      <c r="D2" s="137" t="s">
        <v>53</v>
      </c>
      <c r="E2" s="137" t="s">
        <v>54</v>
      </c>
      <c r="F2" s="137" t="s">
        <v>104</v>
      </c>
    </row>
    <row r="3" spans="1:6" ht="15" customHeight="1">
      <c r="A3" s="137"/>
      <c r="B3" s="137"/>
      <c r="C3" s="137"/>
      <c r="D3" s="137"/>
      <c r="E3" s="137"/>
      <c r="F3" s="137"/>
    </row>
    <row r="4" spans="1:6" ht="15" customHeight="1">
      <c r="A4" s="137"/>
      <c r="B4" s="137"/>
      <c r="C4" s="137"/>
      <c r="D4" s="137"/>
      <c r="E4" s="137"/>
      <c r="F4" s="137"/>
    </row>
    <row r="5" spans="1:6" ht="38.25" customHeight="1">
      <c r="A5" s="137"/>
      <c r="B5" s="137"/>
      <c r="C5" s="137"/>
      <c r="D5" s="137"/>
      <c r="E5" s="137"/>
      <c r="F5" s="137"/>
    </row>
    <row r="6" spans="1:6" ht="18.75" customHeight="1">
      <c r="A6" s="64">
        <v>1</v>
      </c>
      <c r="B6" s="64">
        <v>2</v>
      </c>
      <c r="C6" s="64">
        <v>3</v>
      </c>
      <c r="D6" s="64">
        <v>4</v>
      </c>
      <c r="E6" s="64">
        <v>5</v>
      </c>
      <c r="F6" s="64">
        <v>6</v>
      </c>
    </row>
    <row r="7" spans="1:6" ht="15.75">
      <c r="A7" s="88"/>
      <c r="B7" s="84" t="s">
        <v>13</v>
      </c>
      <c r="C7" s="97"/>
      <c r="D7" s="86">
        <f>SUM(D8:D9)</f>
        <v>0</v>
      </c>
      <c r="E7" s="87">
        <f>SUM(E8:E9)</f>
        <v>0</v>
      </c>
      <c r="F7" s="89"/>
    </row>
    <row r="8" spans="1:6" ht="118.5" customHeight="1">
      <c r="A8" s="59">
        <v>1</v>
      </c>
      <c r="B8" s="49" t="s">
        <v>56</v>
      </c>
      <c r="C8" s="46" t="s">
        <v>55</v>
      </c>
      <c r="D8" s="46" t="s">
        <v>55</v>
      </c>
      <c r="E8" s="50" t="s">
        <v>55</v>
      </c>
      <c r="F8" s="90" t="s">
        <v>105</v>
      </c>
    </row>
    <row r="9" spans="1:7" ht="78.75">
      <c r="A9" s="59">
        <v>2</v>
      </c>
      <c r="B9" s="49" t="s">
        <v>57</v>
      </c>
      <c r="C9" s="46" t="s">
        <v>55</v>
      </c>
      <c r="D9" s="46" t="s">
        <v>55</v>
      </c>
      <c r="E9" s="50" t="s">
        <v>55</v>
      </c>
      <c r="F9" s="90" t="s">
        <v>157</v>
      </c>
      <c r="G9" s="51"/>
    </row>
    <row r="10" spans="1:7" ht="66.75" customHeight="1">
      <c r="A10" s="59">
        <v>3</v>
      </c>
      <c r="B10" s="49" t="s">
        <v>59</v>
      </c>
      <c r="C10" s="46" t="s">
        <v>55</v>
      </c>
      <c r="D10" s="46" t="s">
        <v>55</v>
      </c>
      <c r="E10" s="50" t="s">
        <v>55</v>
      </c>
      <c r="F10" s="91" t="s">
        <v>110</v>
      </c>
      <c r="G10" s="51"/>
    </row>
    <row r="11" spans="1:7" ht="63.75" customHeight="1">
      <c r="A11" s="59">
        <v>4</v>
      </c>
      <c r="B11" s="49" t="s">
        <v>60</v>
      </c>
      <c r="C11" s="46" t="s">
        <v>55</v>
      </c>
      <c r="D11" s="46" t="s">
        <v>55</v>
      </c>
      <c r="E11" s="50" t="s">
        <v>55</v>
      </c>
      <c r="F11" s="90" t="s">
        <v>158</v>
      </c>
      <c r="G11" s="51"/>
    </row>
    <row r="12" spans="1:7" ht="97.5" customHeight="1">
      <c r="A12" s="59">
        <v>5</v>
      </c>
      <c r="B12" s="49" t="s">
        <v>61</v>
      </c>
      <c r="C12" s="46" t="s">
        <v>55</v>
      </c>
      <c r="D12" s="46" t="s">
        <v>55</v>
      </c>
      <c r="E12" s="50" t="s">
        <v>55</v>
      </c>
      <c r="F12" s="91" t="s">
        <v>111</v>
      </c>
      <c r="G12" s="51"/>
    </row>
    <row r="13" spans="1:7" ht="81" customHeight="1">
      <c r="A13" s="59">
        <v>6</v>
      </c>
      <c r="B13" s="49" t="s">
        <v>62</v>
      </c>
      <c r="C13" s="46" t="s">
        <v>55</v>
      </c>
      <c r="D13" s="46" t="s">
        <v>55</v>
      </c>
      <c r="E13" s="50" t="s">
        <v>55</v>
      </c>
      <c r="F13" s="90" t="s">
        <v>106</v>
      </c>
      <c r="G13" s="51"/>
    </row>
    <row r="14" spans="1:7" ht="72.75" customHeight="1">
      <c r="A14" s="59">
        <v>7</v>
      </c>
      <c r="B14" s="49" t="s">
        <v>63</v>
      </c>
      <c r="C14" s="46" t="s">
        <v>55</v>
      </c>
      <c r="D14" s="46" t="s">
        <v>55</v>
      </c>
      <c r="E14" s="50" t="s">
        <v>55</v>
      </c>
      <c r="F14" s="90" t="s">
        <v>107</v>
      </c>
      <c r="G14" s="51"/>
    </row>
    <row r="15" spans="1:6" ht="15.75" hidden="1">
      <c r="A15" s="59"/>
      <c r="B15" s="45" t="s">
        <v>16</v>
      </c>
      <c r="C15" s="46"/>
      <c r="D15" s="47">
        <f>SUM(D16:D20)</f>
        <v>4283.1</v>
      </c>
      <c r="E15" s="47">
        <f>SUM(E16:E19)</f>
        <v>261</v>
      </c>
      <c r="F15" s="60"/>
    </row>
    <row r="16" spans="1:6" ht="47.25" hidden="1">
      <c r="A16" s="59">
        <v>12</v>
      </c>
      <c r="B16" s="52" t="s">
        <v>64</v>
      </c>
      <c r="C16" s="46" t="s">
        <v>55</v>
      </c>
      <c r="D16" s="46">
        <v>3500</v>
      </c>
      <c r="E16" s="50">
        <v>200</v>
      </c>
      <c r="F16" s="90" t="s">
        <v>65</v>
      </c>
    </row>
    <row r="17" spans="1:6" ht="78.75" hidden="1">
      <c r="A17" s="59">
        <v>13</v>
      </c>
      <c r="B17" s="52" t="s">
        <v>66</v>
      </c>
      <c r="C17" s="46" t="s">
        <v>55</v>
      </c>
      <c r="D17" s="46">
        <v>69.6</v>
      </c>
      <c r="E17" s="50">
        <v>21</v>
      </c>
      <c r="F17" s="90" t="s">
        <v>67</v>
      </c>
    </row>
    <row r="18" spans="1:7" ht="47.25" hidden="1">
      <c r="A18" s="59">
        <v>14</v>
      </c>
      <c r="B18" s="52" t="s">
        <v>68</v>
      </c>
      <c r="C18" s="46" t="s">
        <v>55</v>
      </c>
      <c r="D18" s="46">
        <v>43.5</v>
      </c>
      <c r="E18" s="50">
        <v>20</v>
      </c>
      <c r="F18" s="90" t="s">
        <v>69</v>
      </c>
      <c r="G18" s="51" t="s">
        <v>58</v>
      </c>
    </row>
    <row r="19" spans="1:7" ht="63" hidden="1">
      <c r="A19" s="59">
        <v>15</v>
      </c>
      <c r="B19" s="52" t="s">
        <v>70</v>
      </c>
      <c r="C19" s="46" t="s">
        <v>55</v>
      </c>
      <c r="D19" s="46">
        <v>300</v>
      </c>
      <c r="E19" s="50">
        <v>20</v>
      </c>
      <c r="F19" s="90" t="s">
        <v>71</v>
      </c>
      <c r="G19" s="51" t="s">
        <v>58</v>
      </c>
    </row>
    <row r="20" spans="1:7" ht="144.75" customHeight="1" hidden="1">
      <c r="A20" s="59">
        <v>16</v>
      </c>
      <c r="B20" s="53" t="s">
        <v>47</v>
      </c>
      <c r="C20" s="40" t="s">
        <v>72</v>
      </c>
      <c r="D20" s="41">
        <v>370</v>
      </c>
      <c r="E20" s="40">
        <v>100</v>
      </c>
      <c r="F20" s="60" t="s">
        <v>73</v>
      </c>
      <c r="G20" s="54" t="s">
        <v>74</v>
      </c>
    </row>
    <row r="21" spans="1:6" ht="15.75" hidden="1">
      <c r="A21" s="59"/>
      <c r="B21" s="45" t="s">
        <v>21</v>
      </c>
      <c r="C21" s="46"/>
      <c r="D21" s="47">
        <f>SUM(D22:D24)</f>
        <v>262</v>
      </c>
      <c r="E21" s="47">
        <f>SUM(E22:E24)</f>
        <v>76</v>
      </c>
      <c r="F21" s="60"/>
    </row>
    <row r="22" spans="1:6" ht="178.5" customHeight="1" hidden="1">
      <c r="A22" s="59">
        <v>17</v>
      </c>
      <c r="B22" s="49" t="s">
        <v>75</v>
      </c>
      <c r="C22" s="46" t="s">
        <v>76</v>
      </c>
      <c r="D22" s="46">
        <v>18</v>
      </c>
      <c r="E22" s="50">
        <v>12</v>
      </c>
      <c r="F22" s="60" t="s">
        <v>77</v>
      </c>
    </row>
    <row r="23" spans="1:6" ht="31.5" hidden="1">
      <c r="A23" s="59">
        <v>18</v>
      </c>
      <c r="B23" s="49" t="s">
        <v>78</v>
      </c>
      <c r="C23" s="46" t="s">
        <v>76</v>
      </c>
      <c r="D23" s="46">
        <v>200</v>
      </c>
      <c r="E23" s="50">
        <v>50</v>
      </c>
      <c r="F23" s="60" t="s">
        <v>79</v>
      </c>
    </row>
    <row r="24" spans="1:7" ht="173.25" hidden="1">
      <c r="A24" s="59">
        <v>19</v>
      </c>
      <c r="B24" s="49" t="s">
        <v>49</v>
      </c>
      <c r="C24" s="46" t="s">
        <v>20</v>
      </c>
      <c r="D24" s="46">
        <v>44</v>
      </c>
      <c r="E24" s="50">
        <v>14</v>
      </c>
      <c r="F24" s="60" t="s">
        <v>80</v>
      </c>
      <c r="G24" s="54" t="s">
        <v>74</v>
      </c>
    </row>
    <row r="25" spans="1:6" ht="15.75" hidden="1">
      <c r="A25" s="59"/>
      <c r="B25" s="45" t="s">
        <v>81</v>
      </c>
      <c r="C25" s="46"/>
      <c r="D25" s="47">
        <f>SUM(D26)</f>
        <v>780</v>
      </c>
      <c r="E25" s="47">
        <f>SUM(E26)</f>
        <v>115</v>
      </c>
      <c r="F25" s="60"/>
    </row>
    <row r="26" spans="1:7" ht="94.5" hidden="1">
      <c r="A26" s="59">
        <v>20</v>
      </c>
      <c r="B26" s="52" t="s">
        <v>82</v>
      </c>
      <c r="C26" s="46" t="s">
        <v>10</v>
      </c>
      <c r="D26" s="46">
        <v>780</v>
      </c>
      <c r="E26" s="50">
        <v>115</v>
      </c>
      <c r="F26" s="60" t="s">
        <v>83</v>
      </c>
      <c r="G26" s="51" t="s">
        <v>84</v>
      </c>
    </row>
    <row r="27" spans="1:6" ht="15.75" hidden="1">
      <c r="A27" s="59"/>
      <c r="B27" s="45" t="s">
        <v>85</v>
      </c>
      <c r="C27" s="46"/>
      <c r="D27" s="47">
        <f>SUM(D28)</f>
        <v>30</v>
      </c>
      <c r="E27" s="48">
        <f>SUM(E28)</f>
        <v>0</v>
      </c>
      <c r="F27" s="60"/>
    </row>
    <row r="28" spans="1:6" ht="47.25" hidden="1">
      <c r="A28" s="59">
        <v>21</v>
      </c>
      <c r="B28" s="52" t="s">
        <v>86</v>
      </c>
      <c r="C28" s="46" t="s">
        <v>76</v>
      </c>
      <c r="D28" s="46">
        <v>30</v>
      </c>
      <c r="E28" s="50" t="s">
        <v>55</v>
      </c>
      <c r="F28" s="60" t="s">
        <v>87</v>
      </c>
    </row>
    <row r="29" spans="1:6" ht="15.75" hidden="1">
      <c r="A29" s="59"/>
      <c r="B29" s="45" t="s">
        <v>88</v>
      </c>
      <c r="C29" s="46"/>
      <c r="D29" s="47">
        <f>SUM(D30:D31)</f>
        <v>1402.69</v>
      </c>
      <c r="E29" s="47">
        <f>SUM(E30:E31)</f>
        <v>254</v>
      </c>
      <c r="F29" s="60"/>
    </row>
    <row r="30" spans="1:7" ht="47.25" hidden="1">
      <c r="A30" s="59">
        <v>22</v>
      </c>
      <c r="B30" s="52" t="s">
        <v>89</v>
      </c>
      <c r="C30" s="46" t="s">
        <v>24</v>
      </c>
      <c r="D30" s="46">
        <v>1075.7</v>
      </c>
      <c r="E30" s="50">
        <v>154</v>
      </c>
      <c r="F30" s="60" t="s">
        <v>90</v>
      </c>
      <c r="G30" s="55" t="s">
        <v>84</v>
      </c>
    </row>
    <row r="31" spans="1:7" ht="31.5" hidden="1">
      <c r="A31" s="59">
        <v>23</v>
      </c>
      <c r="B31" s="52" t="s">
        <v>91</v>
      </c>
      <c r="C31" s="46" t="s">
        <v>18</v>
      </c>
      <c r="D31" s="46">
        <v>326.99</v>
      </c>
      <c r="E31" s="50">
        <v>100</v>
      </c>
      <c r="F31" s="60" t="s">
        <v>92</v>
      </c>
      <c r="G31" s="55" t="s">
        <v>84</v>
      </c>
    </row>
    <row r="32" spans="1:6" ht="15.75" hidden="1">
      <c r="A32" s="59"/>
      <c r="B32" s="45" t="s">
        <v>22</v>
      </c>
      <c r="C32" s="47"/>
      <c r="D32" s="47">
        <f>SUM(D33:D34)</f>
        <v>173</v>
      </c>
      <c r="E32" s="47">
        <f>SUM(E33:E34)</f>
        <v>65</v>
      </c>
      <c r="F32" s="60"/>
    </row>
    <row r="33" spans="1:6" ht="47.25" hidden="1">
      <c r="A33" s="59">
        <v>24</v>
      </c>
      <c r="B33" s="49" t="s">
        <v>93</v>
      </c>
      <c r="C33" s="56" t="s">
        <v>76</v>
      </c>
      <c r="D33" s="46">
        <v>34</v>
      </c>
      <c r="E33" s="50">
        <v>21</v>
      </c>
      <c r="F33" s="60" t="s">
        <v>94</v>
      </c>
    </row>
    <row r="34" spans="1:6" ht="78.75" hidden="1">
      <c r="A34" s="59">
        <v>25</v>
      </c>
      <c r="B34" s="49" t="s">
        <v>95</v>
      </c>
      <c r="C34" s="56" t="s">
        <v>96</v>
      </c>
      <c r="D34" s="46">
        <v>139</v>
      </c>
      <c r="E34" s="50">
        <v>44</v>
      </c>
      <c r="F34" s="60" t="s">
        <v>97</v>
      </c>
    </row>
    <row r="35" spans="1:6" ht="78.75">
      <c r="A35" s="59">
        <v>8</v>
      </c>
      <c r="B35" s="49" t="s">
        <v>108</v>
      </c>
      <c r="C35" s="46" t="s">
        <v>55</v>
      </c>
      <c r="D35" s="46" t="s">
        <v>55</v>
      </c>
      <c r="E35" s="50" t="s">
        <v>55</v>
      </c>
      <c r="F35" s="60" t="s">
        <v>109</v>
      </c>
    </row>
    <row r="36" spans="1:6" ht="47.25">
      <c r="A36" s="59">
        <v>9</v>
      </c>
      <c r="B36" s="49" t="s">
        <v>159</v>
      </c>
      <c r="C36" s="46" t="s">
        <v>55</v>
      </c>
      <c r="D36" s="46" t="s">
        <v>55</v>
      </c>
      <c r="E36" s="50" t="s">
        <v>55</v>
      </c>
      <c r="F36" s="60" t="s">
        <v>160</v>
      </c>
    </row>
    <row r="37" spans="1:6" ht="15.75">
      <c r="A37" s="88"/>
      <c r="B37" s="84" t="s">
        <v>85</v>
      </c>
      <c r="C37" s="85"/>
      <c r="D37" s="97">
        <f>SUM(D38)</f>
        <v>30</v>
      </c>
      <c r="E37" s="87">
        <f>SUM(E38)</f>
        <v>0</v>
      </c>
      <c r="F37" s="98"/>
    </row>
    <row r="38" spans="1:6" ht="78.75">
      <c r="A38" s="59">
        <v>10</v>
      </c>
      <c r="B38" s="52" t="s">
        <v>86</v>
      </c>
      <c r="C38" s="46" t="s">
        <v>55</v>
      </c>
      <c r="D38" s="46">
        <v>30</v>
      </c>
      <c r="E38" s="50" t="s">
        <v>55</v>
      </c>
      <c r="F38" s="60" t="s">
        <v>152</v>
      </c>
    </row>
    <row r="39" spans="1:6" ht="15.75">
      <c r="A39" s="88"/>
      <c r="B39" s="84" t="s">
        <v>21</v>
      </c>
      <c r="C39" s="85"/>
      <c r="D39" s="97">
        <f>SUM(D40:D40)</f>
        <v>200</v>
      </c>
      <c r="E39" s="87">
        <f>SUM(E40:E40)</f>
        <v>50</v>
      </c>
      <c r="F39" s="98"/>
    </row>
    <row r="40" spans="1:6" ht="48.75" customHeight="1">
      <c r="A40" s="59">
        <v>11</v>
      </c>
      <c r="B40" s="49" t="s">
        <v>78</v>
      </c>
      <c r="C40" s="46" t="s">
        <v>76</v>
      </c>
      <c r="D40" s="46">
        <v>200</v>
      </c>
      <c r="E40" s="50">
        <v>50</v>
      </c>
      <c r="F40" s="60" t="s">
        <v>161</v>
      </c>
    </row>
    <row r="41" spans="1:6" ht="15.75">
      <c r="A41" s="88"/>
      <c r="B41" s="84" t="s">
        <v>16</v>
      </c>
      <c r="C41" s="85"/>
      <c r="D41" s="97">
        <f>SUM(D42:D45)</f>
        <v>3913.1</v>
      </c>
      <c r="E41" s="87">
        <f>SUM(E42:E45)</f>
        <v>261</v>
      </c>
      <c r="F41" s="98"/>
    </row>
    <row r="42" spans="1:6" ht="47.25">
      <c r="A42" s="59">
        <v>12</v>
      </c>
      <c r="B42" s="49" t="s">
        <v>64</v>
      </c>
      <c r="C42" s="46" t="s">
        <v>55</v>
      </c>
      <c r="D42" s="46">
        <v>3500</v>
      </c>
      <c r="E42" s="50">
        <v>200</v>
      </c>
      <c r="F42" s="90" t="s">
        <v>138</v>
      </c>
    </row>
    <row r="43" spans="1:6" ht="54.75" customHeight="1">
      <c r="A43" s="59">
        <v>13</v>
      </c>
      <c r="B43" s="49" t="s">
        <v>66</v>
      </c>
      <c r="C43" s="46" t="s">
        <v>55</v>
      </c>
      <c r="D43" s="46">
        <v>69.6</v>
      </c>
      <c r="E43" s="50">
        <v>21</v>
      </c>
      <c r="F43" s="90" t="s">
        <v>141</v>
      </c>
    </row>
    <row r="44" spans="1:6" ht="33" customHeight="1">
      <c r="A44" s="59">
        <v>14</v>
      </c>
      <c r="B44" s="49" t="s">
        <v>68</v>
      </c>
      <c r="C44" s="46" t="s">
        <v>55</v>
      </c>
      <c r="D44" s="46">
        <v>43.5</v>
      </c>
      <c r="E44" s="50">
        <v>20</v>
      </c>
      <c r="F44" s="90" t="s">
        <v>139</v>
      </c>
    </row>
    <row r="45" spans="1:6" ht="48" customHeight="1">
      <c r="A45" s="59">
        <v>15</v>
      </c>
      <c r="B45" s="49" t="s">
        <v>70</v>
      </c>
      <c r="C45" s="46" t="s">
        <v>55</v>
      </c>
      <c r="D45" s="46">
        <v>300</v>
      </c>
      <c r="E45" s="50">
        <v>20</v>
      </c>
      <c r="F45" s="90" t="s">
        <v>140</v>
      </c>
    </row>
    <row r="46" spans="1:6" ht="15.75">
      <c r="A46" s="88"/>
      <c r="B46" s="84" t="s">
        <v>88</v>
      </c>
      <c r="C46" s="85"/>
      <c r="D46" s="97">
        <f>D47+D48+D49</f>
        <v>1173.8601</v>
      </c>
      <c r="E46" s="87">
        <f>SUM(E47:E48)</f>
        <v>254</v>
      </c>
      <c r="F46" s="98"/>
    </row>
    <row r="47" spans="1:6" ht="47.25">
      <c r="A47" s="59">
        <v>16</v>
      </c>
      <c r="B47" s="52" t="s">
        <v>89</v>
      </c>
      <c r="C47" s="46" t="s">
        <v>113</v>
      </c>
      <c r="D47" s="46">
        <v>811.3161</v>
      </c>
      <c r="E47" s="50">
        <v>154</v>
      </c>
      <c r="F47" s="60" t="s">
        <v>90</v>
      </c>
    </row>
    <row r="48" spans="1:6" ht="47.25">
      <c r="A48" s="59">
        <v>17</v>
      </c>
      <c r="B48" s="52" t="s">
        <v>91</v>
      </c>
      <c r="C48" s="46" t="s">
        <v>18</v>
      </c>
      <c r="D48" s="46">
        <v>326.99</v>
      </c>
      <c r="E48" s="50">
        <v>100</v>
      </c>
      <c r="F48" s="60" t="s">
        <v>92</v>
      </c>
    </row>
    <row r="49" spans="1:7" ht="108.75" customHeight="1">
      <c r="A49" s="59">
        <v>18</v>
      </c>
      <c r="B49" s="52" t="s">
        <v>114</v>
      </c>
      <c r="C49" s="46" t="s">
        <v>115</v>
      </c>
      <c r="D49" s="46">
        <v>35.554</v>
      </c>
      <c r="E49" s="50">
        <v>5</v>
      </c>
      <c r="F49" s="60" t="s">
        <v>145</v>
      </c>
      <c r="G49" s="54"/>
    </row>
    <row r="50" spans="1:6" ht="15.75">
      <c r="A50" s="88"/>
      <c r="B50" s="84" t="s">
        <v>22</v>
      </c>
      <c r="C50" s="97"/>
      <c r="D50" s="97">
        <f>SUM(D51:D52)</f>
        <v>173</v>
      </c>
      <c r="E50" s="87">
        <f>SUM(E51:E52)</f>
        <v>65</v>
      </c>
      <c r="F50" s="98"/>
    </row>
    <row r="51" spans="1:6" ht="47.25">
      <c r="A51" s="59">
        <v>19</v>
      </c>
      <c r="B51" s="49" t="s">
        <v>93</v>
      </c>
      <c r="C51" s="56" t="s">
        <v>76</v>
      </c>
      <c r="D51" s="46">
        <v>34</v>
      </c>
      <c r="E51" s="50">
        <v>21</v>
      </c>
      <c r="F51" s="60" t="s">
        <v>94</v>
      </c>
    </row>
    <row r="52" spans="1:6" ht="78.75">
      <c r="A52" s="59">
        <v>20</v>
      </c>
      <c r="B52" s="49" t="s">
        <v>95</v>
      </c>
      <c r="C52" s="56" t="s">
        <v>96</v>
      </c>
      <c r="D52" s="46">
        <v>139</v>
      </c>
      <c r="E52" s="50">
        <v>44</v>
      </c>
      <c r="F52" s="60" t="s">
        <v>142</v>
      </c>
    </row>
    <row r="53" spans="1:6" ht="15.75">
      <c r="A53" s="88"/>
      <c r="B53" s="84" t="s">
        <v>81</v>
      </c>
      <c r="C53" s="85"/>
      <c r="D53" s="97">
        <f>SUM(D54)</f>
        <v>780</v>
      </c>
      <c r="E53" s="87">
        <f>SUM(E54)</f>
        <v>115</v>
      </c>
      <c r="F53" s="98"/>
    </row>
    <row r="54" spans="1:7" ht="112.5" customHeight="1">
      <c r="A54" s="59">
        <v>21</v>
      </c>
      <c r="B54" s="49" t="s">
        <v>82</v>
      </c>
      <c r="C54" s="46" t="s">
        <v>55</v>
      </c>
      <c r="D54" s="46">
        <v>780</v>
      </c>
      <c r="E54" s="50">
        <v>115</v>
      </c>
      <c r="F54" s="61" t="s">
        <v>150</v>
      </c>
      <c r="G54" s="54"/>
    </row>
    <row r="55" spans="1:7" ht="15.75">
      <c r="A55" s="92"/>
      <c r="B55" s="93" t="s">
        <v>98</v>
      </c>
      <c r="C55" s="94" t="s">
        <v>99</v>
      </c>
      <c r="D55" s="95">
        <f>D53+D50+D46+D41+D39+D37+D7</f>
        <v>6269.9601</v>
      </c>
      <c r="E55" s="101">
        <f>E53+E50+F57+E46+E41+E39+E37+E7</f>
        <v>745</v>
      </c>
      <c r="F55" s="96"/>
      <c r="G55" s="102"/>
    </row>
    <row r="56" spans="2:6" ht="15.75">
      <c r="B56" s="99"/>
      <c r="C56" s="99"/>
      <c r="D56" s="100"/>
      <c r="E56" s="100"/>
      <c r="F56" s="99"/>
    </row>
  </sheetData>
  <sheetProtection/>
  <mergeCells count="7">
    <mergeCell ref="A1:F1"/>
    <mergeCell ref="A2:A5"/>
    <mergeCell ref="B2:B5"/>
    <mergeCell ref="C2:C5"/>
    <mergeCell ref="D2:D5"/>
    <mergeCell ref="E2:E5"/>
    <mergeCell ref="F2:F5"/>
  </mergeCells>
  <printOptions/>
  <pageMargins left="0.3937007874015748" right="0.2755905511811024" top="0.35433070866141736" bottom="0.35433070866141736" header="0.31496062992125984" footer="0.31496062992125984"/>
  <pageSetup fitToHeight="2" horizontalDpi="600" verticalDpi="600" orientation="landscape" paperSize="9" scale="56" r:id="rId1"/>
  <rowBreaks count="1" manualBreakCount="1">
    <brk id="38" max="5" man="1"/>
  </rowBreaks>
</worksheet>
</file>

<file path=xl/worksheets/sheet3.xml><?xml version="1.0" encoding="utf-8"?>
<worksheet xmlns="http://schemas.openxmlformats.org/spreadsheetml/2006/main" xmlns:r="http://schemas.openxmlformats.org/officeDocument/2006/relationships">
  <dimension ref="A1:L45"/>
  <sheetViews>
    <sheetView zoomScale="70" zoomScaleNormal="70" zoomScalePageLayoutView="0" workbookViewId="0" topLeftCell="A1">
      <selection activeCell="B38" sqref="B38"/>
    </sheetView>
  </sheetViews>
  <sheetFormatPr defaultColWidth="9.140625" defaultRowHeight="15"/>
  <cols>
    <col min="2" max="2" width="53.28125" style="0" customWidth="1"/>
    <col min="3" max="3" width="13.140625" style="0" customWidth="1"/>
    <col min="4" max="4" width="10.28125" style="0" customWidth="1"/>
    <col min="5" max="5" width="13.421875" style="0" customWidth="1"/>
    <col min="6" max="6" width="12.7109375" style="0" customWidth="1"/>
    <col min="7" max="7" width="11.28125" style="0" customWidth="1"/>
    <col min="8" max="8" width="11.421875" style="0" customWidth="1"/>
    <col min="9" max="9" width="13.28125" style="0" customWidth="1"/>
    <col min="10" max="10" width="12.8515625" style="0" customWidth="1"/>
    <col min="11" max="11" width="12.57421875" style="0" customWidth="1"/>
    <col min="12" max="12" width="75.57421875" style="0" customWidth="1"/>
  </cols>
  <sheetData>
    <row r="1" spans="1:12" ht="21.75" thickBot="1">
      <c r="A1" s="1"/>
      <c r="B1" s="141" t="s">
        <v>163</v>
      </c>
      <c r="C1" s="141"/>
      <c r="D1" s="141"/>
      <c r="E1" s="141"/>
      <c r="F1" s="141"/>
      <c r="G1" s="141"/>
      <c r="H1" s="141"/>
      <c r="I1" s="141"/>
      <c r="J1" s="141"/>
      <c r="K1" s="141"/>
      <c r="L1" s="141"/>
    </row>
    <row r="2" spans="1:12" ht="15">
      <c r="A2" s="142" t="s">
        <v>32</v>
      </c>
      <c r="B2" s="144" t="s">
        <v>31</v>
      </c>
      <c r="C2" s="144" t="s">
        <v>2</v>
      </c>
      <c r="D2" s="144" t="s">
        <v>0</v>
      </c>
      <c r="E2" s="144"/>
      <c r="F2" s="144"/>
      <c r="G2" s="144"/>
      <c r="H2" s="144" t="s">
        <v>1</v>
      </c>
      <c r="I2" s="144"/>
      <c r="J2" s="144"/>
      <c r="K2" s="144"/>
      <c r="L2" s="138" t="s">
        <v>164</v>
      </c>
    </row>
    <row r="3" spans="1:12" ht="15">
      <c r="A3" s="143"/>
      <c r="B3" s="137"/>
      <c r="C3" s="137"/>
      <c r="D3" s="137"/>
      <c r="E3" s="137"/>
      <c r="F3" s="137"/>
      <c r="G3" s="137"/>
      <c r="H3" s="137"/>
      <c r="I3" s="137"/>
      <c r="J3" s="137"/>
      <c r="K3" s="137"/>
      <c r="L3" s="139"/>
    </row>
    <row r="4" spans="1:12" ht="15.75">
      <c r="A4" s="143"/>
      <c r="B4" s="137"/>
      <c r="C4" s="137"/>
      <c r="D4" s="137" t="s">
        <v>3</v>
      </c>
      <c r="E4" s="137" t="s">
        <v>165</v>
      </c>
      <c r="F4" s="137" t="s">
        <v>119</v>
      </c>
      <c r="G4" s="137" t="s">
        <v>166</v>
      </c>
      <c r="H4" s="137" t="s">
        <v>3</v>
      </c>
      <c r="I4" s="137" t="s">
        <v>167</v>
      </c>
      <c r="J4" s="137"/>
      <c r="K4" s="137"/>
      <c r="L4" s="139"/>
    </row>
    <row r="5" spans="1:12" ht="47.25">
      <c r="A5" s="143"/>
      <c r="B5" s="137"/>
      <c r="C5" s="137"/>
      <c r="D5" s="137"/>
      <c r="E5" s="137"/>
      <c r="F5" s="137"/>
      <c r="G5" s="137"/>
      <c r="H5" s="137"/>
      <c r="I5" s="103" t="s">
        <v>168</v>
      </c>
      <c r="J5" s="103" t="s">
        <v>169</v>
      </c>
      <c r="K5" s="103" t="s">
        <v>170</v>
      </c>
      <c r="L5" s="139"/>
    </row>
    <row r="6" spans="1:12" ht="15.75">
      <c r="A6" s="104">
        <v>1</v>
      </c>
      <c r="B6" s="103">
        <v>1</v>
      </c>
      <c r="C6" s="103">
        <v>2</v>
      </c>
      <c r="D6" s="103">
        <v>3</v>
      </c>
      <c r="E6" s="103">
        <v>4</v>
      </c>
      <c r="F6" s="103">
        <v>5</v>
      </c>
      <c r="G6" s="103">
        <v>6</v>
      </c>
      <c r="H6" s="103">
        <v>7</v>
      </c>
      <c r="I6" s="103">
        <v>8</v>
      </c>
      <c r="J6" s="103">
        <v>9</v>
      </c>
      <c r="K6" s="103">
        <v>10</v>
      </c>
      <c r="L6" s="105">
        <v>11</v>
      </c>
    </row>
    <row r="7" spans="1:12" ht="20.25" hidden="1">
      <c r="A7" s="106"/>
      <c r="B7" s="107" t="s">
        <v>7</v>
      </c>
      <c r="C7" s="108"/>
      <c r="D7" s="109">
        <f>SUM(D8:D17)</f>
        <v>355.636</v>
      </c>
      <c r="E7" s="109">
        <f aca="true" t="shared" si="0" ref="E7:K7">SUM(E8:E17)</f>
        <v>351.736</v>
      </c>
      <c r="F7" s="109">
        <f t="shared" si="0"/>
        <v>369.986</v>
      </c>
      <c r="G7" s="109">
        <f t="shared" si="0"/>
        <v>18.25</v>
      </c>
      <c r="H7" s="109">
        <f t="shared" si="0"/>
        <v>199</v>
      </c>
      <c r="I7" s="109">
        <f t="shared" si="0"/>
        <v>198</v>
      </c>
      <c r="J7" s="109">
        <f t="shared" si="0"/>
        <v>218</v>
      </c>
      <c r="K7" s="109">
        <f t="shared" si="0"/>
        <v>20</v>
      </c>
      <c r="L7" s="110"/>
    </row>
    <row r="8" spans="1:12" ht="30" hidden="1">
      <c r="A8" s="111">
        <v>1</v>
      </c>
      <c r="B8" s="112" t="s">
        <v>171</v>
      </c>
      <c r="C8" s="108">
        <v>2016</v>
      </c>
      <c r="D8" s="113">
        <v>7</v>
      </c>
      <c r="E8" s="113">
        <v>7</v>
      </c>
      <c r="F8" s="113">
        <v>7</v>
      </c>
      <c r="G8" s="113">
        <f>E8-F8</f>
        <v>0</v>
      </c>
      <c r="H8" s="114">
        <v>5</v>
      </c>
      <c r="I8" s="114">
        <v>5</v>
      </c>
      <c r="J8" s="114">
        <v>5</v>
      </c>
      <c r="K8" s="114">
        <f>J8-I8</f>
        <v>0</v>
      </c>
      <c r="L8" s="110" t="s">
        <v>172</v>
      </c>
    </row>
    <row r="9" spans="1:12" ht="30" hidden="1">
      <c r="A9" s="111">
        <v>2</v>
      </c>
      <c r="B9" s="115" t="s">
        <v>173</v>
      </c>
      <c r="C9" s="108">
        <v>2016</v>
      </c>
      <c r="D9" s="113">
        <v>2</v>
      </c>
      <c r="E9" s="113">
        <v>2</v>
      </c>
      <c r="F9" s="113">
        <v>2</v>
      </c>
      <c r="G9" s="113">
        <f>E9-F9</f>
        <v>0</v>
      </c>
      <c r="H9" s="114">
        <v>5</v>
      </c>
      <c r="I9" s="114">
        <v>5</v>
      </c>
      <c r="J9" s="114">
        <v>5</v>
      </c>
      <c r="K9" s="114">
        <f aca="true" t="shared" si="1" ref="K9:K15">J9-I9</f>
        <v>0</v>
      </c>
      <c r="L9" s="110" t="s">
        <v>172</v>
      </c>
    </row>
    <row r="10" spans="1:12" ht="30" hidden="1">
      <c r="A10" s="111">
        <v>3</v>
      </c>
      <c r="B10" s="115" t="s">
        <v>174</v>
      </c>
      <c r="C10" s="108" t="s">
        <v>175</v>
      </c>
      <c r="D10" s="113">
        <v>30</v>
      </c>
      <c r="E10" s="113">
        <v>30</v>
      </c>
      <c r="F10" s="113">
        <v>30</v>
      </c>
      <c r="G10" s="113">
        <f>E10-F10</f>
        <v>0</v>
      </c>
      <c r="H10" s="114">
        <v>25</v>
      </c>
      <c r="I10" s="114">
        <v>25</v>
      </c>
      <c r="J10" s="114">
        <v>25</v>
      </c>
      <c r="K10" s="114">
        <f t="shared" si="1"/>
        <v>0</v>
      </c>
      <c r="L10" s="110" t="s">
        <v>172</v>
      </c>
    </row>
    <row r="11" spans="1:12" ht="30" hidden="1">
      <c r="A11" s="111">
        <v>4</v>
      </c>
      <c r="B11" s="112" t="s">
        <v>176</v>
      </c>
      <c r="C11" s="108" t="s">
        <v>177</v>
      </c>
      <c r="D11" s="113">
        <v>231.84</v>
      </c>
      <c r="E11" s="113">
        <v>231.84</v>
      </c>
      <c r="F11" s="113">
        <v>234.84</v>
      </c>
      <c r="G11" s="113">
        <f aca="true" t="shared" si="2" ref="G11:G17">F11-E11</f>
        <v>3</v>
      </c>
      <c r="H11" s="114">
        <v>51</v>
      </c>
      <c r="I11" s="114">
        <v>51</v>
      </c>
      <c r="J11" s="114">
        <v>51</v>
      </c>
      <c r="K11" s="114">
        <f t="shared" si="1"/>
        <v>0</v>
      </c>
      <c r="L11" s="110" t="s">
        <v>172</v>
      </c>
    </row>
    <row r="12" spans="1:12" ht="30" hidden="1">
      <c r="A12" s="111">
        <v>5</v>
      </c>
      <c r="B12" s="112" t="s">
        <v>178</v>
      </c>
      <c r="C12" s="108" t="s">
        <v>179</v>
      </c>
      <c r="D12" s="113">
        <v>6</v>
      </c>
      <c r="E12" s="113">
        <v>6</v>
      </c>
      <c r="F12" s="113">
        <v>6</v>
      </c>
      <c r="G12" s="113">
        <f t="shared" si="2"/>
        <v>0</v>
      </c>
      <c r="H12" s="114">
        <v>10</v>
      </c>
      <c r="I12" s="114">
        <v>10</v>
      </c>
      <c r="J12" s="114">
        <v>10</v>
      </c>
      <c r="K12" s="114">
        <f t="shared" si="1"/>
        <v>0</v>
      </c>
      <c r="L12" s="110" t="s">
        <v>172</v>
      </c>
    </row>
    <row r="13" spans="1:12" ht="60" hidden="1">
      <c r="A13" s="111">
        <v>6</v>
      </c>
      <c r="B13" s="112" t="s">
        <v>180</v>
      </c>
      <c r="C13" s="108" t="s">
        <v>177</v>
      </c>
      <c r="D13" s="113">
        <v>6</v>
      </c>
      <c r="E13" s="113">
        <v>4.7</v>
      </c>
      <c r="F13" s="113">
        <v>7.15</v>
      </c>
      <c r="G13" s="113">
        <f t="shared" si="2"/>
        <v>2.45</v>
      </c>
      <c r="H13" s="114">
        <v>10</v>
      </c>
      <c r="I13" s="114">
        <v>9</v>
      </c>
      <c r="J13" s="114">
        <v>12</v>
      </c>
      <c r="K13" s="114">
        <f t="shared" si="1"/>
        <v>3</v>
      </c>
      <c r="L13" s="110" t="s">
        <v>172</v>
      </c>
    </row>
    <row r="14" spans="1:12" ht="30" hidden="1">
      <c r="A14" s="111">
        <v>7</v>
      </c>
      <c r="B14" s="112" t="s">
        <v>181</v>
      </c>
      <c r="C14" s="108" t="s">
        <v>179</v>
      </c>
      <c r="D14" s="113">
        <v>41.25</v>
      </c>
      <c r="E14" s="113">
        <v>41.25</v>
      </c>
      <c r="F14" s="113">
        <v>41.25</v>
      </c>
      <c r="G14" s="113">
        <f t="shared" si="2"/>
        <v>0</v>
      </c>
      <c r="H14" s="114">
        <v>17</v>
      </c>
      <c r="I14" s="114">
        <v>17</v>
      </c>
      <c r="J14" s="114">
        <v>18</v>
      </c>
      <c r="K14" s="114">
        <f t="shared" si="1"/>
        <v>1</v>
      </c>
      <c r="L14" s="110" t="s">
        <v>172</v>
      </c>
    </row>
    <row r="15" spans="1:12" ht="30" hidden="1">
      <c r="A15" s="111">
        <v>8</v>
      </c>
      <c r="B15" s="112" t="s">
        <v>182</v>
      </c>
      <c r="C15" s="108" t="s">
        <v>177</v>
      </c>
      <c r="D15" s="113">
        <v>5.59</v>
      </c>
      <c r="E15" s="113">
        <v>5.59</v>
      </c>
      <c r="F15" s="113">
        <v>5.59</v>
      </c>
      <c r="G15" s="113">
        <f t="shared" si="2"/>
        <v>0</v>
      </c>
      <c r="H15" s="114">
        <v>10</v>
      </c>
      <c r="I15" s="114">
        <v>10</v>
      </c>
      <c r="J15" s="114">
        <v>10</v>
      </c>
      <c r="K15" s="114">
        <f t="shared" si="1"/>
        <v>0</v>
      </c>
      <c r="L15" s="110" t="s">
        <v>172</v>
      </c>
    </row>
    <row r="16" spans="1:12" ht="45" hidden="1">
      <c r="A16" s="111">
        <v>9</v>
      </c>
      <c r="B16" s="112" t="s">
        <v>183</v>
      </c>
      <c r="C16" s="108" t="s">
        <v>184</v>
      </c>
      <c r="D16" s="113">
        <v>7.1</v>
      </c>
      <c r="E16" s="113">
        <v>4.5</v>
      </c>
      <c r="F16" s="113">
        <v>13.8</v>
      </c>
      <c r="G16" s="113">
        <f t="shared" si="2"/>
        <v>9.3</v>
      </c>
      <c r="H16" s="114">
        <v>6</v>
      </c>
      <c r="I16" s="114">
        <v>6</v>
      </c>
      <c r="J16" s="114">
        <v>6</v>
      </c>
      <c r="K16" s="114">
        <f>J16-I16</f>
        <v>0</v>
      </c>
      <c r="L16" s="110" t="s">
        <v>172</v>
      </c>
    </row>
    <row r="17" spans="1:12" ht="30" hidden="1">
      <c r="A17" s="111">
        <v>10</v>
      </c>
      <c r="B17" s="112" t="s">
        <v>185</v>
      </c>
      <c r="C17" s="108" t="s">
        <v>184</v>
      </c>
      <c r="D17" s="113">
        <v>18.856</v>
      </c>
      <c r="E17" s="113">
        <v>18.856</v>
      </c>
      <c r="F17" s="113">
        <v>22.356</v>
      </c>
      <c r="G17" s="113">
        <f t="shared" si="2"/>
        <v>3.5</v>
      </c>
      <c r="H17" s="114">
        <v>60</v>
      </c>
      <c r="I17" s="114">
        <v>60</v>
      </c>
      <c r="J17" s="114">
        <v>76</v>
      </c>
      <c r="K17" s="114">
        <f>J17-I17</f>
        <v>16</v>
      </c>
      <c r="L17" s="110" t="s">
        <v>172</v>
      </c>
    </row>
    <row r="18" spans="1:12" ht="20.25" hidden="1">
      <c r="A18" s="111"/>
      <c r="B18" s="107" t="s">
        <v>8</v>
      </c>
      <c r="C18" s="108"/>
      <c r="D18" s="109">
        <f>SUM(D19:D23)</f>
        <v>53.64</v>
      </c>
      <c r="E18" s="109">
        <f aca="true" t="shared" si="3" ref="E18:K18">SUM(E19:E23)</f>
        <v>45.59</v>
      </c>
      <c r="F18" s="109">
        <f t="shared" si="3"/>
        <v>33.85</v>
      </c>
      <c r="G18" s="109">
        <f t="shared" si="3"/>
        <v>6.3500000000000005</v>
      </c>
      <c r="H18" s="109">
        <f t="shared" si="3"/>
        <v>99</v>
      </c>
      <c r="I18" s="109">
        <f t="shared" si="3"/>
        <v>89</v>
      </c>
      <c r="J18" s="109">
        <f t="shared" si="3"/>
        <v>62</v>
      </c>
      <c r="K18" s="109">
        <f t="shared" si="3"/>
        <v>8</v>
      </c>
      <c r="L18" s="116"/>
    </row>
    <row r="19" spans="1:12" ht="30" hidden="1">
      <c r="A19" s="111">
        <v>11</v>
      </c>
      <c r="B19" s="117" t="s">
        <v>186</v>
      </c>
      <c r="C19" s="108" t="s">
        <v>175</v>
      </c>
      <c r="D19" s="113">
        <v>6</v>
      </c>
      <c r="E19" s="113">
        <v>6</v>
      </c>
      <c r="F19" s="113">
        <v>0</v>
      </c>
      <c r="G19" s="113">
        <v>0</v>
      </c>
      <c r="H19" s="114">
        <v>5</v>
      </c>
      <c r="I19" s="114">
        <v>5</v>
      </c>
      <c r="J19" s="114">
        <v>0</v>
      </c>
      <c r="K19" s="114">
        <v>0</v>
      </c>
      <c r="L19" s="116" t="s">
        <v>187</v>
      </c>
    </row>
    <row r="20" spans="1:12" ht="30" hidden="1">
      <c r="A20" s="111">
        <v>12</v>
      </c>
      <c r="B20" s="117" t="s">
        <v>188</v>
      </c>
      <c r="C20" s="108" t="s">
        <v>189</v>
      </c>
      <c r="D20" s="113">
        <v>12</v>
      </c>
      <c r="E20" s="113">
        <v>12</v>
      </c>
      <c r="F20" s="113">
        <v>0</v>
      </c>
      <c r="G20" s="113">
        <v>0</v>
      </c>
      <c r="H20" s="114">
        <v>5</v>
      </c>
      <c r="I20" s="114">
        <v>5</v>
      </c>
      <c r="J20" s="114">
        <v>0</v>
      </c>
      <c r="K20" s="114">
        <v>0</v>
      </c>
      <c r="L20" s="116" t="s">
        <v>190</v>
      </c>
    </row>
    <row r="21" spans="1:12" ht="15" hidden="1">
      <c r="A21" s="111">
        <v>13</v>
      </c>
      <c r="B21" s="117" t="s">
        <v>191</v>
      </c>
      <c r="C21" s="108" t="s">
        <v>189</v>
      </c>
      <c r="D21" s="113">
        <v>0.09</v>
      </c>
      <c r="E21" s="113">
        <v>0.09</v>
      </c>
      <c r="F21" s="113">
        <v>0</v>
      </c>
      <c r="G21" s="113">
        <v>0</v>
      </c>
      <c r="H21" s="114">
        <v>25</v>
      </c>
      <c r="I21" s="114">
        <v>25</v>
      </c>
      <c r="J21" s="114">
        <v>0</v>
      </c>
      <c r="K21" s="114">
        <v>0</v>
      </c>
      <c r="L21" s="116" t="s">
        <v>192</v>
      </c>
    </row>
    <row r="22" spans="1:12" ht="30" hidden="1">
      <c r="A22" s="111">
        <v>14</v>
      </c>
      <c r="B22" s="112" t="s">
        <v>193</v>
      </c>
      <c r="C22" s="108" t="s">
        <v>179</v>
      </c>
      <c r="D22" s="113">
        <v>27.55</v>
      </c>
      <c r="E22" s="113">
        <v>25.5</v>
      </c>
      <c r="F22" s="113">
        <v>27.55</v>
      </c>
      <c r="G22" s="113">
        <f>F22-E22</f>
        <v>2.0500000000000007</v>
      </c>
      <c r="H22" s="114">
        <v>56</v>
      </c>
      <c r="I22" s="114">
        <v>51</v>
      </c>
      <c r="J22" s="114">
        <v>56</v>
      </c>
      <c r="K22" s="114">
        <f>J22-I22</f>
        <v>5</v>
      </c>
      <c r="L22" s="116" t="s">
        <v>194</v>
      </c>
    </row>
    <row r="23" spans="1:12" ht="15" hidden="1">
      <c r="A23" s="111">
        <v>15</v>
      </c>
      <c r="B23" s="112" t="s">
        <v>195</v>
      </c>
      <c r="C23" s="108">
        <v>2019</v>
      </c>
      <c r="D23" s="113">
        <v>8</v>
      </c>
      <c r="E23" s="113">
        <v>2</v>
      </c>
      <c r="F23" s="113">
        <v>6.3</v>
      </c>
      <c r="G23" s="113">
        <f>F23-E23</f>
        <v>4.3</v>
      </c>
      <c r="H23" s="114">
        <v>8</v>
      </c>
      <c r="I23" s="114">
        <v>3</v>
      </c>
      <c r="J23" s="114">
        <v>6</v>
      </c>
      <c r="K23" s="114">
        <v>3</v>
      </c>
      <c r="L23" s="116" t="s">
        <v>196</v>
      </c>
    </row>
    <row r="24" spans="1:12" ht="20.25" hidden="1">
      <c r="A24" s="111"/>
      <c r="B24" s="107" t="s">
        <v>13</v>
      </c>
      <c r="C24" s="108"/>
      <c r="D24" s="109">
        <f>SUM(D25)</f>
        <v>3.72</v>
      </c>
      <c r="E24" s="109">
        <f aca="true" t="shared" si="4" ref="E24:K24">SUM(E25)</f>
        <v>3.72</v>
      </c>
      <c r="F24" s="109">
        <f t="shared" si="4"/>
        <v>3.72</v>
      </c>
      <c r="G24" s="109">
        <f t="shared" si="4"/>
        <v>0</v>
      </c>
      <c r="H24" s="109">
        <f t="shared" si="4"/>
        <v>9</v>
      </c>
      <c r="I24" s="109">
        <f t="shared" si="4"/>
        <v>9</v>
      </c>
      <c r="J24" s="109">
        <f t="shared" si="4"/>
        <v>9</v>
      </c>
      <c r="K24" s="109">
        <f t="shared" si="4"/>
        <v>0</v>
      </c>
      <c r="L24" s="116"/>
    </row>
    <row r="25" spans="1:12" ht="255" hidden="1">
      <c r="A25" s="111">
        <v>16</v>
      </c>
      <c r="B25" s="112" t="s">
        <v>197</v>
      </c>
      <c r="C25" s="108" t="s">
        <v>177</v>
      </c>
      <c r="D25" s="113">
        <v>3.72</v>
      </c>
      <c r="E25" s="113">
        <v>3.72</v>
      </c>
      <c r="F25" s="113">
        <v>3.72</v>
      </c>
      <c r="G25" s="113">
        <f>F25-E25</f>
        <v>0</v>
      </c>
      <c r="H25" s="114">
        <v>9</v>
      </c>
      <c r="I25" s="114">
        <v>9</v>
      </c>
      <c r="J25" s="114">
        <v>9</v>
      </c>
      <c r="K25" s="114">
        <f>J25-I25</f>
        <v>0</v>
      </c>
      <c r="L25" s="116" t="s">
        <v>198</v>
      </c>
    </row>
    <row r="26" spans="1:12" ht="20.25" hidden="1">
      <c r="A26" s="111"/>
      <c r="B26" s="107" t="s">
        <v>16</v>
      </c>
      <c r="C26" s="108"/>
      <c r="D26" s="109">
        <f>SUM(D27:D28)</f>
        <v>1473.64</v>
      </c>
      <c r="E26" s="109">
        <f aca="true" t="shared" si="5" ref="E26:K26">SUM(E27:E28)</f>
        <v>1360</v>
      </c>
      <c r="F26" s="109">
        <f t="shared" si="5"/>
        <v>1360</v>
      </c>
      <c r="G26" s="109">
        <f t="shared" si="5"/>
        <v>0</v>
      </c>
      <c r="H26" s="109">
        <f t="shared" si="5"/>
        <v>494</v>
      </c>
      <c r="I26" s="109">
        <f t="shared" si="5"/>
        <v>288</v>
      </c>
      <c r="J26" s="109">
        <f t="shared" si="5"/>
        <v>288</v>
      </c>
      <c r="K26" s="109">
        <f t="shared" si="5"/>
        <v>0</v>
      </c>
      <c r="L26" s="116"/>
    </row>
    <row r="27" spans="1:12" ht="15.75" hidden="1">
      <c r="A27" s="111">
        <v>17</v>
      </c>
      <c r="B27" s="118" t="s">
        <v>199</v>
      </c>
      <c r="C27" s="108" t="s">
        <v>179</v>
      </c>
      <c r="D27" s="113">
        <v>1350</v>
      </c>
      <c r="E27" s="113">
        <v>1350</v>
      </c>
      <c r="F27" s="113">
        <v>1350</v>
      </c>
      <c r="G27" s="113">
        <v>0</v>
      </c>
      <c r="H27" s="114">
        <v>450</v>
      </c>
      <c r="I27" s="114">
        <v>260</v>
      </c>
      <c r="J27" s="114">
        <v>260</v>
      </c>
      <c r="K27" s="114">
        <v>0</v>
      </c>
      <c r="L27" s="110" t="s">
        <v>172</v>
      </c>
    </row>
    <row r="28" spans="1:12" ht="15.75" hidden="1">
      <c r="A28" s="111">
        <v>18</v>
      </c>
      <c r="B28" s="118" t="s">
        <v>200</v>
      </c>
      <c r="C28" s="108" t="s">
        <v>175</v>
      </c>
      <c r="D28" s="113">
        <v>123.64</v>
      </c>
      <c r="E28" s="113">
        <v>10</v>
      </c>
      <c r="F28" s="113">
        <v>10</v>
      </c>
      <c r="G28" s="113">
        <v>0</v>
      </c>
      <c r="H28" s="114">
        <v>44</v>
      </c>
      <c r="I28" s="114">
        <v>28</v>
      </c>
      <c r="J28" s="114">
        <v>28</v>
      </c>
      <c r="K28" s="114">
        <v>0</v>
      </c>
      <c r="L28" s="110" t="s">
        <v>172</v>
      </c>
    </row>
    <row r="29" spans="1:12" ht="20.25" hidden="1">
      <c r="A29" s="111"/>
      <c r="B29" s="107" t="s">
        <v>19</v>
      </c>
      <c r="C29" s="108"/>
      <c r="D29" s="109">
        <f>SUM(D30:D33)</f>
        <v>902.545</v>
      </c>
      <c r="E29" s="109">
        <f aca="true" t="shared" si="6" ref="E29:K29">SUM(E30:E33)</f>
        <v>803.6687</v>
      </c>
      <c r="F29" s="109">
        <f t="shared" si="6"/>
        <v>830.9662</v>
      </c>
      <c r="G29" s="109">
        <f t="shared" si="6"/>
        <v>27.297500000000014</v>
      </c>
      <c r="H29" s="109">
        <f t="shared" si="6"/>
        <v>364</v>
      </c>
      <c r="I29" s="109">
        <f t="shared" si="6"/>
        <v>283</v>
      </c>
      <c r="J29" s="109">
        <f t="shared" si="6"/>
        <v>298</v>
      </c>
      <c r="K29" s="109">
        <f t="shared" si="6"/>
        <v>15</v>
      </c>
      <c r="L29" s="116"/>
    </row>
    <row r="30" spans="1:12" ht="30" hidden="1">
      <c r="A30" s="111">
        <v>19</v>
      </c>
      <c r="B30" s="119" t="s">
        <v>201</v>
      </c>
      <c r="C30" s="108" t="s">
        <v>177</v>
      </c>
      <c r="D30" s="113">
        <v>804.545</v>
      </c>
      <c r="E30" s="113">
        <v>777.2475</v>
      </c>
      <c r="F30" s="113">
        <v>804.545</v>
      </c>
      <c r="G30" s="113">
        <v>27.297500000000014</v>
      </c>
      <c r="H30" s="114">
        <v>258</v>
      </c>
      <c r="I30" s="114">
        <v>242</v>
      </c>
      <c r="J30" s="114">
        <v>257</v>
      </c>
      <c r="K30" s="114">
        <v>15</v>
      </c>
      <c r="L30" s="120" t="s">
        <v>202</v>
      </c>
    </row>
    <row r="31" spans="1:12" ht="45" hidden="1">
      <c r="A31" s="111">
        <v>20</v>
      </c>
      <c r="B31" s="119" t="s">
        <v>203</v>
      </c>
      <c r="C31" s="108" t="s">
        <v>204</v>
      </c>
      <c r="D31" s="113">
        <v>70</v>
      </c>
      <c r="E31" s="113">
        <v>26.2012</v>
      </c>
      <c r="F31" s="113">
        <v>26.2012</v>
      </c>
      <c r="G31" s="113">
        <v>0</v>
      </c>
      <c r="H31" s="114">
        <v>50</v>
      </c>
      <c r="I31" s="114">
        <v>27</v>
      </c>
      <c r="J31" s="114">
        <v>27</v>
      </c>
      <c r="K31" s="114">
        <v>0</v>
      </c>
      <c r="L31" s="120" t="s">
        <v>205</v>
      </c>
    </row>
    <row r="32" spans="1:12" ht="51" hidden="1">
      <c r="A32" s="111">
        <v>21</v>
      </c>
      <c r="B32" s="119" t="s">
        <v>206</v>
      </c>
      <c r="C32" s="108" t="s">
        <v>4</v>
      </c>
      <c r="D32" s="113">
        <v>20</v>
      </c>
      <c r="E32" s="113">
        <v>0</v>
      </c>
      <c r="F32" s="113">
        <v>0</v>
      </c>
      <c r="G32" s="113">
        <v>0</v>
      </c>
      <c r="H32" s="114">
        <v>41</v>
      </c>
      <c r="I32" s="114">
        <v>8</v>
      </c>
      <c r="J32" s="114">
        <v>8</v>
      </c>
      <c r="K32" s="114">
        <v>0</v>
      </c>
      <c r="L32" s="120" t="s">
        <v>207</v>
      </c>
    </row>
    <row r="33" spans="1:12" ht="38.25" hidden="1">
      <c r="A33" s="111">
        <v>22</v>
      </c>
      <c r="B33" s="119" t="s">
        <v>208</v>
      </c>
      <c r="C33" s="108" t="s">
        <v>4</v>
      </c>
      <c r="D33" s="113">
        <v>8</v>
      </c>
      <c r="E33" s="113">
        <v>0.22</v>
      </c>
      <c r="F33" s="113">
        <v>0.22</v>
      </c>
      <c r="G33" s="113">
        <v>0</v>
      </c>
      <c r="H33" s="114">
        <v>15</v>
      </c>
      <c r="I33" s="114">
        <v>6</v>
      </c>
      <c r="J33" s="114">
        <v>6</v>
      </c>
      <c r="K33" s="114">
        <v>0</v>
      </c>
      <c r="L33" s="120" t="s">
        <v>209</v>
      </c>
    </row>
    <row r="34" spans="1:12" ht="20.25">
      <c r="A34" s="111"/>
      <c r="B34" s="107" t="s">
        <v>21</v>
      </c>
      <c r="C34" s="108"/>
      <c r="D34" s="109">
        <f>SUM(D35:D38)</f>
        <v>43.08</v>
      </c>
      <c r="E34" s="109">
        <f aca="true" t="shared" si="7" ref="E34:K34">SUM(E35:E38)</f>
        <v>7.4479999999999995</v>
      </c>
      <c r="F34" s="109">
        <f t="shared" si="7"/>
        <v>0</v>
      </c>
      <c r="G34" s="109">
        <f t="shared" si="7"/>
        <v>7.4479999999999995</v>
      </c>
      <c r="H34" s="109">
        <f t="shared" si="7"/>
        <v>47</v>
      </c>
      <c r="I34" s="109">
        <f t="shared" si="7"/>
        <v>32</v>
      </c>
      <c r="J34" s="109">
        <f t="shared" si="7"/>
        <v>32</v>
      </c>
      <c r="K34" s="109">
        <f t="shared" si="7"/>
        <v>0</v>
      </c>
      <c r="L34" s="116"/>
    </row>
    <row r="35" spans="1:12" ht="30">
      <c r="A35" s="111">
        <v>23</v>
      </c>
      <c r="B35" s="112" t="s">
        <v>210</v>
      </c>
      <c r="C35" s="108">
        <v>2017</v>
      </c>
      <c r="D35" s="113">
        <v>1.4</v>
      </c>
      <c r="E35" s="113">
        <v>1.4</v>
      </c>
      <c r="F35" s="113">
        <v>0</v>
      </c>
      <c r="G35" s="113">
        <f>E35+F35</f>
        <v>1.4</v>
      </c>
      <c r="H35" s="114">
        <v>2</v>
      </c>
      <c r="I35" s="114">
        <v>2</v>
      </c>
      <c r="J35" s="114">
        <v>2</v>
      </c>
      <c r="K35" s="114">
        <f>J35-I35</f>
        <v>0</v>
      </c>
      <c r="L35" s="116" t="s">
        <v>211</v>
      </c>
    </row>
    <row r="36" spans="1:12" ht="30">
      <c r="A36" s="111">
        <v>24</v>
      </c>
      <c r="B36" s="112" t="s">
        <v>212</v>
      </c>
      <c r="C36" s="108" t="s">
        <v>213</v>
      </c>
      <c r="D36" s="113">
        <v>35</v>
      </c>
      <c r="E36" s="113">
        <v>1</v>
      </c>
      <c r="F36" s="113">
        <v>0</v>
      </c>
      <c r="G36" s="113">
        <f>E36+F36</f>
        <v>1</v>
      </c>
      <c r="H36" s="114">
        <v>40</v>
      </c>
      <c r="I36" s="114">
        <v>25</v>
      </c>
      <c r="J36" s="114">
        <v>25</v>
      </c>
      <c r="K36" s="114">
        <f>J36-I36</f>
        <v>0</v>
      </c>
      <c r="L36" s="116" t="s">
        <v>214</v>
      </c>
    </row>
    <row r="37" spans="1:12" ht="30">
      <c r="A37" s="111">
        <v>25</v>
      </c>
      <c r="B37" s="112" t="s">
        <v>224</v>
      </c>
      <c r="C37" s="108">
        <v>2018</v>
      </c>
      <c r="D37" s="113">
        <v>4.88</v>
      </c>
      <c r="E37" s="113">
        <v>4.88</v>
      </c>
      <c r="F37" s="113">
        <v>0</v>
      </c>
      <c r="G37" s="113">
        <f>E37+F37</f>
        <v>4.88</v>
      </c>
      <c r="H37" s="114">
        <v>2</v>
      </c>
      <c r="I37" s="114">
        <v>2</v>
      </c>
      <c r="J37" s="114">
        <v>2</v>
      </c>
      <c r="K37" s="114">
        <f>J37-I37</f>
        <v>0</v>
      </c>
      <c r="L37" s="121" t="s">
        <v>215</v>
      </c>
    </row>
    <row r="38" spans="1:12" ht="45">
      <c r="A38" s="111">
        <v>26</v>
      </c>
      <c r="B38" s="112" t="s">
        <v>216</v>
      </c>
      <c r="C38" s="108" t="s">
        <v>184</v>
      </c>
      <c r="D38" s="113">
        <v>1.8</v>
      </c>
      <c r="E38" s="113">
        <v>0.168</v>
      </c>
      <c r="F38" s="113">
        <v>0</v>
      </c>
      <c r="G38" s="113">
        <f>F38+E38</f>
        <v>0.168</v>
      </c>
      <c r="H38" s="114">
        <v>3</v>
      </c>
      <c r="I38" s="114">
        <v>3</v>
      </c>
      <c r="J38" s="114">
        <v>3</v>
      </c>
      <c r="K38" s="114">
        <f>J38-I38</f>
        <v>0</v>
      </c>
      <c r="L38" s="110" t="s">
        <v>217</v>
      </c>
    </row>
    <row r="39" spans="1:12" ht="20.25" hidden="1">
      <c r="A39" s="111"/>
      <c r="B39" s="107" t="s">
        <v>85</v>
      </c>
      <c r="C39" s="108"/>
      <c r="D39" s="109">
        <f>SUM(D40:D43)</f>
        <v>568.4</v>
      </c>
      <c r="E39" s="109">
        <f aca="true" t="shared" si="8" ref="E39:J39">SUM(E40:E43)</f>
        <v>58.339999999999996</v>
      </c>
      <c r="F39" s="109">
        <f t="shared" si="8"/>
        <v>58.339999999999996</v>
      </c>
      <c r="G39" s="109">
        <f t="shared" si="8"/>
        <v>0</v>
      </c>
      <c r="H39" s="109">
        <f t="shared" si="8"/>
        <v>101</v>
      </c>
      <c r="I39" s="109">
        <f t="shared" si="8"/>
        <v>54</v>
      </c>
      <c r="J39" s="109">
        <f t="shared" si="8"/>
        <v>54</v>
      </c>
      <c r="K39" s="109">
        <f>SUM(K40:K43)</f>
        <v>0</v>
      </c>
      <c r="L39" s="110"/>
    </row>
    <row r="40" spans="1:12" ht="30" hidden="1">
      <c r="A40" s="111">
        <v>27</v>
      </c>
      <c r="B40" s="112" t="s">
        <v>218</v>
      </c>
      <c r="C40" s="108" t="s">
        <v>184</v>
      </c>
      <c r="D40" s="113">
        <v>34.9</v>
      </c>
      <c r="E40" s="113">
        <v>25.9</v>
      </c>
      <c r="F40" s="113">
        <v>25.9</v>
      </c>
      <c r="G40" s="113">
        <v>0</v>
      </c>
      <c r="H40" s="114">
        <v>10</v>
      </c>
      <c r="I40" s="114">
        <v>11</v>
      </c>
      <c r="J40" s="114">
        <v>11</v>
      </c>
      <c r="K40" s="114">
        <v>0</v>
      </c>
      <c r="L40" s="110" t="s">
        <v>172</v>
      </c>
    </row>
    <row r="41" spans="1:12" ht="15" hidden="1">
      <c r="A41" s="111">
        <v>28</v>
      </c>
      <c r="B41" s="112" t="s">
        <v>219</v>
      </c>
      <c r="C41" s="108">
        <v>2019</v>
      </c>
      <c r="D41" s="113">
        <v>178</v>
      </c>
      <c r="E41" s="113">
        <v>0.05</v>
      </c>
      <c r="F41" s="113">
        <v>0.05</v>
      </c>
      <c r="G41" s="113">
        <v>0</v>
      </c>
      <c r="H41" s="114">
        <v>20</v>
      </c>
      <c r="I41" s="114">
        <v>9</v>
      </c>
      <c r="J41" s="114">
        <v>9</v>
      </c>
      <c r="K41" s="114">
        <v>0</v>
      </c>
      <c r="L41" s="110" t="s">
        <v>172</v>
      </c>
    </row>
    <row r="42" spans="1:12" ht="15" hidden="1">
      <c r="A42" s="111">
        <v>29</v>
      </c>
      <c r="B42" s="112" t="s">
        <v>220</v>
      </c>
      <c r="C42" s="108">
        <v>2019</v>
      </c>
      <c r="D42" s="113">
        <v>230</v>
      </c>
      <c r="E42" s="113">
        <v>32.1</v>
      </c>
      <c r="F42" s="113">
        <v>32.1</v>
      </c>
      <c r="G42" s="113">
        <v>0</v>
      </c>
      <c r="H42" s="114">
        <v>58</v>
      </c>
      <c r="I42" s="114">
        <v>27</v>
      </c>
      <c r="J42" s="114">
        <v>27</v>
      </c>
      <c r="K42" s="114">
        <v>0</v>
      </c>
      <c r="L42" s="110" t="s">
        <v>172</v>
      </c>
    </row>
    <row r="43" spans="1:12" ht="60" hidden="1">
      <c r="A43" s="111">
        <v>30</v>
      </c>
      <c r="B43" s="112" t="s">
        <v>221</v>
      </c>
      <c r="C43" s="108" t="s">
        <v>184</v>
      </c>
      <c r="D43" s="113">
        <v>125.5</v>
      </c>
      <c r="E43" s="113">
        <v>0.29</v>
      </c>
      <c r="F43" s="113">
        <v>0.29</v>
      </c>
      <c r="G43" s="113">
        <v>0</v>
      </c>
      <c r="H43" s="114">
        <v>13</v>
      </c>
      <c r="I43" s="114">
        <v>7</v>
      </c>
      <c r="J43" s="114">
        <v>7</v>
      </c>
      <c r="K43" s="114">
        <v>0</v>
      </c>
      <c r="L43" s="110" t="s">
        <v>222</v>
      </c>
    </row>
    <row r="44" spans="1:12" ht="19.5" hidden="1" thickBot="1">
      <c r="A44" s="122"/>
      <c r="B44" s="123" t="s">
        <v>98</v>
      </c>
      <c r="C44" s="124"/>
      <c r="D44" s="125">
        <f>SUM(D39,D34,D29,D26,D24,D18,D7)</f>
        <v>3400.6609999999996</v>
      </c>
      <c r="E44" s="125">
        <f aca="true" t="shared" si="9" ref="E44:K44">SUM(E39,E34,E29,E26,E24,E18,E7)</f>
        <v>2630.5026999999995</v>
      </c>
      <c r="F44" s="125">
        <f t="shared" si="9"/>
        <v>2656.8621999999996</v>
      </c>
      <c r="G44" s="125">
        <f t="shared" si="9"/>
        <v>59.345500000000015</v>
      </c>
      <c r="H44" s="125">
        <f t="shared" si="9"/>
        <v>1313</v>
      </c>
      <c r="I44" s="125">
        <f t="shared" si="9"/>
        <v>953</v>
      </c>
      <c r="J44" s="125">
        <f t="shared" si="9"/>
        <v>961</v>
      </c>
      <c r="K44" s="125">
        <f t="shared" si="9"/>
        <v>43</v>
      </c>
      <c r="L44" s="126"/>
    </row>
    <row r="45" spans="1:12" ht="15.75">
      <c r="A45" s="1"/>
      <c r="B45" s="140" t="s">
        <v>223</v>
      </c>
      <c r="C45" s="140"/>
      <c r="D45" s="140"/>
      <c r="E45" s="140"/>
      <c r="F45" s="140"/>
      <c r="G45" s="140"/>
      <c r="H45" s="140"/>
      <c r="I45" s="140"/>
      <c r="J45" s="140"/>
      <c r="K45" s="140"/>
      <c r="L45" s="140"/>
    </row>
  </sheetData>
  <sheetProtection/>
  <mergeCells count="14">
    <mergeCell ref="B45:L45"/>
    <mergeCell ref="B1:L1"/>
    <mergeCell ref="A2:A5"/>
    <mergeCell ref="B2:B5"/>
    <mergeCell ref="C2:C5"/>
    <mergeCell ref="D2:G3"/>
    <mergeCell ref="H2:K3"/>
    <mergeCell ref="L2:L5"/>
    <mergeCell ref="D4:D5"/>
    <mergeCell ref="E4:E5"/>
    <mergeCell ref="F4:F5"/>
    <mergeCell ref="G4:G5"/>
    <mergeCell ref="H4:H5"/>
    <mergeCell ref="I4:K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2020-01-17T04:36:14Z</cp:lastPrinted>
  <dcterms:created xsi:type="dcterms:W3CDTF">2015-06-05T18:19:34Z</dcterms:created>
  <dcterms:modified xsi:type="dcterms:W3CDTF">2020-10-02T12:59:07Z</dcterms:modified>
  <cp:category/>
  <cp:version/>
  <cp:contentType/>
  <cp:contentStatus/>
</cp:coreProperties>
</file>