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70" activeTab="0"/>
  </bookViews>
  <sheets>
    <sheet name="свод" sheetId="1" r:id="rId1"/>
  </sheets>
  <definedNames>
    <definedName name="_xlnm.Print_Titles" localSheetId="0">'свод'!$6:$7</definedName>
  </definedNames>
  <calcPr fullCalcOnLoad="1"/>
</workbook>
</file>

<file path=xl/sharedStrings.xml><?xml version="1.0" encoding="utf-8"?>
<sst xmlns="http://schemas.openxmlformats.org/spreadsheetml/2006/main" count="471" uniqueCount="205">
  <si>
    <t>Министерство финансов Кировской области</t>
  </si>
  <si>
    <t>за период с 01.01.2017г. по 30.06.2017г.</t>
  </si>
  <si>
    <t>Единица измерения: тыс. руб.</t>
  </si>
  <si>
    <t>Разд.</t>
  </si>
  <si>
    <t>Расх.</t>
  </si>
  <si>
    <t>КОСГУ</t>
  </si>
  <si>
    <t>ДопКласс</t>
  </si>
  <si>
    <t/>
  </si>
  <si>
    <t>Программа</t>
  </si>
  <si>
    <t>Первоначальная роспись/план</t>
  </si>
  <si>
    <t>Остаток росписи/плана</t>
  </si>
  <si>
    <t>000</t>
  </si>
  <si>
    <t>0000</t>
  </si>
  <si>
    <t>0200000000</t>
  </si>
  <si>
    <t>0300000000</t>
  </si>
  <si>
    <t>0400000000</t>
  </si>
  <si>
    <t>0600000000</t>
  </si>
  <si>
    <t>0900000000</t>
  </si>
  <si>
    <t>1300000000</t>
  </si>
  <si>
    <t>1400000000</t>
  </si>
  <si>
    <t>1500000000</t>
  </si>
  <si>
    <t>1700000000</t>
  </si>
  <si>
    <t>1900000000</t>
  </si>
  <si>
    <t>2100000000</t>
  </si>
  <si>
    <t>2300000000</t>
  </si>
  <si>
    <t>2500000000</t>
  </si>
  <si>
    <t>2600000000</t>
  </si>
  <si>
    <t>3000000000</t>
  </si>
  <si>
    <t>ВСЕГО РАСХОДОВ:</t>
  </si>
  <si>
    <t>#Н/Д</t>
  </si>
  <si>
    <t>Наименование ответственного исполнителя</t>
  </si>
  <si>
    <t>Отношение кассовых расходов к плановым расходам (%)</t>
  </si>
  <si>
    <t>Источники финансирования</t>
  </si>
  <si>
    <t>местный бюджет</t>
  </si>
  <si>
    <t>федеральный и областной бюджеты</t>
  </si>
  <si>
    <t xml:space="preserve">Всего, в том числе:                                                                   </t>
  </si>
  <si>
    <t>Плановый срок</t>
  </si>
  <si>
    <t>Фактический срок</t>
  </si>
  <si>
    <t>Начало реализации</t>
  </si>
  <si>
    <t>Окончание реализации</t>
  </si>
  <si>
    <t>Наименование муниципальной программы, подпрограммы, мероприятия</t>
  </si>
  <si>
    <t>Ответственный исполнитель (Ф.И.О., должность)</t>
  </si>
  <si>
    <t>Плановые расходы на 2020 год (тыс. руб.)</t>
  </si>
  <si>
    <t>Соловьев А.Е. - главный специалист по ГО и ЧС</t>
  </si>
  <si>
    <t>Никулин П.В. - заведующий отделом жизнеобеспечения</t>
  </si>
  <si>
    <t>Всего, в том числе:</t>
  </si>
  <si>
    <t>областной бюджет</t>
  </si>
  <si>
    <t>районный бюджет</t>
  </si>
  <si>
    <t xml:space="preserve">местный бюджет                                                               </t>
  </si>
  <si>
    <t xml:space="preserve">    1. Муниципальная программа "Противодействие экстремизму и профилактика терроризма на территории муниципального образования Омутнинское городское поселение" на 2016-2022 годы</t>
  </si>
  <si>
    <t xml:space="preserve">   2.  Муниципальная программа "Управление муниципальным имуществом" Омутнинского городского поселения на 2014-2022 годы                                                                            </t>
  </si>
  <si>
    <t xml:space="preserve">    3. Муниципальная программа "Обеспечение безопасности и жизнедеятельности населения" Омутнинского городского поселения на 2014-2022 годы</t>
  </si>
  <si>
    <t>4. "Развитие благоустройства" Омутнинского городского поселения на 2014-2022 годы</t>
  </si>
  <si>
    <t>5. "Развитие дорожного хозяйства" Омутнинского городского поселения на 2014-2022 годы</t>
  </si>
  <si>
    <t>-</t>
  </si>
  <si>
    <t>6. "Развитие коммунальной инфраструктуры" Омутнинского городского поселения на 2014-2022 годы</t>
  </si>
  <si>
    <t>федеральный бюджет</t>
  </si>
  <si>
    <t>внебюджетные источники</t>
  </si>
  <si>
    <t>Курилова В.Н. - заведующий отделом по социальным вопросам</t>
  </si>
  <si>
    <t>Солтыс С.М. - заведующий отделом управления муниципальным имуществом</t>
  </si>
  <si>
    <t xml:space="preserve">2.1. Содержание  и ремонт муниципального имущества   </t>
  </si>
  <si>
    <t xml:space="preserve">2.2. Оплата коммунальных услуг за муниципальное имущество              </t>
  </si>
  <si>
    <t>2.4. Услуги, работы для целей капитальных вложений</t>
  </si>
  <si>
    <t>2.6. Затраты на содержание Отдела УМИ</t>
  </si>
  <si>
    <t>Результат реализации мероприятия, причины отклонений</t>
  </si>
  <si>
    <t>2.5. Уплата налогов, сборов и иных платежей</t>
  </si>
  <si>
    <t>Михайлова Н.Б. - заведующий организационным отделом</t>
  </si>
  <si>
    <t>Запольских К.А. - главный специалист финансово-экономического отдела администрации Омутнинского городского поселения (далее главный специалист)</t>
  </si>
  <si>
    <t>Запольских К.А. - главный специалист</t>
  </si>
  <si>
    <t>Шихалеева А.В. - главный специалист финансово-экономического отдела администрации Омутнинского городского поселения (далее - главный специалист)</t>
  </si>
  <si>
    <t>Шихалеева А.В. - главный специалист</t>
  </si>
  <si>
    <t>1.1. Удаление свастики, лозунгов экстремистской направленности на объектах городской инфраструктуры</t>
  </si>
  <si>
    <t>1.2. Приобретение баннеров по профилактике экстремизма - терроризма</t>
  </si>
  <si>
    <t>Кассовые расходы на    01.01.2021 года (тыс. руб.)</t>
  </si>
  <si>
    <t>Приобретено 10 баннеров</t>
  </si>
  <si>
    <t>Фактов распространения надписей экстремисткого содержания на территории Омутнинского городского поселения не выявлено</t>
  </si>
  <si>
    <t>3.1. Обеспечение первичных мер пожарной безопасности на территории Омутнинского городского поселения, в т.ч.:</t>
  </si>
  <si>
    <t>3.1.1. Восполнение пожарных водоемов</t>
  </si>
  <si>
    <t>3.1.2. Ремонт печей</t>
  </si>
  <si>
    <t>3.1.3. Создание и ремонт пожарных водоемов (в т.ч. устройство)</t>
  </si>
  <si>
    <t>3.2. Ликвидация и предотвращение чрезвычайных ситуаций в Омутнинском городском поселении</t>
  </si>
  <si>
    <t>3.3. Обеспечение безопасности людей на водных объектах на территории Омутнинского городского поселения, в том числе:</t>
  </si>
  <si>
    <t>3.3.1. Исследование воды</t>
  </si>
  <si>
    <t>Проведен ремонт 8 печей</t>
  </si>
  <si>
    <t>Выполнены работы по устройству пожарного водоема по адресу: г. Омутнинск перекресток ул. Советская и ул. Краснофлотская и выполннены работы по ремонту пожарных водоемов в г. Омутнинске</t>
  </si>
  <si>
    <t>Оказание услуг по  содержанию спасательного поста на Омутнинском водохранилище</t>
  </si>
  <si>
    <t>Восполнение пожарных водоемов проводилось по мере необходимости</t>
  </si>
  <si>
    <t>оплата за 2019 год, в 2020 году проект не реализовывался</t>
  </si>
  <si>
    <t>3.4. Обработка общественных пространств дезинфицирующими средствами в рамках предупреждения коронавирусной инфекции (COVID-19)</t>
  </si>
  <si>
    <t>4.1. Содержание и  очистка мест общего пользования</t>
  </si>
  <si>
    <t>4.2. Противоклещевая обработка</t>
  </si>
  <si>
    <t>4.3. Озеленение, валка аварийных деревьев</t>
  </si>
  <si>
    <t xml:space="preserve">4.4. Проект «Народный бюджет» </t>
  </si>
  <si>
    <t>4.5. Организация ритуальных услуг и содержание мест захоронения в Омутнинском городском поселении</t>
  </si>
  <si>
    <t>4.6. Организация уличного освещения в Омутнинском городском поселении</t>
  </si>
  <si>
    <t>4.7. Организация сбора и вывоза мусора и несанкционированных отходов</t>
  </si>
  <si>
    <t>4.8. Создание мест (площадок) накопления твердых коммунальных отходов</t>
  </si>
  <si>
    <t xml:space="preserve">4.9. Организация ликвидации накопленного вреда окружающей среде </t>
  </si>
  <si>
    <t>4.10. Прочие работы по благоустройству</t>
  </si>
  <si>
    <t>4.12. Проект по поддержке местных инициатив</t>
  </si>
  <si>
    <t>Создано 5 мест (площадок) накопления ТКО</t>
  </si>
  <si>
    <t xml:space="preserve">Денежные средства, запланированные для расходов в рамках данной Подпрограммы израсходованы не в полном объеме по причине того, что из 10 ТОСов, зарегистрированных на территории Омутнинского городского поселения, программные мероприятия  выполнялись только 6 ТОСами, которые заключили с администрацией Омутнинского городского поселения договоры; мероприятия запланированные данными ТОСами выполнены не  полном объеме в связи с введенными ограничениями (СОVID -19)  по проведению культурно – массовых мероприятий </t>
  </si>
  <si>
    <t>Оплата производится на основании заключения с председателями ТОСов договоров на оказание услуг. Из 11 ТОСов 6 ТОСов заключили данные договора</t>
  </si>
  <si>
    <t>Для участия в конкурсе поступило 6 заявок от ТОСов: ТОС «п.Бамовский», ТОС «п. Лесозаводской», ТОС «д.Осокино», ТОС «д. Плетеневская», ТОС «Мирный - 2», «Мирный». На подготовку к конкурсу каждому ТОСу были приобретены перчатки, мешки для мусора, саженцы кустарников</t>
  </si>
  <si>
    <t xml:space="preserve">Мероприятия на территории ТОСов были осуществлены частично в связи с введением ограничений по проведению культурно – массовых мероприятий из – за новой коронавирусной инфекции   </t>
  </si>
  <si>
    <t xml:space="preserve">В рамках данного мероприятия осуществляется трудоустройство
в летний период несовершеннолетних, в том числе состоящих на учете в органах системы профилактики, для выполнения работ по благоустройству территории города
</t>
  </si>
  <si>
    <t xml:space="preserve">Исполнение программных мероприятий осуществляется согласно установленного плана </t>
  </si>
  <si>
    <t>Исполнение программных мероприятий осуществляется согласно установленного плана</t>
  </si>
  <si>
    <t>Составление сметной документации, проверка достоверности определения сметной стоимости, строительный контроль выполненных работ, определение границ прилегающих территорий, разработка проекта создания комфортной городской среды в малых городах и исторических поселениях в рамках проведения Всероссийского конкурса лучших проектов создания комфортной городской среды</t>
  </si>
  <si>
    <t>4.11. Изготовление знаково-информационных объектов (адресных указателей улиц и переулков)</t>
  </si>
  <si>
    <t>Устройство детской спортивной площадки в парке культуры г. Омутнинск, ремонт пешеходной дорожки по ул. Комсомольская  (от угла ул.30-летия Победы до ул. Свободы)</t>
  </si>
  <si>
    <t>Содержание общественных территорий городского поселения, работы по сбору и вывозу уличного смета, ремонт моста пешеходного через реку Керовка ул. Коковихина и прочие работы по благоустройству города</t>
  </si>
  <si>
    <t>7. Организация перевозок автомобильным транспортом" на территории муниципального образования Омутнинское городское поселение Омутнинского района Кировской области на 2020-2022 годы</t>
  </si>
  <si>
    <t>7.1. Обеспечение мер по поддержке перевозчиков, осуществляющих регулярные перевозки пассажиров и багажа автомобильным транспортом и (или) городским наземным электрическим транспортом по муниципальным маршрутам регулярных перевозок по регулируемым тарифам в соответствии с заключенными муниципальными контрактами, договорами, соглашениями</t>
  </si>
  <si>
    <t>7.2. Организация процесса выдачи карт маршрутов регулярных перевозок</t>
  </si>
  <si>
    <t>7.3. Изготовление и установка информационно-указательных знаков на остановочных пунктах, имеющих поле знака и информационное поле</t>
  </si>
  <si>
    <t>8. "Развитие муниципального управления" Омутнинского городского поселения на 2014-2022 годы</t>
  </si>
  <si>
    <t>9. "Поддержка некоммерческих  организаций и мероприятия в сфере молодежной политики" Омутнинского городского поселения на 2014-2022 годы</t>
  </si>
  <si>
    <t>10. "Осуществление мероприятий, связанных с подготовкой сведений о границах населенных пунктов и территориальных зон муниципального образования Омутнинское городское поселение Омутнинского района Кировской области" на 2020-2022 годы</t>
  </si>
  <si>
    <t>11. "Формирование современной городской среды" на территории Омутнинского городского поселения на 2018-2024 годы</t>
  </si>
  <si>
    <t>12. "Повышение качества водоснабжения на территории Омутнинского городского поселения" на 2019-2024 годы</t>
  </si>
  <si>
    <t>14. "Развитие сельских территорий муниципального образования Омутнинское городское поселение" на 2020-2024 годы</t>
  </si>
  <si>
    <t>5.1. Подпрограмма "Повышение безопасности дорожного движения"</t>
  </si>
  <si>
    <t>5.1.1. Расходы на обработку и рассылку постановлений органов государственного контроля (надзора) об административных правонарушениях в области дорожного движения, выявленных с помощью специальных технических средств</t>
  </si>
  <si>
    <t>5.1.2. Обеспечение содержания и работы видеосистем</t>
  </si>
  <si>
    <t>5.2. Содержание автомобильных дорог общего пользования местного значения</t>
  </si>
  <si>
    <t>Один комплекс "Арена" не функционировал с 04.12.2020 г. до конца года (требовался ремонт), второй комплекс "Арена" не функционировал в течение недели в  конце декабря (направлялся на периодическую поверку)</t>
  </si>
  <si>
    <t>Оплата производилась по факту выставления счетов от АО "Почта России" согласно заключенных контрактов</t>
  </si>
  <si>
    <t>5.3.1. Ремонт автомобильной дороги по улице Пролетарская в границах Омутнинского городского поселения</t>
  </si>
  <si>
    <t>5.3.2. Ремонт автомобильной дороги по улице  Тукмачева в границах Омутнинского городского поселения</t>
  </si>
  <si>
    <t xml:space="preserve">5.3. Ремонт автомобильных дорог по улицам Пролетарская, Тукмачева, Октябрьская в границах Омутнинского городского поселения, в том числе:
</t>
  </si>
  <si>
    <t>Отремонтировано 2,312 км автомобильных дорог</t>
  </si>
  <si>
    <t>5.4. Установка дорожных знаков, ограждений, искусственных неровностей, остановочных павильонов</t>
  </si>
  <si>
    <t>5.5. Проверка сметной стоимости на выполнение работ по ремонту автомобильных дорог местного значения с твердым покрытием в границах городских населенных пунктов (ул. Трудовые Резервы)</t>
  </si>
  <si>
    <t>Выполнены работы по устройству остановочного павильона, установке ограничивающих пешеходных ограждений с обеих сторон дороги  и ремонт тротуаров на территории Омутнинского городского поселения, по установке дорожных знаков ул. Коковихина – ул. Юных Пионеров</t>
  </si>
  <si>
    <t>Оказаны услуги по содержанию дорог и инженерных сооружений на них в границах Омутнинского городского поселения, выполнены работы по устранению деформаций и повреждений автомобильных дорог местного значения в г. Омутнинске</t>
  </si>
  <si>
    <t>5.3.3. Ремонт автомобильной дороги по улице Октябрьская в границах Омутнинского городского поселения</t>
  </si>
  <si>
    <t>6.1. Строительство, реконструкция и капитальный  ремонт  объектов питьевого водоснабжения в т.ч.: строительство водопровода ул.Станционная</t>
  </si>
  <si>
    <t>6.2. Компенсация за услуги бани</t>
  </si>
  <si>
    <t>Выполнены работы по водоснабжению и водоотведению многоквартирных жилых домов №№ 4, 6, 7, 9, 10 по ул. Станционной                      г. Омутнинска</t>
  </si>
  <si>
    <t>8.1. Работа административной комиссии</t>
  </si>
  <si>
    <t>8.2. Исполнение полномочий по решению вопросов местного значения</t>
  </si>
  <si>
    <t>9.1. Подпрограмма "Поддержка и развитие территориального общественного самоуправления в Омутнинском городском поселении" на 2014-2022 годы</t>
  </si>
  <si>
    <t>9.1.1. Выплаты председателям ТОСов за сопровождение муниципальной подпрограммы</t>
  </si>
  <si>
    <t>9.1.2. Проведение конкурса по пожарной безопасности и санитарной очистке среди ТОСов</t>
  </si>
  <si>
    <t>9.1.3. Проведение культурно-массовых мероприятий, проводимых на территориях ТОСов</t>
  </si>
  <si>
    <t xml:space="preserve">9.2. Подпрограмма "Профилактика безнадзорности и предупреждения правонарушений несовершеннолетних в Омутнинском городском поселении" на 2014-2022 годы </t>
  </si>
  <si>
    <t xml:space="preserve">9.3. Мероприятие Финансовая поддержка местной организации "Омутнинский городской совет ветеранов" на 2014-2022 годы </t>
  </si>
  <si>
    <t>9.4. Мероприятие Финансовая поддержка местной организации "Всероссийское общество инвалидов" на 2014-2022 годы</t>
  </si>
  <si>
    <t>8.3. Профессиональная подготовка, переподготовка, повышение квалификации</t>
  </si>
  <si>
    <t>10.1. Подготовка сведений о границах территориальных зон для внесения изменений в правила землепользования и застройки в соответствии с требованиями Градостроительного кодекса Российской Федерации</t>
  </si>
  <si>
    <t>11.1. Организация мероприятий по благоустройству общественных территорий, а также дворовых территорий многоквартирных домов Омутнинского городского поселения</t>
  </si>
  <si>
    <t>11.1.1. Благоустройство общественных территорий  Омутнинского городского поселения</t>
  </si>
  <si>
    <t>11.1.2. Благоустройство дворовых территорий многоквартирных домов</t>
  </si>
  <si>
    <t>11.3. Проект создания комфортной городской среды "ЗАВОДной Омутнинск" в г. Омутнинск Кировской области</t>
  </si>
  <si>
    <t>11.2. Прочие мероприятия по благоустройству (в т.ч. строительный контроль, проверка сметной стоимости)</t>
  </si>
  <si>
    <t>11.4. Установка системы видеонаблюдения (монтаж оборудования, видеозапись) в рамках Проекта создания комфортной городской среды "ЗАВОДной Омутнинск в г. Омутнинск Кировской области"</t>
  </si>
  <si>
    <t>11.3.1. Выполнение проектных и изыскательских работ по объекту: "Проект создания комфортной городской среды «ЗАВОДной Омутнинск в г.Омутнинск Кировской  области"</t>
  </si>
  <si>
    <t>11.3.2. Выполнение работ по реализации проекта победителей Всероссийского конкурса лучших проектов создания комфортной городской среды в малых городах и исторических поселениях</t>
  </si>
  <si>
    <t>Заключено соглашение между администрацией Омутнинского городского поселения и НКО МБУ "Городская среда" от 30.09.2020 г.  № 1. 23.10.2020 по платежным поручениям в НКО МБУ "Городская среда" была перечислена субсидия в размере 78700,000 тыс. руб. на выполнение муниципального задания на выполнение работ по проекту "ЗАВОДной Омутнинск"</t>
  </si>
  <si>
    <t>Работы выполнены</t>
  </si>
  <si>
    <t>Выполнены работы по благоустройству общественной территории "Аллея Героев" по ул. Свободы г. Омутнинска: снос деревьев, водоотведение, разборка бортовых камней, демонтаж покрытий из тротуарной плитки, электромонтажные работы</t>
  </si>
  <si>
    <t>Сведения о границах территориальных зон подготовлены</t>
  </si>
  <si>
    <t>Выполнены работы по благоустройству дворовых территорий многоквартирных домов по адресам: г. Омутнинск, ул. 30-летия Победы, д. 15, ул. Комсомольская, д. 14, ул. Юных Пионеров, д. 23 , ул. Юных Пионеров, д. 14, ул. Юных Пионеров, д. 31, ул. Юных Пионеров, д. 35 (в т.ч. ремонт детской площадки) , ул. Комсомольская, д. 19, ул. Карла Либкнехта, д. 29</t>
  </si>
  <si>
    <t>12.1. Разработка проектной документации по модернизации системы водоснабжения "Центральная часть" Омутнинского городского поселения Омутнинского района</t>
  </si>
  <si>
    <t>Заключено дополнительное соглашение к муниципальному контракту с ООО "Институт по изысканиям и проектированию объектов строительства и нфраструктуры "Кировводпроект" от 31.12.2020 г. о продлении срока действия контракта до 31.12.2021 г.</t>
  </si>
  <si>
    <t>13.1. Разработка проектной документации "Ликвидация накопленного вреда окружающей среде. Рекультивация свалки в г. Омутнинск Кировской области", в том числе</t>
  </si>
  <si>
    <t>13.1.1. Выполнение работ по разработке проектной документации "Ликвидация накопленного вреда окружающей среде. Рекультивация свалки в г. Омутнинск Кировской области"</t>
  </si>
  <si>
    <t>13.1.2. Проведение государственных экспертиз проектной документации</t>
  </si>
  <si>
    <t>Получено заключение экспертной комиссии государственной  экологической экспертизы проектной документации от 17.11.2020 г., получено положительное заключение экспертизы от КОГАУ "Управление государственной экспертизы и ценообразования в строительстве" от 23.12.2020 (с доработкой 30.12.2020). Доп.соглашение с министерством охраны окружающей среды Кировской области об уменьшении средств субсидии заключено 22.12.2020 г., но денежные средства не были сняты с бюджета области</t>
  </si>
  <si>
    <t>Проектная документация разработана</t>
  </si>
  <si>
    <t>13. "Охрана окружающей среды, воспроизводство и использование природных ресурсов Омутнинского городского поселения" на 2019-2024 годы</t>
  </si>
  <si>
    <t>14.1. Создание и обустройство зон отдыха, спортивных и детских игровых площадок, площадок для занятия адаптивной физической культурой и адаптивным спортом для лиц с ограниченными возможностями здоровья</t>
  </si>
  <si>
    <t xml:space="preserve">14.1.1. Реализация мероприятия "Благоустройство сельских территорий"
- Создание и обустройство спортивной площадки по улице Молодежная з/у 12, деревня Плетеневская
</t>
  </si>
  <si>
    <t>14.1.2. Проверка сметной стоимости, строительный  контроль</t>
  </si>
  <si>
    <t>Приобретены бланки строгой отчётности "карта маршрута регулярных перевозок" в количестве – 100 шт.</t>
  </si>
  <si>
    <t>Мероприятие не выполнено ввиду продолжения аукциона по заключению муниципального контракта на выполнение работ, связанных с осуществлением регулярных пассажирских перевозок по муниципальному маршруту № 4 на территории муниципального образования Омутнинское городское поселение</t>
  </si>
  <si>
    <t>Проверка определения достоверности сметной стоимости по объекту: "Создание и обустройство спортивной площадки по улице Молодежная з/у 12, деревня Плетеневская", по объекту: "Создание и обустройство детской и спортивной площадок по улице Попова, деревня Осокино", оказаны услуги по осуществлению функций строительного контроля при выполнении работ: ""Создание и обустройство спортивной площадки по улице Молодежная з/у 12, деревня Плетеневская"</t>
  </si>
  <si>
    <t>2.3. Проведение технической инвентаризации объектов недвижимого имущества, оценки стоимости аренды муниципального имущества, сопровождение программ</t>
  </si>
  <si>
    <t xml:space="preserve">Оплата коммунальных услуг муниципальных нежилых помещений, свободных от прав арендаторов и административных помещений.
Экономия  за счет передачи в аренду нежилых помещений  и
 возложения обязанностей по оплате коммунальных услуг на
 арендаторов, а также  установки энергосберегающих осветительных 
приборов в административных помещениях
</t>
  </si>
  <si>
    <t>Межевание   земельных участков, изготовление технической документации на объекты недвижимости, проведение экспертизы технического состояния  объектов недвижимости, оценка рыночной  стоимости аренды имущества, подготовка проекта организации дорожного движения, поверка приборов учета в муниципальных нежилых помещениях</t>
  </si>
  <si>
    <t>Изготовление проектно-сметной документации  реконструкции и ремонта жилых помещений, проекты строительства водопроводных сетей</t>
  </si>
  <si>
    <t xml:space="preserve">Транспортный налог, госпошлина при регистрации техники, техосмотр.
Уменьшение расходов по статье, произошло в результате передачи техники в хозяйственное ведение муниципальных унитарных предприятий и возложения оплаты транспортного налога на предприятия
</t>
  </si>
  <si>
    <t xml:space="preserve">Зарплата сотрудников и отчисления в фонды, закупка  основных средств , услуги связи и почтовые расходы.
Уменьшение расходов по статье произошло за счет экономии фонда заработной платы  и уменьшения расходов на услуги связи
</t>
  </si>
  <si>
    <t>15. "Организация обустройства мест массового отдыха населения (общественных территорий)" на территории муниципального образования Омутнинское городское поселение Омутнинского района Кировской области на 2020-2022 годы</t>
  </si>
  <si>
    <t>16. "Поддержка и развитие малого и среднего предпринимательства в муниципальном образовании Омутнинское городское поселение Омутнинского района Кировской области" на 2019-2022 годы</t>
  </si>
  <si>
    <t>16.1. Субсидирование части затрат субъектов малого и среднего предпринимательства, занимающихся социально значимыми видами деятельности, в рамках федерального проекта "Акселерация субъектов малого и среднего предпринимательства"</t>
  </si>
  <si>
    <t>15.1. Содержание мест массового отдыха (общественных территорий)</t>
  </si>
  <si>
    <t>Перминов О.В. - директор НКО МБУ "Городская среда"</t>
  </si>
  <si>
    <t>Содержание общественных территорий, обучение сотрудника по Закону 44-ФЗ, затраты на содержание НКО МБУ "Городская среда"</t>
  </si>
  <si>
    <t xml:space="preserve">Рассмотрение материалов по административной комиссии и вынесение соответствующих постановлений об отказе либо в применении административного взыскания. Денежные средства использованы для обеспечения работы административной комиссии – 
на приобретение канцелярских товаров, конвертов и марок 
(для направления повесток, решений комиссии)
</t>
  </si>
  <si>
    <t xml:space="preserve">Повышение квалификации по программе обучения "Контрактная система в сфере закупок товаров, работ, услуг для обеспечения государственных и муниципальных нужд" прошли 2 чел. из 3-х планируемых - 1 сотрудник не прошел данную курсовую подготовку, так как из анализа состава закупочной комиссии на отчетный период  из 6 членов закупочной комиссии имеет удостоверение о прохождении данной курсовой подготовки 4 человека, что соответствует требованиям о наличии у 50 % состава закупочной комиссии наличия документа о прохождении обучения. 2 сотрудника не прошли обучение по теме «Бухгалтерский учет и отчетность» в связи 
с длительным периодом ограничительных мероприятий в рамках предупреждения распространения коронавирусной инфекции 
и не проведением образовательными учреждениями данного курса в очном формате; обучение данных сотрудников перенесено на 2021 год                     
</t>
  </si>
  <si>
    <t xml:space="preserve">Исполнение полномочий органов местного самоуправления по решению вопросов местного значения осуществляется в соотвествии со ст. 17 131-ФЗ от 06.10.2003 г. Финансирование направлено:
- на оплату труда сотрудников администрации, пенсионное обеспечение по выслуге лет лицам, замещавшим должности муниципальной службы в администрации Омутнинского городского поселения (оплата труда сотрудников и пенсионное обеспечение осуществляется в пределах фонда оплаты труда, задолженности, перерасхода средств за отчетный период не зафиксировано)
- оплату муниципальных контрактов, заключенных для обеспечения деятельности администрации (заключено 54 муниципальных контракта (договора)).
</t>
  </si>
  <si>
    <t xml:space="preserve">Сводный отчет о ходе реализации муниципальных программ Омутнинского городского поселения Омутнинского района Кировской области за 2020 год
</t>
  </si>
  <si>
    <t xml:space="preserve">Оплата за содержание общего имущества многоквартирного дома 
(доля муниципального образования), аварийно-восстановительные 
работы в муниципальных жилых помещениях, текущий  и капитальный ремонт муниципальных жилых и нежилых помещений, экспертные обследования жилых домов, содержание светофорных объектов,
 пожарной сигнализации, установка  приборов учета в муниципальных нежилых помещениях, оплата взносов за капитальный ремонт. Выделенные  из бюджета Омутнинского городского поселения средства освоены не в полном объеме, в связи с несостоявшимися торгами по ремонту муниципального жилого фонда,  и экономии в результате торгов
</t>
  </si>
  <si>
    <t>Обработка общественных пространств дезинфицирующими средствами в рамках предупреждения коронавирусной инфекции (COVID-19), материальная помощь погорельцам</t>
  </si>
  <si>
    <t>Муниципальная гарантия 1697,496 тыс. руб. не была востребована.</t>
  </si>
  <si>
    <t>всего:</t>
  </si>
  <si>
    <t>Приложение № 2 к сводному годовому докладу за 2020 год</t>
  </si>
  <si>
    <t>Изготовление знаково-информационных объектов (адресных указателей улиц и переулков)</t>
  </si>
  <si>
    <t>Снос деревьев, скашивание травы, удаление борщевика</t>
  </si>
  <si>
    <t>Переданные полномочия и мероприятия, не вошедшие в программы, план 5906,423 тыс. руб./ факт 5906,422 тыс. руб., процент выполнения - 100.</t>
  </si>
  <si>
    <t>Всего план 202403,737 тыс. руб./ факт 187168,245 тыс. руб., процент выполнения - 92,5.</t>
  </si>
  <si>
    <t>Соглашение с Министерством транспорта Кировской области в 2020 году заключено не было в связи с тем, что одним из условий предоставления субсидии является показатель снижения пассажиропотока. Согласно представленной отчетности от индивидуального предпринимателя показатели фактического снижения пассажиропотока не соответствовали показателю отчетности, представленной ранее в Министерство транспорта Кировской области. Корректной отчетности от индивидуального предпринимателя до конца 2020 года так и не поступило</t>
  </si>
  <si>
    <t>Выплачена субсидия индивидуальному предпринимателю  по оказанию психолого-педагогической помощи обучающимся, испытывающим трудности в освоении основных общеобразовательных программ, развитии и социальной адаптации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</si>
</sst>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"/>
    <numFmt numFmtId="187" formatCode="#,##0.0_р_."/>
    <numFmt numFmtId="188" formatCode="0.000"/>
    <numFmt numFmtId="189" formatCode="000000"/>
    <numFmt numFmtId="190" formatCode="[$-FC19]d\ mmmm\ yyyy\ &quot;г.&quot;"/>
    <numFmt numFmtId="191" formatCode="#,##0.000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0" fontId="35" fillId="20" borderId="1">
      <alignment horizontal="right" vertical="top" shrinkToFit="1"/>
      <protection/>
    </xf>
    <xf numFmtId="180" fontId="35" fillId="21" borderId="1">
      <alignment horizontal="right" vertical="top" shrinkToFit="1"/>
      <protection/>
    </xf>
    <xf numFmtId="180" fontId="36" fillId="0" borderId="1">
      <alignment horizontal="right" vertical="top" shrinkToFi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2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22" borderId="2">
      <alignment/>
      <protection/>
    </xf>
    <xf numFmtId="0" fontId="36" fillId="0" borderId="1">
      <alignment horizontal="center" vertical="center" wrapText="1"/>
      <protection/>
    </xf>
    <xf numFmtId="0" fontId="36" fillId="22" borderId="3">
      <alignment/>
      <protection/>
    </xf>
    <xf numFmtId="49" fontId="36" fillId="0" borderId="1">
      <alignment horizontal="left" vertical="top" wrapText="1" indent="2"/>
      <protection/>
    </xf>
    <xf numFmtId="49" fontId="36" fillId="0" borderId="1">
      <alignment horizontal="center" vertical="top" shrinkToFit="1"/>
      <protection/>
    </xf>
    <xf numFmtId="4" fontId="36" fillId="0" borderId="1">
      <alignment horizontal="right" vertical="top" shrinkToFit="1"/>
      <protection/>
    </xf>
    <xf numFmtId="10" fontId="36" fillId="0" borderId="1">
      <alignment horizontal="right" vertical="top" shrinkToFit="1"/>
      <protection/>
    </xf>
    <xf numFmtId="0" fontId="36" fillId="22" borderId="3">
      <alignment shrinkToFit="1"/>
      <protection/>
    </xf>
    <xf numFmtId="0" fontId="35" fillId="0" borderId="1">
      <alignment horizontal="left"/>
      <protection/>
    </xf>
    <xf numFmtId="4" fontId="35" fillId="20" borderId="1">
      <alignment horizontal="right" vertical="top" shrinkToFit="1"/>
      <protection/>
    </xf>
    <xf numFmtId="10" fontId="35" fillId="20" borderId="1">
      <alignment horizontal="right" vertical="top" shrinkToFit="1"/>
      <protection/>
    </xf>
    <xf numFmtId="0" fontId="36" fillId="22" borderId="4">
      <alignment/>
      <protection/>
    </xf>
    <xf numFmtId="0" fontId="36" fillId="0" borderId="0">
      <alignment horizontal="left" wrapText="1"/>
      <protection/>
    </xf>
    <xf numFmtId="0" fontId="35" fillId="0" borderId="1">
      <alignment vertical="top" wrapText="1"/>
      <protection/>
    </xf>
    <xf numFmtId="4" fontId="35" fillId="21" borderId="1">
      <alignment horizontal="right" vertical="top" shrinkToFit="1"/>
      <protection/>
    </xf>
    <xf numFmtId="10" fontId="35" fillId="21" borderId="1">
      <alignment horizontal="right" vertical="top" shrinkToFit="1"/>
      <protection/>
    </xf>
    <xf numFmtId="0" fontId="36" fillId="22" borderId="3">
      <alignment horizontal="center"/>
      <protection/>
    </xf>
    <xf numFmtId="0" fontId="36" fillId="22" borderId="3">
      <alignment horizontal="left"/>
      <protection/>
    </xf>
    <xf numFmtId="0" fontId="36" fillId="22" borderId="4">
      <alignment horizontal="center"/>
      <protection/>
    </xf>
    <xf numFmtId="0" fontId="36" fillId="22" borderId="4">
      <alignment horizontal="left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1" borderId="11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33" fillId="0" borderId="0">
      <alignment/>
      <protection/>
    </xf>
    <xf numFmtId="0" fontId="6" fillId="0" borderId="0">
      <alignment/>
      <protection/>
    </xf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0" borderId="12" applyNumberFormat="0" applyFont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4" borderId="0" applyNumberFormat="0" applyBorder="0" applyAlignment="0" applyProtection="0"/>
  </cellStyleXfs>
  <cellXfs count="452">
    <xf numFmtId="0" fontId="0" fillId="0" borderId="0" xfId="0" applyAlignment="1">
      <alignment/>
    </xf>
    <xf numFmtId="0" fontId="54" fillId="0" borderId="0" xfId="43" applyNumberFormat="1" applyFont="1" applyProtection="1">
      <alignment/>
      <protection/>
    </xf>
    <xf numFmtId="180" fontId="55" fillId="21" borderId="1" xfId="36" applyNumberFormat="1" applyFont="1" applyProtection="1">
      <alignment horizontal="right" vertical="top" shrinkToFit="1"/>
      <protection/>
    </xf>
    <xf numFmtId="10" fontId="55" fillId="21" borderId="1" xfId="62" applyNumberFormat="1" applyFont="1" applyProtection="1">
      <alignment horizontal="right" vertical="top" shrinkToFit="1"/>
      <protection/>
    </xf>
    <xf numFmtId="180" fontId="55" fillId="20" borderId="1" xfId="35" applyNumberFormat="1" applyFont="1" applyProtection="1">
      <alignment horizontal="right" vertical="top" shrinkToFit="1"/>
      <protection/>
    </xf>
    <xf numFmtId="10" fontId="55" fillId="20" borderId="1" xfId="57" applyNumberFormat="1" applyFont="1" applyProtection="1">
      <alignment horizontal="right" vertical="top" shrinkToFit="1"/>
      <protection/>
    </xf>
    <xf numFmtId="0" fontId="54" fillId="0" borderId="0" xfId="43" applyNumberFormat="1" applyFont="1" applyFill="1" applyProtection="1">
      <alignment/>
      <protection/>
    </xf>
    <xf numFmtId="0" fontId="4" fillId="0" borderId="0" xfId="0" applyFont="1" applyAlignment="1" applyProtection="1">
      <alignment/>
      <protection locked="0"/>
    </xf>
    <xf numFmtId="180" fontId="55" fillId="21" borderId="14" xfId="36" applyNumberFormat="1" applyFont="1" applyBorder="1" applyProtection="1">
      <alignment horizontal="right" vertical="top" shrinkToFit="1"/>
      <protection/>
    </xf>
    <xf numFmtId="0" fontId="54" fillId="35" borderId="15" xfId="57" applyNumberFormat="1" applyFont="1" applyFill="1" applyBorder="1" applyAlignment="1" applyProtection="1">
      <alignment horizontal="center" vertical="center" wrapText="1"/>
      <protection locked="0"/>
    </xf>
    <xf numFmtId="49" fontId="54" fillId="0" borderId="15" xfId="51" applyNumberFormat="1" applyFont="1" applyBorder="1" applyProtection="1">
      <alignment horizontal="center" vertical="top" shrinkToFit="1"/>
      <protection/>
    </xf>
    <xf numFmtId="180" fontId="55" fillId="21" borderId="15" xfId="36" applyNumberFormat="1" applyFont="1" applyBorder="1" applyProtection="1">
      <alignment horizontal="right" vertical="top" shrinkToFit="1"/>
      <protection/>
    </xf>
    <xf numFmtId="180" fontId="55" fillId="0" borderId="15" xfId="36" applyNumberFormat="1" applyFont="1" applyFill="1" applyBorder="1" applyAlignment="1" applyProtection="1">
      <alignment shrinkToFit="1"/>
      <protection/>
    </xf>
    <xf numFmtId="180" fontId="54" fillId="35" borderId="15" xfId="36" applyNumberFormat="1" applyFont="1" applyFill="1" applyBorder="1" applyAlignment="1" applyProtection="1">
      <alignment horizontal="center" vertical="center" shrinkToFit="1"/>
      <protection/>
    </xf>
    <xf numFmtId="180" fontId="54" fillId="0" borderId="15" xfId="36" applyNumberFormat="1" applyFont="1" applyFill="1" applyBorder="1" applyAlignment="1" applyProtection="1">
      <alignment horizontal="center" vertical="center" shrinkToFit="1"/>
      <protection/>
    </xf>
    <xf numFmtId="180" fontId="55" fillId="35" borderId="15" xfId="36" applyNumberFormat="1" applyFont="1" applyFill="1" applyBorder="1" applyAlignment="1" applyProtection="1">
      <alignment horizontal="center" vertical="center" shrinkToFit="1"/>
      <protection/>
    </xf>
    <xf numFmtId="180" fontId="55" fillId="36" borderId="15" xfId="36" applyNumberFormat="1" applyFont="1" applyFill="1" applyBorder="1" applyAlignment="1" applyProtection="1">
      <alignment horizontal="center" vertical="center" shrinkToFit="1"/>
      <protection/>
    </xf>
    <xf numFmtId="180" fontId="55" fillId="0" borderId="15" xfId="36" applyNumberFormat="1" applyFont="1" applyFill="1" applyBorder="1" applyAlignment="1" applyProtection="1">
      <alignment horizontal="center" vertical="center" shrinkToFit="1"/>
      <protection/>
    </xf>
    <xf numFmtId="0" fontId="54" fillId="35" borderId="0" xfId="59" applyNumberFormat="1" applyFont="1" applyFill="1" applyProtection="1">
      <alignment horizontal="left" wrapText="1"/>
      <protection/>
    </xf>
    <xf numFmtId="0" fontId="7" fillId="0" borderId="0" xfId="0" applyFont="1" applyAlignment="1">
      <alignment/>
    </xf>
    <xf numFmtId="0" fontId="55" fillId="0" borderId="0" xfId="45" applyNumberFormat="1" applyFont="1" applyProtection="1">
      <alignment horizontal="center"/>
      <protection/>
    </xf>
    <xf numFmtId="0" fontId="4" fillId="0" borderId="16" xfId="0" applyFont="1" applyBorder="1" applyAlignment="1">
      <alignment horizontal="justify" vertical="top" wrapText="1"/>
    </xf>
    <xf numFmtId="0" fontId="4" fillId="35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80" fontId="54" fillId="35" borderId="15" xfId="36" applyNumberFormat="1" applyFont="1" applyFill="1" applyBorder="1" applyAlignment="1" applyProtection="1">
      <alignment horizontal="left" vertical="top" shrinkToFit="1"/>
      <protection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/>
    </xf>
    <xf numFmtId="0" fontId="54" fillId="35" borderId="15" xfId="0" applyNumberFormat="1" applyFont="1" applyFill="1" applyBorder="1" applyAlignment="1" applyProtection="1">
      <alignment horizontal="center" vertical="center" wrapText="1"/>
      <protection/>
    </xf>
    <xf numFmtId="180" fontId="54" fillId="35" borderId="15" xfId="36" applyNumberFormat="1" applyFont="1" applyFill="1" applyBorder="1" applyAlignment="1" applyProtection="1">
      <alignment horizontal="left" vertical="top" wrapText="1" shrinkToFit="1"/>
      <protection/>
    </xf>
    <xf numFmtId="0" fontId="54" fillId="35" borderId="0" xfId="43" applyNumberFormat="1" applyFont="1" applyFill="1" applyProtection="1">
      <alignment/>
      <protection/>
    </xf>
    <xf numFmtId="0" fontId="55" fillId="0" borderId="0" xfId="55" applyNumberFormat="1" applyFont="1" applyBorder="1" applyProtection="1">
      <alignment horizontal="left"/>
      <protection/>
    </xf>
    <xf numFmtId="180" fontId="55" fillId="20" borderId="0" xfId="35" applyNumberFormat="1" applyFont="1" applyBorder="1" applyProtection="1">
      <alignment horizontal="right" vertical="top" shrinkToFit="1"/>
      <protection/>
    </xf>
    <xf numFmtId="180" fontId="55" fillId="35" borderId="0" xfId="35" applyNumberFormat="1" applyFont="1" applyFill="1" applyBorder="1" applyProtection="1">
      <alignment horizontal="right" vertical="top" shrinkToFit="1"/>
      <protection/>
    </xf>
    <xf numFmtId="180" fontId="55" fillId="35" borderId="0" xfId="35" applyNumberFormat="1" applyFont="1" applyFill="1" applyBorder="1" applyAlignment="1" applyProtection="1">
      <alignment horizontal="center" vertical="center" shrinkToFit="1"/>
      <protection/>
    </xf>
    <xf numFmtId="180" fontId="55" fillId="0" borderId="0" xfId="35" applyNumberFormat="1" applyFont="1" applyFill="1" applyBorder="1" applyAlignment="1" applyProtection="1">
      <alignment shrinkToFit="1"/>
      <protection/>
    </xf>
    <xf numFmtId="180" fontId="55" fillId="0" borderId="0" xfId="35" applyNumberFormat="1" applyFont="1" applyFill="1" applyBorder="1" applyAlignment="1" applyProtection="1">
      <alignment horizontal="center" vertical="center" shrinkToFit="1"/>
      <protection/>
    </xf>
    <xf numFmtId="185" fontId="55" fillId="0" borderId="0" xfId="57" applyNumberFormat="1" applyFont="1" applyFill="1" applyBorder="1" applyAlignment="1" applyProtection="1">
      <alignment horizontal="center" vertical="center" shrinkToFit="1"/>
      <protection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shrinkToFit="1"/>
    </xf>
    <xf numFmtId="0" fontId="7" fillId="0" borderId="15" xfId="0" applyFont="1" applyBorder="1" applyAlignment="1">
      <alignment vertical="top" wrapText="1"/>
    </xf>
    <xf numFmtId="180" fontId="54" fillId="21" borderId="15" xfId="36" applyNumberFormat="1" applyFont="1" applyBorder="1" applyProtection="1">
      <alignment horizontal="right" vertical="top" shrinkToFit="1"/>
      <protection/>
    </xf>
    <xf numFmtId="180" fontId="54" fillId="0" borderId="15" xfId="35" applyNumberFormat="1" applyFont="1" applyFill="1" applyBorder="1" applyAlignment="1" applyProtection="1">
      <alignment shrinkToFit="1"/>
      <protection/>
    </xf>
    <xf numFmtId="180" fontId="54" fillId="21" borderId="14" xfId="36" applyNumberFormat="1" applyFont="1" applyBorder="1" applyProtection="1">
      <alignment horizontal="right" vertical="top" shrinkToFit="1"/>
      <protection/>
    </xf>
    <xf numFmtId="10" fontId="54" fillId="21" borderId="1" xfId="62" applyNumberFormat="1" applyFont="1" applyProtection="1">
      <alignment horizontal="right" vertical="top" shrinkToFit="1"/>
      <protection/>
    </xf>
    <xf numFmtId="180" fontId="54" fillId="21" borderId="1" xfId="36" applyNumberFormat="1" applyFont="1" applyProtection="1">
      <alignment horizontal="right" vertical="top" shrinkToFit="1"/>
      <protection/>
    </xf>
    <xf numFmtId="14" fontId="4" fillId="0" borderId="16" xfId="0" applyNumberFormat="1" applyFont="1" applyBorder="1" applyAlignment="1">
      <alignment horizontal="center" vertical="top"/>
    </xf>
    <xf numFmtId="189" fontId="55" fillId="0" borderId="17" xfId="60" applyNumberFormat="1" applyFont="1" applyBorder="1" applyAlignment="1" applyProtection="1">
      <alignment horizontal="center" vertical="center" wrapText="1"/>
      <protection/>
    </xf>
    <xf numFmtId="14" fontId="4" fillId="0" borderId="18" xfId="0" applyNumberFormat="1" applyFont="1" applyBorder="1" applyAlignment="1">
      <alignment horizontal="center" vertical="top"/>
    </xf>
    <xf numFmtId="49" fontId="54" fillId="35" borderId="15" xfId="51" applyNumberFormat="1" applyFont="1" applyFill="1" applyBorder="1" applyProtection="1">
      <alignment horizontal="center" vertical="top" shrinkToFit="1"/>
      <protection/>
    </xf>
    <xf numFmtId="180" fontId="55" fillId="35" borderId="15" xfId="36" applyNumberFormat="1" applyFont="1" applyFill="1" applyBorder="1" applyProtection="1">
      <alignment horizontal="right" vertical="top" shrinkToFit="1"/>
      <protection/>
    </xf>
    <xf numFmtId="180" fontId="55" fillId="35" borderId="14" xfId="36" applyNumberFormat="1" applyFont="1" applyFill="1" applyBorder="1" applyProtection="1">
      <alignment horizontal="right" vertical="top" shrinkToFit="1"/>
      <protection/>
    </xf>
    <xf numFmtId="10" fontId="55" fillId="35" borderId="1" xfId="62" applyNumberFormat="1" applyFont="1" applyFill="1" applyProtection="1">
      <alignment horizontal="right" vertical="top" shrinkToFit="1"/>
      <protection/>
    </xf>
    <xf numFmtId="180" fontId="55" fillId="35" borderId="1" xfId="36" applyNumberFormat="1" applyFont="1" applyFill="1" applyProtection="1">
      <alignment horizontal="right" vertical="top" shrinkToFit="1"/>
      <protection/>
    </xf>
    <xf numFmtId="0" fontId="55" fillId="0" borderId="0" xfId="45" applyNumberFormat="1" applyFont="1" applyProtection="1">
      <alignment horizontal="center"/>
      <protection/>
    </xf>
    <xf numFmtId="0" fontId="54" fillId="0" borderId="0" xfId="46" applyFont="1">
      <alignment horizontal="right"/>
      <protection/>
    </xf>
    <xf numFmtId="180" fontId="55" fillId="0" borderId="15" xfId="36" applyNumberFormat="1" applyFont="1" applyFill="1" applyBorder="1" applyAlignment="1" applyProtection="1">
      <alignment horizontal="center" vertical="center" shrinkToFit="1"/>
      <protection/>
    </xf>
    <xf numFmtId="188" fontId="54" fillId="0" borderId="15" xfId="36" applyNumberFormat="1" applyFont="1" applyFill="1" applyBorder="1" applyAlignment="1" applyProtection="1">
      <alignment horizontal="center" vertical="center" shrinkToFit="1"/>
      <protection/>
    </xf>
    <xf numFmtId="180" fontId="54" fillId="21" borderId="14" xfId="36" applyNumberFormat="1" applyFont="1" applyBorder="1" applyAlignment="1" applyProtection="1">
      <alignment horizontal="right" vertical="top" shrinkToFit="1"/>
      <protection/>
    </xf>
    <xf numFmtId="10" fontId="54" fillId="21" borderId="1" xfId="62" applyNumberFormat="1" applyFont="1" applyAlignment="1" applyProtection="1">
      <alignment horizontal="right" vertical="top" shrinkToFit="1"/>
      <protection/>
    </xf>
    <xf numFmtId="180" fontId="54" fillId="21" borderId="1" xfId="36" applyNumberFormat="1" applyFont="1" applyAlignment="1" applyProtection="1">
      <alignment horizontal="right" vertical="top" shrinkToFit="1"/>
      <protection/>
    </xf>
    <xf numFmtId="191" fontId="55" fillId="36" borderId="15" xfId="36" applyNumberFormat="1" applyFont="1" applyFill="1" applyBorder="1" applyAlignment="1" applyProtection="1">
      <alignment horizontal="center" vertical="center" shrinkToFit="1"/>
      <protection/>
    </xf>
    <xf numFmtId="191" fontId="54" fillId="0" borderId="15" xfId="36" applyNumberFormat="1" applyFont="1" applyFill="1" applyBorder="1" applyAlignment="1" applyProtection="1">
      <alignment horizontal="center" vertical="center" shrinkToFit="1"/>
      <protection/>
    </xf>
    <xf numFmtId="186" fontId="54" fillId="0" borderId="15" xfId="62" applyNumberFormat="1" applyFont="1" applyFill="1" applyBorder="1" applyAlignment="1" applyProtection="1">
      <alignment horizontal="center" vertical="center" shrinkToFit="1"/>
      <protection/>
    </xf>
    <xf numFmtId="180" fontId="54" fillId="35" borderId="15" xfId="36" applyNumberFormat="1" applyFont="1" applyFill="1" applyBorder="1" applyAlignment="1" applyProtection="1">
      <alignment horizontal="left" vertical="center" shrinkToFit="1"/>
      <protection/>
    </xf>
    <xf numFmtId="188" fontId="4" fillId="0" borderId="15" xfId="36" applyNumberFormat="1" applyFont="1" applyFill="1" applyBorder="1" applyAlignment="1" applyProtection="1">
      <alignment horizontal="center" vertical="center" shrinkToFit="1"/>
      <protection/>
    </xf>
    <xf numFmtId="180" fontId="4" fillId="0" borderId="15" xfId="36" applyNumberFormat="1" applyFont="1" applyFill="1" applyBorder="1" applyAlignment="1" applyProtection="1">
      <alignment horizontal="center" vertical="center" shrinkToFit="1"/>
      <protection/>
    </xf>
    <xf numFmtId="188" fontId="55" fillId="0" borderId="15" xfId="36" applyNumberFormat="1" applyFont="1" applyFill="1" applyBorder="1" applyAlignment="1" applyProtection="1">
      <alignment horizontal="center" vertical="center" shrinkToFit="1"/>
      <protection/>
    </xf>
    <xf numFmtId="0" fontId="4" fillId="0" borderId="20" xfId="0" applyFont="1" applyBorder="1" applyAlignment="1">
      <alignment vertical="top"/>
    </xf>
    <xf numFmtId="14" fontId="4" fillId="0" borderId="15" xfId="0" applyNumberFormat="1" applyFont="1" applyBorder="1" applyAlignment="1">
      <alignment horizontal="center" vertical="top"/>
    </xf>
    <xf numFmtId="14" fontId="4" fillId="0" borderId="15" xfId="0" applyNumberFormat="1" applyFont="1" applyBorder="1" applyAlignment="1">
      <alignment vertical="top"/>
    </xf>
    <xf numFmtId="14" fontId="4" fillId="0" borderId="20" xfId="0" applyNumberFormat="1" applyFont="1" applyBorder="1" applyAlignment="1">
      <alignment vertical="top"/>
    </xf>
    <xf numFmtId="14" fontId="54" fillId="0" borderId="17" xfId="60" applyNumberFormat="1" applyFont="1" applyBorder="1" applyAlignment="1" applyProtection="1">
      <alignment vertical="top" wrapText="1"/>
      <protection/>
    </xf>
    <xf numFmtId="180" fontId="54" fillId="36" borderId="15" xfId="36" applyNumberFormat="1" applyFont="1" applyFill="1" applyBorder="1" applyAlignment="1" applyProtection="1">
      <alignment horizontal="center" vertical="center" shrinkToFit="1"/>
      <protection/>
    </xf>
    <xf numFmtId="0" fontId="4" fillId="0" borderId="20" xfId="0" applyFont="1" applyBorder="1" applyAlignment="1">
      <alignment vertical="top" wrapText="1"/>
    </xf>
    <xf numFmtId="1" fontId="55" fillId="36" borderId="15" xfId="36" applyNumberFormat="1" applyFont="1" applyFill="1" applyBorder="1" applyAlignment="1" applyProtection="1">
      <alignment horizontal="center" vertical="center" shrinkToFit="1"/>
      <protection/>
    </xf>
    <xf numFmtId="3" fontId="54" fillId="0" borderId="15" xfId="36" applyNumberFormat="1" applyFont="1" applyFill="1" applyBorder="1" applyAlignment="1" applyProtection="1">
      <alignment horizontal="center" vertical="center" shrinkToFit="1"/>
      <protection/>
    </xf>
    <xf numFmtId="1" fontId="55" fillId="36" borderId="15" xfId="62" applyNumberFormat="1" applyFont="1" applyFill="1" applyBorder="1" applyAlignment="1" applyProtection="1">
      <alignment horizontal="center" vertical="center" shrinkToFit="1"/>
      <protection/>
    </xf>
    <xf numFmtId="1" fontId="54" fillId="0" borderId="15" xfId="62" applyNumberFormat="1" applyFont="1" applyFill="1" applyBorder="1" applyAlignment="1" applyProtection="1">
      <alignment horizontal="center" vertical="center" shrinkToFit="1"/>
      <protection/>
    </xf>
    <xf numFmtId="1" fontId="55" fillId="0" borderId="15" xfId="62" applyNumberFormat="1" applyFont="1" applyFill="1" applyBorder="1" applyAlignment="1" applyProtection="1">
      <alignment horizontal="center" vertical="center" shrinkToFit="1"/>
      <protection/>
    </xf>
    <xf numFmtId="191" fontId="55" fillId="0" borderId="15" xfId="36" applyNumberFormat="1" applyFont="1" applyFill="1" applyBorder="1" applyAlignment="1" applyProtection="1">
      <alignment horizontal="center" vertical="center" shrinkToFit="1"/>
      <protection/>
    </xf>
    <xf numFmtId="14" fontId="4" fillId="0" borderId="19" xfId="0" applyNumberFormat="1" applyFont="1" applyBorder="1" applyAlignment="1">
      <alignment horizontal="center" vertical="top"/>
    </xf>
    <xf numFmtId="1" fontId="54" fillId="0" borderId="15" xfId="36" applyNumberFormat="1" applyFont="1" applyFill="1" applyBorder="1" applyAlignment="1" applyProtection="1">
      <alignment horizontal="center" vertical="center" shrinkToFit="1"/>
      <protection/>
    </xf>
    <xf numFmtId="1" fontId="55" fillId="0" borderId="15" xfId="36" applyNumberFormat="1" applyFont="1" applyFill="1" applyBorder="1" applyAlignment="1" applyProtection="1">
      <alignment horizontal="center" vertical="center" shrinkToFit="1"/>
      <protection/>
    </xf>
    <xf numFmtId="186" fontId="55" fillId="0" borderId="15" xfId="62" applyNumberFormat="1" applyFont="1" applyFill="1" applyBorder="1" applyAlignment="1" applyProtection="1">
      <alignment horizontal="center" vertical="center" shrinkToFit="1"/>
      <protection/>
    </xf>
    <xf numFmtId="180" fontId="54" fillId="0" borderId="16" xfId="36" applyNumberFormat="1" applyFont="1" applyFill="1" applyBorder="1" applyAlignment="1" applyProtection="1">
      <alignment horizontal="center" vertical="center" shrinkToFit="1"/>
      <protection/>
    </xf>
    <xf numFmtId="0" fontId="4" fillId="0" borderId="18" xfId="0" applyFont="1" applyBorder="1" applyAlignment="1">
      <alignment vertical="top"/>
    </xf>
    <xf numFmtId="14" fontId="4" fillId="0" borderId="15" xfId="0" applyNumberFormat="1" applyFont="1" applyBorder="1" applyAlignment="1">
      <alignment vertical="top" wrapText="1"/>
    </xf>
    <xf numFmtId="14" fontId="4" fillId="0" borderId="20" xfId="0" applyNumberFormat="1" applyFont="1" applyBorder="1" applyAlignment="1">
      <alignment vertical="top" wrapText="1"/>
    </xf>
    <xf numFmtId="14" fontId="4" fillId="0" borderId="19" xfId="0" applyNumberFormat="1" applyFont="1" applyBorder="1" applyAlignment="1">
      <alignment vertical="top"/>
    </xf>
    <xf numFmtId="14" fontId="4" fillId="0" borderId="15" xfId="0" applyNumberFormat="1" applyFont="1" applyBorder="1" applyAlignment="1">
      <alignment horizontal="right" vertical="top"/>
    </xf>
    <xf numFmtId="180" fontId="55" fillId="35" borderId="15" xfId="36" applyNumberFormat="1" applyFont="1" applyFill="1" applyBorder="1" applyAlignment="1" applyProtection="1">
      <alignment horizontal="left" vertical="top" wrapText="1" shrinkToFit="1"/>
      <protection/>
    </xf>
    <xf numFmtId="191" fontId="55" fillId="0" borderId="15" xfId="36" applyNumberFormat="1" applyFont="1" applyFill="1" applyBorder="1" applyAlignment="1" applyProtection="1">
      <alignment horizontal="center" vertical="top" shrinkToFit="1"/>
      <protection/>
    </xf>
    <xf numFmtId="180" fontId="55" fillId="0" borderId="15" xfId="36" applyNumberFormat="1" applyFont="1" applyFill="1" applyBorder="1" applyAlignment="1" applyProtection="1">
      <alignment horizontal="center" vertical="top" shrinkToFit="1"/>
      <protection/>
    </xf>
    <xf numFmtId="180" fontId="54" fillId="35" borderId="15" xfId="36" applyNumberFormat="1" applyFont="1" applyFill="1" applyBorder="1" applyAlignment="1" applyProtection="1">
      <alignment horizontal="center" vertical="top" shrinkToFit="1"/>
      <protection/>
    </xf>
    <xf numFmtId="191" fontId="54" fillId="35" borderId="15" xfId="36" applyNumberFormat="1" applyFont="1" applyFill="1" applyBorder="1" applyAlignment="1" applyProtection="1">
      <alignment horizontal="center" vertical="top" shrinkToFit="1"/>
      <protection/>
    </xf>
    <xf numFmtId="1" fontId="55" fillId="0" borderId="15" xfId="62" applyNumberFormat="1" applyFont="1" applyFill="1" applyBorder="1" applyAlignment="1" applyProtection="1">
      <alignment horizontal="center" vertical="top" shrinkToFit="1"/>
      <protection/>
    </xf>
    <xf numFmtId="1" fontId="54" fillId="35" borderId="15" xfId="62" applyNumberFormat="1" applyFont="1" applyFill="1" applyBorder="1" applyAlignment="1" applyProtection="1">
      <alignment horizontal="center" vertical="top" shrinkToFit="1"/>
      <protection/>
    </xf>
    <xf numFmtId="191" fontId="55" fillId="35" borderId="15" xfId="36" applyNumberFormat="1" applyFont="1" applyFill="1" applyBorder="1" applyAlignment="1" applyProtection="1">
      <alignment horizontal="center" vertical="top" shrinkToFit="1"/>
      <protection/>
    </xf>
    <xf numFmtId="1" fontId="54" fillId="35" borderId="15" xfId="36" applyNumberFormat="1" applyFont="1" applyFill="1" applyBorder="1" applyAlignment="1" applyProtection="1">
      <alignment horizontal="center" vertical="top" shrinkToFit="1"/>
      <protection/>
    </xf>
    <xf numFmtId="180" fontId="54" fillId="21" borderId="1" xfId="36" applyNumberFormat="1" applyFont="1" applyAlignment="1" applyProtection="1">
      <alignment horizontal="left" vertical="top" wrapText="1" shrinkToFit="1"/>
      <protection/>
    </xf>
    <xf numFmtId="186" fontId="54" fillId="35" borderId="15" xfId="62" applyNumberFormat="1" applyFont="1" applyFill="1" applyBorder="1" applyAlignment="1" applyProtection="1">
      <alignment horizontal="center" vertical="center" shrinkToFit="1"/>
      <protection/>
    </xf>
    <xf numFmtId="186" fontId="54" fillId="35" borderId="15" xfId="62" applyNumberFormat="1" applyFont="1" applyFill="1" applyBorder="1" applyAlignment="1" applyProtection="1">
      <alignment horizontal="center" vertical="top" shrinkToFit="1"/>
      <protection/>
    </xf>
    <xf numFmtId="186" fontId="55" fillId="36" borderId="15" xfId="62" applyNumberFormat="1" applyFont="1" applyFill="1" applyBorder="1" applyAlignment="1" applyProtection="1">
      <alignment horizontal="center" vertical="center" shrinkToFit="1"/>
      <protection/>
    </xf>
    <xf numFmtId="188" fontId="54" fillId="0" borderId="15" xfId="36" applyNumberFormat="1" applyFont="1" applyFill="1" applyBorder="1" applyAlignment="1" applyProtection="1">
      <alignment horizontal="center" vertical="top" shrinkToFit="1"/>
      <protection/>
    </xf>
    <xf numFmtId="0" fontId="4" fillId="0" borderId="16" xfId="0" applyFont="1" applyBorder="1" applyAlignment="1">
      <alignment horizontal="left" vertical="top" shrinkToFit="1"/>
    </xf>
    <xf numFmtId="188" fontId="55" fillId="36" borderId="15" xfId="36" applyNumberFormat="1" applyFont="1" applyFill="1" applyBorder="1" applyAlignment="1" applyProtection="1">
      <alignment horizontal="center" vertical="center" shrinkToFit="1"/>
      <protection/>
    </xf>
    <xf numFmtId="188" fontId="54" fillId="0" borderId="16" xfId="36" applyNumberFormat="1" applyFont="1" applyFill="1" applyBorder="1" applyAlignment="1" applyProtection="1">
      <alignment horizontal="center" vertical="center" shrinkToFit="1"/>
      <protection/>
    </xf>
    <xf numFmtId="180" fontId="54" fillId="35" borderId="16" xfId="36" applyNumberFormat="1" applyFont="1" applyFill="1" applyBorder="1" applyAlignment="1" applyProtection="1">
      <alignment horizontal="left" vertical="top" shrinkToFit="1"/>
      <protection/>
    </xf>
    <xf numFmtId="191" fontId="54" fillId="0" borderId="16" xfId="36" applyNumberFormat="1" applyFont="1" applyFill="1" applyBorder="1" applyAlignment="1" applyProtection="1">
      <alignment horizontal="center" vertical="top" shrinkToFit="1"/>
      <protection/>
    </xf>
    <xf numFmtId="186" fontId="54" fillId="0" borderId="16" xfId="62" applyNumberFormat="1" applyFont="1" applyFill="1" applyBorder="1" applyAlignment="1" applyProtection="1">
      <alignment horizontal="center" vertical="top" shrinkToFit="1"/>
      <protection/>
    </xf>
    <xf numFmtId="180" fontId="55" fillId="21" borderId="21" xfId="36" applyNumberFormat="1" applyFont="1" applyBorder="1" applyAlignment="1" applyProtection="1">
      <alignment horizontal="right" vertical="top" shrinkToFit="1"/>
      <protection/>
    </xf>
    <xf numFmtId="180" fontId="55" fillId="21" borderId="22" xfId="36" applyNumberFormat="1" applyFont="1" applyBorder="1" applyAlignment="1" applyProtection="1">
      <alignment horizontal="right" vertical="top" shrinkToFit="1"/>
      <protection/>
    </xf>
    <xf numFmtId="180" fontId="55" fillId="35" borderId="15" xfId="36" applyNumberFormat="1" applyFont="1" applyFill="1" applyBorder="1" applyAlignment="1" applyProtection="1">
      <alignment horizontal="left" vertical="top" shrinkToFit="1"/>
      <protection/>
    </xf>
    <xf numFmtId="180" fontId="54" fillId="0" borderId="15" xfId="36" applyNumberFormat="1" applyFont="1" applyFill="1" applyBorder="1" applyAlignment="1" applyProtection="1">
      <alignment horizontal="center" vertical="top" shrinkToFit="1"/>
      <protection/>
    </xf>
    <xf numFmtId="191" fontId="54" fillId="0" borderId="15" xfId="36" applyNumberFormat="1" applyFont="1" applyFill="1" applyBorder="1" applyAlignment="1" applyProtection="1">
      <alignment horizontal="center" vertical="top" shrinkToFit="1"/>
      <protection/>
    </xf>
    <xf numFmtId="180" fontId="55" fillId="35" borderId="16" xfId="36" applyNumberFormat="1" applyFont="1" applyFill="1" applyBorder="1" applyAlignment="1" applyProtection="1">
      <alignment horizontal="left" vertical="top" shrinkToFit="1"/>
      <protection/>
    </xf>
    <xf numFmtId="191" fontId="55" fillId="0" borderId="16" xfId="36" applyNumberFormat="1" applyFont="1" applyFill="1" applyBorder="1" applyAlignment="1" applyProtection="1">
      <alignment horizontal="center" vertical="top" shrinkToFit="1"/>
      <protection/>
    </xf>
    <xf numFmtId="191" fontId="55" fillId="36" borderId="15" xfId="36" applyNumberFormat="1" applyFont="1" applyFill="1" applyBorder="1" applyAlignment="1" applyProtection="1">
      <alignment horizontal="center" vertical="top" shrinkToFit="1"/>
      <protection/>
    </xf>
    <xf numFmtId="1" fontId="55" fillId="36" borderId="15" xfId="36" applyNumberFormat="1" applyFont="1" applyFill="1" applyBorder="1" applyAlignment="1" applyProtection="1">
      <alignment horizontal="center" vertical="top" shrinkToFit="1"/>
      <protection/>
    </xf>
    <xf numFmtId="1" fontId="55" fillId="36" borderId="15" xfId="62" applyNumberFormat="1" applyFont="1" applyFill="1" applyBorder="1" applyAlignment="1" applyProtection="1">
      <alignment horizontal="center" vertical="top" shrinkToFit="1"/>
      <protection/>
    </xf>
    <xf numFmtId="1" fontId="55" fillId="0" borderId="15" xfId="36" applyNumberFormat="1" applyFont="1" applyFill="1" applyBorder="1" applyAlignment="1" applyProtection="1">
      <alignment horizontal="center" vertical="top" shrinkToFit="1"/>
      <protection/>
    </xf>
    <xf numFmtId="1" fontId="54" fillId="0" borderId="15" xfId="36" applyNumberFormat="1" applyFont="1" applyFill="1" applyBorder="1" applyAlignment="1" applyProtection="1">
      <alignment horizontal="center" vertical="top" shrinkToFit="1"/>
      <protection/>
    </xf>
    <xf numFmtId="1" fontId="54" fillId="0" borderId="15" xfId="62" applyNumberFormat="1" applyFont="1" applyFill="1" applyBorder="1" applyAlignment="1" applyProtection="1">
      <alignment horizontal="center" vertical="top" shrinkToFit="1"/>
      <protection/>
    </xf>
    <xf numFmtId="14" fontId="4" fillId="0" borderId="17" xfId="0" applyNumberFormat="1" applyFont="1" applyBorder="1" applyAlignment="1">
      <alignment horizontal="center" vertical="top" wrapText="1"/>
    </xf>
    <xf numFmtId="14" fontId="54" fillId="0" borderId="17" xfId="60" applyNumberFormat="1" applyFont="1" applyBorder="1" applyAlignment="1" applyProtection="1">
      <alignment horizontal="center" vertical="top" wrapText="1"/>
      <protection/>
    </xf>
    <xf numFmtId="180" fontId="55" fillId="21" borderId="23" xfId="36" applyNumberFormat="1" applyFont="1" applyBorder="1" applyAlignment="1" applyProtection="1">
      <alignment horizontal="right" vertical="top" shrinkToFit="1"/>
      <protection/>
    </xf>
    <xf numFmtId="188" fontId="55" fillId="35" borderId="15" xfId="36" applyNumberFormat="1" applyFont="1" applyFill="1" applyBorder="1" applyAlignment="1" applyProtection="1">
      <alignment horizontal="center" vertical="center" shrinkToFit="1"/>
      <protection/>
    </xf>
    <xf numFmtId="188" fontId="54" fillId="35" borderId="15" xfId="36" applyNumberFormat="1" applyFont="1" applyFill="1" applyBorder="1" applyAlignment="1" applyProtection="1">
      <alignment horizontal="center" vertical="center" shrinkToFit="1"/>
      <protection/>
    </xf>
    <xf numFmtId="1" fontId="54" fillId="35" borderId="15" xfId="62" applyNumberFormat="1" applyFont="1" applyFill="1" applyBorder="1" applyAlignment="1" applyProtection="1">
      <alignment horizontal="center" vertical="center" shrinkToFit="1"/>
      <protection/>
    </xf>
    <xf numFmtId="14" fontId="4" fillId="0" borderId="24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54" fillId="0" borderId="17" xfId="60" applyNumberFormat="1" applyFont="1" applyBorder="1" applyAlignment="1" applyProtection="1">
      <alignment horizontal="center" vertical="top" wrapText="1"/>
      <protection/>
    </xf>
    <xf numFmtId="191" fontId="55" fillId="0" borderId="15" xfId="36" applyNumberFormat="1" applyFont="1" applyFill="1" applyBorder="1" applyAlignment="1" applyProtection="1">
      <alignment horizontal="center" vertical="top" wrapText="1" shrinkToFit="1"/>
      <protection/>
    </xf>
    <xf numFmtId="191" fontId="54" fillId="0" borderId="15" xfId="36" applyNumberFormat="1" applyFont="1" applyFill="1" applyBorder="1" applyAlignment="1" applyProtection="1">
      <alignment horizontal="center" vertical="top" wrapText="1" shrinkToFit="1"/>
      <protection/>
    </xf>
    <xf numFmtId="14" fontId="4" fillId="0" borderId="16" xfId="0" applyNumberFormat="1" applyFont="1" applyBorder="1" applyAlignment="1">
      <alignment vertical="top" wrapText="1"/>
    </xf>
    <xf numFmtId="14" fontId="4" fillId="0" borderId="18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91" fontId="55" fillId="0" borderId="15" xfId="36" applyNumberFormat="1" applyFont="1" applyFill="1" applyBorder="1" applyAlignment="1" applyProtection="1">
      <alignment vertical="top" shrinkToFit="1"/>
      <protection/>
    </xf>
    <xf numFmtId="1" fontId="55" fillId="0" borderId="15" xfId="36" applyNumberFormat="1" applyFont="1" applyFill="1" applyBorder="1" applyAlignment="1" applyProtection="1">
      <alignment vertical="top" shrinkToFit="1"/>
      <protection/>
    </xf>
    <xf numFmtId="1" fontId="55" fillId="0" borderId="15" xfId="62" applyNumberFormat="1" applyFont="1" applyFill="1" applyBorder="1" applyAlignment="1" applyProtection="1">
      <alignment vertical="top" shrinkToFit="1"/>
      <protection/>
    </xf>
    <xf numFmtId="0" fontId="4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4" fillId="35" borderId="15" xfId="0" applyFont="1" applyFill="1" applyBorder="1" applyAlignment="1">
      <alignment vertical="top"/>
    </xf>
    <xf numFmtId="0" fontId="4" fillId="0" borderId="25" xfId="0" applyFont="1" applyBorder="1" applyAlignment="1">
      <alignment horizontal="left" vertical="top"/>
    </xf>
    <xf numFmtId="14" fontId="4" fillId="35" borderId="15" xfId="0" applyNumberFormat="1" applyFont="1" applyFill="1" applyBorder="1" applyAlignment="1">
      <alignment vertical="top"/>
    </xf>
    <xf numFmtId="14" fontId="4" fillId="0" borderId="16" xfId="0" applyNumberFormat="1" applyFont="1" applyBorder="1" applyAlignment="1">
      <alignment vertical="top"/>
    </xf>
    <xf numFmtId="180" fontId="55" fillId="36" borderId="15" xfId="35" applyNumberFormat="1" applyFont="1" applyFill="1" applyBorder="1" applyAlignment="1" applyProtection="1">
      <alignment shrinkToFit="1"/>
      <protection/>
    </xf>
    <xf numFmtId="180" fontId="55" fillId="35" borderId="15" xfId="35" applyNumberFormat="1" applyFont="1" applyFill="1" applyBorder="1" applyAlignment="1" applyProtection="1">
      <alignment shrinkToFit="1"/>
      <protection/>
    </xf>
    <xf numFmtId="191" fontId="55" fillId="36" borderId="15" xfId="35" applyNumberFormat="1" applyFont="1" applyFill="1" applyBorder="1" applyAlignment="1" applyProtection="1">
      <alignment horizontal="center" vertical="center" shrinkToFit="1"/>
      <protection/>
    </xf>
    <xf numFmtId="191" fontId="55" fillId="36" borderId="15" xfId="35" applyNumberFormat="1" applyFont="1" applyFill="1" applyBorder="1" applyAlignment="1" applyProtection="1">
      <alignment shrinkToFit="1"/>
      <protection/>
    </xf>
    <xf numFmtId="191" fontId="55" fillId="35" borderId="15" xfId="35" applyNumberFormat="1" applyFont="1" applyFill="1" applyBorder="1" applyAlignment="1" applyProtection="1">
      <alignment shrinkToFit="1"/>
      <protection/>
    </xf>
    <xf numFmtId="191" fontId="54" fillId="35" borderId="15" xfId="35" applyNumberFormat="1" applyFont="1" applyFill="1" applyBorder="1" applyAlignment="1" applyProtection="1">
      <alignment horizontal="center" vertical="center" shrinkToFit="1"/>
      <protection/>
    </xf>
    <xf numFmtId="191" fontId="54" fillId="0" borderId="15" xfId="35" applyNumberFormat="1" applyFont="1" applyFill="1" applyBorder="1" applyAlignment="1" applyProtection="1">
      <alignment shrinkToFit="1"/>
      <protection/>
    </xf>
    <xf numFmtId="191" fontId="54" fillId="0" borderId="15" xfId="35" applyNumberFormat="1" applyFont="1" applyFill="1" applyBorder="1" applyAlignment="1" applyProtection="1">
      <alignment horizontal="center" vertical="center" shrinkToFit="1"/>
      <protection/>
    </xf>
    <xf numFmtId="186" fontId="55" fillId="35" borderId="15" xfId="62" applyNumberFormat="1" applyFont="1" applyFill="1" applyBorder="1" applyAlignment="1" applyProtection="1">
      <alignment horizontal="center" vertical="top" shrinkToFit="1"/>
      <protection/>
    </xf>
    <xf numFmtId="186" fontId="55" fillId="0" borderId="16" xfId="62" applyNumberFormat="1" applyFont="1" applyFill="1" applyBorder="1" applyAlignment="1" applyProtection="1">
      <alignment horizontal="center" vertical="top" shrinkToFit="1"/>
      <protection/>
    </xf>
    <xf numFmtId="186" fontId="55" fillId="36" borderId="15" xfId="57" applyNumberFormat="1" applyFont="1" applyFill="1" applyBorder="1" applyAlignment="1" applyProtection="1">
      <alignment horizontal="center" vertical="center" shrinkToFit="1"/>
      <protection/>
    </xf>
    <xf numFmtId="186" fontId="54" fillId="35" borderId="15" xfId="57" applyNumberFormat="1" applyFont="1" applyFill="1" applyBorder="1" applyAlignment="1" applyProtection="1">
      <alignment horizontal="center" vertical="center" shrinkToFit="1"/>
      <protection/>
    </xf>
    <xf numFmtId="1" fontId="54" fillId="35" borderId="15" xfId="57" applyNumberFormat="1" applyFont="1" applyFill="1" applyBorder="1" applyAlignment="1" applyProtection="1">
      <alignment horizontal="center" vertical="center" shrinkToFit="1"/>
      <protection/>
    </xf>
    <xf numFmtId="14" fontId="4" fillId="0" borderId="17" xfId="0" applyNumberFormat="1" applyFont="1" applyBorder="1" applyAlignment="1">
      <alignment vertical="top" wrapText="1"/>
    </xf>
    <xf numFmtId="14" fontId="54" fillId="0" borderId="17" xfId="60" applyNumberFormat="1" applyFont="1" applyBorder="1" applyAlignment="1" applyProtection="1">
      <alignment vertical="top" wrapText="1"/>
      <protection/>
    </xf>
    <xf numFmtId="14" fontId="4" fillId="35" borderId="19" xfId="0" applyNumberFormat="1" applyFont="1" applyFill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14" fontId="4" fillId="0" borderId="24" xfId="0" applyNumberFormat="1" applyFont="1" applyBorder="1" applyAlignment="1">
      <alignment vertical="top" wrapText="1"/>
    </xf>
    <xf numFmtId="14" fontId="4" fillId="0" borderId="17" xfId="0" applyNumberFormat="1" applyFont="1" applyBorder="1" applyAlignment="1">
      <alignment vertical="top"/>
    </xf>
    <xf numFmtId="14" fontId="4" fillId="0" borderId="18" xfId="0" applyNumberFormat="1" applyFont="1" applyBorder="1" applyAlignment="1">
      <alignment vertical="top"/>
    </xf>
    <xf numFmtId="14" fontId="4" fillId="0" borderId="18" xfId="0" applyNumberFormat="1" applyFont="1" applyBorder="1" applyAlignment="1">
      <alignment vertical="top" wrapText="1"/>
    </xf>
    <xf numFmtId="0" fontId="0" fillId="0" borderId="22" xfId="0" applyBorder="1" applyAlignment="1">
      <alignment horizontal="right" vertical="top" shrinkToFit="1"/>
    </xf>
    <xf numFmtId="186" fontId="4" fillId="0" borderId="18" xfId="0" applyNumberFormat="1" applyFont="1" applyBorder="1" applyAlignment="1">
      <alignment horizontal="center" vertical="top" shrinkToFit="1"/>
    </xf>
    <xf numFmtId="180" fontId="54" fillId="21" borderId="22" xfId="36" applyNumberFormat="1" applyFont="1" applyBorder="1" applyAlignment="1" applyProtection="1">
      <alignment horizontal="left" vertical="top" wrapText="1" shrinkToFit="1"/>
      <protection/>
    </xf>
    <xf numFmtId="0" fontId="4" fillId="35" borderId="18" xfId="0" applyFont="1" applyFill="1" applyBorder="1" applyAlignment="1" applyProtection="1">
      <alignment horizontal="left" vertical="top" shrinkToFit="1"/>
      <protection locked="0"/>
    </xf>
    <xf numFmtId="188" fontId="54" fillId="0" borderId="18" xfId="36" applyNumberFormat="1" applyFont="1" applyFill="1" applyBorder="1" applyAlignment="1" applyProtection="1">
      <alignment horizontal="center" vertical="center" shrinkToFit="1"/>
      <protection/>
    </xf>
    <xf numFmtId="186" fontId="54" fillId="0" borderId="18" xfId="62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Border="1" applyAlignment="1">
      <alignment horizontal="right" vertical="top" shrinkToFit="1"/>
    </xf>
    <xf numFmtId="0" fontId="4" fillId="0" borderId="23" xfId="0" applyFont="1" applyBorder="1" applyAlignment="1">
      <alignment horizontal="left" vertical="top" wrapText="1" shrinkToFit="1"/>
    </xf>
    <xf numFmtId="180" fontId="55" fillId="35" borderId="26" xfId="36" applyNumberFormat="1" applyFont="1" applyFill="1" applyBorder="1" applyAlignment="1" applyProtection="1">
      <alignment horizontal="right" vertical="top" shrinkToFit="1"/>
      <protection/>
    </xf>
    <xf numFmtId="14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center" vertical="center" shrinkToFit="1"/>
    </xf>
    <xf numFmtId="186" fontId="4" fillId="0" borderId="15" xfId="0" applyNumberFormat="1" applyFont="1" applyBorder="1" applyAlignment="1">
      <alignment horizontal="center" vertical="center" shrinkToFit="1"/>
    </xf>
    <xf numFmtId="188" fontId="4" fillId="0" borderId="15" xfId="0" applyNumberFormat="1" applyFont="1" applyBorder="1" applyAlignment="1">
      <alignment horizontal="center" vertical="center" shrinkToFit="1"/>
    </xf>
    <xf numFmtId="180" fontId="54" fillId="21" borderId="27" xfId="36" applyNumberFormat="1" applyFont="1" applyBorder="1" applyAlignment="1" applyProtection="1">
      <alignment horizontal="left" vertical="top" shrinkToFit="1"/>
      <protection/>
    </xf>
    <xf numFmtId="0" fontId="4" fillId="0" borderId="18" xfId="0" applyFont="1" applyBorder="1" applyAlignment="1">
      <alignment horizontal="left" vertical="top" shrinkToFit="1"/>
    </xf>
    <xf numFmtId="0" fontId="4" fillId="0" borderId="0" xfId="0" applyFont="1" applyAlignment="1">
      <alignment horizontal="center" vertical="top"/>
    </xf>
    <xf numFmtId="0" fontId="4" fillId="0" borderId="18" xfId="0" applyFont="1" applyBorder="1" applyAlignment="1">
      <alignment horizontal="center" vertical="top" shrinkToFit="1"/>
    </xf>
    <xf numFmtId="14" fontId="54" fillId="0" borderId="17" xfId="60" applyNumberFormat="1" applyFont="1" applyBorder="1" applyAlignment="1" applyProtection="1">
      <alignment vertical="top" wrapText="1"/>
      <protection/>
    </xf>
    <xf numFmtId="191" fontId="54" fillId="0" borderId="16" xfId="36" applyNumberFormat="1" applyFont="1" applyFill="1" applyBorder="1" applyAlignment="1" applyProtection="1">
      <alignment horizontal="center" vertical="top" shrinkToFit="1"/>
      <protection/>
    </xf>
    <xf numFmtId="186" fontId="54" fillId="0" borderId="16" xfId="62" applyNumberFormat="1" applyFont="1" applyFill="1" applyBorder="1" applyAlignment="1" applyProtection="1">
      <alignment horizontal="center" vertical="top" shrinkToFit="1"/>
      <protection/>
    </xf>
    <xf numFmtId="0" fontId="4" fillId="0" borderId="28" xfId="0" applyFont="1" applyBorder="1" applyAlignment="1">
      <alignment/>
    </xf>
    <xf numFmtId="0" fontId="4" fillId="0" borderId="20" xfId="0" applyFont="1" applyBorder="1" applyAlignment="1">
      <alignment/>
    </xf>
    <xf numFmtId="180" fontId="54" fillId="21" borderId="29" xfId="36" applyNumberFormat="1" applyFont="1" applyBorder="1" applyAlignment="1" applyProtection="1">
      <alignment horizontal="left" vertical="top" wrapText="1" shrinkToFit="1"/>
      <protection/>
    </xf>
    <xf numFmtId="188" fontId="54" fillId="0" borderId="16" xfId="36" applyNumberFormat="1" applyFont="1" applyFill="1" applyBorder="1" applyAlignment="1" applyProtection="1">
      <alignment horizontal="center" vertical="top" shrinkToFit="1"/>
      <protection/>
    </xf>
    <xf numFmtId="186" fontId="55" fillId="35" borderId="15" xfId="62" applyNumberFormat="1" applyFont="1" applyFill="1" applyBorder="1" applyAlignment="1" applyProtection="1">
      <alignment horizontal="center" vertical="center" shrinkToFit="1"/>
      <protection/>
    </xf>
    <xf numFmtId="186" fontId="54" fillId="0" borderId="15" xfId="62" applyNumberFormat="1" applyFont="1" applyFill="1" applyBorder="1" applyAlignment="1" applyProtection="1">
      <alignment horizontal="center" vertical="top" shrinkToFit="1"/>
      <protection/>
    </xf>
    <xf numFmtId="188" fontId="54" fillId="35" borderId="15" xfId="36" applyNumberFormat="1" applyFont="1" applyFill="1" applyBorder="1" applyAlignment="1" applyProtection="1">
      <alignment horizontal="center" vertical="top" shrinkToFit="1"/>
      <protection/>
    </xf>
    <xf numFmtId="14" fontId="4" fillId="0" borderId="20" xfId="0" applyNumberFormat="1" applyFont="1" applyBorder="1" applyAlignment="1">
      <alignment horizontal="center" vertical="top"/>
    </xf>
    <xf numFmtId="0" fontId="4" fillId="0" borderId="30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31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5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188" fontId="4" fillId="0" borderId="15" xfId="0" applyNumberFormat="1" applyFont="1" applyBorder="1" applyAlignment="1">
      <alignment horizontal="center"/>
    </xf>
    <xf numFmtId="188" fontId="4" fillId="0" borderId="28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86" fontId="4" fillId="0" borderId="20" xfId="0" applyNumberFormat="1" applyFont="1" applyBorder="1" applyAlignment="1">
      <alignment horizontal="center"/>
    </xf>
    <xf numFmtId="188" fontId="7" fillId="36" borderId="15" xfId="0" applyNumberFormat="1" applyFont="1" applyFill="1" applyBorder="1" applyAlignment="1">
      <alignment horizontal="center" vertical="top"/>
    </xf>
    <xf numFmtId="0" fontId="7" fillId="36" borderId="28" xfId="0" applyFont="1" applyFill="1" applyBorder="1" applyAlignment="1">
      <alignment horizontal="center" vertical="top"/>
    </xf>
    <xf numFmtId="0" fontId="7" fillId="36" borderId="28" xfId="0" applyFont="1" applyFill="1" applyBorder="1" applyAlignment="1">
      <alignment vertical="top"/>
    </xf>
    <xf numFmtId="186" fontId="7" fillId="36" borderId="20" xfId="0" applyNumberFormat="1" applyFont="1" applyFill="1" applyBorder="1" applyAlignment="1">
      <alignment horizontal="center" vertical="top"/>
    </xf>
    <xf numFmtId="188" fontId="55" fillId="35" borderId="15" xfId="36" applyNumberFormat="1" applyFont="1" applyFill="1" applyBorder="1" applyAlignment="1" applyProtection="1">
      <alignment horizontal="center" vertical="top" shrinkToFit="1"/>
      <protection/>
    </xf>
    <xf numFmtId="49" fontId="54" fillId="0" borderId="28" xfId="51" applyNumberFormat="1" applyFont="1" applyBorder="1" applyProtection="1">
      <alignment horizontal="center" vertical="top" shrinkToFit="1"/>
      <protection/>
    </xf>
    <xf numFmtId="180" fontId="55" fillId="21" borderId="28" xfId="36" applyNumberFormat="1" applyFont="1" applyBorder="1" applyProtection="1">
      <alignment horizontal="right" vertical="top" shrinkToFit="1"/>
      <protection/>
    </xf>
    <xf numFmtId="180" fontId="54" fillId="35" borderId="28" xfId="36" applyNumberFormat="1" applyFont="1" applyFill="1" applyBorder="1" applyAlignment="1" applyProtection="1">
      <alignment horizontal="center" vertical="center" shrinkToFit="1"/>
      <protection/>
    </xf>
    <xf numFmtId="186" fontId="54" fillId="35" borderId="20" xfId="62" applyNumberFormat="1" applyFont="1" applyFill="1" applyBorder="1" applyAlignment="1" applyProtection="1">
      <alignment horizontal="center" vertical="top" shrinkToFit="1"/>
      <protection/>
    </xf>
    <xf numFmtId="14" fontId="4" fillId="35" borderId="15" xfId="0" applyNumberFormat="1" applyFont="1" applyFill="1" applyBorder="1" applyAlignment="1">
      <alignment horizontal="center" vertical="top"/>
    </xf>
    <xf numFmtId="180" fontId="54" fillId="35" borderId="20" xfId="36" applyNumberFormat="1" applyFont="1" applyFill="1" applyBorder="1" applyAlignment="1" applyProtection="1">
      <alignment horizontal="left" vertical="top" shrinkToFit="1"/>
      <protection/>
    </xf>
    <xf numFmtId="191" fontId="54" fillId="35" borderId="20" xfId="36" applyNumberFormat="1" applyFont="1" applyFill="1" applyBorder="1" applyAlignment="1" applyProtection="1">
      <alignment horizontal="center" vertical="top" shrinkToFit="1"/>
      <protection/>
    </xf>
    <xf numFmtId="14" fontId="54" fillId="0" borderId="17" xfId="60" applyNumberFormat="1" applyFont="1" applyBorder="1" applyAlignment="1" applyProtection="1">
      <alignment vertical="top" wrapText="1"/>
      <protection/>
    </xf>
    <xf numFmtId="180" fontId="55" fillId="21" borderId="22" xfId="36" applyNumberFormat="1" applyFont="1" applyBorder="1" applyAlignment="1" applyProtection="1">
      <alignment horizontal="right" vertical="top" shrinkToFit="1"/>
      <protection/>
    </xf>
    <xf numFmtId="14" fontId="54" fillId="0" borderId="17" xfId="60" applyNumberFormat="1" applyFont="1" applyBorder="1" applyAlignment="1" applyProtection="1">
      <alignment vertical="top" wrapText="1"/>
      <protection/>
    </xf>
    <xf numFmtId="14" fontId="54" fillId="0" borderId="17" xfId="60" applyNumberFormat="1" applyFont="1" applyBorder="1" applyAlignment="1" applyProtection="1">
      <alignment vertical="top" wrapText="1"/>
      <protection/>
    </xf>
    <xf numFmtId="188" fontId="55" fillId="36" borderId="15" xfId="36" applyNumberFormat="1" applyFont="1" applyFill="1" applyBorder="1" applyAlignment="1" applyProtection="1">
      <alignment horizontal="center" vertical="top" shrinkToFit="1"/>
      <protection/>
    </xf>
    <xf numFmtId="188" fontId="55" fillId="0" borderId="15" xfId="36" applyNumberFormat="1" applyFont="1" applyFill="1" applyBorder="1" applyAlignment="1" applyProtection="1">
      <alignment horizontal="center" vertical="top" shrinkToFit="1"/>
      <protection/>
    </xf>
    <xf numFmtId="14" fontId="4" fillId="0" borderId="17" xfId="0" applyNumberFormat="1" applyFont="1" applyBorder="1" applyAlignment="1">
      <alignment horizontal="right" vertical="top" wrapText="1"/>
    </xf>
    <xf numFmtId="14" fontId="54" fillId="0" borderId="17" xfId="60" applyNumberFormat="1" applyFont="1" applyBorder="1" applyAlignment="1" applyProtection="1">
      <alignment vertical="top" wrapText="1"/>
      <protection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188" fontId="55" fillId="0" borderId="15" xfId="36" applyNumberFormat="1" applyFont="1" applyFill="1" applyBorder="1" applyAlignment="1" applyProtection="1">
      <alignment horizontal="center" vertical="top" wrapText="1" shrinkToFit="1"/>
      <protection/>
    </xf>
    <xf numFmtId="188" fontId="54" fillId="0" borderId="15" xfId="36" applyNumberFormat="1" applyFont="1" applyFill="1" applyBorder="1" applyAlignment="1" applyProtection="1">
      <alignment horizontal="center" vertical="top" wrapText="1" shrinkToFit="1"/>
      <protection/>
    </xf>
    <xf numFmtId="186" fontId="55" fillId="0" borderId="15" xfId="62" applyNumberFormat="1" applyFont="1" applyFill="1" applyBorder="1" applyAlignment="1" applyProtection="1">
      <alignment horizontal="center" vertical="top" wrapText="1" shrinkToFit="1"/>
      <protection/>
    </xf>
    <xf numFmtId="186" fontId="54" fillId="0" borderId="15" xfId="62" applyNumberFormat="1" applyFont="1" applyFill="1" applyBorder="1" applyAlignment="1" applyProtection="1">
      <alignment horizontal="center" vertical="top" wrapText="1" shrinkToFit="1"/>
      <protection/>
    </xf>
    <xf numFmtId="188" fontId="55" fillId="0" borderId="15" xfId="36" applyNumberFormat="1" applyFont="1" applyFill="1" applyBorder="1" applyAlignment="1" applyProtection="1">
      <alignment vertical="top" shrinkToFit="1"/>
      <protection/>
    </xf>
    <xf numFmtId="180" fontId="55" fillId="35" borderId="15" xfId="36" applyNumberFormat="1" applyFont="1" applyFill="1" applyBorder="1" applyAlignment="1" applyProtection="1">
      <alignment horizontal="center" vertical="top" shrinkToFit="1"/>
      <protection/>
    </xf>
    <xf numFmtId="0" fontId="4" fillId="0" borderId="30" xfId="0" applyFont="1" applyBorder="1" applyAlignment="1">
      <alignment horizontal="justify" vertical="top" wrapText="1"/>
    </xf>
    <xf numFmtId="0" fontId="0" fillId="0" borderId="31" xfId="0" applyBorder="1" applyAlignment="1">
      <alignment/>
    </xf>
    <xf numFmtId="0" fontId="7" fillId="0" borderId="20" xfId="0" applyFont="1" applyBorder="1" applyAlignment="1">
      <alignment/>
    </xf>
    <xf numFmtId="186" fontId="4" fillId="0" borderId="20" xfId="0" applyNumberFormat="1" applyFont="1" applyBorder="1" applyAlignment="1">
      <alignment/>
    </xf>
    <xf numFmtId="0" fontId="4" fillId="0" borderId="28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55" fillId="0" borderId="0" xfId="43" applyNumberFormat="1" applyFont="1" applyAlignment="1" applyProtection="1">
      <alignment wrapText="1"/>
      <protection/>
    </xf>
    <xf numFmtId="180" fontId="54" fillId="21" borderId="21" xfId="36" applyNumberFormat="1" applyFont="1" applyBorder="1" applyAlignment="1" applyProtection="1">
      <alignment horizontal="left" vertical="top" wrapText="1" shrinkToFit="1"/>
      <protection/>
    </xf>
    <xf numFmtId="180" fontId="54" fillId="21" borderId="22" xfId="36" applyNumberFormat="1" applyFont="1" applyBorder="1" applyAlignment="1" applyProtection="1">
      <alignment horizontal="left" vertical="top" wrapText="1" shrinkToFit="1"/>
      <protection/>
    </xf>
    <xf numFmtId="180" fontId="54" fillId="21" borderId="29" xfId="36" applyNumberFormat="1" applyFont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horizontal="left" vertical="top" wrapText="1" shrinkToFit="1"/>
    </xf>
    <xf numFmtId="0" fontId="0" fillId="0" borderId="29" xfId="0" applyFont="1" applyBorder="1" applyAlignment="1">
      <alignment horizontal="left" vertical="top" wrapText="1" shrinkToFit="1"/>
    </xf>
    <xf numFmtId="0" fontId="0" fillId="0" borderId="22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180" fontId="55" fillId="21" borderId="21" xfId="36" applyNumberFormat="1" applyFont="1" applyBorder="1" applyAlignment="1" applyProtection="1">
      <alignment horizontal="right" vertical="top" shrinkToFit="1"/>
      <protection/>
    </xf>
    <xf numFmtId="180" fontId="55" fillId="21" borderId="22" xfId="36" applyNumberFormat="1" applyFont="1" applyBorder="1" applyAlignment="1" applyProtection="1">
      <alignment horizontal="right" vertical="top" shrinkToFit="1"/>
      <protection/>
    </xf>
    <xf numFmtId="180" fontId="55" fillId="21" borderId="29" xfId="36" applyNumberFormat="1" applyFont="1" applyBorder="1" applyAlignment="1" applyProtection="1">
      <alignment horizontal="right" vertical="top" shrinkToFit="1"/>
      <protection/>
    </xf>
    <xf numFmtId="0" fontId="4" fillId="0" borderId="24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14" fontId="4" fillId="0" borderId="17" xfId="0" applyNumberFormat="1" applyFont="1" applyBorder="1" applyAlignment="1">
      <alignment horizontal="center" vertical="top"/>
    </xf>
    <xf numFmtId="14" fontId="4" fillId="0" borderId="18" xfId="0" applyNumberFormat="1" applyFont="1" applyBorder="1" applyAlignment="1">
      <alignment horizontal="center" vertical="top"/>
    </xf>
    <xf numFmtId="14" fontId="4" fillId="0" borderId="16" xfId="0" applyNumberFormat="1" applyFont="1" applyBorder="1" applyAlignment="1">
      <alignment horizontal="center" vertical="top"/>
    </xf>
    <xf numFmtId="0" fontId="4" fillId="35" borderId="17" xfId="0" applyFont="1" applyFill="1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18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4" fontId="4" fillId="0" borderId="17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80" fontId="4" fillId="12" borderId="21" xfId="36" applyNumberFormat="1" applyFont="1" applyFill="1" applyBorder="1" applyAlignment="1" applyProtection="1">
      <alignment horizontal="left" vertical="top" wrapText="1" shrinkToFit="1"/>
      <protection/>
    </xf>
    <xf numFmtId="180" fontId="4" fillId="12" borderId="29" xfId="36" applyNumberFormat="1" applyFont="1" applyFill="1" applyBorder="1" applyAlignment="1" applyProtection="1">
      <alignment horizontal="left" vertical="top" wrapText="1" shrinkToFit="1"/>
      <protection/>
    </xf>
    <xf numFmtId="0" fontId="4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14" fontId="4" fillId="0" borderId="17" xfId="0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4" fillId="35" borderId="18" xfId="0" applyFont="1" applyFill="1" applyBorder="1" applyAlignment="1">
      <alignment horizontal="justify" vertical="top"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188" fontId="54" fillId="0" borderId="17" xfId="36" applyNumberFormat="1" applyFont="1" applyFill="1" applyBorder="1" applyAlignment="1" applyProtection="1">
      <alignment horizontal="center" vertical="top" shrinkToFit="1"/>
      <protection/>
    </xf>
    <xf numFmtId="188" fontId="0" fillId="0" borderId="18" xfId="0" applyNumberFormat="1" applyFont="1" applyBorder="1" applyAlignment="1">
      <alignment horizontal="center" vertical="top" shrinkToFit="1"/>
    </xf>
    <xf numFmtId="188" fontId="0" fillId="0" borderId="16" xfId="0" applyNumberFormat="1" applyFont="1" applyBorder="1" applyAlignment="1">
      <alignment horizontal="center" vertical="top" shrinkToFit="1"/>
    </xf>
    <xf numFmtId="186" fontId="54" fillId="0" borderId="17" xfId="62" applyNumberFormat="1" applyFont="1" applyFill="1" applyBorder="1" applyAlignment="1" applyProtection="1">
      <alignment horizontal="center" vertical="top" shrinkToFit="1"/>
      <protection/>
    </xf>
    <xf numFmtId="186" fontId="0" fillId="0" borderId="18" xfId="0" applyNumberFormat="1" applyFont="1" applyBorder="1" applyAlignment="1">
      <alignment horizontal="center" vertical="top" shrinkToFit="1"/>
    </xf>
    <xf numFmtId="186" fontId="0" fillId="0" borderId="16" xfId="0" applyNumberFormat="1" applyFont="1" applyBorder="1" applyAlignment="1">
      <alignment horizontal="center" vertical="top" shrinkToFit="1"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 vertical="top"/>
    </xf>
    <xf numFmtId="0" fontId="0" fillId="0" borderId="16" xfId="0" applyBorder="1" applyAlignment="1">
      <alignment vertical="top"/>
    </xf>
    <xf numFmtId="0" fontId="4" fillId="0" borderId="17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14" fontId="54" fillId="0" borderId="17" xfId="60" applyNumberFormat="1" applyFont="1" applyBorder="1" applyAlignment="1" applyProtection="1">
      <alignment vertical="top" wrapText="1"/>
      <protection/>
    </xf>
    <xf numFmtId="180" fontId="54" fillId="35" borderId="17" xfId="36" applyNumberFormat="1" applyFont="1" applyFill="1" applyBorder="1" applyAlignment="1" applyProtection="1">
      <alignment horizontal="left" vertical="top" shrinkToFit="1"/>
      <protection/>
    </xf>
    <xf numFmtId="0" fontId="4" fillId="0" borderId="16" xfId="0" applyFont="1" applyBorder="1" applyAlignment="1" applyProtection="1">
      <alignment horizontal="left" vertical="top" shrinkToFit="1"/>
      <protection locked="0"/>
    </xf>
    <xf numFmtId="0" fontId="4" fillId="0" borderId="2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2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54" fillId="0" borderId="17" xfId="60" applyNumberFormat="1" applyFont="1" applyBorder="1" applyAlignment="1" applyProtection="1">
      <alignment vertical="top" wrapText="1"/>
      <protection/>
    </xf>
    <xf numFmtId="186" fontId="54" fillId="0" borderId="16" xfId="62" applyNumberFormat="1" applyFont="1" applyFill="1" applyBorder="1" applyAlignment="1" applyProtection="1">
      <alignment horizontal="center" vertical="top" shrinkToFit="1"/>
      <protection/>
    </xf>
    <xf numFmtId="180" fontId="54" fillId="35" borderId="16" xfId="36" applyNumberFormat="1" applyFont="1" applyFill="1" applyBorder="1" applyAlignment="1" applyProtection="1">
      <alignment horizontal="left" vertical="top" shrinkToFit="1"/>
      <protection/>
    </xf>
    <xf numFmtId="191" fontId="54" fillId="0" borderId="17" xfId="36" applyNumberFormat="1" applyFont="1" applyFill="1" applyBorder="1" applyAlignment="1" applyProtection="1">
      <alignment horizontal="center" vertical="top" shrinkToFit="1"/>
      <protection/>
    </xf>
    <xf numFmtId="191" fontId="54" fillId="0" borderId="16" xfId="36" applyNumberFormat="1" applyFont="1" applyFill="1" applyBorder="1" applyAlignment="1" applyProtection="1">
      <alignment horizontal="center" vertical="top" shrinkToFit="1"/>
      <protection/>
    </xf>
    <xf numFmtId="0" fontId="55" fillId="0" borderId="17" xfId="60" applyNumberFormat="1" applyFont="1" applyBorder="1" applyAlignment="1" applyProtection="1">
      <alignment vertical="top" wrapText="1"/>
      <protection/>
    </xf>
    <xf numFmtId="180" fontId="54" fillId="35" borderId="17" xfId="36" applyNumberFormat="1" applyFont="1" applyFill="1" applyBorder="1" applyAlignment="1" applyProtection="1">
      <alignment horizontal="left" vertical="top" wrapText="1" shrinkToFit="1"/>
      <protection/>
    </xf>
    <xf numFmtId="0" fontId="0" fillId="0" borderId="18" xfId="0" applyBorder="1" applyAlignment="1">
      <alignment horizontal="left" vertical="top" shrinkToFit="1"/>
    </xf>
    <xf numFmtId="0" fontId="0" fillId="0" borderId="16" xfId="0" applyBorder="1" applyAlignment="1">
      <alignment horizontal="left" vertical="top" shrinkToFit="1"/>
    </xf>
    <xf numFmtId="0" fontId="0" fillId="0" borderId="18" xfId="0" applyFont="1" applyBorder="1" applyAlignment="1">
      <alignment horizontal="center" vertical="top" shrinkToFit="1"/>
    </xf>
    <xf numFmtId="0" fontId="0" fillId="0" borderId="16" xfId="0" applyFont="1" applyBorder="1" applyAlignment="1">
      <alignment horizontal="center" vertical="top" shrinkToFit="1"/>
    </xf>
    <xf numFmtId="0" fontId="4" fillId="35" borderId="16" xfId="0" applyFont="1" applyFill="1" applyBorder="1" applyAlignment="1" applyProtection="1">
      <alignment horizontal="left" vertical="top" shrinkToFit="1"/>
      <protection locked="0"/>
    </xf>
    <xf numFmtId="180" fontId="54" fillId="12" borderId="21" xfId="36" applyNumberFormat="1" applyFont="1" applyFill="1" applyBorder="1" applyAlignment="1" applyProtection="1">
      <alignment horizontal="left" vertical="top" wrapText="1" shrinkToFit="1"/>
      <protection/>
    </xf>
    <xf numFmtId="180" fontId="54" fillId="12" borderId="22" xfId="36" applyNumberFormat="1" applyFont="1" applyFill="1" applyBorder="1" applyAlignment="1" applyProtection="1">
      <alignment horizontal="left" vertical="top" wrapText="1" shrinkToFit="1"/>
      <protection/>
    </xf>
    <xf numFmtId="180" fontId="54" fillId="12" borderId="29" xfId="36" applyNumberFormat="1" applyFont="1" applyFill="1" applyBorder="1" applyAlignment="1" applyProtection="1">
      <alignment horizontal="left" vertical="top" wrapText="1" shrinkToFit="1"/>
      <protection/>
    </xf>
    <xf numFmtId="0" fontId="55" fillId="0" borderId="17" xfId="60" applyNumberFormat="1" applyFont="1" applyBorder="1" applyAlignment="1" applyProtection="1">
      <alignment vertical="center" wrapText="1"/>
      <protection/>
    </xf>
    <xf numFmtId="0" fontId="4" fillId="0" borderId="1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191" fontId="54" fillId="0" borderId="17" xfId="36" applyNumberFormat="1" applyFont="1" applyFill="1" applyBorder="1" applyAlignment="1" applyProtection="1">
      <alignment horizontal="center" vertical="center" shrinkToFit="1"/>
      <protection/>
    </xf>
    <xf numFmtId="191" fontId="54" fillId="0" borderId="16" xfId="36" applyNumberFormat="1" applyFont="1" applyFill="1" applyBorder="1" applyAlignment="1" applyProtection="1">
      <alignment horizontal="center" vertical="center" shrinkToFit="1"/>
      <protection/>
    </xf>
    <xf numFmtId="186" fontId="54" fillId="0" borderId="17" xfId="62" applyNumberFormat="1" applyFont="1" applyFill="1" applyBorder="1" applyAlignment="1" applyProtection="1">
      <alignment horizontal="center" vertical="center" shrinkToFit="1"/>
      <protection/>
    </xf>
    <xf numFmtId="186" fontId="54" fillId="0" borderId="16" xfId="62" applyNumberFormat="1" applyFont="1" applyFill="1" applyBorder="1" applyAlignment="1" applyProtection="1">
      <alignment horizontal="center" vertical="center" shrinkToFit="1"/>
      <protection/>
    </xf>
    <xf numFmtId="188" fontId="54" fillId="35" borderId="17" xfId="36" applyNumberFormat="1" applyFont="1" applyFill="1" applyBorder="1" applyAlignment="1" applyProtection="1">
      <alignment horizontal="center" vertical="center" shrinkToFit="1"/>
      <protection/>
    </xf>
    <xf numFmtId="188" fontId="0" fillId="0" borderId="16" xfId="0" applyNumberFormat="1" applyBorder="1" applyAlignment="1">
      <alignment horizontal="center" vertical="center" shrinkToFit="1"/>
    </xf>
    <xf numFmtId="0" fontId="56" fillId="0" borderId="17" xfId="87" applyFont="1" applyBorder="1" applyAlignment="1">
      <alignment horizontal="justify" vertical="top" wrapText="1"/>
      <protection/>
    </xf>
    <xf numFmtId="0" fontId="56" fillId="0" borderId="16" xfId="87" applyFont="1" applyBorder="1" applyAlignment="1">
      <alignment horizontal="justify" vertical="top" wrapText="1"/>
      <protection/>
    </xf>
    <xf numFmtId="0" fontId="54" fillId="0" borderId="17" xfId="0" applyNumberFormat="1" applyFont="1" applyFill="1" applyBorder="1" applyAlignment="1" applyProtection="1">
      <alignment horizontal="center" vertical="center" wrapText="1"/>
      <protection/>
    </xf>
    <xf numFmtId="0" fontId="54" fillId="0" borderId="16" xfId="0" applyNumberFormat="1" applyFont="1" applyFill="1" applyBorder="1" applyAlignment="1" applyProtection="1">
      <alignment horizontal="center" vertical="center" wrapText="1"/>
      <protection/>
    </xf>
    <xf numFmtId="0" fontId="54" fillId="35" borderId="15" xfId="0" applyNumberFormat="1" applyFont="1" applyFill="1" applyBorder="1" applyAlignment="1" applyProtection="1">
      <alignment horizontal="center" vertical="center" wrapText="1"/>
      <protection/>
    </xf>
    <xf numFmtId="188" fontId="54" fillId="0" borderId="17" xfId="36" applyNumberFormat="1" applyFont="1" applyFill="1" applyBorder="1" applyAlignment="1" applyProtection="1">
      <alignment horizontal="center" vertical="center" shrinkToFit="1"/>
      <protection/>
    </xf>
    <xf numFmtId="188" fontId="54" fillId="0" borderId="16" xfId="36" applyNumberFormat="1" applyFont="1" applyFill="1" applyBorder="1" applyAlignment="1" applyProtection="1">
      <alignment horizontal="center" vertical="center" shrinkToFit="1"/>
      <protection/>
    </xf>
    <xf numFmtId="191" fontId="54" fillId="0" borderId="17" xfId="36" applyNumberFormat="1" applyFont="1" applyFill="1" applyBorder="1" applyAlignment="1" applyProtection="1">
      <alignment horizontal="center" vertical="top" wrapText="1" shrinkToFit="1"/>
      <protection/>
    </xf>
    <xf numFmtId="191" fontId="54" fillId="0" borderId="16" xfId="36" applyNumberFormat="1" applyFont="1" applyFill="1" applyBorder="1" applyAlignment="1" applyProtection="1">
      <alignment horizontal="center" vertical="top" wrapText="1" shrinkToFit="1"/>
      <protection/>
    </xf>
    <xf numFmtId="1" fontId="55" fillId="0" borderId="17" xfId="62" applyNumberFormat="1" applyFont="1" applyFill="1" applyBorder="1" applyAlignment="1" applyProtection="1">
      <alignment horizontal="center" vertical="top" shrinkToFit="1"/>
      <protection/>
    </xf>
    <xf numFmtId="1" fontId="1" fillId="0" borderId="16" xfId="0" applyNumberFormat="1" applyFont="1" applyBorder="1" applyAlignment="1">
      <alignment horizontal="center" vertical="top" shrinkToFit="1"/>
    </xf>
    <xf numFmtId="188" fontId="55" fillId="0" borderId="17" xfId="36" applyNumberFormat="1" applyFont="1" applyFill="1" applyBorder="1" applyAlignment="1" applyProtection="1">
      <alignment horizontal="center" vertical="top" shrinkToFit="1"/>
      <protection/>
    </xf>
    <xf numFmtId="188" fontId="1" fillId="0" borderId="16" xfId="0" applyNumberFormat="1" applyFont="1" applyBorder="1" applyAlignment="1">
      <alignment horizontal="center" vertical="top" shrinkToFit="1"/>
    </xf>
    <xf numFmtId="188" fontId="0" fillId="0" borderId="16" xfId="0" applyNumberFormat="1" applyBorder="1" applyAlignment="1">
      <alignment horizontal="center" vertical="top" shrinkToFit="1"/>
    </xf>
    <xf numFmtId="180" fontId="54" fillId="21" borderId="26" xfId="36" applyNumberFormat="1" applyFont="1" applyBorder="1" applyAlignment="1" applyProtection="1">
      <alignment horizontal="left" vertical="top" wrapText="1" shrinkToFit="1"/>
      <protection/>
    </xf>
    <xf numFmtId="0" fontId="0" fillId="0" borderId="23" xfId="0" applyFont="1" applyBorder="1" applyAlignment="1">
      <alignment horizontal="left" vertical="top" wrapText="1" shrinkToFit="1"/>
    </xf>
    <xf numFmtId="188" fontId="54" fillId="0" borderId="17" xfId="36" applyNumberFormat="1" applyFont="1" applyFill="1" applyBorder="1" applyAlignment="1" applyProtection="1">
      <alignment horizontal="center" vertical="top" wrapText="1" shrinkToFit="1"/>
      <protection/>
    </xf>
    <xf numFmtId="188" fontId="54" fillId="0" borderId="16" xfId="36" applyNumberFormat="1" applyFont="1" applyFill="1" applyBorder="1" applyAlignment="1" applyProtection="1">
      <alignment horizontal="center" vertical="top" wrapText="1" shrinkToFit="1"/>
      <protection/>
    </xf>
    <xf numFmtId="186" fontId="54" fillId="0" borderId="17" xfId="62" applyNumberFormat="1" applyFont="1" applyFill="1" applyBorder="1" applyAlignment="1" applyProtection="1">
      <alignment horizontal="center" vertical="top" wrapText="1" shrinkToFit="1"/>
      <protection/>
    </xf>
    <xf numFmtId="186" fontId="54" fillId="0" borderId="16" xfId="62" applyNumberFormat="1" applyFont="1" applyFill="1" applyBorder="1" applyAlignment="1" applyProtection="1">
      <alignment horizontal="center" vertical="top" wrapText="1" shrinkToFit="1"/>
      <protection/>
    </xf>
    <xf numFmtId="0" fontId="57" fillId="35" borderId="0" xfId="59" applyNumberFormat="1" applyFont="1" applyFill="1" applyAlignment="1" applyProtection="1">
      <alignment horizontal="left" vertical="top" wrapText="1"/>
      <protection/>
    </xf>
    <xf numFmtId="0" fontId="54" fillId="0" borderId="14" xfId="0" applyNumberFormat="1" applyFont="1" applyFill="1" applyBorder="1" applyAlignment="1" applyProtection="1">
      <alignment horizontal="center" vertical="center" wrapText="1"/>
      <protection/>
    </xf>
    <xf numFmtId="0" fontId="55" fillId="35" borderId="15" xfId="60" applyNumberFormat="1" applyFont="1" applyFill="1" applyBorder="1" applyAlignment="1" applyProtection="1">
      <alignment vertical="top" wrapText="1"/>
      <protection/>
    </xf>
    <xf numFmtId="0" fontId="4" fillId="35" borderId="15" xfId="0" applyFont="1" applyFill="1" applyBorder="1" applyAlignment="1">
      <alignment vertical="top" wrapText="1"/>
    </xf>
    <xf numFmtId="0" fontId="5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54" fillId="35" borderId="17" xfId="0" applyNumberFormat="1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>
      <alignment horizontal="center" vertical="center" wrapText="1"/>
    </xf>
    <xf numFmtId="0" fontId="54" fillId="35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54" fillId="0" borderId="0" xfId="42" applyNumberFormat="1" applyFont="1" applyProtection="1">
      <alignment wrapText="1"/>
      <protection/>
    </xf>
    <xf numFmtId="0" fontId="54" fillId="0" borderId="0" xfId="42" applyFont="1">
      <alignment wrapText="1"/>
      <protection/>
    </xf>
    <xf numFmtId="0" fontId="55" fillId="0" borderId="0" xfId="45" applyNumberFormat="1" applyFont="1" applyProtection="1">
      <alignment horizontal="center"/>
      <protection/>
    </xf>
    <xf numFmtId="0" fontId="55" fillId="0" borderId="0" xfId="45" applyFont="1">
      <alignment horizontal="center"/>
      <protection/>
    </xf>
    <xf numFmtId="0" fontId="54" fillId="0" borderId="0" xfId="46" applyNumberFormat="1" applyFont="1" applyProtection="1">
      <alignment horizontal="right"/>
      <protection/>
    </xf>
    <xf numFmtId="0" fontId="54" fillId="0" borderId="0" xfId="46" applyFont="1">
      <alignment horizontal="right"/>
      <protection/>
    </xf>
    <xf numFmtId="0" fontId="5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180" fontId="54" fillId="35" borderId="17" xfId="36" applyNumberFormat="1" applyFont="1" applyFill="1" applyBorder="1" applyAlignment="1" applyProtection="1">
      <alignment horizontal="left" vertical="center" shrinkToFit="1"/>
      <protection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8" xfId="0" applyNumberFormat="1" applyFont="1" applyBorder="1" applyAlignment="1">
      <alignment horizontal="center" vertical="center" shrinkToFit="1"/>
    </xf>
    <xf numFmtId="188" fontId="0" fillId="0" borderId="16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 applyProtection="1">
      <alignment vertical="top" wrapText="1"/>
      <protection locked="0"/>
    </xf>
    <xf numFmtId="0" fontId="0" fillId="0" borderId="18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25" xfId="0" applyFont="1" applyBorder="1" applyAlignment="1">
      <alignment horizontal="justify" vertical="top" wrapText="1"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2" fontId="4" fillId="0" borderId="17" xfId="0" applyNumberFormat="1" applyFont="1" applyBorder="1" applyAlignment="1">
      <alignment horizontal="justify" vertical="top" wrapText="1"/>
    </xf>
    <xf numFmtId="2" fontId="4" fillId="0" borderId="18" xfId="0" applyNumberFormat="1" applyFont="1" applyBorder="1" applyAlignment="1">
      <alignment vertical="top"/>
    </xf>
    <xf numFmtId="2" fontId="0" fillId="0" borderId="18" xfId="0" applyNumberFormat="1" applyBorder="1" applyAlignment="1">
      <alignment vertical="top"/>
    </xf>
    <xf numFmtId="2" fontId="0" fillId="0" borderId="16" xfId="0" applyNumberFormat="1" applyBorder="1" applyAlignment="1">
      <alignment vertical="top"/>
    </xf>
    <xf numFmtId="186" fontId="0" fillId="0" borderId="18" xfId="0" applyNumberFormat="1" applyFont="1" applyBorder="1" applyAlignment="1">
      <alignment horizontal="center" vertical="center" shrinkToFit="1"/>
    </xf>
    <xf numFmtId="186" fontId="0" fillId="0" borderId="16" xfId="0" applyNumberFormat="1" applyFont="1" applyBorder="1" applyAlignment="1">
      <alignment horizontal="center" vertical="center" shrinkToFit="1"/>
    </xf>
    <xf numFmtId="188" fontId="54" fillId="0" borderId="18" xfId="36" applyNumberFormat="1" applyFont="1" applyFill="1" applyBorder="1" applyAlignment="1" applyProtection="1">
      <alignment horizontal="center" vertical="center" shrinkToFit="1"/>
      <protection/>
    </xf>
    <xf numFmtId="189" fontId="55" fillId="0" borderId="15" xfId="60" applyNumberFormat="1" applyFont="1" applyBorder="1" applyAlignment="1" applyProtection="1">
      <alignment vertical="top" wrapText="1"/>
      <protection/>
    </xf>
    <xf numFmtId="0" fontId="0" fillId="0" borderId="15" xfId="0" applyBorder="1" applyAlignment="1">
      <alignment/>
    </xf>
    <xf numFmtId="0" fontId="0" fillId="0" borderId="18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191" fontId="55" fillId="36" borderId="17" xfId="36" applyNumberFormat="1" applyFont="1" applyFill="1" applyBorder="1" applyAlignment="1" applyProtection="1">
      <alignment horizontal="center" vertical="center" shrinkToFit="1"/>
      <protection/>
    </xf>
    <xf numFmtId="191" fontId="0" fillId="0" borderId="16" xfId="0" applyNumberFormat="1" applyBorder="1" applyAlignment="1">
      <alignment horizontal="center" vertical="center" shrinkToFit="1"/>
    </xf>
    <xf numFmtId="186" fontId="4" fillId="0" borderId="17" xfId="62" applyNumberFormat="1" applyFont="1" applyFill="1" applyBorder="1" applyAlignment="1" applyProtection="1">
      <alignment horizontal="center" vertical="center" shrinkToFit="1"/>
      <protection/>
    </xf>
    <xf numFmtId="0" fontId="4" fillId="0" borderId="28" xfId="0" applyFont="1" applyBorder="1" applyAlignment="1">
      <alignment horizontal="justify" vertical="top" wrapText="1"/>
    </xf>
    <xf numFmtId="180" fontId="55" fillId="35" borderId="17" xfId="36" applyNumberFormat="1" applyFont="1" applyFill="1" applyBorder="1" applyAlignment="1" applyProtection="1">
      <alignment horizontal="left" vertical="top" wrapText="1" shrinkToFit="1"/>
      <protection/>
    </xf>
    <xf numFmtId="0" fontId="1" fillId="0" borderId="16" xfId="0" applyFont="1" applyBorder="1" applyAlignment="1">
      <alignment horizontal="left" vertical="top" shrinkToFit="1"/>
    </xf>
    <xf numFmtId="188" fontId="4" fillId="0" borderId="17" xfId="36" applyNumberFormat="1" applyFont="1" applyFill="1" applyBorder="1" applyAlignment="1" applyProtection="1">
      <alignment horizontal="center" vertical="center" shrinkToFit="1"/>
      <protection/>
    </xf>
    <xf numFmtId="191" fontId="54" fillId="35" borderId="17" xfId="36" applyNumberFormat="1" applyFont="1" applyFill="1" applyBorder="1" applyAlignment="1" applyProtection="1">
      <alignment horizontal="center" vertical="top" shrinkToFit="1"/>
      <protection/>
    </xf>
    <xf numFmtId="191" fontId="54" fillId="35" borderId="16" xfId="36" applyNumberFormat="1" applyFont="1" applyFill="1" applyBorder="1" applyAlignment="1" applyProtection="1">
      <alignment horizontal="center" vertical="top" shrinkToFit="1"/>
      <protection/>
    </xf>
    <xf numFmtId="186" fontId="54" fillId="35" borderId="17" xfId="62" applyNumberFormat="1" applyFont="1" applyFill="1" applyBorder="1" applyAlignment="1" applyProtection="1">
      <alignment horizontal="center" vertical="top" shrinkToFit="1"/>
      <protection/>
    </xf>
    <xf numFmtId="186" fontId="54" fillId="35" borderId="16" xfId="62" applyNumberFormat="1" applyFont="1" applyFill="1" applyBorder="1" applyAlignment="1" applyProtection="1">
      <alignment horizontal="center" vertical="top" shrinkToFit="1"/>
      <protection/>
    </xf>
    <xf numFmtId="188" fontId="4" fillId="0" borderId="18" xfId="0" applyNumberFormat="1" applyFont="1" applyBorder="1" applyAlignment="1">
      <alignment horizontal="center" vertical="top" shrinkToFit="1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186" fontId="4" fillId="0" borderId="18" xfId="0" applyNumberFormat="1" applyFont="1" applyBorder="1" applyAlignment="1">
      <alignment horizontal="center" vertical="top" shrinkToFit="1"/>
    </xf>
    <xf numFmtId="186" fontId="55" fillId="36" borderId="17" xfId="62" applyNumberFormat="1" applyFont="1" applyFill="1" applyBorder="1" applyAlignment="1" applyProtection="1">
      <alignment horizontal="center" vertical="center" shrinkToFit="1"/>
      <protection/>
    </xf>
    <xf numFmtId="186" fontId="0" fillId="0" borderId="16" xfId="0" applyNumberFormat="1" applyBorder="1" applyAlignment="1">
      <alignment horizontal="center" vertical="center" shrinkToFit="1"/>
    </xf>
    <xf numFmtId="180" fontId="55" fillId="21" borderId="26" xfId="36" applyNumberFormat="1" applyFont="1" applyBorder="1" applyAlignment="1" applyProtection="1">
      <alignment horizontal="right" vertical="top" shrinkToFit="1"/>
      <protection/>
    </xf>
    <xf numFmtId="0" fontId="0" fillId="0" borderId="22" xfId="0" applyBorder="1" applyAlignment="1">
      <alignment horizontal="right" vertical="top" shrinkToFit="1"/>
    </xf>
    <xf numFmtId="0" fontId="0" fillId="0" borderId="29" xfId="0" applyBorder="1" applyAlignment="1">
      <alignment horizontal="right" vertical="top" shrinkToFit="1"/>
    </xf>
    <xf numFmtId="0" fontId="4" fillId="0" borderId="16" xfId="0" applyFont="1" applyBorder="1" applyAlignment="1">
      <alignment horizontal="justify" vertical="top" wrapText="1"/>
    </xf>
    <xf numFmtId="180" fontId="54" fillId="21" borderId="23" xfId="36" applyNumberFormat="1" applyFont="1" applyBorder="1" applyAlignment="1" applyProtection="1">
      <alignment horizontal="left" vertical="top" wrapText="1" shrinkToFit="1"/>
      <protection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186" fontId="54" fillId="0" borderId="18" xfId="62" applyNumberFormat="1" applyFont="1" applyFill="1" applyBorder="1" applyAlignment="1" applyProtection="1">
      <alignment horizontal="center" vertical="center" shrinkToFit="1"/>
      <protection/>
    </xf>
    <xf numFmtId="186" fontId="54" fillId="35" borderId="17" xfId="62" applyNumberFormat="1" applyFont="1" applyFill="1" applyBorder="1" applyAlignment="1" applyProtection="1">
      <alignment horizontal="center" vertical="center" shrinkToFit="1"/>
      <protection/>
    </xf>
    <xf numFmtId="180" fontId="54" fillId="35" borderId="18" xfId="36" applyNumberFormat="1" applyFont="1" applyFill="1" applyBorder="1" applyAlignment="1" applyProtection="1">
      <alignment horizontal="left" vertical="center" shrinkToFit="1"/>
      <protection/>
    </xf>
    <xf numFmtId="180" fontId="54" fillId="35" borderId="16" xfId="36" applyNumberFormat="1" applyFont="1" applyFill="1" applyBorder="1" applyAlignment="1" applyProtection="1">
      <alignment horizontal="left" vertical="center" shrinkToFit="1"/>
      <protection/>
    </xf>
    <xf numFmtId="0" fontId="4" fillId="0" borderId="26" xfId="0" applyFont="1" applyBorder="1" applyAlignment="1">
      <alignment horizontal="left" vertical="top" wrapText="1" shrinkToFit="1"/>
    </xf>
    <xf numFmtId="0" fontId="4" fillId="0" borderId="29" xfId="0" applyFont="1" applyBorder="1" applyAlignment="1">
      <alignment horizontal="left" vertical="top" wrapText="1" shrinkToFit="1"/>
    </xf>
    <xf numFmtId="180" fontId="54" fillId="21" borderId="21" xfId="36" applyNumberFormat="1" applyFont="1" applyBorder="1" applyAlignment="1" applyProtection="1">
      <alignment horizontal="right" vertical="top" shrinkToFit="1"/>
      <protection/>
    </xf>
    <xf numFmtId="180" fontId="54" fillId="21" borderId="22" xfId="36" applyNumberFormat="1" applyFont="1" applyBorder="1" applyAlignment="1" applyProtection="1">
      <alignment horizontal="right" vertical="top" shrinkToFit="1"/>
      <protection/>
    </xf>
    <xf numFmtId="180" fontId="54" fillId="21" borderId="29" xfId="36" applyNumberFormat="1" applyFont="1" applyBorder="1" applyAlignment="1" applyProtection="1">
      <alignment horizontal="right" vertical="top" shrinkToFit="1"/>
      <protection/>
    </xf>
    <xf numFmtId="14" fontId="54" fillId="0" borderId="17" xfId="60" applyNumberFormat="1" applyFont="1" applyBorder="1" applyAlignment="1" applyProtection="1">
      <alignment horizontal="right" vertical="top" wrapText="1"/>
      <protection/>
    </xf>
    <xf numFmtId="0" fontId="0" fillId="0" borderId="18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2" fontId="7" fillId="0" borderId="17" xfId="0" applyNumberFormat="1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/>
    </xf>
    <xf numFmtId="0" fontId="54" fillId="0" borderId="0" xfId="43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55" fillId="0" borderId="0" xfId="55" applyNumberFormat="1" applyFont="1" applyBorder="1" applyAlignment="1" applyProtection="1">
      <alignment horizontal="left" wrapText="1"/>
      <protection/>
    </xf>
    <xf numFmtId="0" fontId="55" fillId="0" borderId="0" xfId="43" applyNumberFormat="1" applyFont="1" applyAlignment="1" applyProtection="1">
      <alignment wrapText="1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1" xfId="35"/>
    <cellStyle name="st32" xfId="36"/>
    <cellStyle name="st33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Обычный 2 2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51"/>
  <sheetViews>
    <sheetView showGridLines="0" tabSelected="1" zoomScalePageLayoutView="0" workbookViewId="0" topLeftCell="B1">
      <pane ySplit="7" topLeftCell="A228" activePane="bottomLeft" state="frozen"/>
      <selection pane="topLeft" activeCell="A1" sqref="A1"/>
      <selection pane="bottomLeft" activeCell="AQ240" sqref="AQ240"/>
    </sheetView>
  </sheetViews>
  <sheetFormatPr defaultColWidth="9.140625" defaultRowHeight="15"/>
  <cols>
    <col min="1" max="1" width="54.28125" style="7" customWidth="1"/>
    <col min="2" max="2" width="10.00390625" style="7" customWidth="1"/>
    <col min="3" max="3" width="10.7109375" style="7" customWidth="1"/>
    <col min="4" max="4" width="9.8515625" style="7" customWidth="1"/>
    <col min="5" max="5" width="10.421875" style="7" customWidth="1"/>
    <col min="6" max="6" width="28.57421875" style="7" customWidth="1"/>
    <col min="7" max="7" width="7.7109375" style="7" hidden="1" customWidth="1"/>
    <col min="8" max="8" width="10.7109375" style="7" hidden="1" customWidth="1"/>
    <col min="9" max="9" width="7.7109375" style="7" hidden="1" customWidth="1"/>
    <col min="10" max="10" width="9.57421875" style="7" hidden="1" customWidth="1"/>
    <col min="11" max="11" width="11.140625" style="7" hidden="1" customWidth="1"/>
    <col min="12" max="12" width="9.140625" style="7" hidden="1" customWidth="1"/>
    <col min="13" max="13" width="11.140625" style="7" hidden="1" customWidth="1"/>
    <col min="14" max="15" width="9.140625" style="7" hidden="1" customWidth="1"/>
    <col min="16" max="16" width="14.7109375" style="7" hidden="1" customWidth="1"/>
    <col min="17" max="17" width="19.7109375" style="22" customWidth="1"/>
    <col min="18" max="18" width="14.8515625" style="23" customWidth="1"/>
    <col min="19" max="34" width="9.140625" style="23" hidden="1" customWidth="1"/>
    <col min="35" max="35" width="12.140625" style="23" customWidth="1"/>
    <col min="36" max="37" width="9.140625" style="23" hidden="1" customWidth="1"/>
    <col min="38" max="38" width="14.7109375" style="23" hidden="1" customWidth="1"/>
    <col min="39" max="39" width="13.8515625" style="23" customWidth="1"/>
    <col min="40" max="42" width="9.140625" style="7" hidden="1" customWidth="1"/>
    <col min="43" max="43" width="39.00390625" style="7" customWidth="1"/>
    <col min="44" max="16384" width="9.140625" style="7" customWidth="1"/>
  </cols>
  <sheetData>
    <row r="1" spans="1:43" ht="15" customHeight="1">
      <c r="A1" s="373"/>
      <c r="B1" s="373"/>
      <c r="C1" s="373"/>
      <c r="D1" s="373"/>
      <c r="E1" s="373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448" t="s">
        <v>198</v>
      </c>
      <c r="AN1" s="449"/>
      <c r="AO1" s="449"/>
      <c r="AP1" s="449"/>
      <c r="AQ1" s="449"/>
    </row>
    <row r="2" spans="1:43" ht="15" customHeight="1" hidden="1">
      <c r="A2" s="373" t="s">
        <v>0</v>
      </c>
      <c r="B2" s="373"/>
      <c r="C2" s="373"/>
      <c r="D2" s="373"/>
      <c r="E2" s="373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1"/>
      <c r="AO2" s="1"/>
      <c r="AP2" s="1"/>
      <c r="AQ2" s="1"/>
    </row>
    <row r="3" spans="1:39" s="19" customFormat="1" ht="27.75" customHeight="1">
      <c r="A3" s="364" t="s">
        <v>193</v>
      </c>
      <c r="B3" s="364"/>
      <c r="C3" s="364"/>
      <c r="D3" s="364"/>
      <c r="E3" s="364"/>
      <c r="F3" s="365"/>
      <c r="G3" s="365"/>
      <c r="H3" s="365"/>
      <c r="I3" s="365"/>
      <c r="J3" s="365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</row>
    <row r="4" spans="1:43" ht="15.75" customHeight="1" hidden="1">
      <c r="A4" s="375" t="s">
        <v>1</v>
      </c>
      <c r="B4" s="375"/>
      <c r="C4" s="375"/>
      <c r="D4" s="375"/>
      <c r="E4" s="375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20"/>
      <c r="AP4" s="20"/>
      <c r="AQ4" s="59"/>
    </row>
    <row r="5" spans="1:43" ht="12.75" customHeight="1">
      <c r="A5" s="377" t="s">
        <v>2</v>
      </c>
      <c r="B5" s="377"/>
      <c r="C5" s="377"/>
      <c r="D5" s="377"/>
      <c r="E5" s="377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60"/>
    </row>
    <row r="6" spans="1:43" ht="18.75" customHeight="1">
      <c r="A6" s="343" t="s">
        <v>40</v>
      </c>
      <c r="B6" s="369" t="s">
        <v>36</v>
      </c>
      <c r="C6" s="370"/>
      <c r="D6" s="371" t="s">
        <v>37</v>
      </c>
      <c r="E6" s="372"/>
      <c r="F6" s="343" t="s">
        <v>41</v>
      </c>
      <c r="G6" s="343" t="s">
        <v>3</v>
      </c>
      <c r="H6" s="343" t="s">
        <v>30</v>
      </c>
      <c r="I6" s="343" t="s">
        <v>4</v>
      </c>
      <c r="J6" s="343" t="s">
        <v>5</v>
      </c>
      <c r="K6" s="343" t="s">
        <v>6</v>
      </c>
      <c r="L6" s="343" t="s">
        <v>29</v>
      </c>
      <c r="M6" s="343" t="s">
        <v>8</v>
      </c>
      <c r="N6" s="343" t="s">
        <v>29</v>
      </c>
      <c r="O6" s="343" t="s">
        <v>29</v>
      </c>
      <c r="P6" s="343" t="s">
        <v>9</v>
      </c>
      <c r="Q6" s="367" t="s">
        <v>32</v>
      </c>
      <c r="R6" s="343" t="s">
        <v>42</v>
      </c>
      <c r="S6" s="343" t="s">
        <v>29</v>
      </c>
      <c r="T6" s="343" t="s">
        <v>29</v>
      </c>
      <c r="U6" s="343" t="s">
        <v>29</v>
      </c>
      <c r="V6" s="343" t="s">
        <v>29</v>
      </c>
      <c r="W6" s="343" t="s">
        <v>29</v>
      </c>
      <c r="X6" s="343" t="s">
        <v>29</v>
      </c>
      <c r="Y6" s="343" t="s">
        <v>29</v>
      </c>
      <c r="Z6" s="343" t="s">
        <v>29</v>
      </c>
      <c r="AA6" s="343" t="s">
        <v>29</v>
      </c>
      <c r="AB6" s="9" t="s">
        <v>29</v>
      </c>
      <c r="AC6" s="343" t="s">
        <v>29</v>
      </c>
      <c r="AD6" s="343" t="s">
        <v>29</v>
      </c>
      <c r="AE6" s="343" t="s">
        <v>29</v>
      </c>
      <c r="AF6" s="343" t="s">
        <v>29</v>
      </c>
      <c r="AG6" s="343" t="s">
        <v>29</v>
      </c>
      <c r="AH6" s="9" t="s">
        <v>29</v>
      </c>
      <c r="AI6" s="343" t="s">
        <v>73</v>
      </c>
      <c r="AJ6" s="9" t="s">
        <v>29</v>
      </c>
      <c r="AK6" s="343" t="s">
        <v>29</v>
      </c>
      <c r="AL6" s="343" t="s">
        <v>10</v>
      </c>
      <c r="AM6" s="343" t="s">
        <v>31</v>
      </c>
      <c r="AN6" s="360" t="s">
        <v>29</v>
      </c>
      <c r="AO6" s="363" t="s">
        <v>29</v>
      </c>
      <c r="AP6" s="379" t="s">
        <v>29</v>
      </c>
      <c r="AQ6" s="341" t="s">
        <v>64</v>
      </c>
    </row>
    <row r="7" spans="1:43" ht="73.5" customHeight="1">
      <c r="A7" s="343"/>
      <c r="B7" s="33" t="s">
        <v>38</v>
      </c>
      <c r="C7" s="33" t="s">
        <v>39</v>
      </c>
      <c r="D7" s="33" t="s">
        <v>38</v>
      </c>
      <c r="E7" s="33" t="s">
        <v>39</v>
      </c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68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9"/>
      <c r="AC7" s="343"/>
      <c r="AD7" s="343"/>
      <c r="AE7" s="343"/>
      <c r="AF7" s="343"/>
      <c r="AG7" s="343"/>
      <c r="AH7" s="9"/>
      <c r="AI7" s="343"/>
      <c r="AJ7" s="9"/>
      <c r="AK7" s="343"/>
      <c r="AL7" s="343"/>
      <c r="AM7" s="343"/>
      <c r="AN7" s="360"/>
      <c r="AO7" s="363"/>
      <c r="AP7" s="379"/>
      <c r="AQ7" s="342"/>
    </row>
    <row r="8" spans="1:43" ht="16.5" customHeight="1">
      <c r="A8" s="401" t="s">
        <v>49</v>
      </c>
      <c r="B8" s="52"/>
      <c r="C8" s="52"/>
      <c r="D8" s="52"/>
      <c r="E8" s="52"/>
      <c r="F8" s="302" t="s">
        <v>43</v>
      </c>
      <c r="G8" s="10" t="s">
        <v>12</v>
      </c>
      <c r="H8" s="10" t="s">
        <v>13</v>
      </c>
      <c r="I8" s="10" t="s">
        <v>11</v>
      </c>
      <c r="J8" s="10" t="s">
        <v>11</v>
      </c>
      <c r="K8" s="10"/>
      <c r="L8" s="10"/>
      <c r="M8" s="10"/>
      <c r="N8" s="10"/>
      <c r="O8" s="10"/>
      <c r="P8" s="11">
        <v>181246.6</v>
      </c>
      <c r="Q8" s="96" t="s">
        <v>35</v>
      </c>
      <c r="R8" s="111">
        <f>R9</f>
        <v>10</v>
      </c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>
        <f>AI9</f>
        <v>1.8</v>
      </c>
      <c r="AJ8" s="16"/>
      <c r="AK8" s="16"/>
      <c r="AL8" s="16"/>
      <c r="AM8" s="108">
        <f>AI8/R8*100</f>
        <v>18</v>
      </c>
      <c r="AN8" s="8">
        <v>0</v>
      </c>
      <c r="AO8" s="3">
        <v>0</v>
      </c>
      <c r="AP8" s="2">
        <v>0</v>
      </c>
      <c r="AQ8" s="184"/>
    </row>
    <row r="9" spans="1:43" ht="17.25" customHeight="1">
      <c r="A9" s="402"/>
      <c r="B9" s="53">
        <v>43831</v>
      </c>
      <c r="C9" s="53">
        <v>44196</v>
      </c>
      <c r="D9" s="53">
        <v>43831</v>
      </c>
      <c r="E9" s="53">
        <v>44196</v>
      </c>
      <c r="F9" s="303"/>
      <c r="G9" s="10"/>
      <c r="H9" s="10"/>
      <c r="I9" s="10"/>
      <c r="J9" s="10"/>
      <c r="K9" s="10"/>
      <c r="L9" s="10"/>
      <c r="M9" s="10"/>
      <c r="N9" s="10"/>
      <c r="O9" s="10"/>
      <c r="P9" s="11"/>
      <c r="Q9" s="306" t="s">
        <v>33</v>
      </c>
      <c r="R9" s="344">
        <f>R11+R12</f>
        <v>10</v>
      </c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344">
        <f>AI11+AI12</f>
        <v>1.8</v>
      </c>
      <c r="AJ9" s="14"/>
      <c r="AK9" s="14"/>
      <c r="AL9" s="14"/>
      <c r="AM9" s="335">
        <f>AI9/R9*100</f>
        <v>18</v>
      </c>
      <c r="AN9" s="8"/>
      <c r="AO9" s="3"/>
      <c r="AP9" s="2"/>
      <c r="AQ9" s="176"/>
    </row>
    <row r="10" spans="1:43" ht="17.25" customHeight="1">
      <c r="A10" s="402"/>
      <c r="B10" s="51"/>
      <c r="C10" s="51"/>
      <c r="D10" s="51"/>
      <c r="E10" s="51"/>
      <c r="F10" s="303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325"/>
      <c r="R10" s="345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345"/>
      <c r="AJ10" s="14"/>
      <c r="AK10" s="14"/>
      <c r="AL10" s="14"/>
      <c r="AM10" s="336"/>
      <c r="AN10" s="8"/>
      <c r="AO10" s="3"/>
      <c r="AP10" s="2"/>
      <c r="AQ10" s="182"/>
    </row>
    <row r="11" spans="1:43" ht="63.75" customHeight="1">
      <c r="A11" s="25" t="s">
        <v>71</v>
      </c>
      <c r="B11" s="53">
        <v>43831</v>
      </c>
      <c r="C11" s="53">
        <v>44196</v>
      </c>
      <c r="D11" s="53" t="s">
        <v>54</v>
      </c>
      <c r="E11" s="53" t="s">
        <v>54</v>
      </c>
      <c r="F11" s="303"/>
      <c r="G11" s="10"/>
      <c r="H11" s="10"/>
      <c r="I11" s="10"/>
      <c r="J11" s="10"/>
      <c r="K11" s="10"/>
      <c r="L11" s="10"/>
      <c r="M11" s="10"/>
      <c r="N11" s="10"/>
      <c r="O11" s="10"/>
      <c r="P11" s="11"/>
      <c r="Q11" s="179" t="s">
        <v>33</v>
      </c>
      <c r="R11" s="180">
        <v>8.2</v>
      </c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180">
        <v>0</v>
      </c>
      <c r="AJ11" s="14"/>
      <c r="AK11" s="14"/>
      <c r="AL11" s="14"/>
      <c r="AM11" s="181">
        <v>0</v>
      </c>
      <c r="AN11" s="8"/>
      <c r="AO11" s="3"/>
      <c r="AP11" s="2"/>
      <c r="AQ11" s="183" t="s">
        <v>75</v>
      </c>
    </row>
    <row r="12" spans="1:43" ht="17.25" customHeight="1">
      <c r="A12" s="339" t="s">
        <v>72</v>
      </c>
      <c r="B12" s="130">
        <v>44166</v>
      </c>
      <c r="C12" s="130">
        <v>44196</v>
      </c>
      <c r="D12" s="130">
        <v>44168</v>
      </c>
      <c r="E12" s="130">
        <v>44168</v>
      </c>
      <c r="F12" s="275"/>
      <c r="G12" s="10"/>
      <c r="H12" s="10"/>
      <c r="I12" s="10"/>
      <c r="J12" s="10"/>
      <c r="K12" s="10"/>
      <c r="L12" s="10"/>
      <c r="M12" s="10"/>
      <c r="N12" s="10"/>
      <c r="O12" s="10"/>
      <c r="P12" s="11"/>
      <c r="Q12" s="306" t="s">
        <v>33</v>
      </c>
      <c r="R12" s="337">
        <v>1.8</v>
      </c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337">
        <v>1.8</v>
      </c>
      <c r="AJ12" s="15"/>
      <c r="AK12" s="15"/>
      <c r="AL12" s="15"/>
      <c r="AM12" s="435">
        <f>AI12/R12*100</f>
        <v>100</v>
      </c>
      <c r="AN12" s="8"/>
      <c r="AO12" s="3"/>
      <c r="AP12" s="2"/>
      <c r="AQ12" s="438" t="s">
        <v>74</v>
      </c>
    </row>
    <row r="13" spans="1:43" ht="18" customHeight="1">
      <c r="A13" s="340"/>
      <c r="B13" s="51"/>
      <c r="C13" s="51"/>
      <c r="D13" s="51"/>
      <c r="E13" s="51"/>
      <c r="F13" s="304"/>
      <c r="G13" s="10"/>
      <c r="H13" s="10"/>
      <c r="I13" s="10"/>
      <c r="J13" s="10"/>
      <c r="K13" s="10"/>
      <c r="L13" s="10"/>
      <c r="M13" s="10"/>
      <c r="N13" s="10"/>
      <c r="O13" s="10"/>
      <c r="P13" s="11"/>
      <c r="Q13" s="322"/>
      <c r="R13" s="338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338"/>
      <c r="AJ13" s="13"/>
      <c r="AK13" s="13"/>
      <c r="AL13" s="13"/>
      <c r="AM13" s="426"/>
      <c r="AN13" s="8"/>
      <c r="AO13" s="3"/>
      <c r="AP13" s="2"/>
      <c r="AQ13" s="439"/>
    </row>
    <row r="14" spans="1:43" ht="17.25" customHeight="1">
      <c r="A14" s="391"/>
      <c r="B14" s="412"/>
      <c r="C14" s="412"/>
      <c r="D14" s="412"/>
      <c r="E14" s="412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1"/>
      <c r="AN14" s="8"/>
      <c r="AO14" s="3"/>
      <c r="AP14" s="2"/>
      <c r="AQ14" s="2"/>
    </row>
    <row r="15" spans="1:43" ht="16.5" customHeight="1">
      <c r="A15" s="361" t="s">
        <v>50</v>
      </c>
      <c r="B15" s="271">
        <v>43831</v>
      </c>
      <c r="C15" s="271">
        <v>44196</v>
      </c>
      <c r="D15" s="271">
        <v>43831</v>
      </c>
      <c r="E15" s="271">
        <v>44196</v>
      </c>
      <c r="F15" s="302" t="s">
        <v>59</v>
      </c>
      <c r="G15" s="10" t="s">
        <v>12</v>
      </c>
      <c r="H15" s="10" t="s">
        <v>14</v>
      </c>
      <c r="I15" s="10" t="s">
        <v>11</v>
      </c>
      <c r="J15" s="10" t="s">
        <v>11</v>
      </c>
      <c r="K15" s="10"/>
      <c r="L15" s="10"/>
      <c r="M15" s="10"/>
      <c r="N15" s="10"/>
      <c r="O15" s="10"/>
      <c r="P15" s="11">
        <v>306</v>
      </c>
      <c r="Q15" s="96" t="s">
        <v>35</v>
      </c>
      <c r="R15" s="111">
        <v>7597.199</v>
      </c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>
        <f>AI16</f>
        <v>6070.13862</v>
      </c>
      <c r="AJ15" s="16"/>
      <c r="AK15" s="16"/>
      <c r="AL15" s="16"/>
      <c r="AM15" s="108">
        <f>AI15/R15*100</f>
        <v>79.89969224183808</v>
      </c>
      <c r="AN15" s="8">
        <v>0</v>
      </c>
      <c r="AO15" s="3">
        <v>0</v>
      </c>
      <c r="AP15" s="2">
        <v>0</v>
      </c>
      <c r="AQ15" s="2"/>
    </row>
    <row r="16" spans="1:43" ht="17.25" customHeight="1">
      <c r="A16" s="362"/>
      <c r="B16" s="389"/>
      <c r="C16" s="389"/>
      <c r="D16" s="389"/>
      <c r="E16" s="389"/>
      <c r="F16" s="303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306" t="s">
        <v>33</v>
      </c>
      <c r="R16" s="344">
        <f>R18+R19+R20+R21+R22+R23</f>
        <v>7597.1990000000005</v>
      </c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344">
        <f>AI18+AI19+AI20+AI21+AI22+AI23</f>
        <v>6070.13862</v>
      </c>
      <c r="AJ16" s="14"/>
      <c r="AK16" s="14"/>
      <c r="AL16" s="14"/>
      <c r="AM16" s="335">
        <f>AI16/R16*100</f>
        <v>79.89969224183807</v>
      </c>
      <c r="AN16" s="8"/>
      <c r="AO16" s="3"/>
      <c r="AP16" s="2"/>
      <c r="AQ16" s="265"/>
    </row>
    <row r="17" spans="1:43" ht="7.5" customHeight="1">
      <c r="A17" s="362"/>
      <c r="B17" s="390"/>
      <c r="C17" s="390"/>
      <c r="D17" s="390"/>
      <c r="E17" s="390"/>
      <c r="F17" s="303"/>
      <c r="G17" s="10"/>
      <c r="H17" s="10"/>
      <c r="I17" s="10"/>
      <c r="J17" s="10"/>
      <c r="K17" s="10"/>
      <c r="L17" s="10"/>
      <c r="M17" s="10"/>
      <c r="N17" s="10"/>
      <c r="O17" s="10"/>
      <c r="P17" s="11"/>
      <c r="Q17" s="316"/>
      <c r="R17" s="345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345"/>
      <c r="AJ17" s="14"/>
      <c r="AK17" s="14"/>
      <c r="AL17" s="14"/>
      <c r="AM17" s="336"/>
      <c r="AN17" s="8"/>
      <c r="AO17" s="3"/>
      <c r="AP17" s="2"/>
      <c r="AQ17" s="267"/>
    </row>
    <row r="18" spans="1:43" ht="233.25" customHeight="1">
      <c r="A18" s="147" t="s">
        <v>60</v>
      </c>
      <c r="B18" s="75">
        <v>43831</v>
      </c>
      <c r="C18" s="75">
        <v>44196</v>
      </c>
      <c r="D18" s="75">
        <v>43831</v>
      </c>
      <c r="E18" s="75">
        <v>44196</v>
      </c>
      <c r="F18" s="275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34" t="s">
        <v>33</v>
      </c>
      <c r="R18" s="109">
        <v>2855.992</v>
      </c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>
        <v>1986.80778</v>
      </c>
      <c r="AJ18" s="98"/>
      <c r="AK18" s="98"/>
      <c r="AL18" s="98"/>
      <c r="AM18" s="203">
        <f aca="true" t="shared" si="0" ref="AM18:AM23">AI18/R18*100</f>
        <v>69.56629360306331</v>
      </c>
      <c r="AN18" s="8"/>
      <c r="AO18" s="3"/>
      <c r="AP18" s="2"/>
      <c r="AQ18" s="105" t="s">
        <v>194</v>
      </c>
    </row>
    <row r="19" spans="1:43" ht="137.25" customHeight="1">
      <c r="A19" s="151" t="s">
        <v>61</v>
      </c>
      <c r="B19" s="75">
        <v>43831</v>
      </c>
      <c r="C19" s="75">
        <v>44196</v>
      </c>
      <c r="D19" s="75">
        <v>43831</v>
      </c>
      <c r="E19" s="185">
        <v>44196</v>
      </c>
      <c r="F19" s="275"/>
      <c r="G19" s="10"/>
      <c r="H19" s="10"/>
      <c r="I19" s="10"/>
      <c r="J19" s="10"/>
      <c r="K19" s="10"/>
      <c r="L19" s="10"/>
      <c r="M19" s="10"/>
      <c r="N19" s="10"/>
      <c r="O19" s="10"/>
      <c r="P19" s="11"/>
      <c r="Q19" s="34" t="s">
        <v>33</v>
      </c>
      <c r="R19" s="109">
        <v>905.2</v>
      </c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109">
        <v>588.23383</v>
      </c>
      <c r="AJ19" s="98"/>
      <c r="AK19" s="98"/>
      <c r="AL19" s="98"/>
      <c r="AM19" s="203">
        <f t="shared" si="0"/>
        <v>64.98385218736192</v>
      </c>
      <c r="AN19" s="8"/>
      <c r="AO19" s="3"/>
      <c r="AP19" s="2"/>
      <c r="AQ19" s="105" t="s">
        <v>179</v>
      </c>
    </row>
    <row r="20" spans="1:43" ht="117.75" customHeight="1">
      <c r="A20" s="148" t="s">
        <v>178</v>
      </c>
      <c r="B20" s="75">
        <v>43831</v>
      </c>
      <c r="C20" s="75">
        <v>44196</v>
      </c>
      <c r="D20" s="75">
        <v>43831</v>
      </c>
      <c r="E20" s="75">
        <v>44196</v>
      </c>
      <c r="F20" s="275"/>
      <c r="G20" s="10"/>
      <c r="H20" s="10"/>
      <c r="I20" s="10"/>
      <c r="J20" s="10"/>
      <c r="K20" s="10"/>
      <c r="L20" s="10"/>
      <c r="M20" s="10"/>
      <c r="N20" s="10"/>
      <c r="O20" s="10"/>
      <c r="P20" s="11"/>
      <c r="Q20" s="34" t="s">
        <v>33</v>
      </c>
      <c r="R20" s="109">
        <v>1009.951</v>
      </c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109">
        <v>963.832</v>
      </c>
      <c r="AJ20" s="98"/>
      <c r="AK20" s="98"/>
      <c r="AL20" s="98"/>
      <c r="AM20" s="203">
        <f t="shared" si="0"/>
        <v>95.43354083514942</v>
      </c>
      <c r="AN20" s="8"/>
      <c r="AO20" s="3"/>
      <c r="AP20" s="2"/>
      <c r="AQ20" s="105" t="s">
        <v>180</v>
      </c>
    </row>
    <row r="21" spans="1:43" ht="45" customHeight="1">
      <c r="A21" s="147" t="s">
        <v>62</v>
      </c>
      <c r="B21" s="75">
        <v>43831</v>
      </c>
      <c r="C21" s="75">
        <v>44196</v>
      </c>
      <c r="D21" s="75">
        <v>43831</v>
      </c>
      <c r="E21" s="75">
        <v>44196</v>
      </c>
      <c r="F21" s="275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24" t="s">
        <v>33</v>
      </c>
      <c r="R21" s="109">
        <v>26.55</v>
      </c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>
        <v>26.119</v>
      </c>
      <c r="AJ21" s="119"/>
      <c r="AK21" s="119"/>
      <c r="AL21" s="119"/>
      <c r="AM21" s="203">
        <f t="shared" si="0"/>
        <v>98.37664783427495</v>
      </c>
      <c r="AN21" s="8"/>
      <c r="AO21" s="3"/>
      <c r="AP21" s="2"/>
      <c r="AQ21" s="105" t="s">
        <v>181</v>
      </c>
    </row>
    <row r="22" spans="1:43" ht="98.25" customHeight="1">
      <c r="A22" s="149" t="s">
        <v>65</v>
      </c>
      <c r="B22" s="153">
        <v>43831</v>
      </c>
      <c r="C22" s="153">
        <v>44196</v>
      </c>
      <c r="D22" s="153">
        <v>43831</v>
      </c>
      <c r="E22" s="153">
        <v>44196</v>
      </c>
      <c r="F22" s="275"/>
      <c r="G22" s="10"/>
      <c r="H22" s="10"/>
      <c r="I22" s="10"/>
      <c r="J22" s="10"/>
      <c r="K22" s="10"/>
      <c r="L22" s="10"/>
      <c r="M22" s="10"/>
      <c r="N22" s="10"/>
      <c r="O22" s="10"/>
      <c r="P22" s="11"/>
      <c r="Q22" s="24" t="s">
        <v>33</v>
      </c>
      <c r="R22" s="109">
        <v>185</v>
      </c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>
        <v>79.05187</v>
      </c>
      <c r="AJ22" s="119"/>
      <c r="AK22" s="119"/>
      <c r="AL22" s="119"/>
      <c r="AM22" s="203">
        <f t="shared" si="0"/>
        <v>42.73074054054054</v>
      </c>
      <c r="AN22" s="8"/>
      <c r="AO22" s="3"/>
      <c r="AP22" s="2"/>
      <c r="AQ22" s="105" t="s">
        <v>182</v>
      </c>
    </row>
    <row r="23" spans="1:43" s="22" customFormat="1" ht="82.5" customHeight="1">
      <c r="A23" s="150" t="s">
        <v>63</v>
      </c>
      <c r="B23" s="152">
        <v>43831</v>
      </c>
      <c r="C23" s="152">
        <v>44196</v>
      </c>
      <c r="D23" s="152">
        <v>43831</v>
      </c>
      <c r="E23" s="152">
        <v>44196</v>
      </c>
      <c r="F23" s="304"/>
      <c r="G23" s="54"/>
      <c r="H23" s="54"/>
      <c r="I23" s="54"/>
      <c r="J23" s="54"/>
      <c r="K23" s="54"/>
      <c r="L23" s="54"/>
      <c r="M23" s="54"/>
      <c r="N23" s="54"/>
      <c r="O23" s="54"/>
      <c r="P23" s="55"/>
      <c r="Q23" s="24" t="s">
        <v>33</v>
      </c>
      <c r="R23" s="204">
        <v>2614.506</v>
      </c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04">
        <v>2426.09414</v>
      </c>
      <c r="AJ23" s="247"/>
      <c r="AK23" s="247"/>
      <c r="AL23" s="247"/>
      <c r="AM23" s="107">
        <f t="shared" si="0"/>
        <v>92.79359618987297</v>
      </c>
      <c r="AN23" s="56"/>
      <c r="AO23" s="57"/>
      <c r="AP23" s="58"/>
      <c r="AQ23" s="105" t="s">
        <v>183</v>
      </c>
    </row>
    <row r="24" spans="1:43" ht="18" customHeight="1">
      <c r="A24" s="380"/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1"/>
      <c r="AN24" s="8"/>
      <c r="AO24" s="3"/>
      <c r="AP24" s="2"/>
      <c r="AQ24" s="2"/>
    </row>
    <row r="25" spans="1:43" ht="17.25" customHeight="1">
      <c r="A25" s="329" t="s">
        <v>51</v>
      </c>
      <c r="B25" s="52"/>
      <c r="C25" s="52"/>
      <c r="D25" s="52"/>
      <c r="E25" s="52"/>
      <c r="F25" s="302" t="s">
        <v>43</v>
      </c>
      <c r="G25" s="10" t="s">
        <v>12</v>
      </c>
      <c r="H25" s="10" t="s">
        <v>15</v>
      </c>
      <c r="I25" s="10" t="s">
        <v>11</v>
      </c>
      <c r="J25" s="10" t="s">
        <v>11</v>
      </c>
      <c r="K25" s="10"/>
      <c r="L25" s="10"/>
      <c r="M25" s="10"/>
      <c r="N25" s="10"/>
      <c r="O25" s="10"/>
      <c r="P25" s="11">
        <v>45023.605</v>
      </c>
      <c r="Q25" s="413" t="s">
        <v>35</v>
      </c>
      <c r="R25" s="409">
        <f>R27</f>
        <v>1751.586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409">
        <f>AI27</f>
        <v>1517.765</v>
      </c>
      <c r="AJ25" s="16"/>
      <c r="AK25" s="16"/>
      <c r="AL25" s="16"/>
      <c r="AM25" s="425">
        <f>AI25/R25*100</f>
        <v>86.6508981003502</v>
      </c>
      <c r="AN25" s="8">
        <v>0</v>
      </c>
      <c r="AO25" s="3">
        <v>0</v>
      </c>
      <c r="AP25" s="2">
        <v>0</v>
      </c>
      <c r="AQ25" s="265"/>
    </row>
    <row r="26" spans="1:43" ht="17.25" customHeight="1">
      <c r="A26" s="330"/>
      <c r="B26" s="53">
        <v>43831</v>
      </c>
      <c r="C26" s="53">
        <v>44196</v>
      </c>
      <c r="D26" s="53">
        <v>43831</v>
      </c>
      <c r="E26" s="53">
        <v>44196</v>
      </c>
      <c r="F26" s="303"/>
      <c r="G26" s="10"/>
      <c r="H26" s="10"/>
      <c r="I26" s="10"/>
      <c r="J26" s="10"/>
      <c r="K26" s="10"/>
      <c r="L26" s="10"/>
      <c r="M26" s="10"/>
      <c r="N26" s="10"/>
      <c r="O26" s="10"/>
      <c r="P26" s="11"/>
      <c r="Q26" s="414"/>
      <c r="R26" s="410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410"/>
      <c r="AJ26" s="14"/>
      <c r="AK26" s="14"/>
      <c r="AL26" s="14"/>
      <c r="AM26" s="426"/>
      <c r="AN26" s="8"/>
      <c r="AO26" s="3"/>
      <c r="AP26" s="2"/>
      <c r="AQ26" s="267"/>
    </row>
    <row r="27" spans="1:43" ht="17.25" customHeight="1">
      <c r="A27" s="331"/>
      <c r="B27" s="51"/>
      <c r="C27" s="51"/>
      <c r="D27" s="51"/>
      <c r="E27" s="51"/>
      <c r="F27" s="303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69" t="s">
        <v>33</v>
      </c>
      <c r="R27" s="62">
        <f>R28+R36+R39+R45</f>
        <v>1751.586</v>
      </c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>
        <f>AI28+AI36+AI39+AI45</f>
        <v>1517.765</v>
      </c>
      <c r="AJ27" s="14"/>
      <c r="AK27" s="14"/>
      <c r="AL27" s="14"/>
      <c r="AM27" s="68">
        <f>AI27/R27*100</f>
        <v>86.6508981003502</v>
      </c>
      <c r="AN27" s="8"/>
      <c r="AO27" s="3"/>
      <c r="AP27" s="2"/>
      <c r="AQ27" s="2"/>
    </row>
    <row r="28" spans="1:43" ht="15.75" customHeight="1">
      <c r="A28" s="332" t="s">
        <v>76</v>
      </c>
      <c r="B28" s="53"/>
      <c r="C28" s="53"/>
      <c r="D28" s="53"/>
      <c r="E28" s="53"/>
      <c r="F28" s="275"/>
      <c r="G28" s="10"/>
      <c r="H28" s="10"/>
      <c r="I28" s="10"/>
      <c r="J28" s="10"/>
      <c r="K28" s="10"/>
      <c r="L28" s="10"/>
      <c r="M28" s="10"/>
      <c r="N28" s="10"/>
      <c r="O28" s="10"/>
      <c r="P28" s="11"/>
      <c r="Q28" s="383" t="s">
        <v>33</v>
      </c>
      <c r="R28" s="415">
        <v>1051.222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415">
        <v>1013.644</v>
      </c>
      <c r="AJ28" s="71"/>
      <c r="AK28" s="71"/>
      <c r="AL28" s="71"/>
      <c r="AM28" s="411">
        <f>AI28/R28*100</f>
        <v>96.42530312341256</v>
      </c>
      <c r="AN28" s="63"/>
      <c r="AO28" s="64"/>
      <c r="AP28" s="65"/>
      <c r="AQ28" s="440"/>
    </row>
    <row r="29" spans="1:43" ht="17.25" customHeight="1">
      <c r="A29" s="330"/>
      <c r="B29" s="53">
        <v>43831</v>
      </c>
      <c r="C29" s="53">
        <v>44196</v>
      </c>
      <c r="D29" s="53">
        <v>43831</v>
      </c>
      <c r="E29" s="53">
        <v>44196</v>
      </c>
      <c r="F29" s="275"/>
      <c r="G29" s="10"/>
      <c r="H29" s="10"/>
      <c r="I29" s="10"/>
      <c r="J29" s="10"/>
      <c r="K29" s="10"/>
      <c r="L29" s="10"/>
      <c r="M29" s="10"/>
      <c r="N29" s="10"/>
      <c r="O29" s="10"/>
      <c r="P29" s="11"/>
      <c r="Q29" s="384"/>
      <c r="R29" s="407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407"/>
      <c r="AJ29" s="14"/>
      <c r="AK29" s="14"/>
      <c r="AL29" s="14"/>
      <c r="AM29" s="398"/>
      <c r="AN29" s="63"/>
      <c r="AO29" s="64"/>
      <c r="AP29" s="65"/>
      <c r="AQ29" s="441"/>
    </row>
    <row r="30" spans="1:43" ht="16.5" customHeight="1">
      <c r="A30" s="331"/>
      <c r="B30" s="27"/>
      <c r="C30" s="27"/>
      <c r="D30" s="27"/>
      <c r="E30" s="27"/>
      <c r="F30" s="275"/>
      <c r="G30" s="10"/>
      <c r="H30" s="10"/>
      <c r="I30" s="10"/>
      <c r="J30" s="10"/>
      <c r="K30" s="10"/>
      <c r="L30" s="10"/>
      <c r="M30" s="10"/>
      <c r="N30" s="10"/>
      <c r="O30" s="10"/>
      <c r="P30" s="11"/>
      <c r="Q30" s="385"/>
      <c r="R30" s="408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408"/>
      <c r="AJ30" s="14"/>
      <c r="AK30" s="14"/>
      <c r="AL30" s="14"/>
      <c r="AM30" s="399"/>
      <c r="AN30" s="63"/>
      <c r="AO30" s="64"/>
      <c r="AP30" s="65"/>
      <c r="AQ30" s="442"/>
    </row>
    <row r="31" spans="1:43" ht="15.75" customHeight="1">
      <c r="A31" s="332" t="s">
        <v>77</v>
      </c>
      <c r="B31" s="25"/>
      <c r="C31" s="25"/>
      <c r="D31" s="25"/>
      <c r="E31" s="25"/>
      <c r="F31" s="275"/>
      <c r="G31" s="10"/>
      <c r="H31" s="10"/>
      <c r="I31" s="10"/>
      <c r="J31" s="10"/>
      <c r="K31" s="10"/>
      <c r="L31" s="10"/>
      <c r="M31" s="10"/>
      <c r="N31" s="10"/>
      <c r="O31" s="10"/>
      <c r="P31" s="11"/>
      <c r="Q31" s="383" t="s">
        <v>33</v>
      </c>
      <c r="R31" s="344">
        <v>60</v>
      </c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344">
        <v>32</v>
      </c>
      <c r="AJ31" s="14"/>
      <c r="AK31" s="14"/>
      <c r="AL31" s="14"/>
      <c r="AM31" s="335">
        <f>AI31/R31*100</f>
        <v>53.333333333333336</v>
      </c>
      <c r="AN31" s="63"/>
      <c r="AO31" s="64"/>
      <c r="AP31" s="65"/>
      <c r="AQ31" s="258" t="s">
        <v>86</v>
      </c>
    </row>
    <row r="32" spans="1:43" ht="17.25" customHeight="1">
      <c r="A32" s="330"/>
      <c r="B32" s="53">
        <v>43831</v>
      </c>
      <c r="C32" s="53">
        <v>44196</v>
      </c>
      <c r="D32" s="53">
        <v>43831</v>
      </c>
      <c r="E32" s="53">
        <v>44165</v>
      </c>
      <c r="F32" s="275"/>
      <c r="G32" s="10"/>
      <c r="H32" s="10"/>
      <c r="I32" s="10"/>
      <c r="J32" s="10"/>
      <c r="K32" s="10"/>
      <c r="L32" s="10"/>
      <c r="M32" s="10"/>
      <c r="N32" s="10"/>
      <c r="O32" s="10"/>
      <c r="P32" s="11"/>
      <c r="Q32" s="436"/>
      <c r="R32" s="400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400"/>
      <c r="AJ32" s="14"/>
      <c r="AK32" s="14"/>
      <c r="AL32" s="14"/>
      <c r="AM32" s="434"/>
      <c r="AN32" s="63"/>
      <c r="AO32" s="64"/>
      <c r="AP32" s="65"/>
      <c r="AQ32" s="259"/>
    </row>
    <row r="33" spans="1:43" ht="17.25" customHeight="1">
      <c r="A33" s="331"/>
      <c r="B33" s="27"/>
      <c r="C33" s="27"/>
      <c r="D33" s="27"/>
      <c r="E33" s="27"/>
      <c r="F33" s="275"/>
      <c r="G33" s="10"/>
      <c r="H33" s="10"/>
      <c r="I33" s="10"/>
      <c r="J33" s="10"/>
      <c r="K33" s="10"/>
      <c r="L33" s="10"/>
      <c r="M33" s="10"/>
      <c r="N33" s="10"/>
      <c r="O33" s="10"/>
      <c r="P33" s="11"/>
      <c r="Q33" s="437"/>
      <c r="R33" s="345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345"/>
      <c r="AJ33" s="14"/>
      <c r="AK33" s="14"/>
      <c r="AL33" s="14"/>
      <c r="AM33" s="336"/>
      <c r="AN33" s="63"/>
      <c r="AO33" s="64"/>
      <c r="AP33" s="65"/>
      <c r="AQ33" s="260"/>
    </row>
    <row r="34" spans="1:43" ht="17.25" customHeight="1">
      <c r="A34" s="186" t="s">
        <v>78</v>
      </c>
      <c r="B34" s="92">
        <v>44103</v>
      </c>
      <c r="C34" s="92">
        <v>44183</v>
      </c>
      <c r="D34" s="92">
        <v>44103</v>
      </c>
      <c r="E34" s="92">
        <v>44165</v>
      </c>
      <c r="F34" s="275"/>
      <c r="G34" s="10"/>
      <c r="H34" s="10"/>
      <c r="I34" s="10"/>
      <c r="J34" s="10"/>
      <c r="K34" s="10"/>
      <c r="L34" s="10"/>
      <c r="M34" s="10"/>
      <c r="N34" s="10"/>
      <c r="O34" s="10"/>
      <c r="P34" s="11"/>
      <c r="Q34" s="187" t="s">
        <v>33</v>
      </c>
      <c r="R34" s="188">
        <v>665.678</v>
      </c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190">
        <v>656.04</v>
      </c>
      <c r="AJ34" s="14"/>
      <c r="AK34" s="14"/>
      <c r="AL34" s="14"/>
      <c r="AM34" s="189">
        <f>AI34/R34*100</f>
        <v>98.55215284266566</v>
      </c>
      <c r="AN34" s="63"/>
      <c r="AO34" s="64"/>
      <c r="AP34" s="65"/>
      <c r="AQ34" s="191" t="s">
        <v>83</v>
      </c>
    </row>
    <row r="35" spans="1:43" ht="117.75" customHeight="1">
      <c r="A35" s="43" t="s">
        <v>79</v>
      </c>
      <c r="B35" s="175">
        <v>44060</v>
      </c>
      <c r="C35" s="175">
        <v>44134</v>
      </c>
      <c r="D35" s="175">
        <v>44060</v>
      </c>
      <c r="E35" s="175">
        <v>44133</v>
      </c>
      <c r="F35" s="275"/>
      <c r="G35" s="10"/>
      <c r="H35" s="10"/>
      <c r="I35" s="10"/>
      <c r="J35" s="10"/>
      <c r="K35" s="10"/>
      <c r="L35" s="10"/>
      <c r="M35" s="10"/>
      <c r="N35" s="10"/>
      <c r="O35" s="10"/>
      <c r="P35" s="11"/>
      <c r="Q35" s="192" t="s">
        <v>33</v>
      </c>
      <c r="R35" s="193">
        <v>285.645</v>
      </c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94">
        <v>285.645</v>
      </c>
      <c r="AJ35" s="119"/>
      <c r="AK35" s="119"/>
      <c r="AL35" s="119"/>
      <c r="AM35" s="177">
        <f>AI35/R35*100</f>
        <v>100</v>
      </c>
      <c r="AN35" s="63"/>
      <c r="AO35" s="64"/>
      <c r="AP35" s="65"/>
      <c r="AQ35" s="178" t="s">
        <v>84</v>
      </c>
    </row>
    <row r="36" spans="1:43" ht="16.5" customHeight="1">
      <c r="A36" s="332" t="s">
        <v>80</v>
      </c>
      <c r="B36" s="30"/>
      <c r="C36" s="30"/>
      <c r="D36" s="30"/>
      <c r="E36" s="30"/>
      <c r="F36" s="275"/>
      <c r="G36" s="10"/>
      <c r="H36" s="10"/>
      <c r="I36" s="10"/>
      <c r="J36" s="10"/>
      <c r="K36" s="10"/>
      <c r="L36" s="10"/>
      <c r="M36" s="10"/>
      <c r="N36" s="10"/>
      <c r="O36" s="10"/>
      <c r="P36" s="11"/>
      <c r="Q36" s="383" t="s">
        <v>33</v>
      </c>
      <c r="R36" s="344">
        <v>350</v>
      </c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344">
        <v>158.757</v>
      </c>
      <c r="AJ36" s="14"/>
      <c r="AK36" s="14"/>
      <c r="AL36" s="14"/>
      <c r="AM36" s="335">
        <f>AI36/R36*100</f>
        <v>45.35914285714286</v>
      </c>
      <c r="AN36" s="63"/>
      <c r="AO36" s="64"/>
      <c r="AP36" s="65"/>
      <c r="AQ36" s="326" t="s">
        <v>195</v>
      </c>
    </row>
    <row r="37" spans="1:43" ht="17.25" customHeight="1">
      <c r="A37" s="330"/>
      <c r="B37" s="53">
        <v>43831</v>
      </c>
      <c r="C37" s="53">
        <v>44196</v>
      </c>
      <c r="D37" s="53">
        <v>43831</v>
      </c>
      <c r="E37" s="53">
        <v>44169</v>
      </c>
      <c r="F37" s="275"/>
      <c r="G37" s="10"/>
      <c r="H37" s="10"/>
      <c r="I37" s="10"/>
      <c r="J37" s="10"/>
      <c r="K37" s="10"/>
      <c r="L37" s="10"/>
      <c r="M37" s="10"/>
      <c r="N37" s="10"/>
      <c r="O37" s="10"/>
      <c r="P37" s="11"/>
      <c r="Q37" s="403"/>
      <c r="R37" s="407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407"/>
      <c r="AJ37" s="14"/>
      <c r="AK37" s="14"/>
      <c r="AL37" s="14"/>
      <c r="AM37" s="398"/>
      <c r="AN37" s="63"/>
      <c r="AO37" s="64"/>
      <c r="AP37" s="65"/>
      <c r="AQ37" s="327"/>
    </row>
    <row r="38" spans="1:43" ht="22.5" customHeight="1">
      <c r="A38" s="331"/>
      <c r="B38" s="29"/>
      <c r="C38" s="29"/>
      <c r="D38" s="29"/>
      <c r="E38" s="29"/>
      <c r="F38" s="275"/>
      <c r="G38" s="10"/>
      <c r="H38" s="10"/>
      <c r="I38" s="10"/>
      <c r="J38" s="10"/>
      <c r="K38" s="10"/>
      <c r="L38" s="10"/>
      <c r="M38" s="10"/>
      <c r="N38" s="10"/>
      <c r="O38" s="10"/>
      <c r="P38" s="11"/>
      <c r="Q38" s="404"/>
      <c r="R38" s="408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408"/>
      <c r="AJ38" s="14"/>
      <c r="AK38" s="14"/>
      <c r="AL38" s="14"/>
      <c r="AM38" s="399"/>
      <c r="AN38" s="63"/>
      <c r="AO38" s="64"/>
      <c r="AP38" s="65"/>
      <c r="AQ38" s="328"/>
    </row>
    <row r="39" spans="1:43" ht="17.25" customHeight="1">
      <c r="A39" s="332" t="s">
        <v>81</v>
      </c>
      <c r="B39" s="30"/>
      <c r="C39" s="30"/>
      <c r="D39" s="30"/>
      <c r="E39" s="30"/>
      <c r="F39" s="275"/>
      <c r="G39" s="10"/>
      <c r="H39" s="10"/>
      <c r="I39" s="10"/>
      <c r="J39" s="10"/>
      <c r="K39" s="10"/>
      <c r="L39" s="10"/>
      <c r="M39" s="10"/>
      <c r="N39" s="10"/>
      <c r="O39" s="10"/>
      <c r="P39" s="11"/>
      <c r="Q39" s="383" t="s">
        <v>33</v>
      </c>
      <c r="R39" s="344">
        <v>225.174</v>
      </c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344">
        <v>220.174</v>
      </c>
      <c r="AJ39" s="14"/>
      <c r="AK39" s="14"/>
      <c r="AL39" s="14"/>
      <c r="AM39" s="335">
        <f>AI39/R39*100</f>
        <v>97.7794949683356</v>
      </c>
      <c r="AN39" s="63"/>
      <c r="AO39" s="64"/>
      <c r="AP39" s="65"/>
      <c r="AQ39" s="258" t="s">
        <v>85</v>
      </c>
    </row>
    <row r="40" spans="1:43" ht="17.25" customHeight="1">
      <c r="A40" s="330"/>
      <c r="B40" s="53">
        <v>43970</v>
      </c>
      <c r="C40" s="53">
        <v>44047</v>
      </c>
      <c r="D40" s="53">
        <v>43970</v>
      </c>
      <c r="E40" s="53">
        <v>44046</v>
      </c>
      <c r="F40" s="275"/>
      <c r="G40" s="10"/>
      <c r="H40" s="10"/>
      <c r="I40" s="10"/>
      <c r="J40" s="10"/>
      <c r="K40" s="10"/>
      <c r="L40" s="10"/>
      <c r="M40" s="10"/>
      <c r="N40" s="10"/>
      <c r="O40" s="10"/>
      <c r="P40" s="11"/>
      <c r="Q40" s="403"/>
      <c r="R40" s="407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386"/>
      <c r="AJ40" s="14"/>
      <c r="AK40" s="14"/>
      <c r="AL40" s="14"/>
      <c r="AM40" s="398"/>
      <c r="AN40" s="63"/>
      <c r="AO40" s="64"/>
      <c r="AP40" s="65"/>
      <c r="AQ40" s="259"/>
    </row>
    <row r="41" spans="1:43" ht="17.25" customHeight="1">
      <c r="A41" s="331"/>
      <c r="B41" s="29"/>
      <c r="C41" s="29"/>
      <c r="D41" s="29"/>
      <c r="E41" s="29"/>
      <c r="F41" s="275"/>
      <c r="G41" s="10"/>
      <c r="H41" s="10"/>
      <c r="I41" s="10"/>
      <c r="J41" s="10"/>
      <c r="K41" s="10"/>
      <c r="L41" s="10"/>
      <c r="M41" s="10"/>
      <c r="N41" s="10"/>
      <c r="O41" s="10"/>
      <c r="P41" s="11"/>
      <c r="Q41" s="404"/>
      <c r="R41" s="408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387"/>
      <c r="AJ41" s="14"/>
      <c r="AK41" s="14"/>
      <c r="AL41" s="14"/>
      <c r="AM41" s="399"/>
      <c r="AN41" s="63"/>
      <c r="AO41" s="64"/>
      <c r="AP41" s="65"/>
      <c r="AQ41" s="260"/>
    </row>
    <row r="42" spans="1:43" ht="17.25" customHeight="1">
      <c r="A42" s="332" t="s">
        <v>82</v>
      </c>
      <c r="B42" s="25"/>
      <c r="C42" s="25"/>
      <c r="D42" s="25"/>
      <c r="E42" s="25"/>
      <c r="F42" s="275"/>
      <c r="G42" s="10"/>
      <c r="H42" s="10"/>
      <c r="I42" s="10"/>
      <c r="J42" s="10"/>
      <c r="K42" s="10"/>
      <c r="L42" s="10"/>
      <c r="M42" s="10"/>
      <c r="N42" s="10"/>
      <c r="O42" s="10"/>
      <c r="P42" s="11"/>
      <c r="Q42" s="383" t="s">
        <v>33</v>
      </c>
      <c r="R42" s="344">
        <v>7</v>
      </c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344">
        <v>6.191</v>
      </c>
      <c r="AJ42" s="61"/>
      <c r="AK42" s="61"/>
      <c r="AL42" s="61"/>
      <c r="AM42" s="335">
        <f>AI42/R42*100</f>
        <v>88.44285714285715</v>
      </c>
      <c r="AN42" s="8"/>
      <c r="AO42" s="3"/>
      <c r="AP42" s="2"/>
      <c r="AQ42" s="265"/>
    </row>
    <row r="43" spans="1:43" ht="15" customHeight="1">
      <c r="A43" s="330"/>
      <c r="B43" s="53">
        <v>43986</v>
      </c>
      <c r="C43" s="53">
        <v>44029</v>
      </c>
      <c r="D43" s="53">
        <v>43986</v>
      </c>
      <c r="E43" s="53">
        <v>44025</v>
      </c>
      <c r="F43" s="275"/>
      <c r="G43" s="10"/>
      <c r="H43" s="10"/>
      <c r="I43" s="10"/>
      <c r="J43" s="10"/>
      <c r="K43" s="10"/>
      <c r="L43" s="10"/>
      <c r="M43" s="10"/>
      <c r="N43" s="10"/>
      <c r="O43" s="10"/>
      <c r="P43" s="11"/>
      <c r="Q43" s="403"/>
      <c r="R43" s="407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386"/>
      <c r="AJ43" s="14"/>
      <c r="AK43" s="14"/>
      <c r="AL43" s="14"/>
      <c r="AM43" s="398"/>
      <c r="AN43" s="8"/>
      <c r="AO43" s="3"/>
      <c r="AP43" s="2"/>
      <c r="AQ43" s="266"/>
    </row>
    <row r="44" spans="1:43" ht="15.75" customHeight="1">
      <c r="A44" s="331"/>
      <c r="B44" s="27"/>
      <c r="C44" s="27"/>
      <c r="D44" s="27"/>
      <c r="E44" s="27"/>
      <c r="F44" s="275"/>
      <c r="G44" s="10"/>
      <c r="H44" s="10"/>
      <c r="I44" s="10"/>
      <c r="J44" s="10"/>
      <c r="K44" s="10"/>
      <c r="L44" s="10"/>
      <c r="M44" s="10"/>
      <c r="N44" s="10"/>
      <c r="O44" s="10"/>
      <c r="P44" s="11"/>
      <c r="Q44" s="404"/>
      <c r="R44" s="408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387"/>
      <c r="AJ44" s="14"/>
      <c r="AK44" s="14"/>
      <c r="AL44" s="14"/>
      <c r="AM44" s="399"/>
      <c r="AN44" s="8"/>
      <c r="AO44" s="3"/>
      <c r="AP44" s="2"/>
      <c r="AQ44" s="267"/>
    </row>
    <row r="45" spans="1:43" ht="17.25" customHeight="1">
      <c r="A45" s="332" t="s">
        <v>88</v>
      </c>
      <c r="B45" s="30"/>
      <c r="C45" s="30"/>
      <c r="D45" s="30"/>
      <c r="E45" s="30"/>
      <c r="F45" s="275"/>
      <c r="G45" s="10"/>
      <c r="H45" s="10"/>
      <c r="I45" s="10"/>
      <c r="J45" s="10"/>
      <c r="K45" s="10"/>
      <c r="L45" s="10"/>
      <c r="M45" s="10"/>
      <c r="N45" s="10"/>
      <c r="O45" s="10"/>
      <c r="P45" s="11"/>
      <c r="Q45" s="383" t="s">
        <v>33</v>
      </c>
      <c r="R45" s="344">
        <v>125.19</v>
      </c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344">
        <v>125.19</v>
      </c>
      <c r="AJ45" s="14"/>
      <c r="AK45" s="14"/>
      <c r="AL45" s="14"/>
      <c r="AM45" s="335">
        <f>AI45/R45*100</f>
        <v>100</v>
      </c>
      <c r="AN45" s="8"/>
      <c r="AO45" s="3"/>
      <c r="AP45" s="2"/>
      <c r="AQ45" s="265"/>
    </row>
    <row r="46" spans="1:43" ht="17.25" customHeight="1">
      <c r="A46" s="330"/>
      <c r="B46" s="53">
        <v>43959</v>
      </c>
      <c r="C46" s="53">
        <v>43998</v>
      </c>
      <c r="D46" s="53">
        <v>43959</v>
      </c>
      <c r="E46" s="53">
        <v>43998</v>
      </c>
      <c r="F46" s="275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403"/>
      <c r="R46" s="405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407"/>
      <c r="AJ46" s="14"/>
      <c r="AK46" s="14"/>
      <c r="AL46" s="14"/>
      <c r="AM46" s="398"/>
      <c r="AN46" s="8"/>
      <c r="AO46" s="3"/>
      <c r="AP46" s="2"/>
      <c r="AQ46" s="266"/>
    </row>
    <row r="47" spans="1:43" ht="17.25" customHeight="1">
      <c r="A47" s="331"/>
      <c r="B47" s="29"/>
      <c r="C47" s="29"/>
      <c r="D47" s="29"/>
      <c r="E47" s="29"/>
      <c r="F47" s="304"/>
      <c r="G47" s="10"/>
      <c r="H47" s="10"/>
      <c r="I47" s="10"/>
      <c r="J47" s="10"/>
      <c r="K47" s="10"/>
      <c r="L47" s="10"/>
      <c r="M47" s="10"/>
      <c r="N47" s="10"/>
      <c r="O47" s="10"/>
      <c r="P47" s="11"/>
      <c r="Q47" s="404"/>
      <c r="R47" s="406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408"/>
      <c r="AJ47" s="14"/>
      <c r="AK47" s="14"/>
      <c r="AL47" s="14"/>
      <c r="AM47" s="399"/>
      <c r="AN47" s="8"/>
      <c r="AO47" s="3"/>
      <c r="AP47" s="2"/>
      <c r="AQ47" s="267"/>
    </row>
    <row r="48" spans="1:43" ht="17.25" customHeight="1">
      <c r="A48" s="381"/>
      <c r="B48" s="382"/>
      <c r="C48" s="382"/>
      <c r="D48" s="382"/>
      <c r="E48" s="382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1"/>
      <c r="AN48" s="8"/>
      <c r="AO48" s="3"/>
      <c r="AP48" s="2"/>
      <c r="AQ48" s="2"/>
    </row>
    <row r="49" spans="1:43" ht="23.25" customHeight="1">
      <c r="A49" s="319" t="s">
        <v>52</v>
      </c>
      <c r="B49" s="77">
        <v>43831</v>
      </c>
      <c r="C49" s="77">
        <v>44196</v>
      </c>
      <c r="D49" s="77">
        <v>43831</v>
      </c>
      <c r="E49" s="130">
        <v>44196</v>
      </c>
      <c r="F49" s="302" t="s">
        <v>44</v>
      </c>
      <c r="G49" s="10" t="s">
        <v>12</v>
      </c>
      <c r="H49" s="10" t="s">
        <v>16</v>
      </c>
      <c r="I49" s="10" t="s">
        <v>11</v>
      </c>
      <c r="J49" s="10" t="s">
        <v>11</v>
      </c>
      <c r="K49" s="10"/>
      <c r="L49" s="10"/>
      <c r="M49" s="10"/>
      <c r="N49" s="10"/>
      <c r="O49" s="10"/>
      <c r="P49" s="11">
        <v>335</v>
      </c>
      <c r="Q49" s="96" t="s">
        <v>45</v>
      </c>
      <c r="R49" s="66">
        <f>R50+R51</f>
        <v>15574.156999999997</v>
      </c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66">
        <f>AI50+AI51</f>
        <v>14707.693000000001</v>
      </c>
      <c r="AJ49" s="78"/>
      <c r="AK49" s="78"/>
      <c r="AL49" s="78"/>
      <c r="AM49" s="108">
        <f aca="true" t="shared" si="1" ref="AM49:AM54">AI49/R49*100</f>
        <v>94.43652712631575</v>
      </c>
      <c r="AN49" s="8">
        <v>0</v>
      </c>
      <c r="AO49" s="3">
        <v>0</v>
      </c>
      <c r="AP49" s="2">
        <v>0</v>
      </c>
      <c r="AQ49" s="2"/>
    </row>
    <row r="50" spans="1:43" ht="21" customHeight="1">
      <c r="A50" s="285"/>
      <c r="B50" s="53"/>
      <c r="C50" s="53"/>
      <c r="D50" s="53"/>
      <c r="E50" s="53"/>
      <c r="F50" s="303"/>
      <c r="G50" s="10"/>
      <c r="H50" s="10"/>
      <c r="I50" s="10"/>
      <c r="J50" s="10"/>
      <c r="K50" s="10"/>
      <c r="L50" s="10"/>
      <c r="M50" s="10"/>
      <c r="N50" s="10"/>
      <c r="O50" s="10"/>
      <c r="P50" s="11"/>
      <c r="Q50" s="24" t="s">
        <v>46</v>
      </c>
      <c r="R50" s="85">
        <f>R56+R62+R68</f>
        <v>2768.385</v>
      </c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85">
        <f>AI56+AI62+AI68</f>
        <v>2768.3819999999996</v>
      </c>
      <c r="AJ50" s="61"/>
      <c r="AK50" s="61"/>
      <c r="AL50" s="61"/>
      <c r="AM50" s="202">
        <f t="shared" si="1"/>
        <v>99.99989163356973</v>
      </c>
      <c r="AN50" s="8"/>
      <c r="AO50" s="3"/>
      <c r="AP50" s="2"/>
      <c r="AQ50" s="2"/>
    </row>
    <row r="51" spans="1:43" ht="20.25" customHeight="1">
      <c r="A51" s="279"/>
      <c r="B51" s="27"/>
      <c r="C51" s="27"/>
      <c r="D51" s="27"/>
      <c r="E51" s="143"/>
      <c r="F51" s="303"/>
      <c r="G51" s="10"/>
      <c r="H51" s="10"/>
      <c r="I51" s="10"/>
      <c r="J51" s="10"/>
      <c r="K51" s="10"/>
      <c r="L51" s="10"/>
      <c r="M51" s="10"/>
      <c r="N51" s="10"/>
      <c r="O51" s="10"/>
      <c r="P51" s="11"/>
      <c r="Q51" s="24" t="s">
        <v>33</v>
      </c>
      <c r="R51" s="85">
        <f>R52+R53+R54+R57+R58+R59+R60+R63+R64+R65+R66+R69</f>
        <v>12805.771999999997</v>
      </c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85">
        <f>AI52+AI53+AI54+AI57+AI58+AI59+AI60+AI63+AI64+AI65+AI66+AI69</f>
        <v>11939.311000000002</v>
      </c>
      <c r="AJ51" s="61"/>
      <c r="AK51" s="61"/>
      <c r="AL51" s="61"/>
      <c r="AM51" s="202">
        <f t="shared" si="1"/>
        <v>93.23382455973763</v>
      </c>
      <c r="AN51" s="8"/>
      <c r="AO51" s="3"/>
      <c r="AP51" s="2"/>
      <c r="AQ51" s="2"/>
    </row>
    <row r="52" spans="1:43" ht="81.75" customHeight="1">
      <c r="A52" s="73" t="s">
        <v>89</v>
      </c>
      <c r="B52" s="75">
        <v>43831</v>
      </c>
      <c r="C52" s="75">
        <v>44196</v>
      </c>
      <c r="D52" s="76">
        <v>43831</v>
      </c>
      <c r="E52" s="205">
        <v>44195</v>
      </c>
      <c r="F52" s="275"/>
      <c r="G52" s="10"/>
      <c r="H52" s="10"/>
      <c r="I52" s="10"/>
      <c r="J52" s="10"/>
      <c r="K52" s="10"/>
      <c r="L52" s="10"/>
      <c r="M52" s="10"/>
      <c r="N52" s="10"/>
      <c r="O52" s="10"/>
      <c r="P52" s="11"/>
      <c r="Q52" s="34" t="s">
        <v>33</v>
      </c>
      <c r="R52" s="67">
        <v>3086.439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67">
        <v>2799.699</v>
      </c>
      <c r="AJ52" s="14"/>
      <c r="AK52" s="14"/>
      <c r="AL52" s="14"/>
      <c r="AM52" s="68">
        <f t="shared" si="1"/>
        <v>90.70968193442346</v>
      </c>
      <c r="AN52" s="8"/>
      <c r="AO52" s="3"/>
      <c r="AP52" s="2"/>
      <c r="AQ52" s="105" t="s">
        <v>111</v>
      </c>
    </row>
    <row r="53" spans="1:43" ht="17.25" customHeight="1">
      <c r="A53" s="73" t="s">
        <v>90</v>
      </c>
      <c r="B53" s="95">
        <v>43957</v>
      </c>
      <c r="C53" s="95">
        <v>44043</v>
      </c>
      <c r="D53" s="95">
        <v>43957</v>
      </c>
      <c r="E53" s="74">
        <v>43959</v>
      </c>
      <c r="F53" s="275"/>
      <c r="G53" s="10"/>
      <c r="H53" s="10"/>
      <c r="I53" s="10"/>
      <c r="J53" s="10"/>
      <c r="K53" s="10"/>
      <c r="L53" s="10"/>
      <c r="M53" s="10"/>
      <c r="N53" s="10"/>
      <c r="O53" s="10"/>
      <c r="P53" s="11"/>
      <c r="Q53" s="24" t="s">
        <v>33</v>
      </c>
      <c r="R53" s="67">
        <v>84</v>
      </c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67">
        <v>84</v>
      </c>
      <c r="AJ53" s="14"/>
      <c r="AK53" s="14"/>
      <c r="AL53" s="14"/>
      <c r="AM53" s="68">
        <f t="shared" si="1"/>
        <v>100</v>
      </c>
      <c r="AN53" s="8"/>
      <c r="AO53" s="3"/>
      <c r="AP53" s="2"/>
      <c r="AQ53" s="2"/>
    </row>
    <row r="54" spans="1:43" ht="27.75" customHeight="1">
      <c r="A54" s="32" t="s">
        <v>91</v>
      </c>
      <c r="B54" s="94">
        <v>43970</v>
      </c>
      <c r="C54" s="94">
        <v>44190</v>
      </c>
      <c r="D54" s="94">
        <v>43970</v>
      </c>
      <c r="E54" s="86">
        <v>44190</v>
      </c>
      <c r="F54" s="275"/>
      <c r="G54" s="10"/>
      <c r="H54" s="10"/>
      <c r="I54" s="10"/>
      <c r="J54" s="10"/>
      <c r="K54" s="10"/>
      <c r="L54" s="10"/>
      <c r="M54" s="10"/>
      <c r="N54" s="10"/>
      <c r="O54" s="10"/>
      <c r="P54" s="11"/>
      <c r="Q54" s="24" t="s">
        <v>33</v>
      </c>
      <c r="R54" s="67">
        <v>542.656</v>
      </c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67">
        <v>540.324</v>
      </c>
      <c r="AJ54" s="14"/>
      <c r="AK54" s="14"/>
      <c r="AL54" s="14"/>
      <c r="AM54" s="68">
        <f t="shared" si="1"/>
        <v>99.57026182332822</v>
      </c>
      <c r="AN54" s="8"/>
      <c r="AO54" s="3"/>
      <c r="AP54" s="2"/>
      <c r="AQ54" s="105" t="s">
        <v>200</v>
      </c>
    </row>
    <row r="55" spans="1:43" ht="18" customHeight="1">
      <c r="A55" s="268" t="s">
        <v>92</v>
      </c>
      <c r="B55" s="287">
        <v>43929</v>
      </c>
      <c r="C55" s="287">
        <v>44075</v>
      </c>
      <c r="D55" s="287">
        <v>43929</v>
      </c>
      <c r="E55" s="280">
        <v>44074</v>
      </c>
      <c r="F55" s="275"/>
      <c r="G55" s="10"/>
      <c r="H55" s="10"/>
      <c r="I55" s="10"/>
      <c r="J55" s="10"/>
      <c r="K55" s="10"/>
      <c r="L55" s="10"/>
      <c r="M55" s="10"/>
      <c r="N55" s="10"/>
      <c r="O55" s="10"/>
      <c r="P55" s="11"/>
      <c r="Q55" s="34" t="s">
        <v>45</v>
      </c>
      <c r="R55" s="85">
        <f>R56+R57</f>
        <v>2512.697</v>
      </c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85">
        <f>AI56+AI57</f>
        <v>2512.695</v>
      </c>
      <c r="AJ55" s="14"/>
      <c r="AK55" s="14"/>
      <c r="AL55" s="14"/>
      <c r="AM55" s="68">
        <f>AI55/R55*100</f>
        <v>99.9999204042509</v>
      </c>
      <c r="AN55" s="8"/>
      <c r="AO55" s="3"/>
      <c r="AP55" s="2"/>
      <c r="AQ55" s="258" t="s">
        <v>110</v>
      </c>
    </row>
    <row r="56" spans="1:43" ht="18" customHeight="1">
      <c r="A56" s="312"/>
      <c r="B56" s="285"/>
      <c r="C56" s="285"/>
      <c r="D56" s="285"/>
      <c r="E56" s="286"/>
      <c r="F56" s="275"/>
      <c r="G56" s="10"/>
      <c r="H56" s="10"/>
      <c r="I56" s="10"/>
      <c r="J56" s="10"/>
      <c r="K56" s="10"/>
      <c r="L56" s="10"/>
      <c r="M56" s="10"/>
      <c r="N56" s="10"/>
      <c r="O56" s="10"/>
      <c r="P56" s="11"/>
      <c r="Q56" s="34" t="s">
        <v>46</v>
      </c>
      <c r="R56" s="67">
        <v>1500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7">
        <v>1499.999</v>
      </c>
      <c r="AJ56" s="14"/>
      <c r="AK56" s="14"/>
      <c r="AL56" s="14"/>
      <c r="AM56" s="68">
        <f aca="true" t="shared" si="2" ref="AM56:AM68">AI56/R56*100</f>
        <v>99.99993333333333</v>
      </c>
      <c r="AN56" s="8"/>
      <c r="AO56" s="3"/>
      <c r="AP56" s="2"/>
      <c r="AQ56" s="259"/>
    </row>
    <row r="57" spans="1:43" ht="17.25" customHeight="1">
      <c r="A57" s="313"/>
      <c r="B57" s="279"/>
      <c r="C57" s="279"/>
      <c r="D57" s="279"/>
      <c r="E57" s="281"/>
      <c r="F57" s="275"/>
      <c r="G57" s="10"/>
      <c r="H57" s="10"/>
      <c r="I57" s="10"/>
      <c r="J57" s="10"/>
      <c r="K57" s="10"/>
      <c r="L57" s="10"/>
      <c r="M57" s="10"/>
      <c r="N57" s="10"/>
      <c r="O57" s="10"/>
      <c r="P57" s="11"/>
      <c r="Q57" s="34" t="s">
        <v>33</v>
      </c>
      <c r="R57" s="67">
        <v>1012.697</v>
      </c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7">
        <v>1012.696</v>
      </c>
      <c r="AJ57" s="14"/>
      <c r="AK57" s="14"/>
      <c r="AL57" s="14"/>
      <c r="AM57" s="68">
        <f t="shared" si="2"/>
        <v>99.99990125378075</v>
      </c>
      <c r="AN57" s="8"/>
      <c r="AO57" s="3"/>
      <c r="AP57" s="2"/>
      <c r="AQ57" s="260"/>
    </row>
    <row r="58" spans="1:43" ht="27.75" customHeight="1">
      <c r="A58" s="79" t="s">
        <v>93</v>
      </c>
      <c r="B58" s="92">
        <v>43831</v>
      </c>
      <c r="C58" s="93">
        <v>44196</v>
      </c>
      <c r="D58" s="93">
        <v>43831</v>
      </c>
      <c r="E58" s="171">
        <v>44196</v>
      </c>
      <c r="F58" s="275"/>
      <c r="G58" s="10"/>
      <c r="H58" s="10"/>
      <c r="I58" s="10"/>
      <c r="J58" s="10"/>
      <c r="K58" s="10"/>
      <c r="L58" s="10"/>
      <c r="M58" s="10"/>
      <c r="N58" s="10"/>
      <c r="O58" s="10"/>
      <c r="P58" s="11"/>
      <c r="Q58" s="34" t="s">
        <v>33</v>
      </c>
      <c r="R58" s="67">
        <v>902.607</v>
      </c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7">
        <v>902.607</v>
      </c>
      <c r="AJ58" s="61"/>
      <c r="AK58" s="61"/>
      <c r="AL58" s="61"/>
      <c r="AM58" s="68">
        <f t="shared" si="2"/>
        <v>100</v>
      </c>
      <c r="AN58" s="8"/>
      <c r="AO58" s="3"/>
      <c r="AP58" s="2"/>
      <c r="AQ58" s="2"/>
    </row>
    <row r="59" spans="1:43" ht="27" customHeight="1">
      <c r="A59" s="79" t="s">
        <v>94</v>
      </c>
      <c r="B59" s="95">
        <v>43831</v>
      </c>
      <c r="C59" s="95">
        <v>44196</v>
      </c>
      <c r="D59" s="95">
        <v>43831</v>
      </c>
      <c r="E59" s="74">
        <v>44196</v>
      </c>
      <c r="F59" s="275"/>
      <c r="G59" s="10"/>
      <c r="H59" s="10"/>
      <c r="I59" s="10"/>
      <c r="J59" s="10"/>
      <c r="K59" s="10"/>
      <c r="L59" s="10"/>
      <c r="M59" s="10"/>
      <c r="N59" s="10"/>
      <c r="O59" s="10"/>
      <c r="P59" s="11"/>
      <c r="Q59" s="24" t="s">
        <v>33</v>
      </c>
      <c r="R59" s="67">
        <v>6177.504</v>
      </c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67">
        <v>5614.994</v>
      </c>
      <c r="AJ59" s="14"/>
      <c r="AK59" s="14"/>
      <c r="AL59" s="14"/>
      <c r="AM59" s="68">
        <f t="shared" si="2"/>
        <v>90.89421876537838</v>
      </c>
      <c r="AN59" s="8"/>
      <c r="AO59" s="3"/>
      <c r="AP59" s="2"/>
      <c r="AQ59" s="2"/>
    </row>
    <row r="60" spans="1:43" ht="27" customHeight="1">
      <c r="A60" s="31" t="s">
        <v>95</v>
      </c>
      <c r="B60" s="86">
        <v>44018</v>
      </c>
      <c r="C60" s="86">
        <v>44105</v>
      </c>
      <c r="D60" s="86">
        <v>44018</v>
      </c>
      <c r="E60" s="86">
        <v>44113</v>
      </c>
      <c r="F60" s="275"/>
      <c r="G60" s="10"/>
      <c r="H60" s="10"/>
      <c r="I60" s="10"/>
      <c r="J60" s="10"/>
      <c r="K60" s="10"/>
      <c r="L60" s="10"/>
      <c r="M60" s="10"/>
      <c r="N60" s="10"/>
      <c r="O60" s="10"/>
      <c r="P60" s="11"/>
      <c r="Q60" s="24" t="s">
        <v>33</v>
      </c>
      <c r="R60" s="67">
        <v>334.774</v>
      </c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62">
        <v>334.774</v>
      </c>
      <c r="AJ60" s="87"/>
      <c r="AK60" s="87"/>
      <c r="AL60" s="87"/>
      <c r="AM60" s="68">
        <f t="shared" si="2"/>
        <v>100</v>
      </c>
      <c r="AN60" s="8"/>
      <c r="AO60" s="3"/>
      <c r="AP60" s="2"/>
      <c r="AQ60" s="2"/>
    </row>
    <row r="61" spans="1:43" ht="27" customHeight="1">
      <c r="A61" s="268" t="s">
        <v>96</v>
      </c>
      <c r="B61" s="271">
        <v>43990</v>
      </c>
      <c r="C61" s="271">
        <v>44190</v>
      </c>
      <c r="D61" s="271">
        <v>43990</v>
      </c>
      <c r="E61" s="271">
        <v>44190</v>
      </c>
      <c r="F61" s="275"/>
      <c r="G61" s="10"/>
      <c r="H61" s="10"/>
      <c r="I61" s="10"/>
      <c r="J61" s="10"/>
      <c r="K61" s="10"/>
      <c r="L61" s="10"/>
      <c r="M61" s="10"/>
      <c r="N61" s="10"/>
      <c r="O61" s="10"/>
      <c r="P61" s="11"/>
      <c r="Q61" s="24" t="s">
        <v>45</v>
      </c>
      <c r="R61" s="85">
        <f>R62+R63</f>
        <v>161.41</v>
      </c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72">
        <f>AI62+AI63</f>
        <v>161.40800000000002</v>
      </c>
      <c r="AJ61" s="87"/>
      <c r="AK61" s="87"/>
      <c r="AL61" s="87"/>
      <c r="AM61" s="83">
        <f t="shared" si="2"/>
        <v>99.99876091939782</v>
      </c>
      <c r="AN61" s="8"/>
      <c r="AO61" s="3"/>
      <c r="AP61" s="2"/>
      <c r="AQ61" s="258" t="s">
        <v>100</v>
      </c>
    </row>
    <row r="62" spans="1:43" ht="18.75" customHeight="1">
      <c r="A62" s="312"/>
      <c r="B62" s="272"/>
      <c r="C62" s="272"/>
      <c r="D62" s="272"/>
      <c r="E62" s="272"/>
      <c r="F62" s="275"/>
      <c r="G62" s="10"/>
      <c r="H62" s="10"/>
      <c r="I62" s="10"/>
      <c r="J62" s="10"/>
      <c r="K62" s="10"/>
      <c r="L62" s="10"/>
      <c r="M62" s="10"/>
      <c r="N62" s="10"/>
      <c r="O62" s="10"/>
      <c r="P62" s="11"/>
      <c r="Q62" s="24" t="s">
        <v>46</v>
      </c>
      <c r="R62" s="67">
        <v>61.1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62">
        <v>61.1</v>
      </c>
      <c r="AJ62" s="87"/>
      <c r="AK62" s="87"/>
      <c r="AL62" s="87"/>
      <c r="AM62" s="83">
        <f t="shared" si="2"/>
        <v>100</v>
      </c>
      <c r="AN62" s="8"/>
      <c r="AO62" s="3"/>
      <c r="AP62" s="2"/>
      <c r="AQ62" s="259"/>
    </row>
    <row r="63" spans="1:43" ht="19.5" customHeight="1">
      <c r="A63" s="313"/>
      <c r="B63" s="273"/>
      <c r="C63" s="273"/>
      <c r="D63" s="273"/>
      <c r="E63" s="273"/>
      <c r="F63" s="275"/>
      <c r="G63" s="10"/>
      <c r="H63" s="10"/>
      <c r="I63" s="10"/>
      <c r="J63" s="10"/>
      <c r="K63" s="10"/>
      <c r="L63" s="10"/>
      <c r="M63" s="10"/>
      <c r="N63" s="10"/>
      <c r="O63" s="10"/>
      <c r="P63" s="11"/>
      <c r="Q63" s="24" t="s">
        <v>33</v>
      </c>
      <c r="R63" s="67">
        <v>100.31</v>
      </c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62">
        <v>100.308</v>
      </c>
      <c r="AJ63" s="87"/>
      <c r="AK63" s="87"/>
      <c r="AL63" s="87"/>
      <c r="AM63" s="83">
        <f t="shared" si="2"/>
        <v>99.99800618083941</v>
      </c>
      <c r="AN63" s="8"/>
      <c r="AO63" s="3"/>
      <c r="AP63" s="2"/>
      <c r="AQ63" s="260"/>
    </row>
    <row r="64" spans="1:43" ht="27.75" customHeight="1">
      <c r="A64" s="31" t="s">
        <v>97</v>
      </c>
      <c r="B64" s="86">
        <v>43850</v>
      </c>
      <c r="C64" s="86">
        <v>43951</v>
      </c>
      <c r="D64" s="86">
        <v>43850</v>
      </c>
      <c r="E64" s="169">
        <v>43951</v>
      </c>
      <c r="F64" s="275"/>
      <c r="G64" s="10"/>
      <c r="H64" s="10"/>
      <c r="I64" s="10"/>
      <c r="J64" s="10"/>
      <c r="K64" s="10"/>
      <c r="L64" s="10"/>
      <c r="M64" s="10"/>
      <c r="N64" s="10"/>
      <c r="O64" s="10"/>
      <c r="P64" s="11"/>
      <c r="Q64" s="24" t="s">
        <v>33</v>
      </c>
      <c r="R64" s="67">
        <v>69.027</v>
      </c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67">
        <v>69.027</v>
      </c>
      <c r="AJ64" s="14"/>
      <c r="AK64" s="14"/>
      <c r="AL64" s="14"/>
      <c r="AM64" s="68">
        <f t="shared" si="2"/>
        <v>100</v>
      </c>
      <c r="AN64" s="8"/>
      <c r="AO64" s="3"/>
      <c r="AP64" s="2"/>
      <c r="AQ64" s="2"/>
    </row>
    <row r="65" spans="1:43" ht="133.5" customHeight="1">
      <c r="A65" s="31" t="s">
        <v>98</v>
      </c>
      <c r="B65" s="86">
        <v>43831</v>
      </c>
      <c r="C65" s="86">
        <v>44196</v>
      </c>
      <c r="D65" s="86">
        <v>43831</v>
      </c>
      <c r="E65" s="86">
        <v>44196</v>
      </c>
      <c r="F65" s="275"/>
      <c r="G65" s="10"/>
      <c r="H65" s="10"/>
      <c r="I65" s="10"/>
      <c r="J65" s="10"/>
      <c r="K65" s="10"/>
      <c r="L65" s="10"/>
      <c r="M65" s="10"/>
      <c r="N65" s="10"/>
      <c r="O65" s="10"/>
      <c r="P65" s="11"/>
      <c r="Q65" s="24" t="s">
        <v>33</v>
      </c>
      <c r="R65" s="120">
        <v>423.683</v>
      </c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20">
        <v>423.682</v>
      </c>
      <c r="AJ65" s="119"/>
      <c r="AK65" s="119"/>
      <c r="AL65" s="119"/>
      <c r="AM65" s="203">
        <f t="shared" si="2"/>
        <v>99.99976397448093</v>
      </c>
      <c r="AN65" s="8"/>
      <c r="AO65" s="3"/>
      <c r="AP65" s="2"/>
      <c r="AQ65" s="105" t="s">
        <v>108</v>
      </c>
    </row>
    <row r="66" spans="1:43" ht="41.25" customHeight="1">
      <c r="A66" s="31" t="s">
        <v>109</v>
      </c>
      <c r="B66" s="86">
        <v>43970</v>
      </c>
      <c r="C66" s="86">
        <v>44196</v>
      </c>
      <c r="D66" s="86">
        <v>43970</v>
      </c>
      <c r="E66" s="86">
        <v>44176</v>
      </c>
      <c r="F66" s="275"/>
      <c r="G66" s="10"/>
      <c r="H66" s="10"/>
      <c r="I66" s="10"/>
      <c r="J66" s="10"/>
      <c r="K66" s="10"/>
      <c r="L66" s="10"/>
      <c r="M66" s="10"/>
      <c r="N66" s="10"/>
      <c r="O66" s="10"/>
      <c r="P66" s="11"/>
      <c r="Q66" s="24" t="s">
        <v>33</v>
      </c>
      <c r="R66" s="67">
        <v>72.075</v>
      </c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67">
        <v>57.2</v>
      </c>
      <c r="AJ66" s="14"/>
      <c r="AK66" s="14"/>
      <c r="AL66" s="14"/>
      <c r="AM66" s="68">
        <f t="shared" si="2"/>
        <v>79.36177592785293</v>
      </c>
      <c r="AN66" s="8"/>
      <c r="AO66" s="3"/>
      <c r="AP66" s="2"/>
      <c r="AQ66" s="105" t="s">
        <v>199</v>
      </c>
    </row>
    <row r="67" spans="1:43" ht="16.5" customHeight="1">
      <c r="A67" s="268" t="s">
        <v>99</v>
      </c>
      <c r="B67" s="271">
        <v>43831</v>
      </c>
      <c r="C67" s="271">
        <v>43865</v>
      </c>
      <c r="D67" s="271">
        <v>43831</v>
      </c>
      <c r="E67" s="271">
        <v>43865</v>
      </c>
      <c r="F67" s="275"/>
      <c r="G67" s="10"/>
      <c r="H67" s="10"/>
      <c r="I67" s="10"/>
      <c r="J67" s="10"/>
      <c r="K67" s="10"/>
      <c r="L67" s="10"/>
      <c r="M67" s="10"/>
      <c r="N67" s="10"/>
      <c r="O67" s="10"/>
      <c r="P67" s="11"/>
      <c r="Q67" s="24" t="s">
        <v>45</v>
      </c>
      <c r="R67" s="85">
        <f>R68+R69</f>
        <v>1207.285</v>
      </c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85">
        <f>AI68+AI69</f>
        <v>1207.283</v>
      </c>
      <c r="AJ67" s="14"/>
      <c r="AK67" s="14"/>
      <c r="AL67" s="14"/>
      <c r="AM67" s="68">
        <f t="shared" si="2"/>
        <v>99.99983433903343</v>
      </c>
      <c r="AN67" s="8"/>
      <c r="AO67" s="3"/>
      <c r="AP67" s="2"/>
      <c r="AQ67" s="258" t="s">
        <v>87</v>
      </c>
    </row>
    <row r="68" spans="1:43" ht="16.5" customHeight="1">
      <c r="A68" s="312"/>
      <c r="B68" s="300"/>
      <c r="C68" s="300"/>
      <c r="D68" s="300"/>
      <c r="E68" s="300"/>
      <c r="F68" s="275"/>
      <c r="G68" s="10"/>
      <c r="H68" s="10"/>
      <c r="I68" s="10"/>
      <c r="J68" s="10"/>
      <c r="K68" s="10"/>
      <c r="L68" s="10"/>
      <c r="M68" s="10"/>
      <c r="N68" s="10"/>
      <c r="O68" s="10"/>
      <c r="P68" s="11"/>
      <c r="Q68" s="24" t="s">
        <v>46</v>
      </c>
      <c r="R68" s="67">
        <v>1207.285</v>
      </c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67">
        <v>1207.283</v>
      </c>
      <c r="AJ68" s="14"/>
      <c r="AK68" s="14"/>
      <c r="AL68" s="14"/>
      <c r="AM68" s="68">
        <f t="shared" si="2"/>
        <v>99.99983433903343</v>
      </c>
      <c r="AN68" s="8"/>
      <c r="AO68" s="3"/>
      <c r="AP68" s="2"/>
      <c r="AQ68" s="259"/>
    </row>
    <row r="69" spans="1:43" ht="23.25" customHeight="1">
      <c r="A69" s="313"/>
      <c r="B69" s="301"/>
      <c r="C69" s="301"/>
      <c r="D69" s="301"/>
      <c r="E69" s="301"/>
      <c r="F69" s="304"/>
      <c r="G69" s="10"/>
      <c r="H69" s="10"/>
      <c r="I69" s="10"/>
      <c r="J69" s="10"/>
      <c r="K69" s="10"/>
      <c r="L69" s="10"/>
      <c r="M69" s="10"/>
      <c r="N69" s="10"/>
      <c r="O69" s="10"/>
      <c r="P69" s="11"/>
      <c r="Q69" s="24" t="s">
        <v>33</v>
      </c>
      <c r="R69" s="81">
        <v>0</v>
      </c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81">
        <v>0</v>
      </c>
      <c r="AJ69" s="14"/>
      <c r="AK69" s="14"/>
      <c r="AL69" s="14"/>
      <c r="AM69" s="83">
        <v>0</v>
      </c>
      <c r="AN69" s="8"/>
      <c r="AO69" s="3"/>
      <c r="AP69" s="2"/>
      <c r="AQ69" s="260"/>
    </row>
    <row r="70" spans="1:43" ht="17.25" customHeight="1">
      <c r="A70" s="309"/>
      <c r="B70" s="309"/>
      <c r="C70" s="309"/>
      <c r="D70" s="309"/>
      <c r="E70" s="309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  <c r="V70" s="310"/>
      <c r="W70" s="310"/>
      <c r="X70" s="310"/>
      <c r="Y70" s="310"/>
      <c r="Z70" s="310"/>
      <c r="AA70" s="310"/>
      <c r="AB70" s="310"/>
      <c r="AC70" s="310"/>
      <c r="AD70" s="310"/>
      <c r="AE70" s="310"/>
      <c r="AF70" s="310"/>
      <c r="AG70" s="310"/>
      <c r="AH70" s="310"/>
      <c r="AI70" s="310"/>
      <c r="AJ70" s="310"/>
      <c r="AK70" s="310"/>
      <c r="AL70" s="310"/>
      <c r="AM70" s="311"/>
      <c r="AN70" s="8"/>
      <c r="AO70" s="3"/>
      <c r="AP70" s="2"/>
      <c r="AQ70" s="2"/>
    </row>
    <row r="71" spans="1:43" ht="18.75" customHeight="1">
      <c r="A71" s="319" t="s">
        <v>53</v>
      </c>
      <c r="B71" s="305">
        <v>43831</v>
      </c>
      <c r="C71" s="305">
        <v>44196</v>
      </c>
      <c r="D71" s="305">
        <v>43831</v>
      </c>
      <c r="E71" s="305">
        <v>44196</v>
      </c>
      <c r="F71" s="274" t="s">
        <v>44</v>
      </c>
      <c r="G71" s="10" t="s">
        <v>12</v>
      </c>
      <c r="H71" s="10" t="s">
        <v>17</v>
      </c>
      <c r="I71" s="10" t="s">
        <v>11</v>
      </c>
      <c r="J71" s="10" t="s">
        <v>11</v>
      </c>
      <c r="K71" s="10"/>
      <c r="L71" s="10"/>
      <c r="M71" s="10"/>
      <c r="N71" s="10"/>
      <c r="O71" s="10"/>
      <c r="P71" s="11">
        <v>1193.4</v>
      </c>
      <c r="Q71" s="96" t="s">
        <v>35</v>
      </c>
      <c r="R71" s="66">
        <f>R72+R73+R74</f>
        <v>40656.986999999994</v>
      </c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>
        <f>AI72+AI73+AI74</f>
        <v>40601.435</v>
      </c>
      <c r="AJ71" s="16"/>
      <c r="AK71" s="16"/>
      <c r="AL71" s="16"/>
      <c r="AM71" s="108">
        <f aca="true" t="shared" si="3" ref="AM71:AM76">AI71/R71*100</f>
        <v>99.86336419863086</v>
      </c>
      <c r="AN71" s="8">
        <v>0</v>
      </c>
      <c r="AO71" s="3">
        <v>0</v>
      </c>
      <c r="AP71" s="2">
        <v>0</v>
      </c>
      <c r="AQ71" s="2"/>
    </row>
    <row r="72" spans="1:43" ht="16.5" customHeight="1">
      <c r="A72" s="276"/>
      <c r="B72" s="300"/>
      <c r="C72" s="300"/>
      <c r="D72" s="300"/>
      <c r="E72" s="300"/>
      <c r="F72" s="275"/>
      <c r="G72" s="10"/>
      <c r="H72" s="10"/>
      <c r="I72" s="10"/>
      <c r="J72" s="10"/>
      <c r="K72" s="10"/>
      <c r="L72" s="10"/>
      <c r="M72" s="10"/>
      <c r="N72" s="10"/>
      <c r="O72" s="10"/>
      <c r="P72" s="11"/>
      <c r="Q72" s="24" t="s">
        <v>46</v>
      </c>
      <c r="R72" s="67">
        <f>R76+R84</f>
        <v>10518.7</v>
      </c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>
        <f>AI75+AI84</f>
        <v>10463.151</v>
      </c>
      <c r="AJ72" s="14"/>
      <c r="AK72" s="14"/>
      <c r="AL72" s="14"/>
      <c r="AM72" s="106">
        <f t="shared" si="3"/>
        <v>99.47190242140188</v>
      </c>
      <c r="AN72" s="8"/>
      <c r="AO72" s="3"/>
      <c r="AP72" s="2"/>
      <c r="AQ72" s="2"/>
    </row>
    <row r="73" spans="1:43" ht="16.5" customHeight="1">
      <c r="A73" s="276"/>
      <c r="B73" s="300"/>
      <c r="C73" s="300"/>
      <c r="D73" s="300"/>
      <c r="E73" s="300"/>
      <c r="F73" s="275"/>
      <c r="G73" s="10"/>
      <c r="H73" s="10"/>
      <c r="I73" s="10"/>
      <c r="J73" s="10"/>
      <c r="K73" s="10"/>
      <c r="L73" s="10"/>
      <c r="M73" s="10"/>
      <c r="N73" s="10"/>
      <c r="O73" s="10"/>
      <c r="P73" s="11"/>
      <c r="Q73" s="24" t="s">
        <v>47</v>
      </c>
      <c r="R73" s="67">
        <f>R81</f>
        <v>600</v>
      </c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>
        <f>AI81</f>
        <v>600</v>
      </c>
      <c r="AJ73" s="14"/>
      <c r="AK73" s="14"/>
      <c r="AL73" s="14"/>
      <c r="AM73" s="134">
        <f t="shared" si="3"/>
        <v>100</v>
      </c>
      <c r="AN73" s="8"/>
      <c r="AO73" s="3"/>
      <c r="AP73" s="2"/>
      <c r="AQ73" s="2"/>
    </row>
    <row r="74" spans="1:43" ht="18" customHeight="1">
      <c r="A74" s="277"/>
      <c r="B74" s="301"/>
      <c r="C74" s="301"/>
      <c r="D74" s="301"/>
      <c r="E74" s="301"/>
      <c r="F74" s="275"/>
      <c r="G74" s="10"/>
      <c r="H74" s="10"/>
      <c r="I74" s="10"/>
      <c r="J74" s="10"/>
      <c r="K74" s="10"/>
      <c r="L74" s="10"/>
      <c r="M74" s="10"/>
      <c r="N74" s="10"/>
      <c r="O74" s="10"/>
      <c r="P74" s="11"/>
      <c r="Q74" s="24" t="s">
        <v>33</v>
      </c>
      <c r="R74" s="67">
        <f>R82+R85+R95+R96</f>
        <v>29538.286999999997</v>
      </c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>
        <f>AI82+AI85+AI95+AI96</f>
        <v>29538.283999999996</v>
      </c>
      <c r="AJ74" s="14"/>
      <c r="AK74" s="14"/>
      <c r="AL74" s="14"/>
      <c r="AM74" s="134">
        <f t="shared" si="3"/>
        <v>99.99998984368999</v>
      </c>
      <c r="AN74" s="8"/>
      <c r="AO74" s="3"/>
      <c r="AP74" s="2"/>
      <c r="AQ74" s="2"/>
    </row>
    <row r="75" spans="1:43" ht="18" customHeight="1">
      <c r="A75" s="268" t="s">
        <v>122</v>
      </c>
      <c r="B75" s="172">
        <v>43858</v>
      </c>
      <c r="C75" s="172">
        <v>44185</v>
      </c>
      <c r="D75" s="172">
        <v>43858</v>
      </c>
      <c r="E75" s="172">
        <v>44186</v>
      </c>
      <c r="F75" s="276"/>
      <c r="G75" s="10"/>
      <c r="H75" s="10"/>
      <c r="I75" s="10"/>
      <c r="J75" s="10"/>
      <c r="K75" s="10"/>
      <c r="L75" s="10"/>
      <c r="M75" s="10"/>
      <c r="N75" s="10"/>
      <c r="O75" s="10"/>
      <c r="P75" s="11"/>
      <c r="Q75" s="96" t="s">
        <v>35</v>
      </c>
      <c r="R75" s="97">
        <f>R76</f>
        <v>518.7</v>
      </c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7">
        <f>AI76</f>
        <v>463.151</v>
      </c>
      <c r="AJ75" s="98"/>
      <c r="AK75" s="98"/>
      <c r="AL75" s="98"/>
      <c r="AM75" s="203">
        <f t="shared" si="3"/>
        <v>89.2907268170426</v>
      </c>
      <c r="AN75" s="8"/>
      <c r="AO75" s="3"/>
      <c r="AP75" s="2"/>
      <c r="AQ75" s="2"/>
    </row>
    <row r="76" spans="1:43" ht="17.25" customHeight="1">
      <c r="A76" s="312"/>
      <c r="B76" s="53"/>
      <c r="C76" s="53"/>
      <c r="D76" s="53"/>
      <c r="E76" s="53"/>
      <c r="F76" s="276"/>
      <c r="G76" s="10"/>
      <c r="H76" s="10"/>
      <c r="I76" s="10"/>
      <c r="J76" s="10"/>
      <c r="K76" s="10"/>
      <c r="L76" s="10"/>
      <c r="M76" s="10"/>
      <c r="N76" s="10"/>
      <c r="O76" s="10"/>
      <c r="P76" s="11"/>
      <c r="Q76" s="306" t="s">
        <v>46</v>
      </c>
      <c r="R76" s="416">
        <f>R78+R79</f>
        <v>518.7</v>
      </c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416">
        <f>AI78+AI79</f>
        <v>463.151</v>
      </c>
      <c r="AJ76" s="99"/>
      <c r="AK76" s="99"/>
      <c r="AL76" s="99"/>
      <c r="AM76" s="418">
        <f t="shared" si="3"/>
        <v>89.2907268170426</v>
      </c>
      <c r="AN76" s="8"/>
      <c r="AO76" s="3"/>
      <c r="AP76" s="2"/>
      <c r="AQ76" s="265"/>
    </row>
    <row r="77" spans="1:43" ht="17.25" customHeight="1">
      <c r="A77" s="313"/>
      <c r="B77" s="31"/>
      <c r="C77" s="31"/>
      <c r="D77" s="31"/>
      <c r="E77" s="31"/>
      <c r="F77" s="276"/>
      <c r="G77" s="10"/>
      <c r="H77" s="10"/>
      <c r="I77" s="10"/>
      <c r="J77" s="10"/>
      <c r="K77" s="10"/>
      <c r="L77" s="10"/>
      <c r="M77" s="10"/>
      <c r="N77" s="10"/>
      <c r="O77" s="10"/>
      <c r="P77" s="11"/>
      <c r="Q77" s="316"/>
      <c r="R77" s="417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417"/>
      <c r="AJ77" s="99"/>
      <c r="AK77" s="99"/>
      <c r="AL77" s="99"/>
      <c r="AM77" s="419"/>
      <c r="AN77" s="8"/>
      <c r="AO77" s="3"/>
      <c r="AP77" s="2"/>
      <c r="AQ77" s="267"/>
    </row>
    <row r="78" spans="1:43" ht="39" customHeight="1">
      <c r="A78" s="79" t="s">
        <v>123</v>
      </c>
      <c r="B78" s="170">
        <v>43862</v>
      </c>
      <c r="C78" s="171">
        <v>44185</v>
      </c>
      <c r="D78" s="171">
        <v>43862</v>
      </c>
      <c r="E78" s="93">
        <v>44165</v>
      </c>
      <c r="F78" s="276"/>
      <c r="G78" s="10"/>
      <c r="H78" s="10"/>
      <c r="I78" s="10"/>
      <c r="J78" s="10"/>
      <c r="K78" s="10"/>
      <c r="L78" s="10"/>
      <c r="M78" s="10"/>
      <c r="N78" s="10"/>
      <c r="O78" s="10"/>
      <c r="P78" s="11"/>
      <c r="Q78" s="34" t="s">
        <v>46</v>
      </c>
      <c r="R78" s="100">
        <v>15</v>
      </c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>
        <v>1.901</v>
      </c>
      <c r="AJ78" s="99"/>
      <c r="AK78" s="99"/>
      <c r="AL78" s="99"/>
      <c r="AM78" s="102">
        <f aca="true" t="shared" si="4" ref="AM78:AM83">AI78/R78*100</f>
        <v>12.673333333333334</v>
      </c>
      <c r="AN78" s="8"/>
      <c r="AO78" s="3"/>
      <c r="AP78" s="2"/>
      <c r="AQ78" s="105" t="s">
        <v>127</v>
      </c>
    </row>
    <row r="79" spans="1:43" ht="68.25" customHeight="1">
      <c r="A79" s="79" t="s">
        <v>124</v>
      </c>
      <c r="B79" s="74">
        <v>43858</v>
      </c>
      <c r="C79" s="74">
        <v>44186</v>
      </c>
      <c r="D79" s="74">
        <v>43858</v>
      </c>
      <c r="E79" s="74">
        <v>44186</v>
      </c>
      <c r="F79" s="276"/>
      <c r="G79" s="10"/>
      <c r="H79" s="10"/>
      <c r="I79" s="10"/>
      <c r="J79" s="10"/>
      <c r="K79" s="10"/>
      <c r="L79" s="10"/>
      <c r="M79" s="10"/>
      <c r="N79" s="10"/>
      <c r="O79" s="10"/>
      <c r="P79" s="11"/>
      <c r="Q79" s="24" t="s">
        <v>46</v>
      </c>
      <c r="R79" s="100">
        <v>503.7</v>
      </c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>
        <v>461.25</v>
      </c>
      <c r="AJ79" s="99"/>
      <c r="AK79" s="99"/>
      <c r="AL79" s="99"/>
      <c r="AM79" s="107">
        <f t="shared" si="4"/>
        <v>91.57236450268017</v>
      </c>
      <c r="AN79" s="8"/>
      <c r="AO79" s="3"/>
      <c r="AP79" s="2"/>
      <c r="AQ79" s="105" t="s">
        <v>126</v>
      </c>
    </row>
    <row r="80" spans="1:43" ht="27.75" customHeight="1">
      <c r="A80" s="268" t="s">
        <v>125</v>
      </c>
      <c r="B80" s="271">
        <v>43871</v>
      </c>
      <c r="C80" s="271">
        <v>44196</v>
      </c>
      <c r="D80" s="271">
        <v>43871</v>
      </c>
      <c r="E80" s="271">
        <v>44196</v>
      </c>
      <c r="F80" s="276"/>
      <c r="G80" s="10"/>
      <c r="H80" s="10"/>
      <c r="I80" s="10"/>
      <c r="J80" s="10"/>
      <c r="K80" s="10"/>
      <c r="L80" s="10"/>
      <c r="M80" s="10"/>
      <c r="N80" s="10"/>
      <c r="O80" s="10"/>
      <c r="P80" s="11"/>
      <c r="Q80" s="96" t="s">
        <v>35</v>
      </c>
      <c r="R80" s="103">
        <f>R81+R82</f>
        <v>17641.763</v>
      </c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>
        <f>AI81+AI82</f>
        <v>17641.761</v>
      </c>
      <c r="AJ80" s="99"/>
      <c r="AK80" s="99"/>
      <c r="AL80" s="99"/>
      <c r="AM80" s="162">
        <f t="shared" si="4"/>
        <v>99.99998866326455</v>
      </c>
      <c r="AN80" s="8"/>
      <c r="AO80" s="3"/>
      <c r="AP80" s="2"/>
      <c r="AQ80" s="258" t="s">
        <v>135</v>
      </c>
    </row>
    <row r="81" spans="1:43" ht="17.25" customHeight="1">
      <c r="A81" s="312"/>
      <c r="B81" s="272"/>
      <c r="C81" s="272"/>
      <c r="D81" s="272"/>
      <c r="E81" s="272"/>
      <c r="F81" s="276"/>
      <c r="G81" s="10"/>
      <c r="H81" s="10"/>
      <c r="I81" s="10"/>
      <c r="J81" s="10"/>
      <c r="K81" s="10"/>
      <c r="L81" s="10"/>
      <c r="M81" s="10"/>
      <c r="N81" s="10"/>
      <c r="O81" s="10"/>
      <c r="P81" s="11"/>
      <c r="Q81" s="24" t="s">
        <v>47</v>
      </c>
      <c r="R81" s="100">
        <v>600</v>
      </c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>
        <v>600</v>
      </c>
      <c r="AJ81" s="99"/>
      <c r="AK81" s="99"/>
      <c r="AL81" s="99"/>
      <c r="AM81" s="102">
        <f t="shared" si="4"/>
        <v>100</v>
      </c>
      <c r="AN81" s="8"/>
      <c r="AO81" s="3"/>
      <c r="AP81" s="2"/>
      <c r="AQ81" s="259"/>
    </row>
    <row r="82" spans="1:43" ht="46.5" customHeight="1">
      <c r="A82" s="313"/>
      <c r="B82" s="273"/>
      <c r="C82" s="273"/>
      <c r="D82" s="273"/>
      <c r="E82" s="273"/>
      <c r="F82" s="276"/>
      <c r="G82" s="10"/>
      <c r="H82" s="10"/>
      <c r="I82" s="10"/>
      <c r="J82" s="10"/>
      <c r="K82" s="10"/>
      <c r="L82" s="10"/>
      <c r="M82" s="10"/>
      <c r="N82" s="10"/>
      <c r="O82" s="10"/>
      <c r="P82" s="11"/>
      <c r="Q82" s="24" t="s">
        <v>33</v>
      </c>
      <c r="R82" s="100">
        <v>17041.763</v>
      </c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>
        <v>17041.761</v>
      </c>
      <c r="AJ82" s="99"/>
      <c r="AK82" s="99"/>
      <c r="AL82" s="99"/>
      <c r="AM82" s="107">
        <f t="shared" si="4"/>
        <v>99.99998826412502</v>
      </c>
      <c r="AN82" s="8"/>
      <c r="AO82" s="3"/>
      <c r="AP82" s="2"/>
      <c r="AQ82" s="260"/>
    </row>
    <row r="83" spans="1:43" ht="17.25" customHeight="1">
      <c r="A83" s="268" t="s">
        <v>130</v>
      </c>
      <c r="B83" s="271">
        <v>44102</v>
      </c>
      <c r="C83" s="271">
        <v>44119</v>
      </c>
      <c r="D83" s="271">
        <v>44102</v>
      </c>
      <c r="E83" s="271">
        <v>44119</v>
      </c>
      <c r="F83" s="276"/>
      <c r="G83" s="10"/>
      <c r="H83" s="10"/>
      <c r="I83" s="10"/>
      <c r="J83" s="10"/>
      <c r="K83" s="10"/>
      <c r="L83" s="10"/>
      <c r="M83" s="10"/>
      <c r="N83" s="10"/>
      <c r="O83" s="10"/>
      <c r="P83" s="11"/>
      <c r="Q83" s="96" t="s">
        <v>35</v>
      </c>
      <c r="R83" s="103">
        <f>R84+R85</f>
        <v>20472.75</v>
      </c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224">
        <f>AI84+AI85</f>
        <v>20472.75</v>
      </c>
      <c r="AJ83" s="99"/>
      <c r="AK83" s="99"/>
      <c r="AL83" s="99"/>
      <c r="AM83" s="102">
        <f t="shared" si="4"/>
        <v>100</v>
      </c>
      <c r="AN83" s="8"/>
      <c r="AO83" s="3"/>
      <c r="AP83" s="2"/>
      <c r="AQ83" s="258" t="s">
        <v>131</v>
      </c>
    </row>
    <row r="84" spans="1:43" ht="17.25" customHeight="1">
      <c r="A84" s="312"/>
      <c r="B84" s="272"/>
      <c r="C84" s="272"/>
      <c r="D84" s="272"/>
      <c r="E84" s="272"/>
      <c r="F84" s="276"/>
      <c r="G84" s="10"/>
      <c r="H84" s="10"/>
      <c r="I84" s="10"/>
      <c r="J84" s="10"/>
      <c r="K84" s="10"/>
      <c r="L84" s="10"/>
      <c r="M84" s="10"/>
      <c r="N84" s="10"/>
      <c r="O84" s="10"/>
      <c r="P84" s="11"/>
      <c r="Q84" s="24" t="s">
        <v>46</v>
      </c>
      <c r="R84" s="100">
        <f>R87+R90+R93</f>
        <v>10000</v>
      </c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204">
        <f>AI87+AI90+AI93</f>
        <v>10000</v>
      </c>
      <c r="AJ84" s="99"/>
      <c r="AK84" s="99"/>
      <c r="AL84" s="99"/>
      <c r="AM84" s="102">
        <f aca="true" t="shared" si="5" ref="AM84:AM94">AI84/R84*100</f>
        <v>100</v>
      </c>
      <c r="AN84" s="8"/>
      <c r="AO84" s="3"/>
      <c r="AP84" s="2"/>
      <c r="AQ84" s="261"/>
    </row>
    <row r="85" spans="1:43" ht="26.25" customHeight="1">
      <c r="A85" s="388"/>
      <c r="B85" s="273"/>
      <c r="C85" s="273"/>
      <c r="D85" s="273"/>
      <c r="E85" s="273"/>
      <c r="F85" s="276"/>
      <c r="G85" s="10"/>
      <c r="H85" s="10"/>
      <c r="I85" s="10"/>
      <c r="J85" s="10"/>
      <c r="K85" s="10"/>
      <c r="L85" s="10"/>
      <c r="M85" s="10"/>
      <c r="N85" s="10"/>
      <c r="O85" s="10"/>
      <c r="P85" s="11"/>
      <c r="Q85" s="24" t="s">
        <v>33</v>
      </c>
      <c r="R85" s="100">
        <f>R88+R91+R94</f>
        <v>10472.75</v>
      </c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204">
        <f>AI88+AI91+AI94</f>
        <v>10472.75</v>
      </c>
      <c r="AJ85" s="13"/>
      <c r="AK85" s="13"/>
      <c r="AL85" s="13"/>
      <c r="AM85" s="102">
        <f t="shared" si="5"/>
        <v>100</v>
      </c>
      <c r="AN85" s="8"/>
      <c r="AO85" s="3"/>
      <c r="AP85" s="2"/>
      <c r="AQ85" s="261"/>
    </row>
    <row r="86" spans="1:43" ht="26.25" customHeight="1">
      <c r="A86" s="268" t="s">
        <v>128</v>
      </c>
      <c r="B86" s="271">
        <v>44102</v>
      </c>
      <c r="C86" s="271">
        <v>44119</v>
      </c>
      <c r="D86" s="271">
        <v>44102</v>
      </c>
      <c r="E86" s="271">
        <v>44119</v>
      </c>
      <c r="F86" s="276"/>
      <c r="G86" s="10"/>
      <c r="H86" s="10"/>
      <c r="I86" s="10"/>
      <c r="J86" s="10"/>
      <c r="K86" s="10"/>
      <c r="L86" s="10"/>
      <c r="M86" s="10"/>
      <c r="N86" s="10"/>
      <c r="O86" s="10"/>
      <c r="P86" s="11"/>
      <c r="Q86" s="34" t="s">
        <v>35</v>
      </c>
      <c r="R86" s="100">
        <f>R87+R88</f>
        <v>5592.336</v>
      </c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204">
        <f>AI87+AI88</f>
        <v>5592.336</v>
      </c>
      <c r="AJ86" s="13"/>
      <c r="AK86" s="13"/>
      <c r="AL86" s="13"/>
      <c r="AM86" s="102">
        <f t="shared" si="5"/>
        <v>100</v>
      </c>
      <c r="AN86" s="8"/>
      <c r="AO86" s="3"/>
      <c r="AP86" s="2"/>
      <c r="AQ86" s="261"/>
    </row>
    <row r="87" spans="1:43" ht="26.25" customHeight="1">
      <c r="A87" s="269"/>
      <c r="B87" s="272"/>
      <c r="C87" s="272"/>
      <c r="D87" s="272"/>
      <c r="E87" s="272"/>
      <c r="F87" s="276"/>
      <c r="G87" s="10"/>
      <c r="H87" s="10"/>
      <c r="I87" s="10"/>
      <c r="J87" s="10"/>
      <c r="K87" s="10"/>
      <c r="L87" s="10"/>
      <c r="M87" s="10"/>
      <c r="N87" s="10"/>
      <c r="O87" s="10"/>
      <c r="P87" s="11"/>
      <c r="Q87" s="24" t="s">
        <v>46</v>
      </c>
      <c r="R87" s="100">
        <v>2796.168</v>
      </c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204">
        <v>2796.168</v>
      </c>
      <c r="AJ87" s="13"/>
      <c r="AK87" s="13"/>
      <c r="AL87" s="13"/>
      <c r="AM87" s="102">
        <f t="shared" si="5"/>
        <v>100</v>
      </c>
      <c r="AN87" s="8"/>
      <c r="AO87" s="3"/>
      <c r="AP87" s="2"/>
      <c r="AQ87" s="261"/>
    </row>
    <row r="88" spans="1:43" ht="26.25" customHeight="1">
      <c r="A88" s="270"/>
      <c r="B88" s="273"/>
      <c r="C88" s="273"/>
      <c r="D88" s="273"/>
      <c r="E88" s="273"/>
      <c r="F88" s="276"/>
      <c r="G88" s="10"/>
      <c r="H88" s="10"/>
      <c r="I88" s="10"/>
      <c r="J88" s="10"/>
      <c r="K88" s="10"/>
      <c r="L88" s="10"/>
      <c r="M88" s="10"/>
      <c r="N88" s="10"/>
      <c r="O88" s="10"/>
      <c r="P88" s="11"/>
      <c r="Q88" s="24" t="s">
        <v>33</v>
      </c>
      <c r="R88" s="100">
        <v>2796.168</v>
      </c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204">
        <v>2796.168</v>
      </c>
      <c r="AJ88" s="13"/>
      <c r="AK88" s="13"/>
      <c r="AL88" s="13"/>
      <c r="AM88" s="102">
        <f t="shared" si="5"/>
        <v>100</v>
      </c>
      <c r="AN88" s="8"/>
      <c r="AO88" s="3"/>
      <c r="AP88" s="2"/>
      <c r="AQ88" s="261"/>
    </row>
    <row r="89" spans="1:43" ht="26.25" customHeight="1">
      <c r="A89" s="268" t="s">
        <v>129</v>
      </c>
      <c r="B89" s="271">
        <v>44102</v>
      </c>
      <c r="C89" s="271">
        <v>44119</v>
      </c>
      <c r="D89" s="271">
        <v>44102</v>
      </c>
      <c r="E89" s="271">
        <v>44119</v>
      </c>
      <c r="F89" s="276"/>
      <c r="G89" s="10"/>
      <c r="H89" s="10"/>
      <c r="I89" s="10"/>
      <c r="J89" s="10"/>
      <c r="K89" s="10"/>
      <c r="L89" s="10"/>
      <c r="M89" s="10"/>
      <c r="N89" s="10"/>
      <c r="O89" s="10"/>
      <c r="P89" s="11"/>
      <c r="Q89" s="34" t="s">
        <v>35</v>
      </c>
      <c r="R89" s="100">
        <f>R90+R91</f>
        <v>8434.998</v>
      </c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204">
        <f>AI90+AI91</f>
        <v>8434.998</v>
      </c>
      <c r="AJ89" s="13"/>
      <c r="AK89" s="13"/>
      <c r="AL89" s="13"/>
      <c r="AM89" s="102">
        <f t="shared" si="5"/>
        <v>100</v>
      </c>
      <c r="AN89" s="8"/>
      <c r="AO89" s="3"/>
      <c r="AP89" s="2"/>
      <c r="AQ89" s="261"/>
    </row>
    <row r="90" spans="1:43" ht="26.25" customHeight="1">
      <c r="A90" s="269"/>
      <c r="B90" s="272"/>
      <c r="C90" s="272"/>
      <c r="D90" s="272"/>
      <c r="E90" s="272"/>
      <c r="F90" s="276"/>
      <c r="G90" s="10"/>
      <c r="H90" s="10"/>
      <c r="I90" s="10"/>
      <c r="J90" s="10"/>
      <c r="K90" s="10"/>
      <c r="L90" s="10"/>
      <c r="M90" s="10"/>
      <c r="N90" s="10"/>
      <c r="O90" s="10"/>
      <c r="P90" s="11"/>
      <c r="Q90" s="24" t="s">
        <v>46</v>
      </c>
      <c r="R90" s="215">
        <v>4217.499</v>
      </c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204">
        <v>4217.499</v>
      </c>
      <c r="AJ90" s="13"/>
      <c r="AK90" s="13"/>
      <c r="AL90" s="13"/>
      <c r="AM90" s="102">
        <f t="shared" si="5"/>
        <v>100</v>
      </c>
      <c r="AN90" s="8"/>
      <c r="AO90" s="3"/>
      <c r="AP90" s="2"/>
      <c r="AQ90" s="261"/>
    </row>
    <row r="91" spans="1:43" ht="26.25" customHeight="1">
      <c r="A91" s="270"/>
      <c r="B91" s="273"/>
      <c r="C91" s="273"/>
      <c r="D91" s="273"/>
      <c r="E91" s="273"/>
      <c r="F91" s="276"/>
      <c r="G91" s="10"/>
      <c r="H91" s="10"/>
      <c r="I91" s="10"/>
      <c r="J91" s="10"/>
      <c r="K91" s="10"/>
      <c r="L91" s="10"/>
      <c r="M91" s="10"/>
      <c r="N91" s="10"/>
      <c r="O91" s="10"/>
      <c r="P91" s="11"/>
      <c r="Q91" s="24" t="s">
        <v>33</v>
      </c>
      <c r="R91" s="215">
        <v>4217.499</v>
      </c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204">
        <v>4217.499</v>
      </c>
      <c r="AJ91" s="13"/>
      <c r="AK91" s="13"/>
      <c r="AL91" s="13"/>
      <c r="AM91" s="102">
        <f t="shared" si="5"/>
        <v>100</v>
      </c>
      <c r="AN91" s="8"/>
      <c r="AO91" s="3"/>
      <c r="AP91" s="2"/>
      <c r="AQ91" s="261"/>
    </row>
    <row r="92" spans="1:43" ht="33" customHeight="1">
      <c r="A92" s="268" t="s">
        <v>136</v>
      </c>
      <c r="B92" s="271">
        <v>44102</v>
      </c>
      <c r="C92" s="271">
        <v>44119</v>
      </c>
      <c r="D92" s="271">
        <v>44102</v>
      </c>
      <c r="E92" s="271">
        <v>44119</v>
      </c>
      <c r="F92" s="276"/>
      <c r="G92" s="10"/>
      <c r="H92" s="10"/>
      <c r="I92" s="10"/>
      <c r="J92" s="10"/>
      <c r="K92" s="10"/>
      <c r="L92" s="10"/>
      <c r="M92" s="10"/>
      <c r="N92" s="10"/>
      <c r="O92" s="10"/>
      <c r="P92" s="11"/>
      <c r="Q92" s="34" t="s">
        <v>35</v>
      </c>
      <c r="R92" s="215">
        <f>R93+R94</f>
        <v>6445.416</v>
      </c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204">
        <f>AI93+AI94</f>
        <v>6445.416</v>
      </c>
      <c r="AJ92" s="13"/>
      <c r="AK92" s="13"/>
      <c r="AL92" s="13"/>
      <c r="AM92" s="102">
        <f t="shared" si="5"/>
        <v>100</v>
      </c>
      <c r="AN92" s="8"/>
      <c r="AO92" s="3"/>
      <c r="AP92" s="2"/>
      <c r="AQ92" s="261"/>
    </row>
    <row r="93" spans="1:43" ht="23.25" customHeight="1">
      <c r="A93" s="269"/>
      <c r="B93" s="272"/>
      <c r="C93" s="272"/>
      <c r="D93" s="272"/>
      <c r="E93" s="272"/>
      <c r="F93" s="276"/>
      <c r="G93" s="10"/>
      <c r="H93" s="10"/>
      <c r="I93" s="10"/>
      <c r="J93" s="10"/>
      <c r="K93" s="10"/>
      <c r="L93" s="10"/>
      <c r="M93" s="10"/>
      <c r="N93" s="10"/>
      <c r="O93" s="10"/>
      <c r="P93" s="11"/>
      <c r="Q93" s="24" t="s">
        <v>46</v>
      </c>
      <c r="R93" s="215">
        <v>2986.333</v>
      </c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204">
        <v>2986.333</v>
      </c>
      <c r="AJ93" s="13"/>
      <c r="AK93" s="13"/>
      <c r="AL93" s="13"/>
      <c r="AM93" s="102">
        <f t="shared" si="5"/>
        <v>100</v>
      </c>
      <c r="AN93" s="8"/>
      <c r="AO93" s="3"/>
      <c r="AP93" s="2"/>
      <c r="AQ93" s="261"/>
    </row>
    <row r="94" spans="1:43" ht="23.25" customHeight="1">
      <c r="A94" s="270"/>
      <c r="B94" s="273"/>
      <c r="C94" s="273"/>
      <c r="D94" s="273"/>
      <c r="E94" s="273"/>
      <c r="F94" s="276"/>
      <c r="G94" s="10"/>
      <c r="H94" s="10"/>
      <c r="I94" s="10"/>
      <c r="J94" s="10"/>
      <c r="K94" s="10"/>
      <c r="L94" s="10"/>
      <c r="M94" s="10"/>
      <c r="N94" s="10"/>
      <c r="O94" s="10"/>
      <c r="P94" s="11"/>
      <c r="Q94" s="24" t="s">
        <v>33</v>
      </c>
      <c r="R94" s="193">
        <v>3459.083</v>
      </c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204">
        <v>3459.083</v>
      </c>
      <c r="AJ94" s="13"/>
      <c r="AK94" s="13"/>
      <c r="AL94" s="13"/>
      <c r="AM94" s="102">
        <f t="shared" si="5"/>
        <v>100</v>
      </c>
      <c r="AN94" s="8"/>
      <c r="AO94" s="3"/>
      <c r="AP94" s="2"/>
      <c r="AQ94" s="262"/>
    </row>
    <row r="95" spans="1:43" ht="94.5" customHeight="1">
      <c r="A95" s="31" t="s">
        <v>132</v>
      </c>
      <c r="B95" s="86">
        <v>43941</v>
      </c>
      <c r="C95" s="86">
        <v>44190</v>
      </c>
      <c r="D95" s="86">
        <v>43941</v>
      </c>
      <c r="E95" s="169">
        <v>44189</v>
      </c>
      <c r="F95" s="276"/>
      <c r="G95" s="10"/>
      <c r="H95" s="10"/>
      <c r="I95" s="10"/>
      <c r="J95" s="10"/>
      <c r="K95" s="10"/>
      <c r="L95" s="10"/>
      <c r="M95" s="10"/>
      <c r="N95" s="10"/>
      <c r="O95" s="10"/>
      <c r="P95" s="11"/>
      <c r="Q95" s="24" t="s">
        <v>33</v>
      </c>
      <c r="R95" s="100">
        <v>1989.104</v>
      </c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00">
        <v>1989.103</v>
      </c>
      <c r="AJ95" s="13"/>
      <c r="AK95" s="13"/>
      <c r="AL95" s="13"/>
      <c r="AM95" s="107">
        <f>AI95/R95*100</f>
        <v>99.99994972610784</v>
      </c>
      <c r="AN95" s="8"/>
      <c r="AO95" s="3"/>
      <c r="AP95" s="2"/>
      <c r="AQ95" s="105" t="s">
        <v>134</v>
      </c>
    </row>
    <row r="96" spans="1:43" ht="54" customHeight="1">
      <c r="A96" s="79" t="s">
        <v>133</v>
      </c>
      <c r="B96" s="74">
        <v>44187</v>
      </c>
      <c r="C96" s="74">
        <v>44244</v>
      </c>
      <c r="D96" s="74">
        <v>44187</v>
      </c>
      <c r="E96" s="229">
        <v>44211</v>
      </c>
      <c r="F96" s="277"/>
      <c r="G96" s="225"/>
      <c r="H96" s="225"/>
      <c r="I96" s="225"/>
      <c r="J96" s="225"/>
      <c r="K96" s="225"/>
      <c r="L96" s="225"/>
      <c r="M96" s="225"/>
      <c r="N96" s="225"/>
      <c r="O96" s="225"/>
      <c r="P96" s="226"/>
      <c r="Q96" s="230" t="s">
        <v>33</v>
      </c>
      <c r="R96" s="100">
        <v>34.67</v>
      </c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31">
        <v>34.67</v>
      </c>
      <c r="AJ96" s="227"/>
      <c r="AK96" s="227"/>
      <c r="AL96" s="227"/>
      <c r="AM96" s="228">
        <f>AI96/R96*100</f>
        <v>100</v>
      </c>
      <c r="AN96" s="8"/>
      <c r="AO96" s="3"/>
      <c r="AP96" s="2"/>
      <c r="AQ96" s="105"/>
    </row>
    <row r="97" spans="1:43" ht="17.25" customHeight="1">
      <c r="A97" s="309"/>
      <c r="B97" s="309"/>
      <c r="C97" s="309"/>
      <c r="D97" s="309"/>
      <c r="E97" s="309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  <c r="AA97" s="310"/>
      <c r="AB97" s="310"/>
      <c r="AC97" s="310"/>
      <c r="AD97" s="310"/>
      <c r="AE97" s="310"/>
      <c r="AF97" s="310"/>
      <c r="AG97" s="310"/>
      <c r="AH97" s="310"/>
      <c r="AI97" s="310"/>
      <c r="AJ97" s="310"/>
      <c r="AK97" s="310"/>
      <c r="AL97" s="310"/>
      <c r="AM97" s="311"/>
      <c r="AN97" s="8"/>
      <c r="AO97" s="3"/>
      <c r="AP97" s="2"/>
      <c r="AQ97" s="2"/>
    </row>
    <row r="98" spans="1:43" ht="17.25" customHeight="1">
      <c r="A98" s="319" t="s">
        <v>55</v>
      </c>
      <c r="B98" s="168">
        <v>43831</v>
      </c>
      <c r="C98" s="168">
        <v>44196</v>
      </c>
      <c r="D98" s="168">
        <v>43831</v>
      </c>
      <c r="E98" s="232">
        <v>44193</v>
      </c>
      <c r="F98" s="274" t="s">
        <v>44</v>
      </c>
      <c r="G98" s="10" t="s">
        <v>12</v>
      </c>
      <c r="H98" s="10" t="s">
        <v>18</v>
      </c>
      <c r="I98" s="10" t="s">
        <v>11</v>
      </c>
      <c r="J98" s="10" t="s">
        <v>11</v>
      </c>
      <c r="K98" s="10"/>
      <c r="L98" s="10"/>
      <c r="M98" s="10"/>
      <c r="N98" s="10"/>
      <c r="O98" s="10"/>
      <c r="P98" s="11">
        <v>31091.9</v>
      </c>
      <c r="Q98" s="96" t="s">
        <v>35</v>
      </c>
      <c r="R98" s="66">
        <f>R99</f>
        <v>4400.174</v>
      </c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>
        <f>AI99</f>
        <v>4399.639999999999</v>
      </c>
      <c r="AJ98" s="16"/>
      <c r="AK98" s="16"/>
      <c r="AL98" s="16"/>
      <c r="AM98" s="108">
        <f>AI98/R98*100</f>
        <v>99.98786411628267</v>
      </c>
      <c r="AN98" s="8">
        <v>0</v>
      </c>
      <c r="AO98" s="3">
        <v>0</v>
      </c>
      <c r="AP98" s="2">
        <v>0</v>
      </c>
      <c r="AQ98" s="2"/>
    </row>
    <row r="99" spans="1:43" ht="17.25" customHeight="1">
      <c r="A99" s="285"/>
      <c r="B99" s="53"/>
      <c r="C99" s="53"/>
      <c r="D99" s="53"/>
      <c r="E99" s="53"/>
      <c r="F99" s="289"/>
      <c r="G99" s="10"/>
      <c r="H99" s="10"/>
      <c r="I99" s="10"/>
      <c r="J99" s="10"/>
      <c r="K99" s="10"/>
      <c r="L99" s="10"/>
      <c r="M99" s="10"/>
      <c r="N99" s="10"/>
      <c r="O99" s="10"/>
      <c r="P99" s="11"/>
      <c r="Q99" s="306" t="s">
        <v>33</v>
      </c>
      <c r="R99" s="333">
        <f>R101+R105</f>
        <v>4400.174</v>
      </c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333">
        <f>AI101+AI105</f>
        <v>4399.639999999999</v>
      </c>
      <c r="AJ99" s="14"/>
      <c r="AK99" s="14"/>
      <c r="AL99" s="14"/>
      <c r="AM99" s="335">
        <f>AI99/R99*100</f>
        <v>99.98786411628267</v>
      </c>
      <c r="AN99" s="8"/>
      <c r="AO99" s="3"/>
      <c r="AP99" s="2"/>
      <c r="AQ99" s="265"/>
    </row>
    <row r="100" spans="1:43" ht="18.75" customHeight="1">
      <c r="A100" s="279"/>
      <c r="B100" s="27"/>
      <c r="C100" s="27"/>
      <c r="D100" s="27"/>
      <c r="E100" s="27"/>
      <c r="F100" s="289"/>
      <c r="G100" s="10"/>
      <c r="H100" s="10"/>
      <c r="I100" s="10"/>
      <c r="J100" s="10"/>
      <c r="K100" s="10"/>
      <c r="L100" s="10"/>
      <c r="M100" s="10"/>
      <c r="N100" s="10"/>
      <c r="O100" s="10"/>
      <c r="P100" s="11"/>
      <c r="Q100" s="325"/>
      <c r="R100" s="334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334"/>
      <c r="AJ100" s="14"/>
      <c r="AK100" s="14"/>
      <c r="AL100" s="14"/>
      <c r="AM100" s="336"/>
      <c r="AN100" s="8"/>
      <c r="AO100" s="3"/>
      <c r="AP100" s="2"/>
      <c r="AQ100" s="299"/>
    </row>
    <row r="101" spans="1:43" ht="18.75" customHeight="1">
      <c r="A101" s="278" t="s">
        <v>137</v>
      </c>
      <c r="B101" s="271">
        <v>43957</v>
      </c>
      <c r="C101" s="167">
        <v>44075</v>
      </c>
      <c r="D101" s="167">
        <v>43957</v>
      </c>
      <c r="E101" s="167">
        <v>44088</v>
      </c>
      <c r="F101" s="290"/>
      <c r="G101" s="10"/>
      <c r="H101" s="10"/>
      <c r="I101" s="10"/>
      <c r="J101" s="10"/>
      <c r="K101" s="10"/>
      <c r="L101" s="10"/>
      <c r="M101" s="10"/>
      <c r="N101" s="10"/>
      <c r="O101" s="10"/>
      <c r="P101" s="11"/>
      <c r="Q101" s="306" t="s">
        <v>33</v>
      </c>
      <c r="R101" s="292">
        <v>3364.174</v>
      </c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292">
        <v>3364.173</v>
      </c>
      <c r="AJ101" s="17"/>
      <c r="AK101" s="17"/>
      <c r="AL101" s="17"/>
      <c r="AM101" s="295">
        <f>AI101/R101*100</f>
        <v>99.99997027502144</v>
      </c>
      <c r="AN101" s="8"/>
      <c r="AO101" s="3"/>
      <c r="AP101" s="2"/>
      <c r="AQ101" s="258" t="s">
        <v>139</v>
      </c>
    </row>
    <row r="102" spans="1:43" ht="9" customHeight="1" hidden="1">
      <c r="A102" s="285"/>
      <c r="B102" s="300"/>
      <c r="C102" s="26"/>
      <c r="D102" s="26"/>
      <c r="E102" s="26"/>
      <c r="F102" s="290"/>
      <c r="G102" s="10"/>
      <c r="H102" s="10"/>
      <c r="I102" s="10"/>
      <c r="J102" s="10"/>
      <c r="K102" s="10"/>
      <c r="L102" s="10"/>
      <c r="M102" s="10"/>
      <c r="N102" s="10"/>
      <c r="O102" s="10"/>
      <c r="P102" s="11"/>
      <c r="Q102" s="321"/>
      <c r="R102" s="420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420"/>
      <c r="AJ102" s="17"/>
      <c r="AK102" s="17"/>
      <c r="AL102" s="17"/>
      <c r="AM102" s="424"/>
      <c r="AN102" s="8"/>
      <c r="AO102" s="3"/>
      <c r="AP102" s="2"/>
      <c r="AQ102" s="263"/>
    </row>
    <row r="103" spans="1:43" ht="20.25" customHeight="1">
      <c r="A103" s="285"/>
      <c r="B103" s="300"/>
      <c r="C103" s="53"/>
      <c r="D103" s="53"/>
      <c r="E103" s="53"/>
      <c r="F103" s="290"/>
      <c r="G103" s="10"/>
      <c r="H103" s="10"/>
      <c r="I103" s="10"/>
      <c r="J103" s="10"/>
      <c r="K103" s="10"/>
      <c r="L103" s="10"/>
      <c r="M103" s="10"/>
      <c r="N103" s="10"/>
      <c r="O103" s="10"/>
      <c r="P103" s="11"/>
      <c r="Q103" s="321"/>
      <c r="R103" s="293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293"/>
      <c r="AJ103" s="14"/>
      <c r="AK103" s="14"/>
      <c r="AL103" s="14"/>
      <c r="AM103" s="296"/>
      <c r="AN103" s="8"/>
      <c r="AO103" s="3"/>
      <c r="AP103" s="2"/>
      <c r="AQ103" s="263"/>
    </row>
    <row r="104" spans="1:43" ht="14.25" customHeight="1">
      <c r="A104" s="279"/>
      <c r="B104" s="301"/>
      <c r="C104" s="27"/>
      <c r="D104" s="27"/>
      <c r="E104" s="27"/>
      <c r="F104" s="290"/>
      <c r="G104" s="10"/>
      <c r="H104" s="10"/>
      <c r="I104" s="10"/>
      <c r="J104" s="10"/>
      <c r="K104" s="10"/>
      <c r="L104" s="10"/>
      <c r="M104" s="10"/>
      <c r="N104" s="10"/>
      <c r="O104" s="10"/>
      <c r="P104" s="11"/>
      <c r="Q104" s="322"/>
      <c r="R104" s="294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294"/>
      <c r="AJ104" s="14"/>
      <c r="AK104" s="14"/>
      <c r="AL104" s="14"/>
      <c r="AM104" s="297"/>
      <c r="AN104" s="8"/>
      <c r="AO104" s="3"/>
      <c r="AP104" s="2"/>
      <c r="AQ104" s="264"/>
    </row>
    <row r="105" spans="1:43" ht="18.75" customHeight="1">
      <c r="A105" s="278" t="s">
        <v>138</v>
      </c>
      <c r="B105" s="167">
        <v>43969</v>
      </c>
      <c r="C105" s="167">
        <v>44196</v>
      </c>
      <c r="D105" s="167">
        <v>43969</v>
      </c>
      <c r="E105" s="167">
        <v>44193</v>
      </c>
      <c r="F105" s="290"/>
      <c r="G105" s="10"/>
      <c r="H105" s="10"/>
      <c r="I105" s="10"/>
      <c r="J105" s="10"/>
      <c r="K105" s="10"/>
      <c r="L105" s="10"/>
      <c r="M105" s="10"/>
      <c r="N105" s="10"/>
      <c r="O105" s="10"/>
      <c r="P105" s="11"/>
      <c r="Q105" s="320" t="s">
        <v>48</v>
      </c>
      <c r="R105" s="292">
        <v>1036</v>
      </c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292">
        <v>1035.467</v>
      </c>
      <c r="AJ105" s="17"/>
      <c r="AK105" s="17"/>
      <c r="AL105" s="17"/>
      <c r="AM105" s="295">
        <f>AI105/R105*100</f>
        <v>99.94855212355213</v>
      </c>
      <c r="AN105" s="8"/>
      <c r="AO105" s="3"/>
      <c r="AP105" s="2"/>
      <c r="AQ105" s="265"/>
    </row>
    <row r="106" spans="1:43" ht="6" customHeight="1">
      <c r="A106" s="285"/>
      <c r="B106" s="53"/>
      <c r="C106" s="53"/>
      <c r="D106" s="53"/>
      <c r="E106" s="53"/>
      <c r="F106" s="290"/>
      <c r="G106" s="10"/>
      <c r="H106" s="10"/>
      <c r="I106" s="10"/>
      <c r="J106" s="10"/>
      <c r="K106" s="10"/>
      <c r="L106" s="10"/>
      <c r="M106" s="10"/>
      <c r="N106" s="10"/>
      <c r="O106" s="10"/>
      <c r="P106" s="11"/>
      <c r="Q106" s="321"/>
      <c r="R106" s="293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293"/>
      <c r="AJ106" s="14"/>
      <c r="AK106" s="14"/>
      <c r="AL106" s="14"/>
      <c r="AM106" s="296"/>
      <c r="AN106" s="8"/>
      <c r="AO106" s="3"/>
      <c r="AP106" s="2"/>
      <c r="AQ106" s="298"/>
    </row>
    <row r="107" spans="1:43" ht="18.75" customHeight="1" hidden="1">
      <c r="A107" s="279"/>
      <c r="B107" s="27"/>
      <c r="C107" s="27"/>
      <c r="D107" s="27"/>
      <c r="E107" s="27"/>
      <c r="F107" s="291"/>
      <c r="G107" s="10"/>
      <c r="H107" s="10"/>
      <c r="I107" s="10"/>
      <c r="J107" s="10"/>
      <c r="K107" s="10"/>
      <c r="L107" s="10"/>
      <c r="M107" s="10"/>
      <c r="N107" s="10"/>
      <c r="O107" s="10"/>
      <c r="P107" s="11"/>
      <c r="Q107" s="322"/>
      <c r="R107" s="29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294"/>
      <c r="AJ107" s="14"/>
      <c r="AK107" s="14"/>
      <c r="AL107" s="14"/>
      <c r="AM107" s="297"/>
      <c r="AN107" s="8"/>
      <c r="AO107" s="3"/>
      <c r="AP107" s="2"/>
      <c r="AQ107" s="299"/>
    </row>
    <row r="108" spans="1:43" ht="18" customHeight="1">
      <c r="A108" s="308"/>
      <c r="B108" s="309"/>
      <c r="C108" s="309"/>
      <c r="D108" s="309"/>
      <c r="E108" s="309"/>
      <c r="F108" s="310"/>
      <c r="G108" s="310"/>
      <c r="H108" s="310"/>
      <c r="I108" s="310"/>
      <c r="J108" s="310"/>
      <c r="K108" s="310"/>
      <c r="L108" s="310"/>
      <c r="M108" s="310"/>
      <c r="N108" s="310"/>
      <c r="O108" s="310"/>
      <c r="P108" s="310"/>
      <c r="Q108" s="310"/>
      <c r="R108" s="310"/>
      <c r="S108" s="310"/>
      <c r="T108" s="310"/>
      <c r="U108" s="310"/>
      <c r="V108" s="310"/>
      <c r="W108" s="310"/>
      <c r="X108" s="310"/>
      <c r="Y108" s="310"/>
      <c r="Z108" s="310"/>
      <c r="AA108" s="310"/>
      <c r="AB108" s="310"/>
      <c r="AC108" s="310"/>
      <c r="AD108" s="310"/>
      <c r="AE108" s="310"/>
      <c r="AF108" s="310"/>
      <c r="AG108" s="310"/>
      <c r="AH108" s="310"/>
      <c r="AI108" s="310"/>
      <c r="AJ108" s="310"/>
      <c r="AK108" s="310"/>
      <c r="AL108" s="310"/>
      <c r="AM108" s="311"/>
      <c r="AN108" s="8"/>
      <c r="AO108" s="3"/>
      <c r="AP108" s="2"/>
      <c r="AQ108" s="2"/>
    </row>
    <row r="109" spans="1:43" ht="24.75" customHeight="1">
      <c r="A109" s="288" t="s">
        <v>112</v>
      </c>
      <c r="B109" s="287">
        <v>43831</v>
      </c>
      <c r="C109" s="287">
        <v>44196</v>
      </c>
      <c r="D109" s="287">
        <v>43831</v>
      </c>
      <c r="E109" s="287">
        <v>44196</v>
      </c>
      <c r="F109" s="278" t="s">
        <v>58</v>
      </c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210" t="s">
        <v>45</v>
      </c>
      <c r="R109" s="220">
        <f>R110+R111</f>
        <v>434.12699999999995</v>
      </c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F109" s="221"/>
      <c r="AG109" s="221"/>
      <c r="AH109" s="221"/>
      <c r="AI109" s="220">
        <f>AI110+AI111</f>
        <v>8.3</v>
      </c>
      <c r="AJ109" s="222"/>
      <c r="AK109" s="222"/>
      <c r="AL109" s="222"/>
      <c r="AM109" s="223">
        <f>AI109/R109*100</f>
        <v>1.911882928267535</v>
      </c>
      <c r="AN109" s="8"/>
      <c r="AO109" s="3"/>
      <c r="AP109" s="2"/>
      <c r="AQ109" s="2"/>
    </row>
    <row r="110" spans="1:43" ht="18" customHeight="1">
      <c r="A110" s="276"/>
      <c r="B110" s="285"/>
      <c r="C110" s="285"/>
      <c r="D110" s="285"/>
      <c r="E110" s="285"/>
      <c r="F110" s="285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209" t="s">
        <v>46</v>
      </c>
      <c r="R110" s="216">
        <f>R113</f>
        <v>349.15</v>
      </c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2">
        <f>AI113</f>
        <v>0</v>
      </c>
      <c r="AJ110" s="198"/>
      <c r="AK110" s="198"/>
      <c r="AL110" s="198"/>
      <c r="AM110" s="214">
        <v>0</v>
      </c>
      <c r="AN110" s="8"/>
      <c r="AO110" s="3"/>
      <c r="AP110" s="2"/>
      <c r="AQ110" s="2"/>
    </row>
    <row r="111" spans="1:43" ht="18" customHeight="1">
      <c r="A111" s="277"/>
      <c r="B111" s="279"/>
      <c r="C111" s="279"/>
      <c r="D111" s="279"/>
      <c r="E111" s="279"/>
      <c r="F111" s="285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209" t="s">
        <v>33</v>
      </c>
      <c r="R111" s="216">
        <f>R114+R116+R118</f>
        <v>84.977</v>
      </c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6">
        <f>AI114+AI116+AI118</f>
        <v>8.3</v>
      </c>
      <c r="AJ111" s="198"/>
      <c r="AK111" s="198"/>
      <c r="AL111" s="198"/>
      <c r="AM111" s="219">
        <f>AI111/R111*100</f>
        <v>9.767348812031491</v>
      </c>
      <c r="AN111" s="8"/>
      <c r="AO111" s="3"/>
      <c r="AP111" s="2"/>
      <c r="AQ111" s="2"/>
    </row>
    <row r="112" spans="1:43" ht="18" customHeight="1">
      <c r="A112" s="278" t="s">
        <v>113</v>
      </c>
      <c r="B112" s="280">
        <v>43951</v>
      </c>
      <c r="C112" s="280">
        <v>44196</v>
      </c>
      <c r="D112" s="282" t="s">
        <v>54</v>
      </c>
      <c r="E112" s="282" t="s">
        <v>54</v>
      </c>
      <c r="F112" s="285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209" t="s">
        <v>45</v>
      </c>
      <c r="R112" s="212">
        <f>R113+R114</f>
        <v>367.527</v>
      </c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3"/>
      <c r="AI112" s="212">
        <v>0</v>
      </c>
      <c r="AJ112" s="213"/>
      <c r="AK112" s="213"/>
      <c r="AL112" s="213"/>
      <c r="AM112" s="214">
        <v>0</v>
      </c>
      <c r="AN112" s="8"/>
      <c r="AO112" s="3"/>
      <c r="AP112" s="2"/>
      <c r="AQ112" s="258" t="s">
        <v>203</v>
      </c>
    </row>
    <row r="113" spans="1:43" ht="18" customHeight="1">
      <c r="A113" s="285"/>
      <c r="B113" s="286"/>
      <c r="C113" s="286"/>
      <c r="D113" s="286"/>
      <c r="E113" s="286"/>
      <c r="F113" s="285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209" t="s">
        <v>46</v>
      </c>
      <c r="R113" s="216">
        <v>349.15</v>
      </c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/>
      <c r="AG113" s="213"/>
      <c r="AH113" s="213"/>
      <c r="AI113" s="212">
        <v>0</v>
      </c>
      <c r="AJ113" s="213"/>
      <c r="AK113" s="213"/>
      <c r="AL113" s="213"/>
      <c r="AM113" s="214">
        <v>0</v>
      </c>
      <c r="AN113" s="8"/>
      <c r="AO113" s="3"/>
      <c r="AP113" s="2"/>
      <c r="AQ113" s="259"/>
    </row>
    <row r="114" spans="1:43" ht="147" customHeight="1">
      <c r="A114" s="279"/>
      <c r="B114" s="281"/>
      <c r="C114" s="281"/>
      <c r="D114" s="281"/>
      <c r="E114" s="281"/>
      <c r="F114" s="285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211" t="s">
        <v>33</v>
      </c>
      <c r="R114" s="215">
        <v>18.377</v>
      </c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2">
        <v>0</v>
      </c>
      <c r="AJ114" s="213"/>
      <c r="AK114" s="213"/>
      <c r="AL114" s="213"/>
      <c r="AM114" s="214">
        <v>0</v>
      </c>
      <c r="AN114" s="8"/>
      <c r="AO114" s="3"/>
      <c r="AP114" s="2"/>
      <c r="AQ114" s="260"/>
    </row>
    <row r="115" spans="1:43" ht="18" customHeight="1">
      <c r="A115" s="278" t="s">
        <v>114</v>
      </c>
      <c r="B115" s="287">
        <v>43831</v>
      </c>
      <c r="C115" s="287">
        <v>44196</v>
      </c>
      <c r="D115" s="287">
        <v>43831</v>
      </c>
      <c r="E115" s="287">
        <v>44196</v>
      </c>
      <c r="F115" s="285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209" t="s">
        <v>45</v>
      </c>
      <c r="R115" s="216">
        <f>R116</f>
        <v>8.3</v>
      </c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6">
        <f>AI116</f>
        <v>8.3</v>
      </c>
      <c r="AJ115" s="198"/>
      <c r="AK115" s="198"/>
      <c r="AL115" s="198"/>
      <c r="AM115" s="214">
        <f>AI115/R115*100</f>
        <v>100</v>
      </c>
      <c r="AN115" s="8"/>
      <c r="AO115" s="3"/>
      <c r="AP115" s="2"/>
      <c r="AQ115" s="258" t="s">
        <v>175</v>
      </c>
    </row>
    <row r="116" spans="1:43" ht="25.5" customHeight="1">
      <c r="A116" s="279"/>
      <c r="B116" s="279"/>
      <c r="C116" s="279"/>
      <c r="D116" s="279"/>
      <c r="E116" s="279"/>
      <c r="F116" s="285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209" t="s">
        <v>33</v>
      </c>
      <c r="R116" s="216">
        <v>8.3</v>
      </c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6">
        <v>8.3</v>
      </c>
      <c r="AJ116" s="198"/>
      <c r="AK116" s="198"/>
      <c r="AL116" s="198"/>
      <c r="AM116" s="214">
        <f>AI116/R116*100</f>
        <v>100</v>
      </c>
      <c r="AN116" s="8"/>
      <c r="AO116" s="3"/>
      <c r="AP116" s="2"/>
      <c r="AQ116" s="260"/>
    </row>
    <row r="117" spans="1:43" ht="18" customHeight="1">
      <c r="A117" s="278" t="s">
        <v>115</v>
      </c>
      <c r="B117" s="280">
        <v>43831</v>
      </c>
      <c r="C117" s="280">
        <v>44196</v>
      </c>
      <c r="D117" s="282" t="s">
        <v>54</v>
      </c>
      <c r="E117" s="282" t="s">
        <v>54</v>
      </c>
      <c r="F117" s="285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209" t="s">
        <v>45</v>
      </c>
      <c r="R117" s="216">
        <f>R118</f>
        <v>58.3</v>
      </c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8">
        <v>0</v>
      </c>
      <c r="AJ117" s="198"/>
      <c r="AK117" s="198"/>
      <c r="AL117" s="198"/>
      <c r="AM117" s="214">
        <v>0</v>
      </c>
      <c r="AN117" s="8"/>
      <c r="AO117" s="3"/>
      <c r="AP117" s="2"/>
      <c r="AQ117" s="283" t="s">
        <v>176</v>
      </c>
    </row>
    <row r="118" spans="1:43" ht="87.75" customHeight="1">
      <c r="A118" s="279"/>
      <c r="B118" s="281"/>
      <c r="C118" s="281"/>
      <c r="D118" s="281"/>
      <c r="E118" s="281"/>
      <c r="F118" s="279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209" t="s">
        <v>33</v>
      </c>
      <c r="R118" s="216">
        <v>58.3</v>
      </c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8">
        <v>0</v>
      </c>
      <c r="AJ118" s="198"/>
      <c r="AK118" s="198"/>
      <c r="AL118" s="198"/>
      <c r="AM118" s="214">
        <v>0</v>
      </c>
      <c r="AN118" s="8"/>
      <c r="AO118" s="3"/>
      <c r="AP118" s="2"/>
      <c r="AQ118" s="284"/>
    </row>
    <row r="119" spans="1:43" ht="18" customHeight="1">
      <c r="A119" s="206"/>
      <c r="B119" s="207"/>
      <c r="C119" s="207"/>
      <c r="D119" s="207"/>
      <c r="E119" s="207"/>
      <c r="F119" s="20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9"/>
      <c r="AN119" s="8"/>
      <c r="AO119" s="3"/>
      <c r="AP119" s="2"/>
      <c r="AQ119" s="2"/>
    </row>
    <row r="120" spans="1:43" ht="16.5" customHeight="1">
      <c r="A120" s="319" t="s">
        <v>116</v>
      </c>
      <c r="B120" s="168">
        <v>43831</v>
      </c>
      <c r="C120" s="168">
        <v>44196</v>
      </c>
      <c r="D120" s="168">
        <v>43831</v>
      </c>
      <c r="E120" s="234">
        <v>44196</v>
      </c>
      <c r="F120" s="274" t="s">
        <v>66</v>
      </c>
      <c r="G120" s="10" t="s">
        <v>12</v>
      </c>
      <c r="H120" s="10" t="s">
        <v>19</v>
      </c>
      <c r="I120" s="10" t="s">
        <v>11</v>
      </c>
      <c r="J120" s="10" t="s">
        <v>11</v>
      </c>
      <c r="K120" s="10"/>
      <c r="L120" s="10"/>
      <c r="M120" s="10"/>
      <c r="N120" s="10"/>
      <c r="O120" s="10"/>
      <c r="P120" s="11">
        <v>30</v>
      </c>
      <c r="Q120" s="96" t="s">
        <v>35</v>
      </c>
      <c r="R120" s="111">
        <f>R121+R122</f>
        <v>14983.988</v>
      </c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>
        <f>AI121+AI122</f>
        <v>14066.476999999999</v>
      </c>
      <c r="AJ120" s="16"/>
      <c r="AK120" s="16"/>
      <c r="AL120" s="16"/>
      <c r="AM120" s="108">
        <f>AI120/R120*100</f>
        <v>93.87672360655921</v>
      </c>
      <c r="AN120" s="8">
        <v>0</v>
      </c>
      <c r="AO120" s="3">
        <v>0</v>
      </c>
      <c r="AP120" s="2">
        <v>0</v>
      </c>
      <c r="AQ120" s="2"/>
    </row>
    <row r="121" spans="1:43" ht="19.5" customHeight="1">
      <c r="A121" s="285"/>
      <c r="B121" s="53"/>
      <c r="C121" s="53"/>
      <c r="D121" s="53"/>
      <c r="E121" s="53"/>
      <c r="F121" s="289"/>
      <c r="G121" s="10"/>
      <c r="H121" s="10"/>
      <c r="I121" s="10"/>
      <c r="J121" s="10"/>
      <c r="K121" s="10"/>
      <c r="L121" s="10"/>
      <c r="M121" s="10"/>
      <c r="N121" s="10"/>
      <c r="O121" s="10"/>
      <c r="P121" s="11"/>
      <c r="Q121" s="24" t="s">
        <v>46</v>
      </c>
      <c r="R121" s="62">
        <f>R123</f>
        <v>2.9</v>
      </c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>
        <f>AI123</f>
        <v>2.9</v>
      </c>
      <c r="AJ121" s="14"/>
      <c r="AK121" s="14"/>
      <c r="AL121" s="14"/>
      <c r="AM121" s="106">
        <f>AI121/R121*100</f>
        <v>100</v>
      </c>
      <c r="AN121" s="8"/>
      <c r="AO121" s="3"/>
      <c r="AP121" s="2"/>
      <c r="AQ121" s="265"/>
    </row>
    <row r="122" spans="1:43" ht="18.75" customHeight="1">
      <c r="A122" s="279"/>
      <c r="B122" s="27"/>
      <c r="C122" s="27"/>
      <c r="D122" s="27"/>
      <c r="E122" s="27"/>
      <c r="F122" s="289"/>
      <c r="G122" s="10"/>
      <c r="H122" s="10"/>
      <c r="I122" s="10"/>
      <c r="J122" s="10"/>
      <c r="K122" s="10"/>
      <c r="L122" s="10"/>
      <c r="M122" s="10"/>
      <c r="N122" s="10"/>
      <c r="O122" s="10"/>
      <c r="P122" s="11"/>
      <c r="Q122" s="110" t="s">
        <v>33</v>
      </c>
      <c r="R122" s="112">
        <f>R126+R129</f>
        <v>14981.088</v>
      </c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>
        <f>AI126+AI129</f>
        <v>14063.577</v>
      </c>
      <c r="AJ122" s="90"/>
      <c r="AK122" s="90"/>
      <c r="AL122" s="90"/>
      <c r="AM122" s="106">
        <f>AI122/R122*100</f>
        <v>93.87553827866174</v>
      </c>
      <c r="AN122" s="8"/>
      <c r="AO122" s="3"/>
      <c r="AP122" s="2"/>
      <c r="AQ122" s="267"/>
    </row>
    <row r="123" spans="1:43" ht="18" customHeight="1">
      <c r="A123" s="421" t="s">
        <v>140</v>
      </c>
      <c r="B123" s="173">
        <v>43831</v>
      </c>
      <c r="C123" s="173">
        <v>44196</v>
      </c>
      <c r="D123" s="173">
        <v>43831</v>
      </c>
      <c r="E123" s="173">
        <v>44196</v>
      </c>
      <c r="F123" s="275"/>
      <c r="G123" s="10"/>
      <c r="H123" s="10"/>
      <c r="I123" s="10"/>
      <c r="J123" s="10"/>
      <c r="K123" s="10"/>
      <c r="L123" s="10"/>
      <c r="M123" s="10"/>
      <c r="N123" s="10"/>
      <c r="O123" s="10"/>
      <c r="P123" s="11"/>
      <c r="Q123" s="306" t="s">
        <v>46</v>
      </c>
      <c r="R123" s="292">
        <v>2.9</v>
      </c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292">
        <v>2.9</v>
      </c>
      <c r="AJ123" s="17"/>
      <c r="AK123" s="17"/>
      <c r="AL123" s="17"/>
      <c r="AM123" s="295">
        <f>AI123/R123*100</f>
        <v>100</v>
      </c>
      <c r="AN123" s="8"/>
      <c r="AO123" s="3"/>
      <c r="AP123" s="2"/>
      <c r="AQ123" s="258" t="s">
        <v>190</v>
      </c>
    </row>
    <row r="124" spans="1:43" ht="114" customHeight="1">
      <c r="A124" s="422"/>
      <c r="B124" s="51"/>
      <c r="C124" s="51"/>
      <c r="D124" s="51"/>
      <c r="E124" s="51"/>
      <c r="F124" s="275"/>
      <c r="G124" s="10"/>
      <c r="H124" s="10"/>
      <c r="I124" s="10"/>
      <c r="J124" s="10"/>
      <c r="K124" s="10"/>
      <c r="L124" s="10"/>
      <c r="M124" s="10"/>
      <c r="N124" s="10"/>
      <c r="O124" s="10"/>
      <c r="P124" s="11"/>
      <c r="Q124" s="321"/>
      <c r="R124" s="293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293"/>
      <c r="AJ124" s="14"/>
      <c r="AK124" s="14"/>
      <c r="AL124" s="14"/>
      <c r="AM124" s="296"/>
      <c r="AN124" s="8"/>
      <c r="AO124" s="3"/>
      <c r="AP124" s="2"/>
      <c r="AQ124" s="259"/>
    </row>
    <row r="125" spans="1:43" ht="3" customHeight="1" hidden="1">
      <c r="A125" s="423"/>
      <c r="B125" s="29"/>
      <c r="C125" s="29"/>
      <c r="D125" s="29"/>
      <c r="E125" s="29"/>
      <c r="F125" s="275"/>
      <c r="G125" s="10"/>
      <c r="H125" s="10"/>
      <c r="I125" s="10"/>
      <c r="J125" s="10"/>
      <c r="K125" s="10"/>
      <c r="L125" s="10"/>
      <c r="M125" s="10"/>
      <c r="N125" s="10"/>
      <c r="O125" s="10"/>
      <c r="P125" s="11"/>
      <c r="Q125" s="322"/>
      <c r="R125" s="294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294"/>
      <c r="AJ125" s="14"/>
      <c r="AK125" s="14"/>
      <c r="AL125" s="14"/>
      <c r="AM125" s="297"/>
      <c r="AN125" s="8"/>
      <c r="AO125" s="3"/>
      <c r="AP125" s="2"/>
      <c r="AQ125" s="260"/>
    </row>
    <row r="126" spans="1:43" ht="18" customHeight="1">
      <c r="A126" s="278" t="s">
        <v>141</v>
      </c>
      <c r="B126" s="174">
        <v>43831</v>
      </c>
      <c r="C126" s="174">
        <v>44196</v>
      </c>
      <c r="D126" s="174">
        <v>43831</v>
      </c>
      <c r="E126" s="174">
        <v>44196</v>
      </c>
      <c r="F126" s="275"/>
      <c r="G126" s="10"/>
      <c r="H126" s="10"/>
      <c r="I126" s="10"/>
      <c r="J126" s="10"/>
      <c r="K126" s="10"/>
      <c r="L126" s="10"/>
      <c r="M126" s="10"/>
      <c r="N126" s="10"/>
      <c r="O126" s="10"/>
      <c r="P126" s="11"/>
      <c r="Q126" s="306" t="s">
        <v>33</v>
      </c>
      <c r="R126" s="317">
        <v>14957.088</v>
      </c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317">
        <v>14058.577</v>
      </c>
      <c r="AJ126" s="14"/>
      <c r="AK126" s="14"/>
      <c r="AL126" s="14"/>
      <c r="AM126" s="295">
        <f>AI126/R126*100</f>
        <v>93.9927411004067</v>
      </c>
      <c r="AN126" s="8"/>
      <c r="AO126" s="3"/>
      <c r="AP126" s="2"/>
      <c r="AQ126" s="258" t="s">
        <v>192</v>
      </c>
    </row>
    <row r="127" spans="1:43" ht="224.25" customHeight="1">
      <c r="A127" s="300"/>
      <c r="B127" s="91"/>
      <c r="C127" s="91"/>
      <c r="D127" s="91"/>
      <c r="E127" s="91"/>
      <c r="F127" s="275"/>
      <c r="G127" s="10"/>
      <c r="H127" s="10"/>
      <c r="I127" s="10"/>
      <c r="J127" s="10"/>
      <c r="K127" s="10"/>
      <c r="L127" s="10"/>
      <c r="M127" s="10"/>
      <c r="N127" s="10"/>
      <c r="O127" s="10"/>
      <c r="P127" s="11"/>
      <c r="Q127" s="316"/>
      <c r="R127" s="318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318"/>
      <c r="AJ127" s="14"/>
      <c r="AK127" s="14"/>
      <c r="AL127" s="14"/>
      <c r="AM127" s="315"/>
      <c r="AN127" s="8"/>
      <c r="AO127" s="3"/>
      <c r="AP127" s="2"/>
      <c r="AQ127" s="260"/>
    </row>
    <row r="128" spans="1:43" ht="18" customHeight="1" hidden="1">
      <c r="A128" s="301"/>
      <c r="B128" s="91"/>
      <c r="C128" s="91"/>
      <c r="D128" s="91"/>
      <c r="E128" s="91"/>
      <c r="F128" s="275"/>
      <c r="G128" s="10"/>
      <c r="H128" s="10"/>
      <c r="I128" s="10"/>
      <c r="J128" s="10"/>
      <c r="K128" s="10"/>
      <c r="L128" s="10"/>
      <c r="M128" s="10"/>
      <c r="N128" s="10"/>
      <c r="O128" s="10"/>
      <c r="P128" s="11"/>
      <c r="Q128" s="24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14"/>
      <c r="AK128" s="14"/>
      <c r="AL128" s="14"/>
      <c r="AM128" s="68"/>
      <c r="AN128" s="8"/>
      <c r="AO128" s="3"/>
      <c r="AP128" s="2"/>
      <c r="AQ128" s="2"/>
    </row>
    <row r="129" spans="1:43" ht="18.75" customHeight="1">
      <c r="A129" s="278" t="s">
        <v>149</v>
      </c>
      <c r="B129" s="167">
        <v>43831</v>
      </c>
      <c r="C129" s="167">
        <v>44196</v>
      </c>
      <c r="D129" s="167">
        <v>43892</v>
      </c>
      <c r="E129" s="167">
        <v>43921</v>
      </c>
      <c r="F129" s="275"/>
      <c r="G129" s="10"/>
      <c r="H129" s="10"/>
      <c r="I129" s="10"/>
      <c r="J129" s="10"/>
      <c r="K129" s="10"/>
      <c r="L129" s="10"/>
      <c r="M129" s="10"/>
      <c r="N129" s="10"/>
      <c r="O129" s="10"/>
      <c r="P129" s="11"/>
      <c r="Q129" s="320" t="s">
        <v>33</v>
      </c>
      <c r="R129" s="317">
        <v>24</v>
      </c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317">
        <v>5</v>
      </c>
      <c r="AJ129" s="17"/>
      <c r="AK129" s="17"/>
      <c r="AL129" s="17"/>
      <c r="AM129" s="295">
        <f>AI129/R129*100</f>
        <v>20.833333333333336</v>
      </c>
      <c r="AN129" s="8"/>
      <c r="AO129" s="3"/>
      <c r="AP129" s="2"/>
      <c r="AQ129" s="326" t="s">
        <v>191</v>
      </c>
    </row>
    <row r="130" spans="1:43" ht="120" customHeight="1">
      <c r="A130" s="285"/>
      <c r="B130" s="53"/>
      <c r="C130" s="53"/>
      <c r="D130" s="53"/>
      <c r="E130" s="53"/>
      <c r="F130" s="275"/>
      <c r="G130" s="10"/>
      <c r="H130" s="10"/>
      <c r="I130" s="10"/>
      <c r="J130" s="10"/>
      <c r="K130" s="10"/>
      <c r="L130" s="10"/>
      <c r="M130" s="10"/>
      <c r="N130" s="10"/>
      <c r="O130" s="10"/>
      <c r="P130" s="11"/>
      <c r="Q130" s="321"/>
      <c r="R130" s="323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323"/>
      <c r="AJ130" s="14"/>
      <c r="AK130" s="14"/>
      <c r="AL130" s="14"/>
      <c r="AM130" s="296"/>
      <c r="AN130" s="8"/>
      <c r="AO130" s="3"/>
      <c r="AP130" s="2"/>
      <c r="AQ130" s="327"/>
    </row>
    <row r="131" spans="1:43" ht="152.25" customHeight="1">
      <c r="A131" s="279"/>
      <c r="B131" s="27"/>
      <c r="C131" s="27"/>
      <c r="D131" s="27"/>
      <c r="E131" s="27"/>
      <c r="F131" s="304"/>
      <c r="G131" s="10"/>
      <c r="H131" s="10"/>
      <c r="I131" s="10"/>
      <c r="J131" s="10"/>
      <c r="K131" s="10"/>
      <c r="L131" s="10"/>
      <c r="M131" s="10"/>
      <c r="N131" s="10"/>
      <c r="O131" s="10"/>
      <c r="P131" s="11"/>
      <c r="Q131" s="322"/>
      <c r="R131" s="324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324"/>
      <c r="AJ131" s="14"/>
      <c r="AK131" s="14"/>
      <c r="AL131" s="14"/>
      <c r="AM131" s="297"/>
      <c r="AN131" s="8"/>
      <c r="AO131" s="3"/>
      <c r="AP131" s="2"/>
      <c r="AQ131" s="328"/>
    </row>
    <row r="132" spans="1:43" ht="17.25" customHeight="1">
      <c r="A132" s="308"/>
      <c r="B132" s="309"/>
      <c r="C132" s="309"/>
      <c r="D132" s="309"/>
      <c r="E132" s="309"/>
      <c r="F132" s="310"/>
      <c r="G132" s="310"/>
      <c r="H132" s="310"/>
      <c r="I132" s="310"/>
      <c r="J132" s="310"/>
      <c r="K132" s="310"/>
      <c r="L132" s="310"/>
      <c r="M132" s="310"/>
      <c r="N132" s="310"/>
      <c r="O132" s="310"/>
      <c r="P132" s="310"/>
      <c r="Q132" s="310"/>
      <c r="R132" s="310"/>
      <c r="S132" s="310"/>
      <c r="T132" s="310"/>
      <c r="U132" s="310"/>
      <c r="V132" s="310"/>
      <c r="W132" s="310"/>
      <c r="X132" s="310"/>
      <c r="Y132" s="310"/>
      <c r="Z132" s="310"/>
      <c r="AA132" s="310"/>
      <c r="AB132" s="310"/>
      <c r="AC132" s="310"/>
      <c r="AD132" s="310"/>
      <c r="AE132" s="310"/>
      <c r="AF132" s="310"/>
      <c r="AG132" s="310"/>
      <c r="AH132" s="310"/>
      <c r="AI132" s="310"/>
      <c r="AJ132" s="310"/>
      <c r="AK132" s="310"/>
      <c r="AL132" s="310"/>
      <c r="AM132" s="311"/>
      <c r="AN132" s="8"/>
      <c r="AO132" s="3"/>
      <c r="AP132" s="2"/>
      <c r="AQ132" s="2"/>
    </row>
    <row r="133" spans="1:43" ht="20.25" customHeight="1">
      <c r="A133" s="319" t="s">
        <v>117</v>
      </c>
      <c r="B133" s="168">
        <v>43831</v>
      </c>
      <c r="C133" s="168">
        <v>44196</v>
      </c>
      <c r="D133" s="168">
        <v>43831</v>
      </c>
      <c r="E133" s="195">
        <v>44196</v>
      </c>
      <c r="F133" s="302" t="s">
        <v>58</v>
      </c>
      <c r="G133" s="10" t="s">
        <v>12</v>
      </c>
      <c r="H133" s="10" t="s">
        <v>20</v>
      </c>
      <c r="I133" s="10" t="s">
        <v>11</v>
      </c>
      <c r="J133" s="10" t="s">
        <v>11</v>
      </c>
      <c r="K133" s="10"/>
      <c r="L133" s="10"/>
      <c r="M133" s="10"/>
      <c r="N133" s="10"/>
      <c r="O133" s="10"/>
      <c r="P133" s="11">
        <v>16</v>
      </c>
      <c r="Q133" s="96" t="s">
        <v>35</v>
      </c>
      <c r="R133" s="66">
        <f>R134</f>
        <v>751.2</v>
      </c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66">
        <f>AI134</f>
        <v>666.985</v>
      </c>
      <c r="AJ133" s="16"/>
      <c r="AK133" s="16"/>
      <c r="AL133" s="16"/>
      <c r="AM133" s="108">
        <f>AI133/R133*100</f>
        <v>88.78927050053248</v>
      </c>
      <c r="AN133" s="8">
        <v>0</v>
      </c>
      <c r="AO133" s="3">
        <v>0</v>
      </c>
      <c r="AP133" s="2">
        <v>0</v>
      </c>
      <c r="AQ133" s="265"/>
    </row>
    <row r="134" spans="1:43" ht="18" customHeight="1">
      <c r="A134" s="285"/>
      <c r="B134" s="53"/>
      <c r="C134" s="53"/>
      <c r="D134" s="53"/>
      <c r="E134" s="53"/>
      <c r="F134" s="303"/>
      <c r="G134" s="10"/>
      <c r="H134" s="10"/>
      <c r="I134" s="10"/>
      <c r="J134" s="10"/>
      <c r="K134" s="10"/>
      <c r="L134" s="10"/>
      <c r="M134" s="10"/>
      <c r="N134" s="10"/>
      <c r="O134" s="10"/>
      <c r="P134" s="11"/>
      <c r="Q134" s="306" t="s">
        <v>33</v>
      </c>
      <c r="R134" s="317">
        <f>R136+R142+R144+R146</f>
        <v>751.2</v>
      </c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317">
        <f>AI136+AI142+AI144+AI146</f>
        <v>666.985</v>
      </c>
      <c r="AJ134" s="17"/>
      <c r="AK134" s="17"/>
      <c r="AL134" s="17"/>
      <c r="AM134" s="295">
        <f>AI134/R134*100</f>
        <v>88.78927050053248</v>
      </c>
      <c r="AN134" s="8"/>
      <c r="AO134" s="3"/>
      <c r="AP134" s="2"/>
      <c r="AQ134" s="266"/>
    </row>
    <row r="135" spans="1:43" ht="18" customHeight="1">
      <c r="A135" s="279"/>
      <c r="B135" s="27"/>
      <c r="C135" s="27"/>
      <c r="D135" s="27"/>
      <c r="E135" s="27"/>
      <c r="F135" s="303"/>
      <c r="G135" s="10"/>
      <c r="H135" s="10"/>
      <c r="I135" s="10"/>
      <c r="J135" s="10"/>
      <c r="K135" s="10"/>
      <c r="L135" s="10"/>
      <c r="M135" s="10"/>
      <c r="N135" s="10"/>
      <c r="O135" s="10"/>
      <c r="P135" s="11"/>
      <c r="Q135" s="325"/>
      <c r="R135" s="318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318"/>
      <c r="AJ135" s="17"/>
      <c r="AK135" s="17"/>
      <c r="AL135" s="17"/>
      <c r="AM135" s="315"/>
      <c r="AN135" s="8"/>
      <c r="AO135" s="3"/>
      <c r="AP135" s="2"/>
      <c r="AQ135" s="267"/>
    </row>
    <row r="136" spans="1:43" ht="41.25" customHeight="1">
      <c r="A136" s="278" t="s">
        <v>142</v>
      </c>
      <c r="B136" s="287">
        <v>43922</v>
      </c>
      <c r="C136" s="287">
        <v>44104</v>
      </c>
      <c r="D136" s="287">
        <v>43922</v>
      </c>
      <c r="E136" s="287">
        <v>44074</v>
      </c>
      <c r="F136" s="275"/>
      <c r="G136" s="10"/>
      <c r="H136" s="10"/>
      <c r="I136" s="10"/>
      <c r="J136" s="10"/>
      <c r="K136" s="10"/>
      <c r="L136" s="10"/>
      <c r="M136" s="10"/>
      <c r="N136" s="10"/>
      <c r="O136" s="10"/>
      <c r="P136" s="11"/>
      <c r="Q136" s="118" t="s">
        <v>45</v>
      </c>
      <c r="R136" s="85">
        <f>R137</f>
        <v>104.6</v>
      </c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85">
        <f>AI137</f>
        <v>30.523000000000003</v>
      </c>
      <c r="AJ136" s="14"/>
      <c r="AK136" s="14"/>
      <c r="AL136" s="14"/>
      <c r="AM136" s="89">
        <f>AI136/R136*100</f>
        <v>29.180688336520085</v>
      </c>
      <c r="AN136" s="8"/>
      <c r="AO136" s="3"/>
      <c r="AP136" s="2"/>
      <c r="AQ136" s="258" t="s">
        <v>101</v>
      </c>
    </row>
    <row r="137" spans="1:43" ht="18" customHeight="1">
      <c r="A137" s="276"/>
      <c r="B137" s="276"/>
      <c r="C137" s="276"/>
      <c r="D137" s="276"/>
      <c r="E137" s="276"/>
      <c r="F137" s="275"/>
      <c r="G137" s="10"/>
      <c r="H137" s="10"/>
      <c r="I137" s="10"/>
      <c r="J137" s="10"/>
      <c r="K137" s="10"/>
      <c r="L137" s="10"/>
      <c r="M137" s="10"/>
      <c r="N137" s="10"/>
      <c r="O137" s="10"/>
      <c r="P137" s="11"/>
      <c r="Q137" s="306" t="s">
        <v>33</v>
      </c>
      <c r="R137" s="317">
        <f>R139+R140+R141</f>
        <v>104.6</v>
      </c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317">
        <f>AI139+AI140+AI141</f>
        <v>30.523000000000003</v>
      </c>
      <c r="AJ137" s="98"/>
      <c r="AK137" s="98"/>
      <c r="AL137" s="98"/>
      <c r="AM137" s="295">
        <f>AI137/R137*100</f>
        <v>29.180688336520085</v>
      </c>
      <c r="AN137" s="8"/>
      <c r="AO137" s="3"/>
      <c r="AP137" s="2"/>
      <c r="AQ137" s="261"/>
    </row>
    <row r="138" spans="1:43" ht="262.5" customHeight="1">
      <c r="A138" s="277"/>
      <c r="B138" s="277"/>
      <c r="C138" s="277"/>
      <c r="D138" s="277"/>
      <c r="E138" s="277"/>
      <c r="F138" s="275"/>
      <c r="G138" s="10"/>
      <c r="H138" s="10"/>
      <c r="I138" s="10"/>
      <c r="J138" s="10"/>
      <c r="K138" s="10"/>
      <c r="L138" s="10"/>
      <c r="M138" s="10"/>
      <c r="N138" s="10"/>
      <c r="O138" s="10"/>
      <c r="P138" s="11"/>
      <c r="Q138" s="316"/>
      <c r="R138" s="31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318"/>
      <c r="AJ138" s="98"/>
      <c r="AK138" s="98"/>
      <c r="AL138" s="98"/>
      <c r="AM138" s="315"/>
      <c r="AN138" s="8"/>
      <c r="AO138" s="3"/>
      <c r="AP138" s="2"/>
      <c r="AQ138" s="262"/>
    </row>
    <row r="139" spans="1:43" ht="92.25" customHeight="1">
      <c r="A139" s="43" t="s">
        <v>143</v>
      </c>
      <c r="B139" s="92">
        <v>43922</v>
      </c>
      <c r="C139" s="92">
        <v>44104</v>
      </c>
      <c r="D139" s="92">
        <v>43922</v>
      </c>
      <c r="E139" s="92">
        <v>43983</v>
      </c>
      <c r="F139" s="275"/>
      <c r="G139" s="10"/>
      <c r="H139" s="10"/>
      <c r="I139" s="10"/>
      <c r="J139" s="10"/>
      <c r="K139" s="10"/>
      <c r="L139" s="10"/>
      <c r="M139" s="10"/>
      <c r="N139" s="10"/>
      <c r="O139" s="10"/>
      <c r="P139" s="11"/>
      <c r="Q139" s="113" t="s">
        <v>33</v>
      </c>
      <c r="R139" s="114">
        <v>38.6</v>
      </c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14">
        <v>10.524</v>
      </c>
      <c r="AJ139" s="61"/>
      <c r="AK139" s="61"/>
      <c r="AL139" s="61"/>
      <c r="AM139" s="115">
        <f>AI139/R139*100</f>
        <v>27.264248704663206</v>
      </c>
      <c r="AN139" s="8"/>
      <c r="AO139" s="3"/>
      <c r="AP139" s="2"/>
      <c r="AQ139" s="200" t="s">
        <v>102</v>
      </c>
    </row>
    <row r="140" spans="1:43" ht="170.25" customHeight="1">
      <c r="A140" s="43" t="s">
        <v>144</v>
      </c>
      <c r="B140" s="92">
        <v>43922</v>
      </c>
      <c r="C140" s="92">
        <v>44104</v>
      </c>
      <c r="D140" s="92">
        <v>43990</v>
      </c>
      <c r="E140" s="92">
        <v>44008</v>
      </c>
      <c r="F140" s="275"/>
      <c r="G140" s="10"/>
      <c r="H140" s="10"/>
      <c r="I140" s="10"/>
      <c r="J140" s="10"/>
      <c r="K140" s="10"/>
      <c r="L140" s="10"/>
      <c r="M140" s="10"/>
      <c r="N140" s="10"/>
      <c r="O140" s="10"/>
      <c r="P140" s="11"/>
      <c r="Q140" s="113" t="s">
        <v>33</v>
      </c>
      <c r="R140" s="114">
        <v>11</v>
      </c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14">
        <v>9</v>
      </c>
      <c r="AJ140" s="61"/>
      <c r="AK140" s="61"/>
      <c r="AL140" s="61"/>
      <c r="AM140" s="115">
        <f aca="true" t="shared" si="6" ref="AM140:AM146">AI140/R140*100</f>
        <v>81.81818181818183</v>
      </c>
      <c r="AN140" s="8"/>
      <c r="AO140" s="3"/>
      <c r="AP140" s="2"/>
      <c r="AQ140" s="200" t="s">
        <v>103</v>
      </c>
    </row>
    <row r="141" spans="1:43" ht="119.25" customHeight="1">
      <c r="A141" s="43" t="s">
        <v>145</v>
      </c>
      <c r="B141" s="92">
        <v>43922</v>
      </c>
      <c r="C141" s="92">
        <v>44104</v>
      </c>
      <c r="D141" s="92">
        <v>43983</v>
      </c>
      <c r="E141" s="92">
        <v>44074</v>
      </c>
      <c r="F141" s="275"/>
      <c r="G141" s="10"/>
      <c r="H141" s="10"/>
      <c r="I141" s="10"/>
      <c r="J141" s="10"/>
      <c r="K141" s="10"/>
      <c r="L141" s="10"/>
      <c r="M141" s="10"/>
      <c r="N141" s="10"/>
      <c r="O141" s="10"/>
      <c r="P141" s="11"/>
      <c r="Q141" s="113" t="s">
        <v>33</v>
      </c>
      <c r="R141" s="114">
        <v>55</v>
      </c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201">
        <v>10.999</v>
      </c>
      <c r="AJ141" s="61"/>
      <c r="AK141" s="61"/>
      <c r="AL141" s="61"/>
      <c r="AM141" s="197">
        <f t="shared" si="6"/>
        <v>19.99818181818182</v>
      </c>
      <c r="AN141" s="8"/>
      <c r="AO141" s="3"/>
      <c r="AP141" s="2"/>
      <c r="AQ141" s="200" t="s">
        <v>104</v>
      </c>
    </row>
    <row r="142" spans="1:43" ht="27.75" customHeight="1">
      <c r="A142" s="278" t="s">
        <v>146</v>
      </c>
      <c r="B142" s="167">
        <v>43998</v>
      </c>
      <c r="C142" s="167">
        <v>44053</v>
      </c>
      <c r="D142" s="167">
        <v>43998</v>
      </c>
      <c r="E142" s="167">
        <v>44053</v>
      </c>
      <c r="F142" s="275"/>
      <c r="G142" s="10"/>
      <c r="H142" s="10"/>
      <c r="I142" s="10"/>
      <c r="J142" s="10"/>
      <c r="K142" s="10"/>
      <c r="L142" s="10"/>
      <c r="M142" s="10"/>
      <c r="N142" s="10"/>
      <c r="O142" s="10"/>
      <c r="P142" s="11"/>
      <c r="Q142" s="121" t="s">
        <v>45</v>
      </c>
      <c r="R142" s="122">
        <f>R143</f>
        <v>416.6</v>
      </c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122">
        <f>AI143</f>
        <v>415.962</v>
      </c>
      <c r="AJ142" s="61"/>
      <c r="AK142" s="61"/>
      <c r="AL142" s="61"/>
      <c r="AM142" s="163">
        <f t="shared" si="6"/>
        <v>99.8468554968795</v>
      </c>
      <c r="AN142" s="8"/>
      <c r="AO142" s="3"/>
      <c r="AP142" s="2"/>
      <c r="AQ142" s="258" t="s">
        <v>105</v>
      </c>
    </row>
    <row r="143" spans="1:43" ht="129" customHeight="1">
      <c r="A143" s="277"/>
      <c r="B143" s="27"/>
      <c r="C143" s="27"/>
      <c r="D143" s="27"/>
      <c r="E143" s="27"/>
      <c r="F143" s="275"/>
      <c r="G143" s="10"/>
      <c r="H143" s="10"/>
      <c r="I143" s="10"/>
      <c r="J143" s="10"/>
      <c r="K143" s="10"/>
      <c r="L143" s="10"/>
      <c r="M143" s="10"/>
      <c r="N143" s="10"/>
      <c r="O143" s="10"/>
      <c r="P143" s="11"/>
      <c r="Q143" s="113" t="s">
        <v>33</v>
      </c>
      <c r="R143" s="114">
        <v>416.6</v>
      </c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96">
        <v>415.962</v>
      </c>
      <c r="AJ143" s="61"/>
      <c r="AK143" s="61"/>
      <c r="AL143" s="61"/>
      <c r="AM143" s="197">
        <f t="shared" si="6"/>
        <v>99.8468554968795</v>
      </c>
      <c r="AN143" s="8"/>
      <c r="AO143" s="3"/>
      <c r="AP143" s="2"/>
      <c r="AQ143" s="260"/>
    </row>
    <row r="144" spans="1:43" ht="27.75" customHeight="1">
      <c r="A144" s="278" t="s">
        <v>147</v>
      </c>
      <c r="B144" s="287">
        <v>43851</v>
      </c>
      <c r="C144" s="287">
        <v>44196</v>
      </c>
      <c r="D144" s="287">
        <v>43851</v>
      </c>
      <c r="E144" s="287">
        <v>44196</v>
      </c>
      <c r="F144" s="275"/>
      <c r="G144" s="10"/>
      <c r="H144" s="10"/>
      <c r="I144" s="10"/>
      <c r="J144" s="10"/>
      <c r="K144" s="10"/>
      <c r="L144" s="10"/>
      <c r="M144" s="10"/>
      <c r="N144" s="10"/>
      <c r="O144" s="10"/>
      <c r="P144" s="11"/>
      <c r="Q144" s="121" t="s">
        <v>45</v>
      </c>
      <c r="R144" s="122">
        <f>R145</f>
        <v>110</v>
      </c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122">
        <f>AI145</f>
        <v>100.5</v>
      </c>
      <c r="AJ144" s="61"/>
      <c r="AK144" s="61"/>
      <c r="AL144" s="61"/>
      <c r="AM144" s="163">
        <f t="shared" si="6"/>
        <v>91.36363636363637</v>
      </c>
      <c r="AN144" s="8"/>
      <c r="AO144" s="3"/>
      <c r="AP144" s="2"/>
      <c r="AQ144" s="258" t="s">
        <v>106</v>
      </c>
    </row>
    <row r="145" spans="1:43" ht="27.75" customHeight="1">
      <c r="A145" s="279"/>
      <c r="B145" s="279"/>
      <c r="C145" s="279"/>
      <c r="D145" s="279"/>
      <c r="E145" s="279"/>
      <c r="F145" s="275"/>
      <c r="G145" s="10"/>
      <c r="H145" s="10"/>
      <c r="I145" s="10"/>
      <c r="J145" s="10"/>
      <c r="K145" s="10"/>
      <c r="L145" s="10"/>
      <c r="M145" s="10"/>
      <c r="N145" s="10"/>
      <c r="O145" s="10"/>
      <c r="P145" s="11"/>
      <c r="Q145" s="113" t="s">
        <v>33</v>
      </c>
      <c r="R145" s="114">
        <v>110</v>
      </c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14">
        <v>100.5</v>
      </c>
      <c r="AJ145" s="61"/>
      <c r="AK145" s="61"/>
      <c r="AL145" s="61"/>
      <c r="AM145" s="115">
        <f t="shared" si="6"/>
        <v>91.36363636363637</v>
      </c>
      <c r="AN145" s="8"/>
      <c r="AO145" s="3"/>
      <c r="AP145" s="2"/>
      <c r="AQ145" s="260"/>
    </row>
    <row r="146" spans="1:43" ht="18.75" customHeight="1">
      <c r="A146" s="314" t="s">
        <v>148</v>
      </c>
      <c r="B146" s="305">
        <v>43851</v>
      </c>
      <c r="C146" s="305">
        <v>44196</v>
      </c>
      <c r="D146" s="305">
        <v>43851</v>
      </c>
      <c r="E146" s="305">
        <v>44196</v>
      </c>
      <c r="F146" s="275"/>
      <c r="G146" s="10"/>
      <c r="H146" s="10"/>
      <c r="I146" s="10"/>
      <c r="J146" s="10"/>
      <c r="K146" s="10"/>
      <c r="L146" s="10"/>
      <c r="M146" s="10"/>
      <c r="N146" s="10"/>
      <c r="O146" s="10"/>
      <c r="P146" s="11"/>
      <c r="Q146" s="96" t="s">
        <v>35</v>
      </c>
      <c r="R146" s="85">
        <f>R147</f>
        <v>120</v>
      </c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85">
        <f>AI147</f>
        <v>120</v>
      </c>
      <c r="AJ146" s="17"/>
      <c r="AK146" s="17"/>
      <c r="AL146" s="17"/>
      <c r="AM146" s="163">
        <f t="shared" si="6"/>
        <v>100</v>
      </c>
      <c r="AN146" s="8"/>
      <c r="AO146" s="3"/>
      <c r="AP146" s="2"/>
      <c r="AQ146" s="258" t="s">
        <v>107</v>
      </c>
    </row>
    <row r="147" spans="1:43" ht="16.5" customHeight="1">
      <c r="A147" s="285"/>
      <c r="B147" s="300"/>
      <c r="C147" s="300"/>
      <c r="D147" s="300"/>
      <c r="E147" s="300"/>
      <c r="F147" s="275"/>
      <c r="G147" s="10"/>
      <c r="H147" s="10"/>
      <c r="I147" s="10"/>
      <c r="J147" s="10"/>
      <c r="K147" s="10"/>
      <c r="L147" s="10"/>
      <c r="M147" s="10"/>
      <c r="N147" s="10"/>
      <c r="O147" s="10"/>
      <c r="P147" s="11"/>
      <c r="Q147" s="306" t="s">
        <v>33</v>
      </c>
      <c r="R147" s="317">
        <v>120</v>
      </c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317">
        <v>120</v>
      </c>
      <c r="AJ147" s="14"/>
      <c r="AK147" s="14"/>
      <c r="AL147" s="14"/>
      <c r="AM147" s="295">
        <f>AI147/R147*100</f>
        <v>100</v>
      </c>
      <c r="AN147" s="8"/>
      <c r="AO147" s="3"/>
      <c r="AP147" s="2"/>
      <c r="AQ147" s="261"/>
    </row>
    <row r="148" spans="1:43" ht="17.25" customHeight="1">
      <c r="A148" s="279"/>
      <c r="B148" s="301"/>
      <c r="C148" s="301"/>
      <c r="D148" s="301"/>
      <c r="E148" s="301"/>
      <c r="F148" s="304"/>
      <c r="G148" s="10"/>
      <c r="H148" s="10"/>
      <c r="I148" s="10"/>
      <c r="J148" s="10"/>
      <c r="K148" s="10"/>
      <c r="L148" s="10"/>
      <c r="M148" s="10"/>
      <c r="N148" s="10"/>
      <c r="O148" s="10"/>
      <c r="P148" s="11"/>
      <c r="Q148" s="307"/>
      <c r="R148" s="318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318"/>
      <c r="AJ148" s="14"/>
      <c r="AK148" s="14"/>
      <c r="AL148" s="14"/>
      <c r="AM148" s="315"/>
      <c r="AN148" s="8"/>
      <c r="AO148" s="3"/>
      <c r="AP148" s="2"/>
      <c r="AQ148" s="262"/>
    </row>
    <row r="149" spans="1:43" ht="17.25" customHeight="1">
      <c r="A149" s="308"/>
      <c r="B149" s="309"/>
      <c r="C149" s="309"/>
      <c r="D149" s="309"/>
      <c r="E149" s="309"/>
      <c r="F149" s="310"/>
      <c r="G149" s="310"/>
      <c r="H149" s="310"/>
      <c r="I149" s="310"/>
      <c r="J149" s="310"/>
      <c r="K149" s="310"/>
      <c r="L149" s="310"/>
      <c r="M149" s="310"/>
      <c r="N149" s="310"/>
      <c r="O149" s="310"/>
      <c r="P149" s="310"/>
      <c r="Q149" s="310"/>
      <c r="R149" s="310"/>
      <c r="S149" s="310"/>
      <c r="T149" s="310"/>
      <c r="U149" s="310"/>
      <c r="V149" s="310"/>
      <c r="W149" s="310"/>
      <c r="X149" s="310"/>
      <c r="Y149" s="310"/>
      <c r="Z149" s="310"/>
      <c r="AA149" s="310"/>
      <c r="AB149" s="310"/>
      <c r="AC149" s="310"/>
      <c r="AD149" s="310"/>
      <c r="AE149" s="310"/>
      <c r="AF149" s="310"/>
      <c r="AG149" s="310"/>
      <c r="AH149" s="310"/>
      <c r="AI149" s="310"/>
      <c r="AJ149" s="310"/>
      <c r="AK149" s="310"/>
      <c r="AL149" s="310"/>
      <c r="AM149" s="311"/>
      <c r="AN149" s="8"/>
      <c r="AO149" s="3"/>
      <c r="AP149" s="2"/>
      <c r="AQ149" s="2"/>
    </row>
    <row r="150" spans="1:43" ht="15.75" customHeight="1">
      <c r="A150" s="319" t="s">
        <v>118</v>
      </c>
      <c r="B150" s="130">
        <v>43990</v>
      </c>
      <c r="C150" s="130">
        <v>44150</v>
      </c>
      <c r="D150" s="130">
        <v>43990</v>
      </c>
      <c r="E150" s="234">
        <v>44148</v>
      </c>
      <c r="F150" s="282" t="s">
        <v>67</v>
      </c>
      <c r="G150" s="10" t="s">
        <v>12</v>
      </c>
      <c r="H150" s="10" t="s">
        <v>21</v>
      </c>
      <c r="I150" s="10" t="s">
        <v>11</v>
      </c>
      <c r="J150" s="10" t="s">
        <v>11</v>
      </c>
      <c r="K150" s="10"/>
      <c r="L150" s="10"/>
      <c r="M150" s="10"/>
      <c r="N150" s="10"/>
      <c r="O150" s="10"/>
      <c r="P150" s="11">
        <v>100</v>
      </c>
      <c r="Q150" s="96" t="s">
        <v>35</v>
      </c>
      <c r="R150" s="123">
        <f>R151+R152</f>
        <v>144</v>
      </c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236">
        <f>AI151+AI152</f>
        <v>144</v>
      </c>
      <c r="AJ150" s="124"/>
      <c r="AK150" s="124"/>
      <c r="AL150" s="124"/>
      <c r="AM150" s="125">
        <f aca="true" t="shared" si="7" ref="AM150:AM155">AI150/R150*100</f>
        <v>100</v>
      </c>
      <c r="AN150" s="8">
        <v>0</v>
      </c>
      <c r="AO150" s="3">
        <v>0</v>
      </c>
      <c r="AP150" s="2">
        <v>0</v>
      </c>
      <c r="AQ150" s="258" t="s">
        <v>162</v>
      </c>
    </row>
    <row r="151" spans="1:43" ht="15.75" customHeight="1">
      <c r="A151" s="285"/>
      <c r="B151" s="53"/>
      <c r="C151" s="53"/>
      <c r="D151" s="53"/>
      <c r="E151" s="53"/>
      <c r="F151" s="286"/>
      <c r="G151" s="10"/>
      <c r="H151" s="10"/>
      <c r="I151" s="10"/>
      <c r="J151" s="10"/>
      <c r="K151" s="10"/>
      <c r="L151" s="10"/>
      <c r="M151" s="10"/>
      <c r="N151" s="10"/>
      <c r="O151" s="10"/>
      <c r="P151" s="11"/>
      <c r="Q151" s="24" t="s">
        <v>46</v>
      </c>
      <c r="R151" s="100">
        <f>R154</f>
        <v>57.6</v>
      </c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204">
        <f>AI154</f>
        <v>57.6</v>
      </c>
      <c r="AJ151" s="104"/>
      <c r="AK151" s="104"/>
      <c r="AL151" s="104"/>
      <c r="AM151" s="101">
        <f t="shared" si="7"/>
        <v>100</v>
      </c>
      <c r="AN151" s="8"/>
      <c r="AO151" s="3"/>
      <c r="AP151" s="2"/>
      <c r="AQ151" s="259"/>
    </row>
    <row r="152" spans="1:43" ht="34.5" customHeight="1">
      <c r="A152" s="279"/>
      <c r="B152" s="27"/>
      <c r="C152" s="27"/>
      <c r="D152" s="27"/>
      <c r="E152" s="27"/>
      <c r="F152" s="286"/>
      <c r="G152" s="10"/>
      <c r="H152" s="10"/>
      <c r="I152" s="10"/>
      <c r="J152" s="10"/>
      <c r="K152" s="10"/>
      <c r="L152" s="10"/>
      <c r="M152" s="10"/>
      <c r="N152" s="10"/>
      <c r="O152" s="10"/>
      <c r="P152" s="11"/>
      <c r="Q152" s="24" t="s">
        <v>33</v>
      </c>
      <c r="R152" s="100">
        <f>R155</f>
        <v>86.4</v>
      </c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204">
        <f>AI155</f>
        <v>86.4</v>
      </c>
      <c r="AJ152" s="104"/>
      <c r="AK152" s="104"/>
      <c r="AL152" s="104"/>
      <c r="AM152" s="101">
        <f t="shared" si="7"/>
        <v>100</v>
      </c>
      <c r="AN152" s="8"/>
      <c r="AO152" s="3"/>
      <c r="AP152" s="2"/>
      <c r="AQ152" s="259"/>
    </row>
    <row r="153" spans="1:43" ht="14.25" customHeight="1">
      <c r="A153" s="302" t="s">
        <v>150</v>
      </c>
      <c r="B153" s="129">
        <v>43990</v>
      </c>
      <c r="C153" s="129">
        <v>44150</v>
      </c>
      <c r="D153" s="129">
        <v>43990</v>
      </c>
      <c r="E153" s="238">
        <v>44148</v>
      </c>
      <c r="F153" s="432"/>
      <c r="G153" s="10"/>
      <c r="H153" s="10"/>
      <c r="I153" s="10"/>
      <c r="J153" s="10"/>
      <c r="K153" s="10"/>
      <c r="L153" s="10"/>
      <c r="M153" s="10"/>
      <c r="N153" s="10"/>
      <c r="O153" s="10"/>
      <c r="P153" s="11"/>
      <c r="Q153" s="34" t="s">
        <v>35</v>
      </c>
      <c r="R153" s="97">
        <f>R154+R155</f>
        <v>144</v>
      </c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237">
        <f>AI154+AI155</f>
        <v>144</v>
      </c>
      <c r="AJ153" s="126"/>
      <c r="AK153" s="126"/>
      <c r="AL153" s="126"/>
      <c r="AM153" s="101">
        <f t="shared" si="7"/>
        <v>100</v>
      </c>
      <c r="AN153" s="8"/>
      <c r="AO153" s="3"/>
      <c r="AP153" s="2"/>
      <c r="AQ153" s="259"/>
    </row>
    <row r="154" spans="1:43" ht="16.5" customHeight="1">
      <c r="A154" s="303"/>
      <c r="B154" s="53"/>
      <c r="C154" s="53"/>
      <c r="D154" s="53"/>
      <c r="E154" s="53"/>
      <c r="F154" s="432"/>
      <c r="G154" s="10"/>
      <c r="H154" s="10"/>
      <c r="I154" s="10"/>
      <c r="J154" s="10"/>
      <c r="K154" s="10"/>
      <c r="L154" s="10"/>
      <c r="M154" s="10"/>
      <c r="N154" s="10"/>
      <c r="O154" s="10"/>
      <c r="P154" s="11"/>
      <c r="Q154" s="24" t="s">
        <v>46</v>
      </c>
      <c r="R154" s="120">
        <v>57.6</v>
      </c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09">
        <v>57.6</v>
      </c>
      <c r="AJ154" s="127"/>
      <c r="AK154" s="127"/>
      <c r="AL154" s="127"/>
      <c r="AM154" s="101">
        <f t="shared" si="7"/>
        <v>100</v>
      </c>
      <c r="AN154" s="8"/>
      <c r="AO154" s="3"/>
      <c r="AP154" s="2"/>
      <c r="AQ154" s="259"/>
    </row>
    <row r="155" spans="1:43" ht="26.25" customHeight="1">
      <c r="A155" s="430"/>
      <c r="B155" s="21"/>
      <c r="C155" s="21"/>
      <c r="D155" s="21"/>
      <c r="E155" s="21"/>
      <c r="F155" s="433"/>
      <c r="G155" s="10"/>
      <c r="H155" s="10"/>
      <c r="I155" s="10"/>
      <c r="J155" s="10"/>
      <c r="K155" s="10"/>
      <c r="L155" s="10"/>
      <c r="M155" s="10"/>
      <c r="N155" s="10"/>
      <c r="O155" s="10"/>
      <c r="P155" s="11"/>
      <c r="Q155" s="24" t="s">
        <v>33</v>
      </c>
      <c r="R155" s="120">
        <v>86.4</v>
      </c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09">
        <v>86.4</v>
      </c>
      <c r="AJ155" s="127"/>
      <c r="AK155" s="127"/>
      <c r="AL155" s="127"/>
      <c r="AM155" s="101">
        <f t="shared" si="7"/>
        <v>100</v>
      </c>
      <c r="AN155" s="8"/>
      <c r="AO155" s="3"/>
      <c r="AP155" s="2"/>
      <c r="AQ155" s="260"/>
    </row>
    <row r="156" spans="1:43" ht="17.25" customHeight="1">
      <c r="A156" s="391"/>
      <c r="B156" s="412"/>
      <c r="C156" s="412"/>
      <c r="D156" s="412"/>
      <c r="E156" s="412"/>
      <c r="F156" s="310"/>
      <c r="G156" s="310"/>
      <c r="H156" s="310"/>
      <c r="I156" s="310"/>
      <c r="J156" s="310"/>
      <c r="K156" s="310"/>
      <c r="L156" s="310"/>
      <c r="M156" s="310"/>
      <c r="N156" s="310"/>
      <c r="O156" s="310"/>
      <c r="P156" s="310"/>
      <c r="Q156" s="310"/>
      <c r="R156" s="310"/>
      <c r="S156" s="310"/>
      <c r="T156" s="310"/>
      <c r="U156" s="310"/>
      <c r="V156" s="310"/>
      <c r="W156" s="310"/>
      <c r="X156" s="310"/>
      <c r="Y156" s="310"/>
      <c r="Z156" s="310"/>
      <c r="AA156" s="310"/>
      <c r="AB156" s="310"/>
      <c r="AC156" s="310"/>
      <c r="AD156" s="310"/>
      <c r="AE156" s="310"/>
      <c r="AF156" s="310"/>
      <c r="AG156" s="310"/>
      <c r="AH156" s="310"/>
      <c r="AI156" s="310"/>
      <c r="AJ156" s="310"/>
      <c r="AK156" s="310"/>
      <c r="AL156" s="310"/>
      <c r="AM156" s="311"/>
      <c r="AN156" s="8"/>
      <c r="AO156" s="3"/>
      <c r="AP156" s="2"/>
      <c r="AQ156" s="2"/>
    </row>
    <row r="157" spans="1:43" ht="17.25" customHeight="1">
      <c r="A157" s="319" t="s">
        <v>119</v>
      </c>
      <c r="B157" s="443">
        <v>43879</v>
      </c>
      <c r="C157" s="443">
        <v>44196</v>
      </c>
      <c r="D157" s="443">
        <v>43927</v>
      </c>
      <c r="E157" s="305">
        <v>44196</v>
      </c>
      <c r="F157" s="278" t="s">
        <v>69</v>
      </c>
      <c r="G157" s="10" t="s">
        <v>12</v>
      </c>
      <c r="H157" s="10" t="s">
        <v>22</v>
      </c>
      <c r="I157" s="10" t="s">
        <v>11</v>
      </c>
      <c r="J157" s="10" t="s">
        <v>11</v>
      </c>
      <c r="K157" s="10"/>
      <c r="L157" s="10"/>
      <c r="M157" s="10"/>
      <c r="N157" s="10"/>
      <c r="O157" s="10"/>
      <c r="P157" s="11">
        <v>1829.2</v>
      </c>
      <c r="Q157" s="96" t="s">
        <v>35</v>
      </c>
      <c r="R157" s="111">
        <f>R158+R159+R160</f>
        <v>97169.753</v>
      </c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>
        <f>AI158+AI159+AI160</f>
        <v>95037.25600000001</v>
      </c>
      <c r="AJ157" s="16"/>
      <c r="AK157" s="16"/>
      <c r="AL157" s="16"/>
      <c r="AM157" s="108">
        <f>AI157/R157*100</f>
        <v>97.80539011970116</v>
      </c>
      <c r="AN157" s="8">
        <v>0</v>
      </c>
      <c r="AO157" s="3">
        <v>0</v>
      </c>
      <c r="AP157" s="2">
        <v>0</v>
      </c>
      <c r="AQ157" s="116"/>
    </row>
    <row r="158" spans="1:43" ht="16.5" customHeight="1">
      <c r="A158" s="285"/>
      <c r="B158" s="300"/>
      <c r="C158" s="300"/>
      <c r="D158" s="300"/>
      <c r="E158" s="444"/>
      <c r="F158" s="285"/>
      <c r="G158" s="10"/>
      <c r="H158" s="10"/>
      <c r="I158" s="10"/>
      <c r="J158" s="10"/>
      <c r="K158" s="10"/>
      <c r="L158" s="10"/>
      <c r="M158" s="10"/>
      <c r="N158" s="10"/>
      <c r="O158" s="10"/>
      <c r="P158" s="11"/>
      <c r="Q158" s="24" t="s">
        <v>46</v>
      </c>
      <c r="R158" s="133">
        <f>R162+R176</f>
        <v>89576.2</v>
      </c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3">
        <f>AI162+AI176</f>
        <v>87604.266</v>
      </c>
      <c r="AJ158" s="15"/>
      <c r="AK158" s="15"/>
      <c r="AL158" s="15"/>
      <c r="AM158" s="89">
        <f>AI158/R158*100</f>
        <v>97.79859605564872</v>
      </c>
      <c r="AN158" s="8"/>
      <c r="AO158" s="3"/>
      <c r="AP158" s="2"/>
      <c r="AQ158" s="117"/>
    </row>
    <row r="159" spans="1:43" ht="18" customHeight="1">
      <c r="A159" s="285"/>
      <c r="B159" s="300"/>
      <c r="C159" s="300"/>
      <c r="D159" s="300"/>
      <c r="E159" s="444"/>
      <c r="F159" s="285"/>
      <c r="G159" s="10"/>
      <c r="H159" s="10"/>
      <c r="I159" s="10"/>
      <c r="J159" s="10"/>
      <c r="K159" s="10"/>
      <c r="L159" s="10"/>
      <c r="M159" s="10"/>
      <c r="N159" s="10"/>
      <c r="O159" s="10"/>
      <c r="P159" s="11"/>
      <c r="Q159" s="24" t="s">
        <v>33</v>
      </c>
      <c r="R159" s="133">
        <f>R163+R174+R177+R186</f>
        <v>7378.338</v>
      </c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3">
        <f>AI163+AI174+AI177+AI186</f>
        <v>7217.776999999999</v>
      </c>
      <c r="AJ159" s="15"/>
      <c r="AK159" s="15"/>
      <c r="AL159" s="15"/>
      <c r="AM159" s="89">
        <f>AI159/R159*100</f>
        <v>97.8238866259583</v>
      </c>
      <c r="AN159" s="8"/>
      <c r="AO159" s="3"/>
      <c r="AP159" s="2"/>
      <c r="AQ159" s="117"/>
    </row>
    <row r="160" spans="1:43" ht="30" customHeight="1">
      <c r="A160" s="277"/>
      <c r="B160" s="301"/>
      <c r="C160" s="301"/>
      <c r="D160" s="301"/>
      <c r="E160" s="445"/>
      <c r="F160" s="285"/>
      <c r="G160" s="10"/>
      <c r="H160" s="10"/>
      <c r="I160" s="10"/>
      <c r="J160" s="10"/>
      <c r="K160" s="10"/>
      <c r="L160" s="10"/>
      <c r="M160" s="10"/>
      <c r="N160" s="10"/>
      <c r="O160" s="10"/>
      <c r="P160" s="11"/>
      <c r="Q160" s="34" t="s">
        <v>57</v>
      </c>
      <c r="R160" s="133">
        <f>R164</f>
        <v>215.215</v>
      </c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3">
        <f>AI164</f>
        <v>215.213</v>
      </c>
      <c r="AJ160" s="15"/>
      <c r="AK160" s="15"/>
      <c r="AL160" s="15"/>
      <c r="AM160" s="89">
        <f>AI160/R160*100</f>
        <v>99.99907069674511</v>
      </c>
      <c r="AN160" s="8"/>
      <c r="AO160" s="3"/>
      <c r="AP160" s="2"/>
      <c r="AQ160" s="233"/>
    </row>
    <row r="161" spans="1:43" ht="18" customHeight="1">
      <c r="A161" s="314" t="s">
        <v>151</v>
      </c>
      <c r="B161" s="305">
        <v>43879</v>
      </c>
      <c r="C161" s="305">
        <v>44075</v>
      </c>
      <c r="D161" s="305">
        <v>43966</v>
      </c>
      <c r="E161" s="305">
        <v>44193</v>
      </c>
      <c r="F161" s="290"/>
      <c r="G161" s="10"/>
      <c r="H161" s="10"/>
      <c r="I161" s="10"/>
      <c r="J161" s="10"/>
      <c r="K161" s="10"/>
      <c r="L161" s="10"/>
      <c r="M161" s="10"/>
      <c r="N161" s="10"/>
      <c r="O161" s="10"/>
      <c r="P161" s="11"/>
      <c r="Q161" s="96" t="s">
        <v>35</v>
      </c>
      <c r="R161" s="72">
        <f>R162+R163+R164</f>
        <v>10295.426000000001</v>
      </c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>
        <f>AI162+AI163+AI164</f>
        <v>8219.704</v>
      </c>
      <c r="AJ161" s="14"/>
      <c r="AK161" s="14"/>
      <c r="AL161" s="14"/>
      <c r="AM161" s="89">
        <f>AI161/R161*100</f>
        <v>79.83840590957576</v>
      </c>
      <c r="AN161" s="8"/>
      <c r="AO161" s="3"/>
      <c r="AP161" s="2"/>
      <c r="AQ161" s="117"/>
    </row>
    <row r="162" spans="1:43" ht="17.25" customHeight="1">
      <c r="A162" s="285"/>
      <c r="B162" s="300"/>
      <c r="C162" s="300"/>
      <c r="D162" s="300"/>
      <c r="E162" s="300"/>
      <c r="F162" s="290"/>
      <c r="G162" s="10"/>
      <c r="H162" s="10"/>
      <c r="I162" s="10"/>
      <c r="J162" s="10"/>
      <c r="K162" s="10"/>
      <c r="L162" s="10"/>
      <c r="M162" s="10"/>
      <c r="N162" s="10"/>
      <c r="O162" s="10"/>
      <c r="P162" s="11"/>
      <c r="Q162" s="24" t="s">
        <v>46</v>
      </c>
      <c r="R162" s="62">
        <f>R166+R169</f>
        <v>9576.2</v>
      </c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>
        <f>AI166+AI169</f>
        <v>7604.266</v>
      </c>
      <c r="AJ162" s="14"/>
      <c r="AK162" s="14"/>
      <c r="AL162" s="14"/>
      <c r="AM162" s="68">
        <f aca="true" t="shared" si="8" ref="AM162:AM171">AI162/R162*100</f>
        <v>79.40796975835926</v>
      </c>
      <c r="AN162" s="8"/>
      <c r="AO162" s="3"/>
      <c r="AP162" s="2"/>
      <c r="AQ162" s="117"/>
    </row>
    <row r="163" spans="1:43" ht="16.5" customHeight="1">
      <c r="A163" s="285"/>
      <c r="B163" s="300"/>
      <c r="C163" s="300"/>
      <c r="D163" s="300"/>
      <c r="E163" s="300"/>
      <c r="F163" s="290"/>
      <c r="G163" s="10"/>
      <c r="H163" s="10"/>
      <c r="I163" s="10"/>
      <c r="J163" s="10"/>
      <c r="K163" s="10"/>
      <c r="L163" s="10"/>
      <c r="M163" s="10"/>
      <c r="N163" s="10"/>
      <c r="O163" s="10"/>
      <c r="P163" s="11"/>
      <c r="Q163" s="24" t="s">
        <v>33</v>
      </c>
      <c r="R163" s="62">
        <f>R167+R170</f>
        <v>504.01099999999997</v>
      </c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>
        <f>AI167+AI170</f>
        <v>400.225</v>
      </c>
      <c r="AJ163" s="14"/>
      <c r="AK163" s="14"/>
      <c r="AL163" s="14"/>
      <c r="AM163" s="68">
        <f t="shared" si="8"/>
        <v>79.40798911134877</v>
      </c>
      <c r="AN163" s="8"/>
      <c r="AO163" s="3"/>
      <c r="AP163" s="2"/>
      <c r="AQ163" s="117"/>
    </row>
    <row r="164" spans="1:43" ht="28.5" customHeight="1">
      <c r="A164" s="277"/>
      <c r="B164" s="301"/>
      <c r="C164" s="301"/>
      <c r="D164" s="301"/>
      <c r="E164" s="301"/>
      <c r="F164" s="290"/>
      <c r="G164" s="10"/>
      <c r="H164" s="10"/>
      <c r="I164" s="10"/>
      <c r="J164" s="10"/>
      <c r="K164" s="10"/>
      <c r="L164" s="10"/>
      <c r="M164" s="10"/>
      <c r="N164" s="10"/>
      <c r="O164" s="10"/>
      <c r="P164" s="11"/>
      <c r="Q164" s="34" t="s">
        <v>57</v>
      </c>
      <c r="R164" s="62">
        <f>R171</f>
        <v>215.215</v>
      </c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>
        <f>AI171</f>
        <v>215.213</v>
      </c>
      <c r="AJ164" s="14"/>
      <c r="AK164" s="14"/>
      <c r="AL164" s="14"/>
      <c r="AM164" s="83">
        <f t="shared" si="8"/>
        <v>99.99907069674511</v>
      </c>
      <c r="AN164" s="8"/>
      <c r="AO164" s="3"/>
      <c r="AP164" s="2"/>
      <c r="AQ164" s="131"/>
    </row>
    <row r="165" spans="1:43" ht="17.25" customHeight="1">
      <c r="A165" s="314" t="s">
        <v>152</v>
      </c>
      <c r="B165" s="168">
        <v>43927</v>
      </c>
      <c r="C165" s="168">
        <v>44075</v>
      </c>
      <c r="D165" s="168">
        <v>43966</v>
      </c>
      <c r="E165" s="234">
        <v>44193</v>
      </c>
      <c r="F165" s="290"/>
      <c r="G165" s="10"/>
      <c r="H165" s="10"/>
      <c r="I165" s="10"/>
      <c r="J165" s="10"/>
      <c r="K165" s="10"/>
      <c r="L165" s="10"/>
      <c r="M165" s="10"/>
      <c r="N165" s="10"/>
      <c r="O165" s="10"/>
      <c r="P165" s="11"/>
      <c r="Q165" s="34" t="s">
        <v>35</v>
      </c>
      <c r="R165" s="67">
        <f>R166+R167</f>
        <v>3448.3920000000003</v>
      </c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2">
        <f>AI166+AI167</f>
        <v>1372.672</v>
      </c>
      <c r="AJ165" s="14"/>
      <c r="AK165" s="14"/>
      <c r="AL165" s="14"/>
      <c r="AM165" s="68">
        <f t="shared" si="8"/>
        <v>39.806147328957955</v>
      </c>
      <c r="AN165" s="8"/>
      <c r="AO165" s="3"/>
      <c r="AP165" s="2"/>
      <c r="AQ165" s="353" t="s">
        <v>161</v>
      </c>
    </row>
    <row r="166" spans="1:43" ht="16.5" customHeight="1">
      <c r="A166" s="285"/>
      <c r="B166" s="53"/>
      <c r="C166" s="53"/>
      <c r="D166" s="53"/>
      <c r="E166" s="53"/>
      <c r="F166" s="290"/>
      <c r="G166" s="10"/>
      <c r="H166" s="10"/>
      <c r="I166" s="10"/>
      <c r="J166" s="10"/>
      <c r="K166" s="10"/>
      <c r="L166" s="10"/>
      <c r="M166" s="10"/>
      <c r="N166" s="10"/>
      <c r="O166" s="10"/>
      <c r="P166" s="11"/>
      <c r="Q166" s="24" t="s">
        <v>46</v>
      </c>
      <c r="R166" s="67">
        <v>3275.972</v>
      </c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2">
        <v>1304.038</v>
      </c>
      <c r="AJ166" s="14"/>
      <c r="AK166" s="14"/>
      <c r="AL166" s="14"/>
      <c r="AM166" s="68">
        <f t="shared" si="8"/>
        <v>39.80613997921838</v>
      </c>
      <c r="AN166" s="8"/>
      <c r="AO166" s="3"/>
      <c r="AP166" s="2"/>
      <c r="AQ166" s="261"/>
    </row>
    <row r="167" spans="1:43" ht="46.5" customHeight="1">
      <c r="A167" s="279"/>
      <c r="B167" s="27"/>
      <c r="C167" s="27"/>
      <c r="D167" s="27"/>
      <c r="E167" s="27"/>
      <c r="F167" s="290"/>
      <c r="G167" s="10"/>
      <c r="H167" s="10"/>
      <c r="I167" s="10"/>
      <c r="J167" s="10"/>
      <c r="K167" s="10"/>
      <c r="L167" s="10"/>
      <c r="M167" s="10"/>
      <c r="N167" s="10"/>
      <c r="O167" s="10"/>
      <c r="P167" s="11"/>
      <c r="Q167" s="24" t="s">
        <v>33</v>
      </c>
      <c r="R167" s="120">
        <v>172.42</v>
      </c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09">
        <v>68.634</v>
      </c>
      <c r="AJ167" s="119"/>
      <c r="AK167" s="119"/>
      <c r="AL167" s="119"/>
      <c r="AM167" s="203">
        <f t="shared" si="8"/>
        <v>39.80628697366895</v>
      </c>
      <c r="AN167" s="8"/>
      <c r="AO167" s="3"/>
      <c r="AP167" s="2"/>
      <c r="AQ167" s="354"/>
    </row>
    <row r="168" spans="1:43" ht="17.25" customHeight="1">
      <c r="A168" s="278" t="s">
        <v>153</v>
      </c>
      <c r="B168" s="287">
        <v>43879</v>
      </c>
      <c r="C168" s="287">
        <v>44075</v>
      </c>
      <c r="D168" s="287">
        <v>43966</v>
      </c>
      <c r="E168" s="287">
        <v>44159</v>
      </c>
      <c r="F168" s="290"/>
      <c r="G168" s="10"/>
      <c r="H168" s="10"/>
      <c r="I168" s="10"/>
      <c r="J168" s="10"/>
      <c r="K168" s="10"/>
      <c r="L168" s="10"/>
      <c r="M168" s="10"/>
      <c r="N168" s="10"/>
      <c r="O168" s="10"/>
      <c r="P168" s="11"/>
      <c r="Q168" s="24" t="s">
        <v>45</v>
      </c>
      <c r="R168" s="67">
        <f>R169+R170+R171</f>
        <v>6847.034000000001</v>
      </c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2">
        <f>AI169+AI170+AI171</f>
        <v>6847.032</v>
      </c>
      <c r="AJ168" s="14"/>
      <c r="AK168" s="14"/>
      <c r="AL168" s="14"/>
      <c r="AM168" s="83">
        <f t="shared" si="8"/>
        <v>99.9999707902721</v>
      </c>
      <c r="AN168" s="8"/>
      <c r="AO168" s="3"/>
      <c r="AP168" s="2"/>
      <c r="AQ168" s="353" t="s">
        <v>163</v>
      </c>
    </row>
    <row r="169" spans="1:43" ht="17.25" customHeight="1">
      <c r="A169" s="276"/>
      <c r="B169" s="276"/>
      <c r="C169" s="276"/>
      <c r="D169" s="276"/>
      <c r="E169" s="276"/>
      <c r="F169" s="290"/>
      <c r="G169" s="10"/>
      <c r="H169" s="10"/>
      <c r="I169" s="10"/>
      <c r="J169" s="10"/>
      <c r="K169" s="10"/>
      <c r="L169" s="10"/>
      <c r="M169" s="10"/>
      <c r="N169" s="10"/>
      <c r="O169" s="10"/>
      <c r="P169" s="11"/>
      <c r="Q169" s="24" t="s">
        <v>46</v>
      </c>
      <c r="R169" s="67">
        <v>6300.228</v>
      </c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2">
        <v>6300.228</v>
      </c>
      <c r="AJ169" s="14"/>
      <c r="AK169" s="14"/>
      <c r="AL169" s="14"/>
      <c r="AM169" s="83">
        <f t="shared" si="8"/>
        <v>100</v>
      </c>
      <c r="AN169" s="8"/>
      <c r="AO169" s="3"/>
      <c r="AP169" s="2"/>
      <c r="AQ169" s="261"/>
    </row>
    <row r="170" spans="1:43" ht="17.25" customHeight="1">
      <c r="A170" s="276"/>
      <c r="B170" s="276"/>
      <c r="C170" s="276"/>
      <c r="D170" s="276"/>
      <c r="E170" s="276"/>
      <c r="F170" s="290"/>
      <c r="G170" s="10"/>
      <c r="H170" s="10"/>
      <c r="I170" s="10"/>
      <c r="J170" s="10"/>
      <c r="K170" s="10"/>
      <c r="L170" s="10"/>
      <c r="M170" s="10"/>
      <c r="N170" s="10"/>
      <c r="O170" s="10"/>
      <c r="P170" s="11"/>
      <c r="Q170" s="24" t="s">
        <v>33</v>
      </c>
      <c r="R170" s="67">
        <v>331.591</v>
      </c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2">
        <v>331.591</v>
      </c>
      <c r="AJ170" s="14"/>
      <c r="AK170" s="14"/>
      <c r="AL170" s="14"/>
      <c r="AM170" s="83">
        <f t="shared" si="8"/>
        <v>100</v>
      </c>
      <c r="AN170" s="8"/>
      <c r="AO170" s="3"/>
      <c r="AP170" s="2"/>
      <c r="AQ170" s="261"/>
    </row>
    <row r="171" spans="1:43" ht="54.75" customHeight="1">
      <c r="A171" s="277"/>
      <c r="B171" s="277"/>
      <c r="C171" s="277"/>
      <c r="D171" s="277"/>
      <c r="E171" s="277"/>
      <c r="F171" s="290"/>
      <c r="G171" s="10"/>
      <c r="H171" s="10"/>
      <c r="I171" s="10"/>
      <c r="J171" s="10"/>
      <c r="K171" s="10"/>
      <c r="L171" s="10"/>
      <c r="M171" s="10"/>
      <c r="N171" s="10"/>
      <c r="O171" s="10"/>
      <c r="P171" s="11"/>
      <c r="Q171" s="34" t="s">
        <v>57</v>
      </c>
      <c r="R171" s="67">
        <v>215.215</v>
      </c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2">
        <v>215.213</v>
      </c>
      <c r="AJ171" s="14"/>
      <c r="AK171" s="14"/>
      <c r="AL171" s="14"/>
      <c r="AM171" s="83">
        <f t="shared" si="8"/>
        <v>99.99907069674511</v>
      </c>
      <c r="AN171" s="8"/>
      <c r="AO171" s="3"/>
      <c r="AP171" s="2"/>
      <c r="AQ171" s="354"/>
    </row>
    <row r="172" spans="1:43" ht="17.25" customHeight="1">
      <c r="A172" s="278" t="s">
        <v>155</v>
      </c>
      <c r="B172" s="175">
        <v>43531</v>
      </c>
      <c r="C172" s="175">
        <v>44196</v>
      </c>
      <c r="D172" s="175">
        <v>43531</v>
      </c>
      <c r="E172" s="175">
        <v>44190</v>
      </c>
      <c r="F172" s="290"/>
      <c r="G172" s="10"/>
      <c r="H172" s="10"/>
      <c r="I172" s="10"/>
      <c r="J172" s="10"/>
      <c r="K172" s="10"/>
      <c r="L172" s="10"/>
      <c r="M172" s="10"/>
      <c r="N172" s="10"/>
      <c r="O172" s="10"/>
      <c r="P172" s="11"/>
      <c r="Q172" s="118" t="s">
        <v>45</v>
      </c>
      <c r="R172" s="85">
        <f>R173+R174</f>
        <v>232.94</v>
      </c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85">
        <f>AI173+AI174</f>
        <v>198.764</v>
      </c>
      <c r="AJ172" s="61"/>
      <c r="AK172" s="61"/>
      <c r="AL172" s="14"/>
      <c r="AM172" s="89">
        <f>AI172/R172*100</f>
        <v>85.32841074954925</v>
      </c>
      <c r="AN172" s="8"/>
      <c r="AO172" s="3"/>
      <c r="AP172" s="2"/>
      <c r="AQ172" s="117"/>
    </row>
    <row r="173" spans="1:43" ht="17.25" customHeight="1">
      <c r="A173" s="285"/>
      <c r="B173" s="26"/>
      <c r="C173" s="26"/>
      <c r="D173" s="26"/>
      <c r="E173" s="26"/>
      <c r="F173" s="290"/>
      <c r="G173" s="10"/>
      <c r="H173" s="10"/>
      <c r="I173" s="10"/>
      <c r="J173" s="10"/>
      <c r="K173" s="10"/>
      <c r="L173" s="10"/>
      <c r="M173" s="10"/>
      <c r="N173" s="10"/>
      <c r="O173" s="10"/>
      <c r="P173" s="11"/>
      <c r="Q173" s="24" t="s">
        <v>46</v>
      </c>
      <c r="R173" s="81">
        <v>0</v>
      </c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87">
        <v>0</v>
      </c>
      <c r="AJ173" s="87"/>
      <c r="AK173" s="87"/>
      <c r="AL173" s="87"/>
      <c r="AM173" s="83">
        <v>0</v>
      </c>
      <c r="AN173" s="8"/>
      <c r="AO173" s="3"/>
      <c r="AP173" s="2"/>
      <c r="AQ173" s="117"/>
    </row>
    <row r="174" spans="1:43" ht="17.25" customHeight="1">
      <c r="A174" s="279"/>
      <c r="B174" s="27"/>
      <c r="C174" s="27"/>
      <c r="D174" s="27"/>
      <c r="E174" s="27"/>
      <c r="F174" s="290"/>
      <c r="G174" s="10"/>
      <c r="H174" s="10"/>
      <c r="I174" s="10"/>
      <c r="J174" s="10"/>
      <c r="K174" s="10"/>
      <c r="L174" s="10"/>
      <c r="M174" s="10"/>
      <c r="N174" s="10"/>
      <c r="O174" s="10"/>
      <c r="P174" s="11"/>
      <c r="Q174" s="24" t="s">
        <v>33</v>
      </c>
      <c r="R174" s="67">
        <v>232.94</v>
      </c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67">
        <v>198.764</v>
      </c>
      <c r="AJ174" s="14"/>
      <c r="AK174" s="14"/>
      <c r="AL174" s="14"/>
      <c r="AM174" s="68">
        <f aca="true" t="shared" si="9" ref="AM174:AM184">AI174/R174*100</f>
        <v>85.32841074954925</v>
      </c>
      <c r="AN174" s="8"/>
      <c r="AO174" s="3"/>
      <c r="AP174" s="2"/>
      <c r="AQ174" s="131"/>
    </row>
    <row r="175" spans="1:43" ht="17.25" customHeight="1">
      <c r="A175" s="278" t="s">
        <v>154</v>
      </c>
      <c r="B175" s="175">
        <v>43992</v>
      </c>
      <c r="C175" s="175">
        <v>44196</v>
      </c>
      <c r="D175" s="175">
        <v>43992</v>
      </c>
      <c r="E175" s="175">
        <v>44196</v>
      </c>
      <c r="F175" s="290"/>
      <c r="G175" s="10"/>
      <c r="H175" s="10"/>
      <c r="I175" s="10"/>
      <c r="J175" s="10"/>
      <c r="K175" s="10"/>
      <c r="L175" s="10"/>
      <c r="M175" s="10"/>
      <c r="N175" s="10"/>
      <c r="O175" s="10"/>
      <c r="P175" s="11"/>
      <c r="Q175" s="118" t="s">
        <v>45</v>
      </c>
      <c r="R175" s="67">
        <f>R176+R177</f>
        <v>86500</v>
      </c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67">
        <f>AI176+AI177</f>
        <v>86500</v>
      </c>
      <c r="AJ175" s="14"/>
      <c r="AK175" s="14"/>
      <c r="AL175" s="14"/>
      <c r="AM175" s="68">
        <f t="shared" si="9"/>
        <v>100</v>
      </c>
      <c r="AN175" s="8"/>
      <c r="AO175" s="3"/>
      <c r="AP175" s="2"/>
      <c r="AQ175" s="233"/>
    </row>
    <row r="176" spans="1:43" ht="17.25" customHeight="1">
      <c r="A176" s="285"/>
      <c r="B176" s="26"/>
      <c r="C176" s="26"/>
      <c r="D176" s="26"/>
      <c r="E176" s="26"/>
      <c r="F176" s="290"/>
      <c r="G176" s="10"/>
      <c r="H176" s="10"/>
      <c r="I176" s="10"/>
      <c r="J176" s="10"/>
      <c r="K176" s="10"/>
      <c r="L176" s="10"/>
      <c r="M176" s="10"/>
      <c r="N176" s="10"/>
      <c r="O176" s="10"/>
      <c r="P176" s="11"/>
      <c r="Q176" s="24" t="s">
        <v>46</v>
      </c>
      <c r="R176" s="67">
        <f>R179+R182</f>
        <v>80000</v>
      </c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67">
        <f>AI179+AI182</f>
        <v>80000</v>
      </c>
      <c r="AJ176" s="14"/>
      <c r="AK176" s="14"/>
      <c r="AL176" s="14"/>
      <c r="AM176" s="68">
        <f t="shared" si="9"/>
        <v>100</v>
      </c>
      <c r="AN176" s="8"/>
      <c r="AO176" s="3"/>
      <c r="AP176" s="2"/>
      <c r="AQ176" s="233"/>
    </row>
    <row r="177" spans="1:43" ht="17.25" customHeight="1">
      <c r="A177" s="279"/>
      <c r="B177" s="27"/>
      <c r="C177" s="27"/>
      <c r="D177" s="27"/>
      <c r="E177" s="27"/>
      <c r="F177" s="290"/>
      <c r="G177" s="10"/>
      <c r="H177" s="10"/>
      <c r="I177" s="10"/>
      <c r="J177" s="10"/>
      <c r="K177" s="10"/>
      <c r="L177" s="10"/>
      <c r="M177" s="10"/>
      <c r="N177" s="10"/>
      <c r="O177" s="10"/>
      <c r="P177" s="11"/>
      <c r="Q177" s="24" t="s">
        <v>33</v>
      </c>
      <c r="R177" s="67">
        <f>R180+R183</f>
        <v>6500</v>
      </c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67">
        <f>AI180+AI183</f>
        <v>6500</v>
      </c>
      <c r="AJ177" s="14"/>
      <c r="AK177" s="14"/>
      <c r="AL177" s="14"/>
      <c r="AM177" s="68">
        <f t="shared" si="9"/>
        <v>100</v>
      </c>
      <c r="AN177" s="8"/>
      <c r="AO177" s="3"/>
      <c r="AP177" s="2"/>
      <c r="AQ177" s="131"/>
    </row>
    <row r="178" spans="1:43" ht="17.25" customHeight="1">
      <c r="A178" s="278" t="s">
        <v>157</v>
      </c>
      <c r="B178" s="175">
        <v>44025</v>
      </c>
      <c r="C178" s="175">
        <v>44073</v>
      </c>
      <c r="D178" s="175">
        <v>44025</v>
      </c>
      <c r="E178" s="175">
        <v>44154</v>
      </c>
      <c r="F178" s="290"/>
      <c r="G178" s="10"/>
      <c r="H178" s="10"/>
      <c r="I178" s="10"/>
      <c r="J178" s="10"/>
      <c r="K178" s="10"/>
      <c r="L178" s="10"/>
      <c r="M178" s="10"/>
      <c r="N178" s="10"/>
      <c r="O178" s="10"/>
      <c r="P178" s="11"/>
      <c r="Q178" s="24" t="s">
        <v>45</v>
      </c>
      <c r="R178" s="67">
        <f>R179+R180</f>
        <v>7800</v>
      </c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67">
        <f>AI179+AI180</f>
        <v>7800</v>
      </c>
      <c r="AJ178" s="14"/>
      <c r="AK178" s="14"/>
      <c r="AL178" s="14"/>
      <c r="AM178" s="68">
        <f t="shared" si="9"/>
        <v>100</v>
      </c>
      <c r="AN178" s="8"/>
      <c r="AO178" s="3"/>
      <c r="AP178" s="2"/>
      <c r="AQ178" s="353" t="s">
        <v>160</v>
      </c>
    </row>
    <row r="179" spans="1:43" ht="17.25" customHeight="1">
      <c r="A179" s="285"/>
      <c r="B179" s="26"/>
      <c r="C179" s="26"/>
      <c r="D179" s="26"/>
      <c r="E179" s="26"/>
      <c r="F179" s="290"/>
      <c r="G179" s="10"/>
      <c r="H179" s="10"/>
      <c r="I179" s="10"/>
      <c r="J179" s="10"/>
      <c r="K179" s="10"/>
      <c r="L179" s="10"/>
      <c r="M179" s="10"/>
      <c r="N179" s="10"/>
      <c r="O179" s="10"/>
      <c r="P179" s="11"/>
      <c r="Q179" s="24" t="s">
        <v>46</v>
      </c>
      <c r="R179" s="67">
        <v>7213.873</v>
      </c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67">
        <v>7213.873</v>
      </c>
      <c r="AJ179" s="14"/>
      <c r="AK179" s="14"/>
      <c r="AL179" s="14"/>
      <c r="AM179" s="68">
        <f t="shared" si="9"/>
        <v>100</v>
      </c>
      <c r="AN179" s="8"/>
      <c r="AO179" s="3"/>
      <c r="AP179" s="2"/>
      <c r="AQ179" s="261"/>
    </row>
    <row r="180" spans="1:43" ht="17.25" customHeight="1">
      <c r="A180" s="279"/>
      <c r="B180" s="27"/>
      <c r="C180" s="27"/>
      <c r="D180" s="27"/>
      <c r="E180" s="27"/>
      <c r="F180" s="290"/>
      <c r="G180" s="10"/>
      <c r="H180" s="10"/>
      <c r="I180" s="10"/>
      <c r="J180" s="10"/>
      <c r="K180" s="10"/>
      <c r="L180" s="10"/>
      <c r="M180" s="10"/>
      <c r="N180" s="10"/>
      <c r="O180" s="10"/>
      <c r="P180" s="11"/>
      <c r="Q180" s="24" t="s">
        <v>33</v>
      </c>
      <c r="R180" s="67">
        <v>586.127</v>
      </c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67">
        <v>586.127</v>
      </c>
      <c r="AJ180" s="14"/>
      <c r="AK180" s="14"/>
      <c r="AL180" s="14"/>
      <c r="AM180" s="68">
        <f t="shared" si="9"/>
        <v>100</v>
      </c>
      <c r="AN180" s="8"/>
      <c r="AO180" s="3"/>
      <c r="AP180" s="2"/>
      <c r="AQ180" s="354"/>
    </row>
    <row r="181" spans="1:43" ht="17.25" customHeight="1">
      <c r="A181" s="278" t="s">
        <v>158</v>
      </c>
      <c r="B181" s="142" t="s">
        <v>54</v>
      </c>
      <c r="C181" s="142" t="s">
        <v>54</v>
      </c>
      <c r="D181" s="142" t="s">
        <v>54</v>
      </c>
      <c r="E181" s="142" t="s">
        <v>54</v>
      </c>
      <c r="F181" s="290"/>
      <c r="G181" s="10"/>
      <c r="H181" s="10"/>
      <c r="I181" s="10"/>
      <c r="J181" s="10"/>
      <c r="K181" s="10"/>
      <c r="L181" s="10"/>
      <c r="M181" s="10"/>
      <c r="N181" s="10"/>
      <c r="O181" s="10"/>
      <c r="P181" s="11"/>
      <c r="Q181" s="24" t="s">
        <v>45</v>
      </c>
      <c r="R181" s="67">
        <f>R182+R183</f>
        <v>78700</v>
      </c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67">
        <f>AI182+AI183</f>
        <v>78700</v>
      </c>
      <c r="AJ181" s="14"/>
      <c r="AK181" s="14"/>
      <c r="AL181" s="14"/>
      <c r="AM181" s="68">
        <f t="shared" si="9"/>
        <v>100</v>
      </c>
      <c r="AN181" s="8"/>
      <c r="AO181" s="3"/>
      <c r="AP181" s="2"/>
      <c r="AQ181" s="353" t="s">
        <v>159</v>
      </c>
    </row>
    <row r="182" spans="1:43" ht="17.25" customHeight="1">
      <c r="A182" s="285"/>
      <c r="B182" s="26"/>
      <c r="C182" s="26"/>
      <c r="D182" s="26"/>
      <c r="E182" s="26"/>
      <c r="F182" s="290"/>
      <c r="G182" s="10"/>
      <c r="H182" s="10"/>
      <c r="I182" s="10"/>
      <c r="J182" s="10"/>
      <c r="K182" s="10"/>
      <c r="L182" s="10"/>
      <c r="M182" s="10"/>
      <c r="N182" s="10"/>
      <c r="O182" s="10"/>
      <c r="P182" s="11"/>
      <c r="Q182" s="24" t="s">
        <v>46</v>
      </c>
      <c r="R182" s="67">
        <v>72786.127</v>
      </c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67">
        <v>72786.127</v>
      </c>
      <c r="AJ182" s="14"/>
      <c r="AK182" s="14"/>
      <c r="AL182" s="14"/>
      <c r="AM182" s="68">
        <f t="shared" si="9"/>
        <v>100</v>
      </c>
      <c r="AN182" s="8"/>
      <c r="AO182" s="3"/>
      <c r="AP182" s="2"/>
      <c r="AQ182" s="259"/>
    </row>
    <row r="183" spans="1:43" ht="85.5" customHeight="1">
      <c r="A183" s="279"/>
      <c r="B183" s="26"/>
      <c r="C183" s="26"/>
      <c r="D183" s="26"/>
      <c r="E183" s="26"/>
      <c r="F183" s="290"/>
      <c r="G183" s="10"/>
      <c r="H183" s="10"/>
      <c r="I183" s="10"/>
      <c r="J183" s="10"/>
      <c r="K183" s="10"/>
      <c r="L183" s="10"/>
      <c r="M183" s="10"/>
      <c r="N183" s="10"/>
      <c r="O183" s="10"/>
      <c r="P183" s="11"/>
      <c r="Q183" s="24" t="s">
        <v>33</v>
      </c>
      <c r="R183" s="120">
        <v>5913.873</v>
      </c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20">
        <v>5913.873</v>
      </c>
      <c r="AJ183" s="119"/>
      <c r="AK183" s="119"/>
      <c r="AL183" s="119"/>
      <c r="AM183" s="203">
        <f t="shared" si="9"/>
        <v>100</v>
      </c>
      <c r="AN183" s="8"/>
      <c r="AO183" s="3"/>
      <c r="AP183" s="2"/>
      <c r="AQ183" s="431"/>
    </row>
    <row r="184" spans="1:43" ht="16.5" customHeight="1">
      <c r="A184" s="314" t="s">
        <v>156</v>
      </c>
      <c r="B184" s="168">
        <v>44001</v>
      </c>
      <c r="C184" s="168">
        <v>44196</v>
      </c>
      <c r="D184" s="168">
        <v>44001</v>
      </c>
      <c r="E184" s="234">
        <v>44196</v>
      </c>
      <c r="F184" s="290"/>
      <c r="G184" s="10"/>
      <c r="H184" s="10"/>
      <c r="I184" s="10"/>
      <c r="J184" s="10"/>
      <c r="K184" s="10"/>
      <c r="L184" s="10"/>
      <c r="M184" s="10"/>
      <c r="N184" s="10"/>
      <c r="O184" s="10"/>
      <c r="P184" s="11"/>
      <c r="Q184" s="96" t="s">
        <v>35</v>
      </c>
      <c r="R184" s="85">
        <f>R185+R186</f>
        <v>141.387</v>
      </c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85">
        <f>AI185+AI186</f>
        <v>118.788</v>
      </c>
      <c r="AJ184" s="14"/>
      <c r="AK184" s="14"/>
      <c r="AL184" s="14"/>
      <c r="AM184" s="89">
        <f t="shared" si="9"/>
        <v>84.01621082560631</v>
      </c>
      <c r="AN184" s="8"/>
      <c r="AO184" s="3"/>
      <c r="AP184" s="2"/>
      <c r="AQ184" s="427"/>
    </row>
    <row r="185" spans="1:43" ht="18.75" customHeight="1">
      <c r="A185" s="285"/>
      <c r="B185" s="53"/>
      <c r="C185" s="53"/>
      <c r="D185" s="53"/>
      <c r="E185" s="53"/>
      <c r="F185" s="290"/>
      <c r="G185" s="10"/>
      <c r="H185" s="10"/>
      <c r="I185" s="10"/>
      <c r="J185" s="10"/>
      <c r="K185" s="10"/>
      <c r="L185" s="10"/>
      <c r="M185" s="10"/>
      <c r="N185" s="10"/>
      <c r="O185" s="10"/>
      <c r="P185" s="11"/>
      <c r="Q185" s="24" t="s">
        <v>46</v>
      </c>
      <c r="R185" s="81">
        <v>0</v>
      </c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81">
        <v>0</v>
      </c>
      <c r="AJ185" s="14"/>
      <c r="AK185" s="14"/>
      <c r="AL185" s="14"/>
      <c r="AM185" s="83">
        <v>0</v>
      </c>
      <c r="AN185" s="8"/>
      <c r="AO185" s="3"/>
      <c r="AP185" s="2"/>
      <c r="AQ185" s="428"/>
    </row>
    <row r="186" spans="1:43" ht="18.75" customHeight="1">
      <c r="A186" s="279"/>
      <c r="B186" s="27"/>
      <c r="C186" s="27"/>
      <c r="D186" s="27"/>
      <c r="E186" s="27"/>
      <c r="F186" s="291"/>
      <c r="G186" s="10"/>
      <c r="H186" s="10"/>
      <c r="I186" s="10"/>
      <c r="J186" s="10"/>
      <c r="K186" s="10"/>
      <c r="L186" s="10"/>
      <c r="M186" s="10"/>
      <c r="N186" s="10"/>
      <c r="O186" s="10"/>
      <c r="P186" s="11"/>
      <c r="Q186" s="24" t="s">
        <v>33</v>
      </c>
      <c r="R186" s="67">
        <v>141.387</v>
      </c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67">
        <v>118.788</v>
      </c>
      <c r="AJ186" s="14"/>
      <c r="AK186" s="14"/>
      <c r="AL186" s="14"/>
      <c r="AM186" s="68">
        <f>AI186/R186*100</f>
        <v>84.01621082560631</v>
      </c>
      <c r="AN186" s="8"/>
      <c r="AO186" s="3"/>
      <c r="AP186" s="2"/>
      <c r="AQ186" s="429"/>
    </row>
    <row r="187" spans="1:43" ht="18.75" customHeight="1">
      <c r="A187" s="308"/>
      <c r="B187" s="309"/>
      <c r="C187" s="309"/>
      <c r="D187" s="309"/>
      <c r="E187" s="309"/>
      <c r="F187" s="310"/>
      <c r="G187" s="310"/>
      <c r="H187" s="310"/>
      <c r="I187" s="310"/>
      <c r="J187" s="310"/>
      <c r="K187" s="310"/>
      <c r="L187" s="310"/>
      <c r="M187" s="310"/>
      <c r="N187" s="310"/>
      <c r="O187" s="310"/>
      <c r="P187" s="310"/>
      <c r="Q187" s="310"/>
      <c r="R187" s="310"/>
      <c r="S187" s="310"/>
      <c r="T187" s="310"/>
      <c r="U187" s="310"/>
      <c r="V187" s="310"/>
      <c r="W187" s="310"/>
      <c r="X187" s="310"/>
      <c r="Y187" s="310"/>
      <c r="Z187" s="310"/>
      <c r="AA187" s="310"/>
      <c r="AB187" s="310"/>
      <c r="AC187" s="310"/>
      <c r="AD187" s="310"/>
      <c r="AE187" s="310"/>
      <c r="AF187" s="310"/>
      <c r="AG187" s="310"/>
      <c r="AH187" s="310"/>
      <c r="AI187" s="310"/>
      <c r="AJ187" s="310"/>
      <c r="AK187" s="310"/>
      <c r="AL187" s="310"/>
      <c r="AM187" s="311"/>
      <c r="AN187" s="8"/>
      <c r="AO187" s="3"/>
      <c r="AP187" s="2"/>
      <c r="AQ187" s="2"/>
    </row>
    <row r="188" spans="1:43" ht="18" customHeight="1">
      <c r="A188" s="319" t="s">
        <v>120</v>
      </c>
      <c r="B188" s="130">
        <v>44011</v>
      </c>
      <c r="C188" s="130">
        <v>44136</v>
      </c>
      <c r="D188" s="130">
        <v>44011</v>
      </c>
      <c r="E188" s="137" t="s">
        <v>54</v>
      </c>
      <c r="F188" s="302" t="s">
        <v>68</v>
      </c>
      <c r="G188" s="10" t="s">
        <v>12</v>
      </c>
      <c r="H188" s="10" t="s">
        <v>23</v>
      </c>
      <c r="I188" s="10" t="s">
        <v>11</v>
      </c>
      <c r="J188" s="10" t="s">
        <v>11</v>
      </c>
      <c r="K188" s="10"/>
      <c r="L188" s="10"/>
      <c r="M188" s="10"/>
      <c r="N188" s="10"/>
      <c r="O188" s="10"/>
      <c r="P188" s="11">
        <v>2259.7</v>
      </c>
      <c r="Q188" s="96" t="s">
        <v>35</v>
      </c>
      <c r="R188" s="66">
        <f>R189+R190</f>
        <v>6460.897</v>
      </c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80">
        <v>0</v>
      </c>
      <c r="AJ188" s="80"/>
      <c r="AK188" s="80"/>
      <c r="AL188" s="80"/>
      <c r="AM188" s="82">
        <v>0</v>
      </c>
      <c r="AN188" s="8">
        <v>0</v>
      </c>
      <c r="AO188" s="3">
        <v>0</v>
      </c>
      <c r="AP188" s="2">
        <v>0</v>
      </c>
      <c r="AQ188" s="258" t="s">
        <v>165</v>
      </c>
    </row>
    <row r="189" spans="1:43" ht="17.25" customHeight="1">
      <c r="A189" s="285"/>
      <c r="B189" s="53"/>
      <c r="C189" s="53"/>
      <c r="D189" s="53"/>
      <c r="E189" s="53"/>
      <c r="F189" s="303"/>
      <c r="G189" s="10"/>
      <c r="H189" s="10"/>
      <c r="I189" s="10"/>
      <c r="J189" s="10"/>
      <c r="K189" s="10"/>
      <c r="L189" s="10"/>
      <c r="M189" s="10"/>
      <c r="N189" s="10"/>
      <c r="O189" s="10"/>
      <c r="P189" s="11"/>
      <c r="Q189" s="24" t="s">
        <v>46</v>
      </c>
      <c r="R189" s="67">
        <f>R192</f>
        <v>6137.8</v>
      </c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87">
        <v>0</v>
      </c>
      <c r="AJ189" s="87"/>
      <c r="AK189" s="87"/>
      <c r="AL189" s="87"/>
      <c r="AM189" s="83">
        <v>0</v>
      </c>
      <c r="AN189" s="8"/>
      <c r="AO189" s="3"/>
      <c r="AP189" s="2"/>
      <c r="AQ189" s="259"/>
    </row>
    <row r="190" spans="1:43" ht="16.5" customHeight="1">
      <c r="A190" s="279"/>
      <c r="B190" s="27"/>
      <c r="C190" s="27"/>
      <c r="D190" s="27"/>
      <c r="E190" s="27"/>
      <c r="F190" s="303"/>
      <c r="G190" s="10"/>
      <c r="H190" s="10"/>
      <c r="I190" s="10"/>
      <c r="J190" s="10"/>
      <c r="K190" s="10"/>
      <c r="L190" s="10"/>
      <c r="M190" s="10"/>
      <c r="N190" s="10"/>
      <c r="O190" s="10"/>
      <c r="P190" s="11"/>
      <c r="Q190" s="24" t="s">
        <v>33</v>
      </c>
      <c r="R190" s="67">
        <f>R193</f>
        <v>323.097</v>
      </c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87">
        <v>0</v>
      </c>
      <c r="AJ190" s="87"/>
      <c r="AK190" s="87"/>
      <c r="AL190" s="87"/>
      <c r="AM190" s="83">
        <v>0</v>
      </c>
      <c r="AN190" s="8"/>
      <c r="AO190" s="3"/>
      <c r="AP190" s="2"/>
      <c r="AQ190" s="259"/>
    </row>
    <row r="191" spans="1:43" ht="16.5" customHeight="1">
      <c r="A191" s="268" t="s">
        <v>164</v>
      </c>
      <c r="B191" s="135">
        <v>44011</v>
      </c>
      <c r="C191" s="135">
        <v>44136</v>
      </c>
      <c r="D191" s="135">
        <v>44011</v>
      </c>
      <c r="E191" s="136" t="s">
        <v>54</v>
      </c>
      <c r="F191" s="275"/>
      <c r="G191" s="10"/>
      <c r="H191" s="10"/>
      <c r="I191" s="10"/>
      <c r="J191" s="10"/>
      <c r="K191" s="10"/>
      <c r="L191" s="10"/>
      <c r="M191" s="10"/>
      <c r="N191" s="10"/>
      <c r="O191" s="10"/>
      <c r="P191" s="11"/>
      <c r="Q191" s="34" t="s">
        <v>35</v>
      </c>
      <c r="R191" s="85">
        <f>R192+R193</f>
        <v>6460.897</v>
      </c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88">
        <f>AI192+AI193</f>
        <v>0</v>
      </c>
      <c r="AJ191" s="88"/>
      <c r="AK191" s="88"/>
      <c r="AL191" s="88"/>
      <c r="AM191" s="84">
        <f>AM192+AM193</f>
        <v>0</v>
      </c>
      <c r="AN191" s="8"/>
      <c r="AO191" s="3"/>
      <c r="AP191" s="2"/>
      <c r="AQ191" s="261"/>
    </row>
    <row r="192" spans="1:43" ht="16.5" customHeight="1">
      <c r="A192" s="312"/>
      <c r="B192" s="53"/>
      <c r="C192" s="53"/>
      <c r="D192" s="53"/>
      <c r="E192" s="53"/>
      <c r="F192" s="275"/>
      <c r="G192" s="10"/>
      <c r="H192" s="10"/>
      <c r="I192" s="10"/>
      <c r="J192" s="10"/>
      <c r="K192" s="10"/>
      <c r="L192" s="10"/>
      <c r="M192" s="10"/>
      <c r="N192" s="10"/>
      <c r="O192" s="10"/>
      <c r="P192" s="11"/>
      <c r="Q192" s="24" t="s">
        <v>46</v>
      </c>
      <c r="R192" s="67">
        <v>6137.8</v>
      </c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87">
        <v>0</v>
      </c>
      <c r="AJ192" s="87"/>
      <c r="AK192" s="87"/>
      <c r="AL192" s="87"/>
      <c r="AM192" s="83">
        <v>0</v>
      </c>
      <c r="AN192" s="8"/>
      <c r="AO192" s="3"/>
      <c r="AP192" s="2"/>
      <c r="AQ192" s="261"/>
    </row>
    <row r="193" spans="1:43" ht="16.5" customHeight="1">
      <c r="A193" s="313"/>
      <c r="B193" s="31"/>
      <c r="C193" s="31"/>
      <c r="D193" s="31"/>
      <c r="E193" s="31"/>
      <c r="F193" s="304"/>
      <c r="G193" s="10"/>
      <c r="H193" s="10"/>
      <c r="I193" s="10"/>
      <c r="J193" s="10"/>
      <c r="K193" s="10"/>
      <c r="L193" s="10"/>
      <c r="M193" s="10"/>
      <c r="N193" s="10"/>
      <c r="O193" s="10"/>
      <c r="P193" s="11"/>
      <c r="Q193" s="24" t="s">
        <v>33</v>
      </c>
      <c r="R193" s="67">
        <v>323.097</v>
      </c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87">
        <v>0</v>
      </c>
      <c r="AJ193" s="87"/>
      <c r="AK193" s="87"/>
      <c r="AL193" s="87"/>
      <c r="AM193" s="83">
        <v>0</v>
      </c>
      <c r="AN193" s="8"/>
      <c r="AO193" s="3"/>
      <c r="AP193" s="2"/>
      <c r="AQ193" s="262"/>
    </row>
    <row r="194" spans="1:43" ht="17.25" customHeight="1">
      <c r="A194" s="309"/>
      <c r="B194" s="309"/>
      <c r="C194" s="309"/>
      <c r="D194" s="309"/>
      <c r="E194" s="309"/>
      <c r="F194" s="310"/>
      <c r="G194" s="310"/>
      <c r="H194" s="310"/>
      <c r="I194" s="310"/>
      <c r="J194" s="310"/>
      <c r="K194" s="310"/>
      <c r="L194" s="310"/>
      <c r="M194" s="310"/>
      <c r="N194" s="310"/>
      <c r="O194" s="310"/>
      <c r="P194" s="310"/>
      <c r="Q194" s="310"/>
      <c r="R194" s="310"/>
      <c r="S194" s="310"/>
      <c r="T194" s="310"/>
      <c r="U194" s="310"/>
      <c r="V194" s="310"/>
      <c r="W194" s="310"/>
      <c r="X194" s="310"/>
      <c r="Y194" s="310"/>
      <c r="Z194" s="310"/>
      <c r="AA194" s="310"/>
      <c r="AB194" s="310"/>
      <c r="AC194" s="310"/>
      <c r="AD194" s="310"/>
      <c r="AE194" s="310"/>
      <c r="AF194" s="310"/>
      <c r="AG194" s="310"/>
      <c r="AH194" s="310"/>
      <c r="AI194" s="310"/>
      <c r="AJ194" s="310"/>
      <c r="AK194" s="310"/>
      <c r="AL194" s="310"/>
      <c r="AM194" s="311"/>
      <c r="AN194" s="8"/>
      <c r="AO194" s="3"/>
      <c r="AP194" s="2"/>
      <c r="AQ194" s="2"/>
    </row>
    <row r="195" spans="1:43" ht="16.5" customHeight="1">
      <c r="A195" s="319" t="s">
        <v>171</v>
      </c>
      <c r="B195" s="130">
        <v>43731</v>
      </c>
      <c r="C195" s="130">
        <v>44196</v>
      </c>
      <c r="D195" s="130">
        <v>43731</v>
      </c>
      <c r="E195" s="235">
        <v>44195</v>
      </c>
      <c r="F195" s="302" t="s">
        <v>68</v>
      </c>
      <c r="G195" s="10" t="s">
        <v>12</v>
      </c>
      <c r="H195" s="10" t="s">
        <v>24</v>
      </c>
      <c r="I195" s="10" t="s">
        <v>11</v>
      </c>
      <c r="J195" s="10" t="s">
        <v>11</v>
      </c>
      <c r="K195" s="10"/>
      <c r="L195" s="10"/>
      <c r="M195" s="10"/>
      <c r="N195" s="10"/>
      <c r="O195" s="10"/>
      <c r="P195" s="11">
        <v>1356.5</v>
      </c>
      <c r="Q195" s="96" t="s">
        <v>35</v>
      </c>
      <c r="R195" s="66">
        <f>R196+R197</f>
        <v>3272.5</v>
      </c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11">
        <f>AI196+AI197</f>
        <v>2478.402</v>
      </c>
      <c r="AJ195" s="80"/>
      <c r="AK195" s="80"/>
      <c r="AL195" s="80"/>
      <c r="AM195" s="108">
        <f>AI195/R195*100</f>
        <v>75.73420932009168</v>
      </c>
      <c r="AN195" s="8">
        <v>0</v>
      </c>
      <c r="AO195" s="3">
        <v>0</v>
      </c>
      <c r="AP195" s="2">
        <v>0</v>
      </c>
      <c r="AQ195" s="2"/>
    </row>
    <row r="196" spans="1:43" ht="16.5" customHeight="1">
      <c r="A196" s="285"/>
      <c r="B196" s="53"/>
      <c r="C196" s="53"/>
      <c r="D196" s="53"/>
      <c r="E196" s="53"/>
      <c r="F196" s="303"/>
      <c r="G196" s="10"/>
      <c r="H196" s="10"/>
      <c r="I196" s="10"/>
      <c r="J196" s="10"/>
      <c r="K196" s="10"/>
      <c r="L196" s="10"/>
      <c r="M196" s="10"/>
      <c r="N196" s="10"/>
      <c r="O196" s="10"/>
      <c r="P196" s="11"/>
      <c r="Q196" s="24" t="s">
        <v>46</v>
      </c>
      <c r="R196" s="67">
        <f>R200</f>
        <v>2618</v>
      </c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62">
        <f>AI200</f>
        <v>1982.722</v>
      </c>
      <c r="AJ196" s="87"/>
      <c r="AK196" s="87"/>
      <c r="AL196" s="87"/>
      <c r="AM196" s="68">
        <f>AI196/R196*100</f>
        <v>75.73422459893048</v>
      </c>
      <c r="AN196" s="8"/>
      <c r="AO196" s="3"/>
      <c r="AP196" s="2"/>
      <c r="AQ196" s="2"/>
    </row>
    <row r="197" spans="1:43" ht="16.5" customHeight="1">
      <c r="A197" s="285"/>
      <c r="B197" s="26"/>
      <c r="C197" s="26"/>
      <c r="D197" s="26"/>
      <c r="E197" s="26"/>
      <c r="F197" s="303"/>
      <c r="G197" s="10"/>
      <c r="H197" s="10"/>
      <c r="I197" s="10"/>
      <c r="J197" s="10"/>
      <c r="K197" s="10"/>
      <c r="L197" s="10"/>
      <c r="M197" s="10"/>
      <c r="N197" s="10"/>
      <c r="O197" s="10"/>
      <c r="P197" s="11"/>
      <c r="Q197" s="306" t="s">
        <v>33</v>
      </c>
      <c r="R197" s="333">
        <f>R201</f>
        <v>654.5</v>
      </c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344">
        <f>AI201</f>
        <v>495.68</v>
      </c>
      <c r="AJ197" s="87"/>
      <c r="AK197" s="87"/>
      <c r="AL197" s="87"/>
      <c r="AM197" s="335">
        <f>AI197/R197*100</f>
        <v>75.73414820473644</v>
      </c>
      <c r="AN197" s="8"/>
      <c r="AO197" s="3"/>
      <c r="AP197" s="2"/>
      <c r="AQ197" s="265"/>
    </row>
    <row r="198" spans="1:43" ht="1.5" customHeight="1">
      <c r="A198" s="279"/>
      <c r="B198" s="27"/>
      <c r="C198" s="140">
        <v>44136</v>
      </c>
      <c r="D198" s="27"/>
      <c r="E198" s="27"/>
      <c r="F198" s="303"/>
      <c r="G198" s="10"/>
      <c r="H198" s="10"/>
      <c r="I198" s="10"/>
      <c r="J198" s="10"/>
      <c r="K198" s="10"/>
      <c r="L198" s="10"/>
      <c r="M198" s="10"/>
      <c r="N198" s="10"/>
      <c r="O198" s="10"/>
      <c r="P198" s="11"/>
      <c r="Q198" s="316"/>
      <c r="R198" s="33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345"/>
      <c r="AJ198" s="87"/>
      <c r="AK198" s="87"/>
      <c r="AL198" s="87"/>
      <c r="AM198" s="336"/>
      <c r="AN198" s="8"/>
      <c r="AO198" s="3"/>
      <c r="AP198" s="2"/>
      <c r="AQ198" s="267"/>
    </row>
    <row r="199" spans="1:43" ht="16.5" customHeight="1">
      <c r="A199" s="278" t="s">
        <v>166</v>
      </c>
      <c r="B199" s="141">
        <v>43731</v>
      </c>
      <c r="C199" s="141">
        <v>44196</v>
      </c>
      <c r="D199" s="141">
        <v>43731</v>
      </c>
      <c r="E199" s="175">
        <v>44188</v>
      </c>
      <c r="F199" s="275"/>
      <c r="G199" s="10"/>
      <c r="H199" s="10"/>
      <c r="I199" s="10"/>
      <c r="J199" s="10"/>
      <c r="K199" s="10"/>
      <c r="L199" s="10"/>
      <c r="M199" s="10"/>
      <c r="N199" s="10"/>
      <c r="O199" s="10"/>
      <c r="P199" s="11"/>
      <c r="Q199" s="24" t="s">
        <v>45</v>
      </c>
      <c r="R199" s="85">
        <f>R200+R201</f>
        <v>3272.5</v>
      </c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72">
        <f>AI200+AI201</f>
        <v>2478.402</v>
      </c>
      <c r="AJ199" s="87"/>
      <c r="AK199" s="87"/>
      <c r="AL199" s="87"/>
      <c r="AM199" s="89">
        <f aca="true" t="shared" si="10" ref="AM199:AM207">AI199/R199*100</f>
        <v>75.73420932009168</v>
      </c>
      <c r="AN199" s="8"/>
      <c r="AO199" s="3"/>
      <c r="AP199" s="2"/>
      <c r="AQ199" s="258" t="s">
        <v>170</v>
      </c>
    </row>
    <row r="200" spans="1:43" ht="16.5" customHeight="1">
      <c r="A200" s="276"/>
      <c r="B200" s="142"/>
      <c r="C200" s="142"/>
      <c r="D200" s="142"/>
      <c r="E200" s="26"/>
      <c r="F200" s="275"/>
      <c r="G200" s="10"/>
      <c r="H200" s="10"/>
      <c r="I200" s="10"/>
      <c r="J200" s="10"/>
      <c r="K200" s="10"/>
      <c r="L200" s="10"/>
      <c r="M200" s="10"/>
      <c r="N200" s="10"/>
      <c r="O200" s="10"/>
      <c r="P200" s="11"/>
      <c r="Q200" s="24" t="s">
        <v>46</v>
      </c>
      <c r="R200" s="67">
        <f>R203+R206</f>
        <v>2618</v>
      </c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62">
        <f>AI203+AI206</f>
        <v>1982.722</v>
      </c>
      <c r="AJ200" s="87"/>
      <c r="AK200" s="87"/>
      <c r="AL200" s="87"/>
      <c r="AM200" s="68">
        <f t="shared" si="10"/>
        <v>75.73422459893048</v>
      </c>
      <c r="AN200" s="8"/>
      <c r="AO200" s="3"/>
      <c r="AP200" s="2"/>
      <c r="AQ200" s="259"/>
    </row>
    <row r="201" spans="1:43" ht="16.5" customHeight="1">
      <c r="A201" s="277"/>
      <c r="B201" s="143"/>
      <c r="C201" s="143"/>
      <c r="D201" s="143"/>
      <c r="E201" s="27"/>
      <c r="F201" s="275"/>
      <c r="G201" s="10"/>
      <c r="H201" s="10"/>
      <c r="I201" s="10"/>
      <c r="J201" s="10"/>
      <c r="K201" s="10"/>
      <c r="L201" s="10"/>
      <c r="M201" s="10"/>
      <c r="N201" s="10"/>
      <c r="O201" s="10"/>
      <c r="P201" s="11"/>
      <c r="Q201" s="24" t="s">
        <v>33</v>
      </c>
      <c r="R201" s="67">
        <f>R204+R207</f>
        <v>654.5</v>
      </c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62">
        <f>AI204+AI207</f>
        <v>495.68</v>
      </c>
      <c r="AJ201" s="87"/>
      <c r="AK201" s="87"/>
      <c r="AL201" s="87"/>
      <c r="AM201" s="68">
        <f t="shared" si="10"/>
        <v>75.73414820473644</v>
      </c>
      <c r="AN201" s="8"/>
      <c r="AO201" s="3"/>
      <c r="AP201" s="2"/>
      <c r="AQ201" s="259"/>
    </row>
    <row r="202" spans="1:43" ht="16.5" customHeight="1">
      <c r="A202" s="278" t="s">
        <v>167</v>
      </c>
      <c r="B202" s="141">
        <v>43731</v>
      </c>
      <c r="C202" s="141">
        <v>44136</v>
      </c>
      <c r="D202" s="141">
        <v>43731</v>
      </c>
      <c r="E202" s="175">
        <v>44188</v>
      </c>
      <c r="F202" s="275"/>
      <c r="G202" s="10"/>
      <c r="H202" s="10"/>
      <c r="I202" s="10"/>
      <c r="J202" s="10"/>
      <c r="K202" s="10"/>
      <c r="L202" s="10"/>
      <c r="M202" s="10"/>
      <c r="N202" s="10"/>
      <c r="O202" s="10"/>
      <c r="P202" s="11"/>
      <c r="Q202" s="24" t="s">
        <v>45</v>
      </c>
      <c r="R202" s="85">
        <f>R203+R204</f>
        <v>2172.5</v>
      </c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72">
        <f>AI203+AI204</f>
        <v>2172.5</v>
      </c>
      <c r="AJ202" s="88"/>
      <c r="AK202" s="88"/>
      <c r="AL202" s="88"/>
      <c r="AM202" s="89">
        <f t="shared" si="10"/>
        <v>100</v>
      </c>
      <c r="AN202" s="8"/>
      <c r="AO202" s="3"/>
      <c r="AP202" s="2"/>
      <c r="AQ202" s="259"/>
    </row>
    <row r="203" spans="1:43" ht="16.5" customHeight="1">
      <c r="A203" s="285"/>
      <c r="B203" s="142"/>
      <c r="C203" s="142"/>
      <c r="D203" s="142"/>
      <c r="E203" s="26"/>
      <c r="F203" s="275"/>
      <c r="G203" s="10"/>
      <c r="H203" s="10"/>
      <c r="I203" s="10"/>
      <c r="J203" s="10"/>
      <c r="K203" s="10"/>
      <c r="L203" s="10"/>
      <c r="M203" s="10"/>
      <c r="N203" s="10"/>
      <c r="O203" s="10"/>
      <c r="P203" s="11"/>
      <c r="Q203" s="24" t="s">
        <v>46</v>
      </c>
      <c r="R203" s="67">
        <v>1738</v>
      </c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62">
        <v>1738</v>
      </c>
      <c r="AJ203" s="87"/>
      <c r="AK203" s="87"/>
      <c r="AL203" s="87"/>
      <c r="AM203" s="68">
        <f t="shared" si="10"/>
        <v>100</v>
      </c>
      <c r="AN203" s="8"/>
      <c r="AO203" s="3"/>
      <c r="AP203" s="2"/>
      <c r="AQ203" s="259"/>
    </row>
    <row r="204" spans="1:43" ht="16.5" customHeight="1">
      <c r="A204" s="279"/>
      <c r="B204" s="142"/>
      <c r="C204" s="142"/>
      <c r="D204" s="142"/>
      <c r="E204" s="26"/>
      <c r="F204" s="275"/>
      <c r="G204" s="10"/>
      <c r="H204" s="10"/>
      <c r="I204" s="10"/>
      <c r="J204" s="10"/>
      <c r="K204" s="10"/>
      <c r="L204" s="10"/>
      <c r="M204" s="10"/>
      <c r="N204" s="10"/>
      <c r="O204" s="10"/>
      <c r="P204" s="11"/>
      <c r="Q204" s="24" t="s">
        <v>33</v>
      </c>
      <c r="R204" s="67">
        <v>434.5</v>
      </c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62">
        <v>434.5</v>
      </c>
      <c r="AJ204" s="87"/>
      <c r="AK204" s="87"/>
      <c r="AL204" s="87"/>
      <c r="AM204" s="68">
        <f t="shared" si="10"/>
        <v>100</v>
      </c>
      <c r="AN204" s="8"/>
      <c r="AO204" s="3"/>
      <c r="AP204" s="2"/>
      <c r="AQ204" s="260"/>
    </row>
    <row r="205" spans="1:43" ht="18" customHeight="1">
      <c r="A205" s="314" t="s">
        <v>168</v>
      </c>
      <c r="B205" s="130">
        <v>44063</v>
      </c>
      <c r="C205" s="130">
        <v>44561</v>
      </c>
      <c r="D205" s="130">
        <v>44063</v>
      </c>
      <c r="E205" s="235">
        <v>44188</v>
      </c>
      <c r="F205" s="275"/>
      <c r="G205" s="10"/>
      <c r="H205" s="10"/>
      <c r="I205" s="10"/>
      <c r="J205" s="10"/>
      <c r="K205" s="10"/>
      <c r="L205" s="10"/>
      <c r="M205" s="10"/>
      <c r="N205" s="10"/>
      <c r="O205" s="10"/>
      <c r="P205" s="11"/>
      <c r="Q205" s="34" t="s">
        <v>35</v>
      </c>
      <c r="R205" s="138">
        <f>R206+R207</f>
        <v>1100</v>
      </c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242">
        <f>AI206+AI207</f>
        <v>305.902</v>
      </c>
      <c r="AJ205" s="88"/>
      <c r="AK205" s="88"/>
      <c r="AL205" s="88"/>
      <c r="AM205" s="244">
        <f t="shared" si="10"/>
        <v>27.809272727272727</v>
      </c>
      <c r="AN205" s="8"/>
      <c r="AO205" s="3"/>
      <c r="AP205" s="2"/>
      <c r="AQ205" s="258" t="s">
        <v>169</v>
      </c>
    </row>
    <row r="206" spans="1:43" ht="17.25" customHeight="1">
      <c r="A206" s="285"/>
      <c r="B206" s="53"/>
      <c r="C206" s="53"/>
      <c r="D206" s="53"/>
      <c r="E206" s="53"/>
      <c r="F206" s="275"/>
      <c r="G206" s="10"/>
      <c r="H206" s="10"/>
      <c r="I206" s="10"/>
      <c r="J206" s="10"/>
      <c r="K206" s="10"/>
      <c r="L206" s="10"/>
      <c r="M206" s="10"/>
      <c r="N206" s="10"/>
      <c r="O206" s="10"/>
      <c r="P206" s="11"/>
      <c r="Q206" s="24" t="s">
        <v>46</v>
      </c>
      <c r="R206" s="139">
        <v>880</v>
      </c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243">
        <v>244.722</v>
      </c>
      <c r="AJ206" s="88"/>
      <c r="AK206" s="88"/>
      <c r="AL206" s="88"/>
      <c r="AM206" s="245">
        <f t="shared" si="10"/>
        <v>27.80931818181818</v>
      </c>
      <c r="AN206" s="8"/>
      <c r="AO206" s="3"/>
      <c r="AP206" s="2"/>
      <c r="AQ206" s="261"/>
    </row>
    <row r="207" spans="1:43" ht="124.5" customHeight="1">
      <c r="A207" s="285"/>
      <c r="B207" s="26"/>
      <c r="C207" s="26"/>
      <c r="D207" s="26"/>
      <c r="E207" s="26"/>
      <c r="F207" s="275"/>
      <c r="G207" s="10"/>
      <c r="H207" s="10"/>
      <c r="I207" s="10"/>
      <c r="J207" s="10"/>
      <c r="K207" s="10"/>
      <c r="L207" s="10"/>
      <c r="M207" s="10"/>
      <c r="N207" s="10"/>
      <c r="O207" s="10"/>
      <c r="P207" s="11"/>
      <c r="Q207" s="306" t="s">
        <v>33</v>
      </c>
      <c r="R207" s="346">
        <v>220</v>
      </c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355">
        <v>61.18</v>
      </c>
      <c r="AJ207" s="88"/>
      <c r="AK207" s="88"/>
      <c r="AL207" s="88"/>
      <c r="AM207" s="357">
        <f t="shared" si="10"/>
        <v>27.809090909090912</v>
      </c>
      <c r="AN207" s="8"/>
      <c r="AO207" s="3"/>
      <c r="AP207" s="2"/>
      <c r="AQ207" s="261"/>
    </row>
    <row r="208" spans="1:43" ht="17.25" customHeight="1" hidden="1">
      <c r="A208" s="279"/>
      <c r="B208" s="27"/>
      <c r="C208" s="27"/>
      <c r="D208" s="27"/>
      <c r="E208" s="27"/>
      <c r="F208" s="304"/>
      <c r="G208" s="10"/>
      <c r="H208" s="10"/>
      <c r="I208" s="10"/>
      <c r="J208" s="10"/>
      <c r="K208" s="10"/>
      <c r="L208" s="10"/>
      <c r="M208" s="10"/>
      <c r="N208" s="10"/>
      <c r="O208" s="10"/>
      <c r="P208" s="11"/>
      <c r="Q208" s="316"/>
      <c r="R208" s="347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356"/>
      <c r="AJ208" s="88"/>
      <c r="AK208" s="88"/>
      <c r="AL208" s="88"/>
      <c r="AM208" s="358"/>
      <c r="AN208" s="8"/>
      <c r="AO208" s="3"/>
      <c r="AP208" s="2"/>
      <c r="AQ208" s="262"/>
    </row>
    <row r="209" spans="1:43" ht="17.25" customHeight="1">
      <c r="A209" s="308"/>
      <c r="B209" s="309"/>
      <c r="C209" s="309"/>
      <c r="D209" s="309"/>
      <c r="E209" s="309"/>
      <c r="F209" s="310"/>
      <c r="G209" s="310"/>
      <c r="H209" s="310"/>
      <c r="I209" s="310"/>
      <c r="J209" s="310"/>
      <c r="K209" s="310"/>
      <c r="L209" s="310"/>
      <c r="M209" s="310"/>
      <c r="N209" s="310"/>
      <c r="O209" s="310"/>
      <c r="P209" s="310"/>
      <c r="Q209" s="310"/>
      <c r="R209" s="310"/>
      <c r="S209" s="310"/>
      <c r="T209" s="310"/>
      <c r="U209" s="310"/>
      <c r="V209" s="310"/>
      <c r="W209" s="310"/>
      <c r="X209" s="310"/>
      <c r="Y209" s="310"/>
      <c r="Z209" s="310"/>
      <c r="AA209" s="310"/>
      <c r="AB209" s="310"/>
      <c r="AC209" s="310"/>
      <c r="AD209" s="310"/>
      <c r="AE209" s="310"/>
      <c r="AF209" s="310"/>
      <c r="AG209" s="310"/>
      <c r="AH209" s="310"/>
      <c r="AI209" s="310"/>
      <c r="AJ209" s="310"/>
      <c r="AK209" s="310"/>
      <c r="AL209" s="310"/>
      <c r="AM209" s="311"/>
      <c r="AN209" s="8"/>
      <c r="AO209" s="3"/>
      <c r="AP209" s="2"/>
      <c r="AQ209" s="2"/>
    </row>
    <row r="210" spans="1:43" ht="18" customHeight="1">
      <c r="A210" s="319" t="s">
        <v>121</v>
      </c>
      <c r="B210" s="130">
        <v>43844</v>
      </c>
      <c r="C210" s="130">
        <v>44111</v>
      </c>
      <c r="D210" s="130">
        <v>43844</v>
      </c>
      <c r="E210" s="130">
        <v>44133</v>
      </c>
      <c r="F210" s="302" t="s">
        <v>68</v>
      </c>
      <c r="G210" s="10" t="s">
        <v>12</v>
      </c>
      <c r="H210" s="10" t="s">
        <v>25</v>
      </c>
      <c r="I210" s="10" t="s">
        <v>11</v>
      </c>
      <c r="J210" s="10" t="s">
        <v>11</v>
      </c>
      <c r="K210" s="10"/>
      <c r="L210" s="10"/>
      <c r="M210" s="10"/>
      <c r="N210" s="10"/>
      <c r="O210" s="10"/>
      <c r="P210" s="11">
        <v>41509.8</v>
      </c>
      <c r="Q210" s="96" t="s">
        <v>35</v>
      </c>
      <c r="R210" s="66">
        <f>SUM(R211:R214)</f>
        <v>595.9250000000001</v>
      </c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11">
        <f>SUM(AI211:AI214)</f>
        <v>595.9240000000001</v>
      </c>
      <c r="AJ210" s="80"/>
      <c r="AK210" s="80"/>
      <c r="AL210" s="80"/>
      <c r="AM210" s="108">
        <f aca="true" t="shared" si="11" ref="AM210:AM225">AI210/R210*100</f>
        <v>99.99983219364853</v>
      </c>
      <c r="AN210" s="8">
        <v>0</v>
      </c>
      <c r="AO210" s="3">
        <v>0</v>
      </c>
      <c r="AP210" s="2">
        <v>0</v>
      </c>
      <c r="AQ210" s="2"/>
    </row>
    <row r="211" spans="1:43" ht="18.75" customHeight="1">
      <c r="A211" s="276"/>
      <c r="B211" s="53"/>
      <c r="C211" s="53"/>
      <c r="D211" s="53"/>
      <c r="E211" s="53"/>
      <c r="F211" s="303"/>
      <c r="G211" s="10"/>
      <c r="H211" s="10"/>
      <c r="I211" s="10"/>
      <c r="J211" s="10"/>
      <c r="K211" s="10"/>
      <c r="L211" s="10"/>
      <c r="M211" s="10"/>
      <c r="N211" s="10"/>
      <c r="O211" s="10"/>
      <c r="P211" s="11"/>
      <c r="Q211" s="24" t="s">
        <v>56</v>
      </c>
      <c r="R211" s="67">
        <f>R216</f>
        <v>385.8</v>
      </c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62">
        <f>AI216</f>
        <v>385.8</v>
      </c>
      <c r="AJ211" s="87"/>
      <c r="AK211" s="87"/>
      <c r="AL211" s="87"/>
      <c r="AM211" s="83">
        <f t="shared" si="11"/>
        <v>100</v>
      </c>
      <c r="AN211" s="8"/>
      <c r="AO211" s="3"/>
      <c r="AP211" s="2"/>
      <c r="AQ211" s="2"/>
    </row>
    <row r="212" spans="1:43" ht="18.75" customHeight="1">
      <c r="A212" s="276"/>
      <c r="B212" s="53"/>
      <c r="C212" s="53"/>
      <c r="D212" s="53"/>
      <c r="E212" s="53"/>
      <c r="F212" s="303"/>
      <c r="G212" s="10"/>
      <c r="H212" s="10"/>
      <c r="I212" s="10"/>
      <c r="J212" s="10"/>
      <c r="K212" s="10"/>
      <c r="L212" s="10"/>
      <c r="M212" s="10"/>
      <c r="N212" s="10"/>
      <c r="O212" s="10"/>
      <c r="P212" s="11"/>
      <c r="Q212" s="24" t="s">
        <v>46</v>
      </c>
      <c r="R212" s="67">
        <f>R217</f>
        <v>20.2</v>
      </c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62">
        <f>AI217</f>
        <v>20.2</v>
      </c>
      <c r="AJ212" s="87"/>
      <c r="AK212" s="87"/>
      <c r="AL212" s="87"/>
      <c r="AM212" s="83">
        <f t="shared" si="11"/>
        <v>100</v>
      </c>
      <c r="AN212" s="8"/>
      <c r="AO212" s="3"/>
      <c r="AP212" s="2"/>
      <c r="AQ212" s="2"/>
    </row>
    <row r="213" spans="1:43" ht="18.75" customHeight="1">
      <c r="A213" s="276"/>
      <c r="B213" s="53"/>
      <c r="C213" s="53"/>
      <c r="D213" s="53"/>
      <c r="E213" s="53"/>
      <c r="F213" s="303"/>
      <c r="G213" s="10"/>
      <c r="H213" s="10"/>
      <c r="I213" s="10"/>
      <c r="J213" s="10"/>
      <c r="K213" s="10"/>
      <c r="L213" s="10"/>
      <c r="M213" s="10"/>
      <c r="N213" s="10"/>
      <c r="O213" s="10"/>
      <c r="P213" s="11"/>
      <c r="Q213" s="24" t="s">
        <v>33</v>
      </c>
      <c r="R213" s="67">
        <f>R218</f>
        <v>179.32500000000002</v>
      </c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62">
        <f>AI218</f>
        <v>179.324</v>
      </c>
      <c r="AJ213" s="87"/>
      <c r="AK213" s="87"/>
      <c r="AL213" s="87"/>
      <c r="AM213" s="68">
        <f t="shared" si="11"/>
        <v>99.9994423532692</v>
      </c>
      <c r="AN213" s="8"/>
      <c r="AO213" s="3"/>
      <c r="AP213" s="2"/>
      <c r="AQ213" s="2"/>
    </row>
    <row r="214" spans="1:43" ht="27.75" customHeight="1">
      <c r="A214" s="277"/>
      <c r="B214" s="27"/>
      <c r="C214" s="27"/>
      <c r="D214" s="27"/>
      <c r="E214" s="27"/>
      <c r="F214" s="303"/>
      <c r="G214" s="10"/>
      <c r="H214" s="10"/>
      <c r="I214" s="10"/>
      <c r="J214" s="10"/>
      <c r="K214" s="10"/>
      <c r="L214" s="10"/>
      <c r="M214" s="10"/>
      <c r="N214" s="10"/>
      <c r="O214" s="10"/>
      <c r="P214" s="11"/>
      <c r="Q214" s="34" t="s">
        <v>57</v>
      </c>
      <c r="R214" s="67">
        <f>R219</f>
        <v>10.6</v>
      </c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62">
        <f>AI219</f>
        <v>10.6</v>
      </c>
      <c r="AJ214" s="87"/>
      <c r="AK214" s="87"/>
      <c r="AL214" s="87"/>
      <c r="AM214" s="68">
        <f t="shared" si="11"/>
        <v>100</v>
      </c>
      <c r="AN214" s="8"/>
      <c r="AO214" s="3"/>
      <c r="AP214" s="2"/>
      <c r="AQ214" s="2"/>
    </row>
    <row r="215" spans="1:43" ht="18.75" customHeight="1">
      <c r="A215" s="302" t="s">
        <v>172</v>
      </c>
      <c r="B215" s="129">
        <v>43844</v>
      </c>
      <c r="C215" s="129">
        <v>44075</v>
      </c>
      <c r="D215" s="129">
        <v>43844</v>
      </c>
      <c r="E215" s="129">
        <v>44133</v>
      </c>
      <c r="F215" s="290"/>
      <c r="G215" s="10"/>
      <c r="H215" s="10"/>
      <c r="I215" s="10"/>
      <c r="J215" s="10"/>
      <c r="K215" s="10"/>
      <c r="L215" s="10"/>
      <c r="M215" s="10"/>
      <c r="N215" s="10"/>
      <c r="O215" s="10"/>
      <c r="P215" s="11"/>
      <c r="Q215" s="96" t="s">
        <v>35</v>
      </c>
      <c r="R215" s="85">
        <f>R216+R217+R218+R219</f>
        <v>595.9250000000001</v>
      </c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72">
        <f>AI216+AI217+AI218+AI219</f>
        <v>595.9240000000001</v>
      </c>
      <c r="AJ215" s="88"/>
      <c r="AK215" s="88"/>
      <c r="AL215" s="88"/>
      <c r="AM215" s="89">
        <f t="shared" si="11"/>
        <v>99.99983219364853</v>
      </c>
      <c r="AN215" s="8"/>
      <c r="AO215" s="3"/>
      <c r="AP215" s="2"/>
      <c r="AQ215" s="2"/>
    </row>
    <row r="216" spans="1:43" ht="20.25" customHeight="1">
      <c r="A216" s="275"/>
      <c r="B216" s="53"/>
      <c r="C216" s="53"/>
      <c r="D216" s="53"/>
      <c r="E216" s="53"/>
      <c r="F216" s="290"/>
      <c r="G216" s="10"/>
      <c r="H216" s="10"/>
      <c r="I216" s="10"/>
      <c r="J216" s="10"/>
      <c r="K216" s="10"/>
      <c r="L216" s="10"/>
      <c r="M216" s="10"/>
      <c r="N216" s="10"/>
      <c r="O216" s="10"/>
      <c r="P216" s="11"/>
      <c r="Q216" s="24" t="s">
        <v>56</v>
      </c>
      <c r="R216" s="67">
        <f>R221</f>
        <v>385.8</v>
      </c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62">
        <f>AI221</f>
        <v>385.8</v>
      </c>
      <c r="AJ216" s="87"/>
      <c r="AK216" s="87"/>
      <c r="AL216" s="87"/>
      <c r="AM216" s="83">
        <f t="shared" si="11"/>
        <v>100</v>
      </c>
      <c r="AN216" s="8"/>
      <c r="AO216" s="3"/>
      <c r="AP216" s="2"/>
      <c r="AQ216" s="2"/>
    </row>
    <row r="217" spans="1:43" ht="20.25" customHeight="1">
      <c r="A217" s="275"/>
      <c r="B217" s="53"/>
      <c r="C217" s="53"/>
      <c r="D217" s="53"/>
      <c r="E217" s="53"/>
      <c r="F217" s="290"/>
      <c r="G217" s="10"/>
      <c r="H217" s="10"/>
      <c r="I217" s="10"/>
      <c r="J217" s="10"/>
      <c r="K217" s="10"/>
      <c r="L217" s="10"/>
      <c r="M217" s="10"/>
      <c r="N217" s="10"/>
      <c r="O217" s="10"/>
      <c r="P217" s="11"/>
      <c r="Q217" s="24" t="s">
        <v>46</v>
      </c>
      <c r="R217" s="67">
        <f>R222</f>
        <v>20.2</v>
      </c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62">
        <f>AI222</f>
        <v>20.2</v>
      </c>
      <c r="AJ217" s="87"/>
      <c r="AK217" s="87"/>
      <c r="AL217" s="87"/>
      <c r="AM217" s="83">
        <f t="shared" si="11"/>
        <v>100</v>
      </c>
      <c r="AN217" s="8"/>
      <c r="AO217" s="3"/>
      <c r="AP217" s="2"/>
      <c r="AQ217" s="2"/>
    </row>
    <row r="218" spans="1:43" ht="20.25" customHeight="1">
      <c r="A218" s="275"/>
      <c r="B218" s="53"/>
      <c r="C218" s="53"/>
      <c r="D218" s="53"/>
      <c r="E218" s="53"/>
      <c r="F218" s="290"/>
      <c r="G218" s="10"/>
      <c r="H218" s="10"/>
      <c r="I218" s="10"/>
      <c r="J218" s="10"/>
      <c r="K218" s="10"/>
      <c r="L218" s="10"/>
      <c r="M218" s="10"/>
      <c r="N218" s="10"/>
      <c r="O218" s="10"/>
      <c r="P218" s="11"/>
      <c r="Q218" s="24" t="s">
        <v>33</v>
      </c>
      <c r="R218" s="67">
        <f>R223+R225</f>
        <v>179.32500000000002</v>
      </c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62">
        <f>AI223+AI225</f>
        <v>179.324</v>
      </c>
      <c r="AJ218" s="87"/>
      <c r="AK218" s="87"/>
      <c r="AL218" s="87"/>
      <c r="AM218" s="68">
        <f t="shared" si="11"/>
        <v>99.9994423532692</v>
      </c>
      <c r="AN218" s="8"/>
      <c r="AO218" s="3"/>
      <c r="AP218" s="2"/>
      <c r="AQ218" s="2"/>
    </row>
    <row r="219" spans="1:43" ht="28.5" customHeight="1">
      <c r="A219" s="304"/>
      <c r="B219" s="21"/>
      <c r="C219" s="21"/>
      <c r="D219" s="21"/>
      <c r="E219" s="21"/>
      <c r="F219" s="290"/>
      <c r="G219" s="10"/>
      <c r="H219" s="10"/>
      <c r="I219" s="10"/>
      <c r="J219" s="10"/>
      <c r="K219" s="10"/>
      <c r="L219" s="10"/>
      <c r="M219" s="10"/>
      <c r="N219" s="10"/>
      <c r="O219" s="10"/>
      <c r="P219" s="11"/>
      <c r="Q219" s="34" t="s">
        <v>57</v>
      </c>
      <c r="R219" s="67">
        <f>R224</f>
        <v>10.6</v>
      </c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62">
        <f>AI224</f>
        <v>10.6</v>
      </c>
      <c r="AJ219" s="87"/>
      <c r="AK219" s="87"/>
      <c r="AL219" s="87"/>
      <c r="AM219" s="68">
        <f t="shared" si="11"/>
        <v>100</v>
      </c>
      <c r="AN219" s="8"/>
      <c r="AO219" s="3"/>
      <c r="AP219" s="2"/>
      <c r="AQ219" s="2"/>
    </row>
    <row r="220" spans="1:43" ht="17.25" customHeight="1">
      <c r="A220" s="302" t="s">
        <v>173</v>
      </c>
      <c r="B220" s="129">
        <v>43997</v>
      </c>
      <c r="C220" s="129">
        <v>44075</v>
      </c>
      <c r="D220" s="129">
        <v>43997</v>
      </c>
      <c r="E220" s="129">
        <v>44103</v>
      </c>
      <c r="F220" s="290"/>
      <c r="G220" s="10"/>
      <c r="H220" s="10"/>
      <c r="I220" s="10"/>
      <c r="J220" s="10"/>
      <c r="K220" s="10"/>
      <c r="L220" s="10"/>
      <c r="M220" s="10"/>
      <c r="N220" s="10"/>
      <c r="O220" s="10"/>
      <c r="P220" s="11"/>
      <c r="Q220" s="96" t="s">
        <v>35</v>
      </c>
      <c r="R220" s="85">
        <f>R221+R222+R223+R224</f>
        <v>580</v>
      </c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72">
        <f>AI221+AI222+AI223+AI224</f>
        <v>580</v>
      </c>
      <c r="AJ220" s="88"/>
      <c r="AK220" s="88"/>
      <c r="AL220" s="88"/>
      <c r="AM220" s="84">
        <f t="shared" si="11"/>
        <v>100</v>
      </c>
      <c r="AN220" s="8"/>
      <c r="AO220" s="3"/>
      <c r="AP220" s="2"/>
      <c r="AQ220" s="258" t="s">
        <v>160</v>
      </c>
    </row>
    <row r="221" spans="1:43" ht="19.5" customHeight="1">
      <c r="A221" s="275"/>
      <c r="B221" s="53"/>
      <c r="C221" s="53"/>
      <c r="D221" s="53"/>
      <c r="E221" s="53"/>
      <c r="F221" s="290"/>
      <c r="G221" s="10"/>
      <c r="H221" s="10"/>
      <c r="I221" s="10"/>
      <c r="J221" s="10"/>
      <c r="K221" s="10"/>
      <c r="L221" s="10"/>
      <c r="M221" s="10"/>
      <c r="N221" s="10"/>
      <c r="O221" s="10"/>
      <c r="P221" s="11"/>
      <c r="Q221" s="24" t="s">
        <v>56</v>
      </c>
      <c r="R221" s="67">
        <v>385.8</v>
      </c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62">
        <v>385.8</v>
      </c>
      <c r="AJ221" s="87"/>
      <c r="AK221" s="87"/>
      <c r="AL221" s="87"/>
      <c r="AM221" s="83">
        <f t="shared" si="11"/>
        <v>100</v>
      </c>
      <c r="AN221" s="8"/>
      <c r="AO221" s="3"/>
      <c r="AP221" s="2"/>
      <c r="AQ221" s="259"/>
    </row>
    <row r="222" spans="1:43" ht="19.5" customHeight="1">
      <c r="A222" s="275"/>
      <c r="B222" s="53"/>
      <c r="C222" s="53"/>
      <c r="D222" s="53"/>
      <c r="E222" s="53"/>
      <c r="F222" s="290"/>
      <c r="G222" s="10"/>
      <c r="H222" s="10"/>
      <c r="I222" s="10"/>
      <c r="J222" s="10"/>
      <c r="K222" s="10"/>
      <c r="L222" s="10"/>
      <c r="M222" s="10"/>
      <c r="N222" s="10"/>
      <c r="O222" s="10"/>
      <c r="P222" s="11"/>
      <c r="Q222" s="24" t="s">
        <v>46</v>
      </c>
      <c r="R222" s="67">
        <v>20.2</v>
      </c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62">
        <v>20.2</v>
      </c>
      <c r="AJ222" s="87"/>
      <c r="AK222" s="87"/>
      <c r="AL222" s="87"/>
      <c r="AM222" s="83">
        <f t="shared" si="11"/>
        <v>100</v>
      </c>
      <c r="AN222" s="8"/>
      <c r="AO222" s="3"/>
      <c r="AP222" s="2"/>
      <c r="AQ222" s="259"/>
    </row>
    <row r="223" spans="1:43" ht="19.5" customHeight="1">
      <c r="A223" s="275"/>
      <c r="B223" s="53"/>
      <c r="C223" s="53"/>
      <c r="D223" s="53"/>
      <c r="E223" s="53"/>
      <c r="F223" s="290"/>
      <c r="G223" s="10"/>
      <c r="H223" s="10"/>
      <c r="I223" s="10"/>
      <c r="J223" s="10"/>
      <c r="K223" s="10"/>
      <c r="L223" s="10"/>
      <c r="M223" s="10"/>
      <c r="N223" s="10"/>
      <c r="O223" s="10"/>
      <c r="P223" s="11"/>
      <c r="Q223" s="24" t="s">
        <v>33</v>
      </c>
      <c r="R223" s="67">
        <v>163.4</v>
      </c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62">
        <v>163.4</v>
      </c>
      <c r="AJ223" s="87"/>
      <c r="AK223" s="87"/>
      <c r="AL223" s="87"/>
      <c r="AM223" s="83">
        <f t="shared" si="11"/>
        <v>100</v>
      </c>
      <c r="AN223" s="8"/>
      <c r="AO223" s="3"/>
      <c r="AP223" s="2"/>
      <c r="AQ223" s="259"/>
    </row>
    <row r="224" spans="1:43" ht="27.75" customHeight="1">
      <c r="A224" s="304"/>
      <c r="B224" s="21"/>
      <c r="C224" s="21"/>
      <c r="D224" s="21"/>
      <c r="E224" s="21"/>
      <c r="F224" s="290"/>
      <c r="G224" s="10"/>
      <c r="H224" s="10"/>
      <c r="I224" s="10"/>
      <c r="J224" s="10"/>
      <c r="K224" s="10"/>
      <c r="L224" s="10"/>
      <c r="M224" s="10"/>
      <c r="N224" s="10"/>
      <c r="O224" s="10"/>
      <c r="P224" s="11"/>
      <c r="Q224" s="34" t="s">
        <v>57</v>
      </c>
      <c r="R224" s="67">
        <v>10.6</v>
      </c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62">
        <v>10.6</v>
      </c>
      <c r="AJ224" s="87"/>
      <c r="AK224" s="87"/>
      <c r="AL224" s="87"/>
      <c r="AM224" s="83">
        <f t="shared" si="11"/>
        <v>100</v>
      </c>
      <c r="AN224" s="8"/>
      <c r="AO224" s="3"/>
      <c r="AP224" s="2"/>
      <c r="AQ224" s="260"/>
    </row>
    <row r="225" spans="1:43" ht="18" customHeight="1">
      <c r="A225" s="28" t="s">
        <v>174</v>
      </c>
      <c r="B225" s="129">
        <v>43844</v>
      </c>
      <c r="C225" s="129">
        <v>44111</v>
      </c>
      <c r="D225" s="129">
        <v>43844</v>
      </c>
      <c r="E225" s="129">
        <v>44133</v>
      </c>
      <c r="F225" s="290"/>
      <c r="G225" s="10"/>
      <c r="H225" s="10"/>
      <c r="I225" s="10"/>
      <c r="J225" s="10"/>
      <c r="K225" s="10"/>
      <c r="L225" s="10"/>
      <c r="M225" s="10"/>
      <c r="N225" s="10"/>
      <c r="O225" s="10"/>
      <c r="P225" s="11"/>
      <c r="Q225" s="306" t="s">
        <v>33</v>
      </c>
      <c r="R225" s="350">
        <v>15.925</v>
      </c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350">
        <v>15.924</v>
      </c>
      <c r="AJ225" s="17"/>
      <c r="AK225" s="17"/>
      <c r="AL225" s="17"/>
      <c r="AM225" s="348">
        <f t="shared" si="11"/>
        <v>99.99372056514912</v>
      </c>
      <c r="AN225" s="8"/>
      <c r="AO225" s="3"/>
      <c r="AP225" s="2"/>
      <c r="AQ225" s="258" t="s">
        <v>177</v>
      </c>
    </row>
    <row r="226" spans="1:43" ht="126" customHeight="1">
      <c r="A226" s="21"/>
      <c r="B226" s="21"/>
      <c r="C226" s="21"/>
      <c r="D226" s="21"/>
      <c r="E226" s="21"/>
      <c r="F226" s="291"/>
      <c r="G226" s="10"/>
      <c r="H226" s="10"/>
      <c r="I226" s="10"/>
      <c r="J226" s="10"/>
      <c r="K226" s="10"/>
      <c r="L226" s="10"/>
      <c r="M226" s="10"/>
      <c r="N226" s="10"/>
      <c r="O226" s="10"/>
      <c r="P226" s="11"/>
      <c r="Q226" s="322"/>
      <c r="R226" s="351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352"/>
      <c r="AJ226" s="14"/>
      <c r="AK226" s="14"/>
      <c r="AL226" s="14"/>
      <c r="AM226" s="349"/>
      <c r="AN226" s="8"/>
      <c r="AO226" s="3"/>
      <c r="AP226" s="2"/>
      <c r="AQ226" s="260"/>
    </row>
    <row r="227" spans="1:43" ht="18" customHeight="1">
      <c r="A227" s="391"/>
      <c r="B227" s="392"/>
      <c r="C227" s="392"/>
      <c r="D227" s="392"/>
      <c r="E227" s="392"/>
      <c r="F227" s="392"/>
      <c r="G227" s="392"/>
      <c r="H227" s="392"/>
      <c r="I227" s="392"/>
      <c r="J227" s="392"/>
      <c r="K227" s="392"/>
      <c r="L227" s="392"/>
      <c r="M227" s="392"/>
      <c r="N227" s="392"/>
      <c r="O227" s="392"/>
      <c r="P227" s="392"/>
      <c r="Q227" s="392"/>
      <c r="R227" s="392"/>
      <c r="S227" s="392"/>
      <c r="T227" s="392"/>
      <c r="U227" s="392"/>
      <c r="V227" s="392"/>
      <c r="W227" s="392"/>
      <c r="X227" s="392"/>
      <c r="Y227" s="392"/>
      <c r="Z227" s="392"/>
      <c r="AA227" s="392"/>
      <c r="AB227" s="392"/>
      <c r="AC227" s="392"/>
      <c r="AD227" s="392"/>
      <c r="AE227" s="392"/>
      <c r="AF227" s="392"/>
      <c r="AG227" s="392"/>
      <c r="AH227" s="392"/>
      <c r="AI227" s="392"/>
      <c r="AJ227" s="392"/>
      <c r="AK227" s="392"/>
      <c r="AL227" s="392"/>
      <c r="AM227" s="393"/>
      <c r="AN227" s="8"/>
      <c r="AO227" s="3"/>
      <c r="AP227" s="2"/>
      <c r="AQ227" s="2"/>
    </row>
    <row r="228" spans="1:43" ht="18" customHeight="1">
      <c r="A228" s="446" t="s">
        <v>184</v>
      </c>
      <c r="B228" s="271">
        <v>44088</v>
      </c>
      <c r="C228" s="271">
        <v>44196</v>
      </c>
      <c r="D228" s="271">
        <v>44088</v>
      </c>
      <c r="E228" s="271">
        <v>44196</v>
      </c>
      <c r="F228" s="278" t="s">
        <v>188</v>
      </c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50" t="s">
        <v>45</v>
      </c>
      <c r="R228" s="254">
        <v>215.405</v>
      </c>
      <c r="S228" s="255"/>
      <c r="T228" s="255"/>
      <c r="U228" s="255"/>
      <c r="V228" s="255"/>
      <c r="W228" s="255"/>
      <c r="X228" s="255"/>
      <c r="Y228" s="255"/>
      <c r="Z228" s="255"/>
      <c r="AA228" s="255"/>
      <c r="AB228" s="255"/>
      <c r="AC228" s="255"/>
      <c r="AD228" s="255"/>
      <c r="AE228" s="255"/>
      <c r="AF228" s="255"/>
      <c r="AG228" s="255"/>
      <c r="AH228" s="255"/>
      <c r="AI228" s="256">
        <v>184.182</v>
      </c>
      <c r="AJ228" s="198"/>
      <c r="AK228" s="198"/>
      <c r="AL228" s="198"/>
      <c r="AM228" s="251">
        <f>AI228/R228*100</f>
        <v>85.50497899305958</v>
      </c>
      <c r="AN228" s="8"/>
      <c r="AO228" s="3"/>
      <c r="AP228" s="2"/>
      <c r="AQ228" s="258" t="s">
        <v>189</v>
      </c>
    </row>
    <row r="229" spans="1:43" ht="35.25" customHeight="1">
      <c r="A229" s="304"/>
      <c r="B229" s="447"/>
      <c r="C229" s="447"/>
      <c r="D229" s="447"/>
      <c r="E229" s="447"/>
      <c r="F229" s="285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199" t="s">
        <v>33</v>
      </c>
      <c r="R229" s="215">
        <v>215.405</v>
      </c>
      <c r="S229" s="252"/>
      <c r="T229" s="252"/>
      <c r="U229" s="252"/>
      <c r="V229" s="252"/>
      <c r="W229" s="252"/>
      <c r="X229" s="252"/>
      <c r="Y229" s="252"/>
      <c r="Z229" s="252"/>
      <c r="AA229" s="252"/>
      <c r="AB229" s="252"/>
      <c r="AC229" s="252"/>
      <c r="AD229" s="252"/>
      <c r="AE229" s="252"/>
      <c r="AF229" s="252"/>
      <c r="AG229" s="252"/>
      <c r="AH229" s="252"/>
      <c r="AI229" s="253">
        <v>184.182</v>
      </c>
      <c r="AJ229" s="198"/>
      <c r="AK229" s="198"/>
      <c r="AL229" s="198"/>
      <c r="AM229" s="251">
        <f>AI229/R229*100</f>
        <v>85.50497899305958</v>
      </c>
      <c r="AN229" s="8"/>
      <c r="AO229" s="3"/>
      <c r="AP229" s="2"/>
      <c r="AQ229" s="259"/>
    </row>
    <row r="230" spans="1:43" ht="18" customHeight="1">
      <c r="A230" s="394" t="s">
        <v>187</v>
      </c>
      <c r="B230" s="271">
        <v>44088</v>
      </c>
      <c r="C230" s="271">
        <v>44196</v>
      </c>
      <c r="D230" s="271">
        <v>44088</v>
      </c>
      <c r="E230" s="271">
        <v>44196</v>
      </c>
      <c r="F230" s="285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199" t="s">
        <v>45</v>
      </c>
      <c r="R230" s="215">
        <v>215.405</v>
      </c>
      <c r="S230" s="252"/>
      <c r="T230" s="252"/>
      <c r="U230" s="252"/>
      <c r="V230" s="252"/>
      <c r="W230" s="252"/>
      <c r="X230" s="252"/>
      <c r="Y230" s="252"/>
      <c r="Z230" s="252"/>
      <c r="AA230" s="252"/>
      <c r="AB230" s="252"/>
      <c r="AC230" s="252"/>
      <c r="AD230" s="252"/>
      <c r="AE230" s="252"/>
      <c r="AF230" s="252"/>
      <c r="AG230" s="252"/>
      <c r="AH230" s="252"/>
      <c r="AI230" s="253">
        <v>184.182</v>
      </c>
      <c r="AJ230" s="198"/>
      <c r="AK230" s="198"/>
      <c r="AL230" s="198"/>
      <c r="AM230" s="251">
        <f>AI230/R230*100</f>
        <v>85.50497899305958</v>
      </c>
      <c r="AN230" s="8"/>
      <c r="AO230" s="3"/>
      <c r="AP230" s="2"/>
      <c r="AQ230" s="259"/>
    </row>
    <row r="231" spans="1:43" ht="18" customHeight="1">
      <c r="A231" s="430"/>
      <c r="B231" s="447"/>
      <c r="C231" s="447"/>
      <c r="D231" s="447"/>
      <c r="E231" s="447"/>
      <c r="F231" s="279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199" t="s">
        <v>33</v>
      </c>
      <c r="R231" s="215">
        <v>215.405</v>
      </c>
      <c r="S231" s="252"/>
      <c r="T231" s="252"/>
      <c r="U231" s="252"/>
      <c r="V231" s="252"/>
      <c r="W231" s="252"/>
      <c r="X231" s="252"/>
      <c r="Y231" s="252"/>
      <c r="Z231" s="252"/>
      <c r="AA231" s="252"/>
      <c r="AB231" s="252"/>
      <c r="AC231" s="252"/>
      <c r="AD231" s="252"/>
      <c r="AE231" s="252"/>
      <c r="AF231" s="252"/>
      <c r="AG231" s="252"/>
      <c r="AH231" s="252"/>
      <c r="AI231" s="253">
        <v>184.182</v>
      </c>
      <c r="AJ231" s="198"/>
      <c r="AK231" s="198"/>
      <c r="AL231" s="198"/>
      <c r="AM231" s="251">
        <f>AI231/R231*100</f>
        <v>85.50497899305958</v>
      </c>
      <c r="AN231" s="8"/>
      <c r="AO231" s="3"/>
      <c r="AP231" s="2"/>
      <c r="AQ231" s="260"/>
    </row>
    <row r="232" spans="1:43" ht="18" customHeight="1">
      <c r="A232" s="248"/>
      <c r="B232" s="249"/>
      <c r="C232" s="249"/>
      <c r="D232" s="249"/>
      <c r="E232" s="249"/>
      <c r="F232" s="249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  <c r="R232" s="240"/>
      <c r="S232" s="240"/>
      <c r="T232" s="240"/>
      <c r="U232" s="240"/>
      <c r="V232" s="240"/>
      <c r="W232" s="240"/>
      <c r="X232" s="240"/>
      <c r="Y232" s="240"/>
      <c r="Z232" s="240"/>
      <c r="AA232" s="240"/>
      <c r="AB232" s="240"/>
      <c r="AC232" s="240"/>
      <c r="AD232" s="240"/>
      <c r="AE232" s="240"/>
      <c r="AF232" s="240"/>
      <c r="AG232" s="240"/>
      <c r="AH232" s="240"/>
      <c r="AI232" s="240"/>
      <c r="AJ232" s="240"/>
      <c r="AK232" s="240"/>
      <c r="AL232" s="240"/>
      <c r="AM232" s="241"/>
      <c r="AN232" s="8"/>
      <c r="AO232" s="3"/>
      <c r="AP232" s="2"/>
      <c r="AQ232" s="2"/>
    </row>
    <row r="233" spans="1:43" ht="18.75" customHeight="1">
      <c r="A233" s="319" t="s">
        <v>185</v>
      </c>
      <c r="B233" s="168">
        <v>43854</v>
      </c>
      <c r="C233" s="168">
        <v>44185</v>
      </c>
      <c r="D233" s="168">
        <v>43854</v>
      </c>
      <c r="E233" s="239">
        <v>44169</v>
      </c>
      <c r="F233" s="394" t="s">
        <v>70</v>
      </c>
      <c r="G233" s="10" t="s">
        <v>12</v>
      </c>
      <c r="H233" s="10" t="s">
        <v>26</v>
      </c>
      <c r="I233" s="10" t="s">
        <v>11</v>
      </c>
      <c r="J233" s="10" t="s">
        <v>11</v>
      </c>
      <c r="K233" s="10"/>
      <c r="L233" s="10"/>
      <c r="M233" s="10"/>
      <c r="N233" s="10"/>
      <c r="O233" s="10"/>
      <c r="P233" s="11">
        <v>17207.894</v>
      </c>
      <c r="Q233" s="96" t="s">
        <v>35</v>
      </c>
      <c r="R233" s="123">
        <f>R235+R236</f>
        <v>781.9200000000001</v>
      </c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236">
        <f>AI235+AI236</f>
        <v>781.8249999999999</v>
      </c>
      <c r="AJ233" s="124"/>
      <c r="AK233" s="124"/>
      <c r="AL233" s="124"/>
      <c r="AM233" s="125">
        <f>AI233/R233*100</f>
        <v>99.98785041948024</v>
      </c>
      <c r="AN233" s="8">
        <v>0</v>
      </c>
      <c r="AO233" s="3">
        <v>0</v>
      </c>
      <c r="AP233" s="2">
        <v>0</v>
      </c>
      <c r="AQ233" s="2"/>
    </row>
    <row r="234" spans="1:43" ht="15" customHeight="1" hidden="1">
      <c r="A234" s="285"/>
      <c r="B234" s="26"/>
      <c r="C234" s="26"/>
      <c r="D234" s="26"/>
      <c r="E234" s="26"/>
      <c r="F234" s="395"/>
      <c r="G234" s="10" t="s">
        <v>12</v>
      </c>
      <c r="H234" s="10" t="s">
        <v>27</v>
      </c>
      <c r="I234" s="10" t="s">
        <v>11</v>
      </c>
      <c r="J234" s="10" t="s">
        <v>11</v>
      </c>
      <c r="K234" s="10"/>
      <c r="L234" s="10"/>
      <c r="M234" s="10"/>
      <c r="N234" s="10"/>
      <c r="O234" s="10"/>
      <c r="P234" s="11">
        <v>574.5</v>
      </c>
      <c r="Q234" s="24" t="s">
        <v>34</v>
      </c>
      <c r="R234" s="144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246"/>
      <c r="AJ234" s="145"/>
      <c r="AK234" s="145"/>
      <c r="AL234" s="145"/>
      <c r="AM234" s="146"/>
      <c r="AN234" s="8">
        <v>0</v>
      </c>
      <c r="AO234" s="3">
        <v>0</v>
      </c>
      <c r="AP234" s="2">
        <v>0</v>
      </c>
      <c r="AQ234" s="2"/>
    </row>
    <row r="235" spans="1:43" ht="18" customHeight="1">
      <c r="A235" s="285"/>
      <c r="B235" s="53"/>
      <c r="C235" s="53"/>
      <c r="D235" s="53"/>
      <c r="E235" s="53"/>
      <c r="F235" s="395"/>
      <c r="G235" s="10"/>
      <c r="H235" s="10"/>
      <c r="I235" s="10"/>
      <c r="J235" s="10"/>
      <c r="K235" s="10"/>
      <c r="L235" s="10"/>
      <c r="M235" s="10"/>
      <c r="N235" s="10"/>
      <c r="O235" s="10"/>
      <c r="P235" s="11"/>
      <c r="Q235" s="24" t="s">
        <v>46</v>
      </c>
      <c r="R235" s="120">
        <f>R238</f>
        <v>774.1</v>
      </c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09">
        <f>AI238</f>
        <v>774.007</v>
      </c>
      <c r="AJ235" s="127"/>
      <c r="AK235" s="127"/>
      <c r="AL235" s="127"/>
      <c r="AM235" s="128">
        <f>AI235/R235*100</f>
        <v>99.98798604831416</v>
      </c>
      <c r="AN235" s="8"/>
      <c r="AO235" s="3"/>
      <c r="AP235" s="2"/>
      <c r="AQ235" s="2"/>
    </row>
    <row r="236" spans="1:43" ht="19.5" customHeight="1">
      <c r="A236" s="279"/>
      <c r="B236" s="27"/>
      <c r="C236" s="27"/>
      <c r="D236" s="27"/>
      <c r="E236" s="27"/>
      <c r="F236" s="395"/>
      <c r="G236" s="10"/>
      <c r="H236" s="10"/>
      <c r="I236" s="10"/>
      <c r="J236" s="10"/>
      <c r="K236" s="10"/>
      <c r="L236" s="10"/>
      <c r="M236" s="10"/>
      <c r="N236" s="10"/>
      <c r="O236" s="10"/>
      <c r="P236" s="11"/>
      <c r="Q236" s="24" t="s">
        <v>33</v>
      </c>
      <c r="R236" s="120">
        <f>R239</f>
        <v>7.82</v>
      </c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09">
        <f>AI239</f>
        <v>7.818</v>
      </c>
      <c r="AJ236" s="127"/>
      <c r="AK236" s="127"/>
      <c r="AL236" s="127"/>
      <c r="AM236" s="128">
        <f>AI236/R236*100</f>
        <v>99.97442455242967</v>
      </c>
      <c r="AN236" s="8"/>
      <c r="AO236" s="3"/>
      <c r="AP236" s="2"/>
      <c r="AQ236" s="2"/>
    </row>
    <row r="237" spans="1:43" ht="18" customHeight="1">
      <c r="A237" s="278" t="s">
        <v>186</v>
      </c>
      <c r="B237" s="129">
        <v>43854</v>
      </c>
      <c r="C237" s="129">
        <v>44185</v>
      </c>
      <c r="D237" s="129">
        <v>43854</v>
      </c>
      <c r="E237" s="129">
        <v>44169</v>
      </c>
      <c r="F237" s="396"/>
      <c r="G237" s="10"/>
      <c r="H237" s="10"/>
      <c r="I237" s="10"/>
      <c r="J237" s="10"/>
      <c r="K237" s="10"/>
      <c r="L237" s="10"/>
      <c r="M237" s="10"/>
      <c r="N237" s="10"/>
      <c r="O237" s="10"/>
      <c r="P237" s="11"/>
      <c r="Q237" s="34" t="s">
        <v>35</v>
      </c>
      <c r="R237" s="97">
        <f>R238+R239</f>
        <v>781.9200000000001</v>
      </c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237">
        <f>AI238+AI239</f>
        <v>781.8249999999999</v>
      </c>
      <c r="AJ237" s="126"/>
      <c r="AK237" s="126"/>
      <c r="AL237" s="126"/>
      <c r="AM237" s="101">
        <f>AI237/R237*100</f>
        <v>99.98785041948024</v>
      </c>
      <c r="AN237" s="8"/>
      <c r="AO237" s="3"/>
      <c r="AP237" s="2"/>
      <c r="AQ237" s="258" t="s">
        <v>204</v>
      </c>
    </row>
    <row r="238" spans="1:43" ht="18" customHeight="1">
      <c r="A238" s="285"/>
      <c r="B238" s="53"/>
      <c r="C238" s="53"/>
      <c r="D238" s="53"/>
      <c r="E238" s="53"/>
      <c r="F238" s="396"/>
      <c r="G238" s="10"/>
      <c r="H238" s="10"/>
      <c r="I238" s="10"/>
      <c r="J238" s="10"/>
      <c r="K238" s="10"/>
      <c r="L238" s="10"/>
      <c r="M238" s="10"/>
      <c r="N238" s="10"/>
      <c r="O238" s="10"/>
      <c r="P238" s="11"/>
      <c r="Q238" s="24" t="s">
        <v>46</v>
      </c>
      <c r="R238" s="120">
        <v>774.1</v>
      </c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09">
        <v>774.007</v>
      </c>
      <c r="AJ238" s="127"/>
      <c r="AK238" s="127"/>
      <c r="AL238" s="127"/>
      <c r="AM238" s="128">
        <f>AI238/R238*100</f>
        <v>99.98798604831416</v>
      </c>
      <c r="AN238" s="8"/>
      <c r="AO238" s="3"/>
      <c r="AP238" s="2"/>
      <c r="AQ238" s="259"/>
    </row>
    <row r="239" spans="1:43" ht="45" customHeight="1">
      <c r="A239" s="279"/>
      <c r="B239" s="27"/>
      <c r="C239" s="27"/>
      <c r="D239" s="27"/>
      <c r="E239" s="27"/>
      <c r="F239" s="397"/>
      <c r="G239" s="10"/>
      <c r="H239" s="10"/>
      <c r="I239" s="10"/>
      <c r="J239" s="10"/>
      <c r="K239" s="10"/>
      <c r="L239" s="10"/>
      <c r="M239" s="10"/>
      <c r="N239" s="10"/>
      <c r="O239" s="10"/>
      <c r="P239" s="11"/>
      <c r="Q239" s="24" t="s">
        <v>33</v>
      </c>
      <c r="R239" s="120">
        <v>7.82</v>
      </c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09">
        <v>7.818</v>
      </c>
      <c r="AJ239" s="127"/>
      <c r="AK239" s="127"/>
      <c r="AL239" s="127"/>
      <c r="AM239" s="128">
        <f>AI239/R239*100</f>
        <v>99.97442455242967</v>
      </c>
      <c r="AN239" s="8"/>
      <c r="AO239" s="3"/>
      <c r="AP239" s="2"/>
      <c r="AQ239" s="260"/>
    </row>
    <row r="240" spans="1:43" ht="15.75" customHeight="1">
      <c r="A240" s="308"/>
      <c r="B240" s="392"/>
      <c r="C240" s="392"/>
      <c r="D240" s="392"/>
      <c r="E240" s="392"/>
      <c r="F240" s="392"/>
      <c r="G240" s="392"/>
      <c r="H240" s="392"/>
      <c r="I240" s="392"/>
      <c r="J240" s="392"/>
      <c r="K240" s="392"/>
      <c r="L240" s="392"/>
      <c r="M240" s="392"/>
      <c r="N240" s="392"/>
      <c r="O240" s="392"/>
      <c r="P240" s="392"/>
      <c r="Q240" s="392"/>
      <c r="R240" s="392"/>
      <c r="S240" s="392"/>
      <c r="T240" s="392"/>
      <c r="U240" s="392"/>
      <c r="V240" s="392"/>
      <c r="W240" s="392"/>
      <c r="X240" s="392"/>
      <c r="Y240" s="392"/>
      <c r="Z240" s="392"/>
      <c r="AA240" s="392"/>
      <c r="AB240" s="392"/>
      <c r="AC240" s="392"/>
      <c r="AD240" s="392"/>
      <c r="AE240" s="392"/>
      <c r="AF240" s="392"/>
      <c r="AG240" s="392"/>
      <c r="AH240" s="392"/>
      <c r="AI240" s="392"/>
      <c r="AJ240" s="392"/>
      <c r="AK240" s="392"/>
      <c r="AL240" s="392"/>
      <c r="AM240" s="393"/>
      <c r="AN240" s="8"/>
      <c r="AO240" s="3"/>
      <c r="AP240" s="2"/>
      <c r="AQ240" s="2"/>
    </row>
    <row r="241" spans="1:43" ht="15.75" customHeight="1">
      <c r="A241" s="288" t="s">
        <v>28</v>
      </c>
      <c r="B241" s="45"/>
      <c r="C241" s="45"/>
      <c r="D241" s="45"/>
      <c r="E241" s="45"/>
      <c r="F241" s="44"/>
      <c r="G241" s="10"/>
      <c r="H241" s="10"/>
      <c r="I241" s="10"/>
      <c r="J241" s="10"/>
      <c r="K241" s="10"/>
      <c r="L241" s="10"/>
      <c r="M241" s="10"/>
      <c r="N241" s="10"/>
      <c r="O241" s="10"/>
      <c r="P241" s="11"/>
      <c r="Q241" s="118" t="s">
        <v>197</v>
      </c>
      <c r="R241" s="156">
        <f>R242+R243+R244+R245+R246</f>
        <v>194799.818</v>
      </c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6">
        <f>AI242+AI243+AI244+AI245+AI246</f>
        <v>181261.82261999996</v>
      </c>
      <c r="AJ241" s="154"/>
      <c r="AK241" s="154"/>
      <c r="AL241" s="154"/>
      <c r="AM241" s="164">
        <f aca="true" t="shared" si="12" ref="AM241:AM246">AI241/R241*100</f>
        <v>93.0503038868342</v>
      </c>
      <c r="AN241" s="8"/>
      <c r="AO241" s="3"/>
      <c r="AP241" s="2"/>
      <c r="AQ241" s="2"/>
    </row>
    <row r="242" spans="1:43" ht="15.75" customHeight="1">
      <c r="A242" s="276"/>
      <c r="B242" s="45"/>
      <c r="C242" s="45"/>
      <c r="D242" s="45"/>
      <c r="E242" s="45"/>
      <c r="F242" s="44"/>
      <c r="G242" s="10"/>
      <c r="H242" s="10"/>
      <c r="I242" s="10"/>
      <c r="J242" s="10"/>
      <c r="K242" s="10"/>
      <c r="L242" s="10"/>
      <c r="M242" s="10"/>
      <c r="N242" s="10"/>
      <c r="O242" s="10"/>
      <c r="P242" s="11"/>
      <c r="Q242" s="24" t="s">
        <v>56</v>
      </c>
      <c r="R242" s="159">
        <f>R211</f>
        <v>385.8</v>
      </c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9">
        <f>AI211</f>
        <v>385.8</v>
      </c>
      <c r="AJ242" s="155"/>
      <c r="AK242" s="155"/>
      <c r="AL242" s="155"/>
      <c r="AM242" s="166">
        <f t="shared" si="12"/>
        <v>100</v>
      </c>
      <c r="AN242" s="8"/>
      <c r="AO242" s="3"/>
      <c r="AP242" s="2"/>
      <c r="AQ242" s="2"/>
    </row>
    <row r="243" spans="1:43" ht="15.75" customHeight="1">
      <c r="A243" s="276"/>
      <c r="B243" s="45"/>
      <c r="C243" s="45"/>
      <c r="D243" s="45"/>
      <c r="E243" s="45"/>
      <c r="F243" s="44"/>
      <c r="G243" s="10"/>
      <c r="H243" s="10"/>
      <c r="I243" s="10"/>
      <c r="J243" s="10"/>
      <c r="K243" s="10"/>
      <c r="L243" s="10"/>
      <c r="M243" s="10"/>
      <c r="N243" s="10"/>
      <c r="O243" s="10"/>
      <c r="P243" s="11"/>
      <c r="Q243" s="24" t="s">
        <v>46</v>
      </c>
      <c r="R243" s="159">
        <f>R50+R72+R110+R121+R151+R158+R189+R196+R212+R235</f>
        <v>112823.035</v>
      </c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9">
        <f>AI50+AI72+AI110+AI121+AI151+AI158+AI189+AI196+AI212+AI235</f>
        <v>103673.22799999999</v>
      </c>
      <c r="AJ243" s="155"/>
      <c r="AK243" s="155"/>
      <c r="AL243" s="155"/>
      <c r="AM243" s="165">
        <f t="shared" si="12"/>
        <v>91.89012509723744</v>
      </c>
      <c r="AN243" s="8"/>
      <c r="AO243" s="3"/>
      <c r="AP243" s="2"/>
      <c r="AQ243" s="2"/>
    </row>
    <row r="244" spans="1:43" ht="15.75" customHeight="1">
      <c r="A244" s="276"/>
      <c r="B244" s="45"/>
      <c r="C244" s="45"/>
      <c r="D244" s="45"/>
      <c r="E244" s="45"/>
      <c r="F244" s="44"/>
      <c r="G244" s="10"/>
      <c r="H244" s="10"/>
      <c r="I244" s="10"/>
      <c r="J244" s="10"/>
      <c r="K244" s="10"/>
      <c r="L244" s="10"/>
      <c r="M244" s="10"/>
      <c r="N244" s="10"/>
      <c r="O244" s="10"/>
      <c r="P244" s="11"/>
      <c r="Q244" s="24" t="s">
        <v>47</v>
      </c>
      <c r="R244" s="159">
        <f>R73</f>
        <v>600</v>
      </c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9">
        <f>AI73</f>
        <v>600</v>
      </c>
      <c r="AJ244" s="155"/>
      <c r="AK244" s="155"/>
      <c r="AL244" s="155"/>
      <c r="AM244" s="166">
        <f t="shared" si="12"/>
        <v>100</v>
      </c>
      <c r="AN244" s="8"/>
      <c r="AO244" s="3"/>
      <c r="AP244" s="2"/>
      <c r="AQ244" s="2"/>
    </row>
    <row r="245" spans="1:43" ht="15.75" customHeight="1">
      <c r="A245" s="276"/>
      <c r="B245" s="45"/>
      <c r="C245" s="45"/>
      <c r="D245" s="45"/>
      <c r="E245" s="45"/>
      <c r="F245" s="44"/>
      <c r="G245" s="10"/>
      <c r="H245" s="10"/>
      <c r="I245" s="10"/>
      <c r="J245" s="10"/>
      <c r="K245" s="10"/>
      <c r="L245" s="10"/>
      <c r="M245" s="10"/>
      <c r="N245" s="10"/>
      <c r="O245" s="10"/>
      <c r="P245" s="11"/>
      <c r="Q245" s="24" t="s">
        <v>33</v>
      </c>
      <c r="R245" s="159">
        <f>R8+R15+R25+R51+R74+R98+R111+R122+R133+R152+R159+R190+R197+R213+R228+R236</f>
        <v>80765.16799999999</v>
      </c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9">
        <f>AI8+AI15+AI25+AI51+AI74+AI98+AI111+AI122+AI133+AI152+AI159+AI190+AI197+AI213+AI228+AI236</f>
        <v>76376.98161999999</v>
      </c>
      <c r="AJ245" s="155"/>
      <c r="AK245" s="155"/>
      <c r="AL245" s="155"/>
      <c r="AM245" s="165">
        <f t="shared" si="12"/>
        <v>94.56673404059532</v>
      </c>
      <c r="AN245" s="8"/>
      <c r="AO245" s="3"/>
      <c r="AP245" s="2"/>
      <c r="AQ245" s="2"/>
    </row>
    <row r="246" spans="1:43" ht="28.5" customHeight="1">
      <c r="A246" s="277"/>
      <c r="B246" s="43"/>
      <c r="C246" s="43"/>
      <c r="D246" s="43"/>
      <c r="E246" s="43"/>
      <c r="F246" s="44"/>
      <c r="G246" s="10"/>
      <c r="H246" s="10"/>
      <c r="I246" s="10"/>
      <c r="J246" s="10"/>
      <c r="K246" s="10"/>
      <c r="L246" s="10"/>
      <c r="M246" s="10"/>
      <c r="N246" s="10"/>
      <c r="O246" s="10"/>
      <c r="P246" s="46"/>
      <c r="Q246" s="34" t="s">
        <v>57</v>
      </c>
      <c r="R246" s="159">
        <f>R160+R214</f>
        <v>225.815</v>
      </c>
      <c r="S246" s="160"/>
      <c r="T246" s="160"/>
      <c r="U246" s="160"/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/>
      <c r="AF246" s="160"/>
      <c r="AG246" s="160"/>
      <c r="AH246" s="160"/>
      <c r="AI246" s="161">
        <f>AI160+AI214</f>
        <v>225.813</v>
      </c>
      <c r="AJ246" s="47"/>
      <c r="AK246" s="47"/>
      <c r="AL246" s="47"/>
      <c r="AM246" s="166">
        <f t="shared" si="12"/>
        <v>99.99911431924362</v>
      </c>
      <c r="AN246" s="48"/>
      <c r="AO246" s="49"/>
      <c r="AP246" s="50"/>
      <c r="AQ246" s="50"/>
    </row>
    <row r="247" spans="1:43" ht="18.75" customHeight="1">
      <c r="A247" s="450" t="s">
        <v>201</v>
      </c>
      <c r="B247" s="450"/>
      <c r="C247" s="450"/>
      <c r="D247" s="450"/>
      <c r="E247" s="450"/>
      <c r="F247" s="450"/>
      <c r="G247" s="36"/>
      <c r="H247" s="36"/>
      <c r="I247" s="36"/>
      <c r="J247" s="36"/>
      <c r="K247" s="36"/>
      <c r="L247" s="36"/>
      <c r="M247" s="36"/>
      <c r="N247" s="36"/>
      <c r="O247" s="36"/>
      <c r="P247" s="37"/>
      <c r="Q247" s="38"/>
      <c r="R247" s="39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1"/>
      <c r="AJ247" s="40"/>
      <c r="AK247" s="40"/>
      <c r="AL247" s="40"/>
      <c r="AM247" s="42"/>
      <c r="AN247" s="37"/>
      <c r="AO247" s="5"/>
      <c r="AP247" s="4"/>
      <c r="AQ247" s="4"/>
    </row>
    <row r="248" spans="1:43" ht="12.75" customHeight="1">
      <c r="A248" s="451" t="s">
        <v>196</v>
      </c>
      <c r="B248" s="451"/>
      <c r="C248" s="451"/>
      <c r="D248" s="451"/>
      <c r="E248" s="451"/>
      <c r="F248" s="45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35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 t="s">
        <v>7</v>
      </c>
      <c r="AC248" s="6"/>
      <c r="AD248" s="6"/>
      <c r="AE248" s="6"/>
      <c r="AF248" s="6"/>
      <c r="AG248" s="6"/>
      <c r="AH248" s="6" t="s">
        <v>7</v>
      </c>
      <c r="AI248" s="6"/>
      <c r="AJ248" s="6" t="s">
        <v>7</v>
      </c>
      <c r="AK248" s="6"/>
      <c r="AL248" s="6"/>
      <c r="AM248" s="6"/>
      <c r="AN248" s="1"/>
      <c r="AO248" s="1"/>
      <c r="AP248" s="1"/>
      <c r="AQ248" s="1"/>
    </row>
    <row r="249" spans="1:43" ht="12.75" customHeight="1">
      <c r="A249" s="451" t="s">
        <v>202</v>
      </c>
      <c r="B249" s="451"/>
      <c r="C249" s="451"/>
      <c r="D249" s="451"/>
      <c r="E249" s="451"/>
      <c r="F249" s="45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35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1"/>
      <c r="AO249" s="1"/>
      <c r="AP249" s="1"/>
      <c r="AQ249" s="1"/>
    </row>
    <row r="250" spans="1:43" ht="12.75" customHeight="1">
      <c r="A250" s="257"/>
      <c r="B250" s="257"/>
      <c r="C250" s="257"/>
      <c r="D250" s="257"/>
      <c r="E250" s="257"/>
      <c r="F250" s="25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35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1"/>
      <c r="AO250" s="1"/>
      <c r="AP250" s="1"/>
      <c r="AQ250" s="1"/>
    </row>
    <row r="251" spans="1:43" s="22" customFormat="1" ht="51" customHeight="1">
      <c r="A251" s="359"/>
      <c r="B251" s="359"/>
      <c r="C251" s="359"/>
      <c r="D251" s="359"/>
      <c r="E251" s="359"/>
      <c r="F251" s="359"/>
      <c r="G251" s="359"/>
      <c r="H251" s="359"/>
      <c r="I251" s="359"/>
      <c r="J251" s="359"/>
      <c r="K251" s="359"/>
      <c r="L251" s="359"/>
      <c r="M251" s="359"/>
      <c r="N251" s="359"/>
      <c r="O251" s="359"/>
      <c r="P251" s="359"/>
      <c r="Q251" s="359"/>
      <c r="R251" s="359"/>
      <c r="S251" s="359"/>
      <c r="T251" s="359"/>
      <c r="U251" s="359"/>
      <c r="V251" s="359"/>
      <c r="W251" s="359"/>
      <c r="X251" s="359"/>
      <c r="Y251" s="359"/>
      <c r="Z251" s="359"/>
      <c r="AA251" s="359"/>
      <c r="AB251" s="359"/>
      <c r="AC251" s="359"/>
      <c r="AD251" s="359"/>
      <c r="AE251" s="359"/>
      <c r="AF251" s="359"/>
      <c r="AG251" s="359"/>
      <c r="AH251" s="359"/>
      <c r="AI251" s="359"/>
      <c r="AJ251" s="359"/>
      <c r="AK251" s="359"/>
      <c r="AL251" s="359"/>
      <c r="AM251" s="359"/>
      <c r="AN251" s="18"/>
      <c r="AO251" s="18"/>
      <c r="AP251" s="18"/>
      <c r="AQ251" s="18"/>
    </row>
  </sheetData>
  <sheetProtection/>
  <mergeCells count="365">
    <mergeCell ref="AM1:AQ1"/>
    <mergeCell ref="A247:F247"/>
    <mergeCell ref="A248:F248"/>
    <mergeCell ref="A249:F249"/>
    <mergeCell ref="AQ228:AQ231"/>
    <mergeCell ref="E228:E229"/>
    <mergeCell ref="B230:B231"/>
    <mergeCell ref="C230:C231"/>
    <mergeCell ref="D230:D231"/>
    <mergeCell ref="E230:E231"/>
    <mergeCell ref="F228:F231"/>
    <mergeCell ref="B157:B160"/>
    <mergeCell ref="C157:C160"/>
    <mergeCell ref="D157:D160"/>
    <mergeCell ref="E157:E160"/>
    <mergeCell ref="A228:A229"/>
    <mergeCell ref="A230:A231"/>
    <mergeCell ref="B228:B229"/>
    <mergeCell ref="C228:C229"/>
    <mergeCell ref="D228:D229"/>
    <mergeCell ref="AQ61:AQ63"/>
    <mergeCell ref="A168:A171"/>
    <mergeCell ref="B168:B171"/>
    <mergeCell ref="C168:C171"/>
    <mergeCell ref="D168:D171"/>
    <mergeCell ref="E168:E171"/>
    <mergeCell ref="A161:A164"/>
    <mergeCell ref="B161:B164"/>
    <mergeCell ref="C161:C164"/>
    <mergeCell ref="A105:A107"/>
    <mergeCell ref="AQ197:AQ198"/>
    <mergeCell ref="AQ168:AQ171"/>
    <mergeCell ref="AM31:AM33"/>
    <mergeCell ref="AM12:AM13"/>
    <mergeCell ref="Q31:Q33"/>
    <mergeCell ref="A31:A33"/>
    <mergeCell ref="AQ12:AQ13"/>
    <mergeCell ref="AI31:AI33"/>
    <mergeCell ref="AQ28:AQ30"/>
    <mergeCell ref="AQ67:AQ69"/>
    <mergeCell ref="AQ150:AQ155"/>
    <mergeCell ref="AQ184:AQ186"/>
    <mergeCell ref="A156:AM156"/>
    <mergeCell ref="A165:A167"/>
    <mergeCell ref="A172:A174"/>
    <mergeCell ref="A150:A152"/>
    <mergeCell ref="A153:A155"/>
    <mergeCell ref="AQ181:AQ183"/>
    <mergeCell ref="F150:F155"/>
    <mergeCell ref="D161:D164"/>
    <mergeCell ref="AQ31:AQ33"/>
    <mergeCell ref="AI36:AI38"/>
    <mergeCell ref="AQ39:AQ41"/>
    <mergeCell ref="AI45:AI47"/>
    <mergeCell ref="AM25:AM26"/>
    <mergeCell ref="E71:E74"/>
    <mergeCell ref="AQ25:AQ26"/>
    <mergeCell ref="Q39:Q41"/>
    <mergeCell ref="R39:R41"/>
    <mergeCell ref="AI39:AI41"/>
    <mergeCell ref="E161:E164"/>
    <mergeCell ref="A175:A177"/>
    <mergeCell ref="F157:F186"/>
    <mergeCell ref="A178:A180"/>
    <mergeCell ref="A181:A183"/>
    <mergeCell ref="A157:A160"/>
    <mergeCell ref="A97:AM97"/>
    <mergeCell ref="Q101:Q104"/>
    <mergeCell ref="AI101:AI104"/>
    <mergeCell ref="A123:A125"/>
    <mergeCell ref="A120:A122"/>
    <mergeCell ref="AM101:AM104"/>
    <mergeCell ref="R105:R107"/>
    <mergeCell ref="R101:R104"/>
    <mergeCell ref="R99:R100"/>
    <mergeCell ref="Q123:Q125"/>
    <mergeCell ref="Q76:Q77"/>
    <mergeCell ref="R76:R77"/>
    <mergeCell ref="AI76:AI77"/>
    <mergeCell ref="AM76:AM77"/>
    <mergeCell ref="AQ76:AQ77"/>
    <mergeCell ref="AQ36:AQ38"/>
    <mergeCell ref="Q36:Q38"/>
    <mergeCell ref="R36:R38"/>
    <mergeCell ref="AQ42:AQ44"/>
    <mergeCell ref="AQ45:AQ47"/>
    <mergeCell ref="A14:AM14"/>
    <mergeCell ref="C15:C17"/>
    <mergeCell ref="A36:A38"/>
    <mergeCell ref="R16:R17"/>
    <mergeCell ref="AI16:AI17"/>
    <mergeCell ref="Q25:Q26"/>
    <mergeCell ref="R28:R30"/>
    <mergeCell ref="AI28:AI30"/>
    <mergeCell ref="Q42:Q44"/>
    <mergeCell ref="A240:AM240"/>
    <mergeCell ref="AM42:AM44"/>
    <mergeCell ref="AM36:AM38"/>
    <mergeCell ref="D71:D74"/>
    <mergeCell ref="R25:R26"/>
    <mergeCell ref="AI25:AI26"/>
    <mergeCell ref="AM28:AM30"/>
    <mergeCell ref="B136:B138"/>
    <mergeCell ref="AM39:AM41"/>
    <mergeCell ref="E55:E57"/>
    <mergeCell ref="AM45:AM47"/>
    <mergeCell ref="R31:R33"/>
    <mergeCell ref="A8:A10"/>
    <mergeCell ref="F25:F47"/>
    <mergeCell ref="Q45:Q47"/>
    <mergeCell ref="R45:R47"/>
    <mergeCell ref="R42:R44"/>
    <mergeCell ref="Q16:Q17"/>
    <mergeCell ref="B15:B17"/>
    <mergeCell ref="A237:A239"/>
    <mergeCell ref="D15:D17"/>
    <mergeCell ref="E15:E17"/>
    <mergeCell ref="A129:A131"/>
    <mergeCell ref="A132:AM132"/>
    <mergeCell ref="A136:A138"/>
    <mergeCell ref="A227:AM227"/>
    <mergeCell ref="A233:A236"/>
    <mergeCell ref="A98:A100"/>
    <mergeCell ref="F233:F239"/>
    <mergeCell ref="C80:C82"/>
    <mergeCell ref="A70:AM70"/>
    <mergeCell ref="A71:A74"/>
    <mergeCell ref="B71:B74"/>
    <mergeCell ref="A83:A85"/>
    <mergeCell ref="B83:B85"/>
    <mergeCell ref="C83:C85"/>
    <mergeCell ref="D83:D85"/>
    <mergeCell ref="E83:E85"/>
    <mergeCell ref="A80:A82"/>
    <mergeCell ref="B80:B82"/>
    <mergeCell ref="C71:C74"/>
    <mergeCell ref="A24:AM24"/>
    <mergeCell ref="A39:A41"/>
    <mergeCell ref="A42:A44"/>
    <mergeCell ref="A45:A47"/>
    <mergeCell ref="A48:AM48"/>
    <mergeCell ref="A75:A77"/>
    <mergeCell ref="Q28:Q30"/>
    <mergeCell ref="AI42:AI44"/>
    <mergeCell ref="A1:R1"/>
    <mergeCell ref="A2:R2"/>
    <mergeCell ref="A4:AN4"/>
    <mergeCell ref="A5:AP5"/>
    <mergeCell ref="A6:A7"/>
    <mergeCell ref="G6:G7"/>
    <mergeCell ref="H6:H7"/>
    <mergeCell ref="AP6:AP7"/>
    <mergeCell ref="AK6:AK7"/>
    <mergeCell ref="T6:T7"/>
    <mergeCell ref="A3:AM3"/>
    <mergeCell ref="O6:O7"/>
    <mergeCell ref="Q6:Q7"/>
    <mergeCell ref="AD6:AD7"/>
    <mergeCell ref="AE6:AE7"/>
    <mergeCell ref="B6:C6"/>
    <mergeCell ref="D6:E6"/>
    <mergeCell ref="F6:F7"/>
    <mergeCell ref="X6:X7"/>
    <mergeCell ref="R6:R7"/>
    <mergeCell ref="AO6:AO7"/>
    <mergeCell ref="Y6:Y7"/>
    <mergeCell ref="Z6:Z7"/>
    <mergeCell ref="AA6:AA7"/>
    <mergeCell ref="AC6:AC7"/>
    <mergeCell ref="AF6:AF7"/>
    <mergeCell ref="AG6:AG7"/>
    <mergeCell ref="I6:I7"/>
    <mergeCell ref="K6:K7"/>
    <mergeCell ref="AI6:AI7"/>
    <mergeCell ref="Q9:Q10"/>
    <mergeCell ref="N6:N7"/>
    <mergeCell ref="P6:P7"/>
    <mergeCell ref="R9:R10"/>
    <mergeCell ref="A251:AM251"/>
    <mergeCell ref="AL6:AL7"/>
    <mergeCell ref="AM6:AM7"/>
    <mergeCell ref="AN6:AN7"/>
    <mergeCell ref="S6:S7"/>
    <mergeCell ref="U6:U7"/>
    <mergeCell ref="V6:V7"/>
    <mergeCell ref="J6:J7"/>
    <mergeCell ref="A15:A17"/>
    <mergeCell ref="A149:AM149"/>
    <mergeCell ref="AQ178:AQ180"/>
    <mergeCell ref="AQ165:AQ167"/>
    <mergeCell ref="A188:A190"/>
    <mergeCell ref="AI207:AI208"/>
    <mergeCell ref="AM207:AM208"/>
    <mergeCell ref="F188:F193"/>
    <mergeCell ref="AQ188:AQ193"/>
    <mergeCell ref="A202:A204"/>
    <mergeCell ref="AI197:AI198"/>
    <mergeCell ref="AM197:AM198"/>
    <mergeCell ref="AM225:AM226"/>
    <mergeCell ref="A210:A214"/>
    <mergeCell ref="F210:F226"/>
    <mergeCell ref="Q225:Q226"/>
    <mergeCell ref="R225:R226"/>
    <mergeCell ref="Q197:Q198"/>
    <mergeCell ref="AI225:AI226"/>
    <mergeCell ref="F195:F208"/>
    <mergeCell ref="A205:A208"/>
    <mergeCell ref="A199:A201"/>
    <mergeCell ref="AQ225:AQ226"/>
    <mergeCell ref="A220:A224"/>
    <mergeCell ref="A215:A219"/>
    <mergeCell ref="A194:AM194"/>
    <mergeCell ref="A195:A198"/>
    <mergeCell ref="Q207:Q208"/>
    <mergeCell ref="R207:R208"/>
    <mergeCell ref="R197:R198"/>
    <mergeCell ref="AQ205:AQ208"/>
    <mergeCell ref="AQ199:AQ204"/>
    <mergeCell ref="AQ6:AQ7"/>
    <mergeCell ref="AM16:AM17"/>
    <mergeCell ref="AQ16:AQ17"/>
    <mergeCell ref="F15:F23"/>
    <mergeCell ref="F8:F13"/>
    <mergeCell ref="AM9:AM10"/>
    <mergeCell ref="M6:M7"/>
    <mergeCell ref="L6:L7"/>
    <mergeCell ref="W6:W7"/>
    <mergeCell ref="AI9:AI10"/>
    <mergeCell ref="B55:B57"/>
    <mergeCell ref="C55:C57"/>
    <mergeCell ref="A67:A69"/>
    <mergeCell ref="C67:C69"/>
    <mergeCell ref="A55:A57"/>
    <mergeCell ref="D55:D57"/>
    <mergeCell ref="B67:B69"/>
    <mergeCell ref="D61:D63"/>
    <mergeCell ref="Q105:Q107"/>
    <mergeCell ref="D80:D82"/>
    <mergeCell ref="Q12:Q13"/>
    <mergeCell ref="R12:R13"/>
    <mergeCell ref="AI12:AI13"/>
    <mergeCell ref="A49:A51"/>
    <mergeCell ref="A61:A63"/>
    <mergeCell ref="B61:B63"/>
    <mergeCell ref="C61:C63"/>
    <mergeCell ref="A12:A13"/>
    <mergeCell ref="AQ129:AQ131"/>
    <mergeCell ref="A25:A27"/>
    <mergeCell ref="A28:A30"/>
    <mergeCell ref="AI99:AI100"/>
    <mergeCell ref="AM99:AM100"/>
    <mergeCell ref="AQ99:AQ100"/>
    <mergeCell ref="AQ121:AQ122"/>
    <mergeCell ref="A108:AM108"/>
    <mergeCell ref="A101:A104"/>
    <mergeCell ref="Q99:Q100"/>
    <mergeCell ref="A126:A128"/>
    <mergeCell ref="Q126:Q127"/>
    <mergeCell ref="R126:R127"/>
    <mergeCell ref="AI126:AI127"/>
    <mergeCell ref="AM126:AM127"/>
    <mergeCell ref="AQ126:AQ127"/>
    <mergeCell ref="F120:F131"/>
    <mergeCell ref="R123:R125"/>
    <mergeCell ref="AI123:AI125"/>
    <mergeCell ref="AM123:AM125"/>
    <mergeCell ref="A133:A135"/>
    <mergeCell ref="A142:A143"/>
    <mergeCell ref="Q129:Q131"/>
    <mergeCell ref="R129:R131"/>
    <mergeCell ref="AI129:AI131"/>
    <mergeCell ref="AM129:AM131"/>
    <mergeCell ref="Q134:Q135"/>
    <mergeCell ref="R134:R135"/>
    <mergeCell ref="AI134:AI135"/>
    <mergeCell ref="AM134:AM135"/>
    <mergeCell ref="A144:A145"/>
    <mergeCell ref="B144:B145"/>
    <mergeCell ref="C144:C145"/>
    <mergeCell ref="D144:D145"/>
    <mergeCell ref="E144:E145"/>
    <mergeCell ref="R147:R148"/>
    <mergeCell ref="A146:A148"/>
    <mergeCell ref="AM147:AM148"/>
    <mergeCell ref="C136:C138"/>
    <mergeCell ref="D136:D138"/>
    <mergeCell ref="E136:E138"/>
    <mergeCell ref="Q137:Q138"/>
    <mergeCell ref="R137:R138"/>
    <mergeCell ref="AI137:AI138"/>
    <mergeCell ref="AM137:AM138"/>
    <mergeCell ref="AI147:AI148"/>
    <mergeCell ref="A241:A246"/>
    <mergeCell ref="B146:B148"/>
    <mergeCell ref="C146:C148"/>
    <mergeCell ref="D146:D148"/>
    <mergeCell ref="E146:E148"/>
    <mergeCell ref="Q147:Q148"/>
    <mergeCell ref="A209:AM209"/>
    <mergeCell ref="A191:A193"/>
    <mergeCell ref="A184:A186"/>
    <mergeCell ref="A187:AM187"/>
    <mergeCell ref="B101:B104"/>
    <mergeCell ref="F133:F148"/>
    <mergeCell ref="D67:D69"/>
    <mergeCell ref="E67:E69"/>
    <mergeCell ref="F49:F69"/>
    <mergeCell ref="E61:E63"/>
    <mergeCell ref="E109:E111"/>
    <mergeCell ref="F109:F118"/>
    <mergeCell ref="E80:E82"/>
    <mergeCell ref="D86:D88"/>
    <mergeCell ref="AQ55:AQ57"/>
    <mergeCell ref="A109:A111"/>
    <mergeCell ref="B109:B111"/>
    <mergeCell ref="C109:C111"/>
    <mergeCell ref="D109:D111"/>
    <mergeCell ref="AQ112:AQ114"/>
    <mergeCell ref="F98:F107"/>
    <mergeCell ref="AI105:AI107"/>
    <mergeCell ref="AM105:AM107"/>
    <mergeCell ref="AQ105:AQ107"/>
    <mergeCell ref="A112:A114"/>
    <mergeCell ref="B112:B114"/>
    <mergeCell ref="C112:C114"/>
    <mergeCell ref="D112:D114"/>
    <mergeCell ref="E112:E114"/>
    <mergeCell ref="A115:A116"/>
    <mergeCell ref="B115:B116"/>
    <mergeCell ref="C115:C116"/>
    <mergeCell ref="D115:D116"/>
    <mergeCell ref="E115:E116"/>
    <mergeCell ref="A117:A118"/>
    <mergeCell ref="B117:B118"/>
    <mergeCell ref="C117:C118"/>
    <mergeCell ref="D117:D118"/>
    <mergeCell ref="E117:E118"/>
    <mergeCell ref="AQ115:AQ116"/>
    <mergeCell ref="AQ117:AQ118"/>
    <mergeCell ref="E86:E88"/>
    <mergeCell ref="A89:A91"/>
    <mergeCell ref="B89:B91"/>
    <mergeCell ref="C89:C91"/>
    <mergeCell ref="D89:D91"/>
    <mergeCell ref="E89:E91"/>
    <mergeCell ref="A92:A94"/>
    <mergeCell ref="B92:B94"/>
    <mergeCell ref="C92:C94"/>
    <mergeCell ref="D92:D94"/>
    <mergeCell ref="E92:E94"/>
    <mergeCell ref="AQ83:AQ94"/>
    <mergeCell ref="F71:F96"/>
    <mergeCell ref="A86:A88"/>
    <mergeCell ref="B86:B88"/>
    <mergeCell ref="C86:C88"/>
    <mergeCell ref="AQ220:AQ224"/>
    <mergeCell ref="AQ237:AQ239"/>
    <mergeCell ref="AQ80:AQ82"/>
    <mergeCell ref="AQ136:AQ138"/>
    <mergeCell ref="AQ142:AQ143"/>
    <mergeCell ref="AQ144:AQ145"/>
    <mergeCell ref="AQ146:AQ148"/>
    <mergeCell ref="AQ123:AQ125"/>
    <mergeCell ref="AQ101:AQ104"/>
    <mergeCell ref="AQ133:AQ135"/>
  </mergeCells>
  <printOptions/>
  <pageMargins left="0.5905511811023623" right="0.5905511811023623" top="0.5905511811023623" bottom="0.5905511811023623" header="0.3937007874015748" footer="0.3937007874015748"/>
  <pageSetup errors="blank"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ZAMESTITEL\Бушмакина</dc:creator>
  <cp:keywords/>
  <dc:description/>
  <cp:lastModifiedBy>User</cp:lastModifiedBy>
  <cp:lastPrinted>2021-04-23T06:49:21Z</cp:lastPrinted>
  <dcterms:created xsi:type="dcterms:W3CDTF">2017-07-06T07:44:35Z</dcterms:created>
  <dcterms:modified xsi:type="dcterms:W3CDTF">2021-04-23T06:54:27Z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C:\Documents and Settings\Бушмакина\Local Settings\Application Data\Кейсистемс\Бюджет-КС\ReportManager\Аналитический отчет по исполнению бюджета с произвольной группировкой_5.xls</vt:lpwstr>
  </property>
  <property fmtid="{D5CDD505-2E9C-101B-9397-08002B2CF9AE}" pid="3" name="Report Name">
    <vt:lpwstr>C__Documents and Settings_Бушмакина_Local Settings_Application Data_Кейсистемс_Бюджет-КС_ReportManager_Аналитический отчет по исполнению бюджета с произвольной группировкой_5.xls</vt:lpwstr>
  </property>
</Properties>
</file>