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320" activeTab="0"/>
  </bookViews>
  <sheets>
    <sheet name="прил 1" sheetId="1" r:id="rId1"/>
  </sheets>
  <definedNames>
    <definedName name="_Date_">'прил 1'!#REF!</definedName>
    <definedName name="_Otchet_Period_Source__AT_ObjectName">'прил 1'!#REF!</definedName>
    <definedName name="_Period_">'прил 1'!#REF!</definedName>
    <definedName name="_xlnm.Print_Titles" localSheetId="0">'прил 1'!$9:$9</definedName>
  </definedNames>
  <calcPr fullCalcOnLoad="1"/>
</workbook>
</file>

<file path=xl/sharedStrings.xml><?xml version="1.0" encoding="utf-8"?>
<sst xmlns="http://schemas.openxmlformats.org/spreadsheetml/2006/main" count="573" uniqueCount="501">
  <si>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</si>
  <si>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</si>
  <si>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</si>
  <si>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</si>
  <si>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</si>
  <si>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</si>
  <si>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</si>
  <si>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Консолидированный бюджет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</si>
  <si>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</si>
  <si>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</si>
  <si>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</si>
  <si>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 территориального фонда обязательного медицинского страхования</t>
  </si>
  <si>
    <t>2</t>
  </si>
  <si>
    <t>10</t>
  </si>
  <si>
    <t>13</t>
  </si>
  <si>
    <t>НАЛОГОВЫЕ И НЕНАЛОГОВЫЕ ДОХОДЫ</t>
  </si>
  <si>
    <t>15</t>
  </si>
  <si>
    <t>000 1 00 00000 00 0000 000</t>
  </si>
  <si>
    <t>НАЛОГИ НА ПРИБЫЛЬ, ДОХОДЫ</t>
  </si>
  <si>
    <t>20</t>
  </si>
  <si>
    <t>000 1 01 00000 00 0000 000</t>
  </si>
  <si>
    <t>Налог на доходы физических лиц</t>
  </si>
  <si>
    <t>150</t>
  </si>
  <si>
    <t>000 1 01 02000 01 0000 110</t>
  </si>
  <si>
    <t>160</t>
  </si>
  <si>
    <t>000 1 01 02010 01 0000 110</t>
  </si>
  <si>
    <t>170</t>
  </si>
  <si>
    <t>000 1 01 02020 01 0000 110</t>
  </si>
  <si>
    <t>200</t>
  </si>
  <si>
    <t>000 1 01 02030 01 0000 110</t>
  </si>
  <si>
    <t>210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</si>
  <si>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</si>
  <si>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</t>
  </si>
  <si>
    <t>220</t>
  </si>
  <si>
    <t>000 1 01 02050 01 0000 110</t>
  </si>
  <si>
    <t>НАЛОГИ НА СОВОКУПНЫЙ ДОХОД</t>
  </si>
  <si>
    <t>820</t>
  </si>
  <si>
    <t>000 1 05 00000 00 0000 000</t>
  </si>
  <si>
    <t>Единый налог на вмененный доход для отдельных видов деятельности</t>
  </si>
  <si>
    <t>880</t>
  </si>
  <si>
    <t>000 1 05 02000 02 0000 110</t>
  </si>
  <si>
    <t>Единый сельскохозяйственный налог</t>
  </si>
  <si>
    <t>890</t>
  </si>
  <si>
    <t>000 1 05 03000 01 0000 110</t>
  </si>
  <si>
    <t>ГОСУДАРСТВЕННАЯ ПОШЛИНА</t>
  </si>
  <si>
    <t>1340</t>
  </si>
  <si>
    <t>000 1 08 00000 00 0000 000</t>
  </si>
  <si>
    <t>Государственная пошлина по делам, рассматриваемым в судах общей юрисдикции, мировыми судьями</t>
  </si>
  <si>
    <t>1390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</si>
  <si>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</si>
  <si>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</si>
  <si>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1400</t>
  </si>
  <si>
    <t>000 1 08 03010 01 0000 110</t>
  </si>
  <si>
    <t>ЗАДОЛЖЕННОСТЬ И ПЕРЕРАСЧЕТЫ ПО ОТМЕНЕННЫМ НАЛОГАМ, СБОРАМ И ИНЫМ ОБЯЗАТЕЛЬНЫМ ПЛАТЕЖАМ</t>
  </si>
  <si>
    <t>1710</t>
  </si>
  <si>
    <t>000 1 09 00000 00 0000 000</t>
  </si>
  <si>
    <t>2290</t>
  </si>
  <si>
    <t>Налог с продаж</t>
  </si>
  <si>
    <t>2300</t>
  </si>
  <si>
    <t>000 1 09 06010 02 0000 110</t>
  </si>
  <si>
    <t>Прочие налоги и сборы (по отмененным местным налогам и сборам)</t>
  </si>
  <si>
    <t>2330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</si>
  <si>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</si>
  <si>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</si>
  <si>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2410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</si>
  <si>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</si>
  <si>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</si>
  <si>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2440</t>
  </si>
  <si>
    <t>Прочие местные налоги и сборы</t>
  </si>
  <si>
    <t>2490</t>
  </si>
  <si>
    <t>000 1 09 07050 00 0000 110</t>
  </si>
  <si>
    <t>Прочие местные налоги и сборы, мобилизуемые на территориях муниципальных районов</t>
  </si>
  <si>
    <t>2520</t>
  </si>
  <si>
    <t>ДОХОДЫ ОТ ИСПОЛЬЗОВАНИЯ ИМУЩЕСТВА, НАХОДЯЩЕГОСЯ В ГОСУДАРСТВЕННОЙ И МУНИЦИПАЛЬНОЙ СОБСТВЕННОСТИ</t>
  </si>
  <si>
    <t>2720</t>
  </si>
  <si>
    <t>000 1 11 00000 00 0000 000</t>
  </si>
  <si>
    <t>3210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</si>
  <si>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</si>
  <si>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</si>
  <si>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3220</t>
  </si>
  <si>
    <t>000 1 11 05010 00 0000 120</t>
  </si>
  <si>
    <t>3260</t>
  </si>
  <si>
    <t>3340</t>
  </si>
  <si>
    <t>000 1 11 05030 00 0000 120</t>
  </si>
  <si>
    <t>3470</t>
  </si>
  <si>
    <t>000 1 11 05035 05 0000 120</t>
  </si>
  <si>
    <t>Платежи от государственных и муниципальных унитарных предприятий</t>
  </si>
  <si>
    <t>3560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</si>
  <si>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</si>
  <si>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</si>
  <si>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3570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</si>
  <si>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</si>
  <si>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</si>
  <si>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3620</t>
  </si>
  <si>
    <t>000 1 11 07015 05 0000 120</t>
  </si>
  <si>
    <t>ПЛАТЕЖИ ПРИ ПОЛЬЗОВАНИИ ПРИРОДНЫМИ РЕСУРСАМИ</t>
  </si>
  <si>
    <t>4050</t>
  </si>
  <si>
    <t>000 1 12 00000 00 0000 000</t>
  </si>
  <si>
    <t>Плата за негативное воздействие на окружающую среду</t>
  </si>
  <si>
    <t>4060</t>
  </si>
  <si>
    <t>000 1 12 01000 01 0000 120</t>
  </si>
  <si>
    <t>ДОХОДЫ ОТ ОКАЗАНИЯ ПЛАТНЫХ УСЛУГ И КОМПЕНСАЦИИ ЗАТРАТ ГОСУДАРСТВА</t>
  </si>
  <si>
    <t>4480</t>
  </si>
  <si>
    <t>000 1 13 00000 00 0000 000</t>
  </si>
  <si>
    <t>Прочие доходы от оказания платных услуг и компенсации затрат государства</t>
  </si>
  <si>
    <t>4890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</si>
  <si>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</si>
  <si>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</si>
  <si>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4940</t>
  </si>
  <si>
    <t>000 1 13 03050 05 0000 130</t>
  </si>
  <si>
    <t>ДОХОДЫ ОТ ПРОДАЖИ МАТЕРИАЛЬНЫХ И НЕМАТЕРИАЛЬНЫХ АКТИВОВ</t>
  </si>
  <si>
    <t>5000</t>
  </si>
  <si>
    <t>000 1 14 00000 00 0000 000</t>
  </si>
  <si>
    <t>5080</t>
  </si>
  <si>
    <t>000 1 14 02000 00 0000 000</t>
  </si>
  <si>
    <t>5440</t>
  </si>
  <si>
    <t>5520</t>
  </si>
  <si>
    <t>6009</t>
  </si>
  <si>
    <t>000 1 14 06000 00 0000 430</t>
  </si>
  <si>
    <t>6010</t>
  </si>
  <si>
    <t>000 1 14 06010 00 0000 430</t>
  </si>
  <si>
    <t>6050</t>
  </si>
  <si>
    <t>ШТРАФЫ, САНКЦИИ, ВОЗМЕЩЕНИЕ УЩЕРБА</t>
  </si>
  <si>
    <t>6230</t>
  </si>
  <si>
    <t>000 1 16 00000 00 0000 000</t>
  </si>
  <si>
    <t>Денежные взыскания (штрафы) за нарушение законодательства о налогах и сборах</t>
  </si>
  <si>
    <t>6280</t>
  </si>
  <si>
    <t>000 1 16 03000 00 0000 140</t>
  </si>
  <si>
    <t>6290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</si>
  <si>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</si>
  <si>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</si>
  <si>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6310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</si>
  <si>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</si>
  <si>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</si>
  <si>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6340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</si>
  <si>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</si>
  <si>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</si>
  <si>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6360</t>
  </si>
  <si>
    <t>000 1 16 08000 01 0000 140</t>
  </si>
  <si>
    <t>6800</t>
  </si>
  <si>
    <t>000 1 16 25000 01 0000 140</t>
  </si>
  <si>
    <t>6830</t>
  </si>
  <si>
    <t>000 1 16 25030 01 0000 140</t>
  </si>
  <si>
    <t>Денежные взыскания (штрафы) за нарушение законодательства в области охраны окружающей среды</t>
  </si>
  <si>
    <t>6850</t>
  </si>
  <si>
    <t>000 1 16 25050 01 0000 140</t>
  </si>
  <si>
    <t>Денежные взыскания (штрафы) за нарушение земельного законодательства</t>
  </si>
  <si>
    <t>6860</t>
  </si>
  <si>
    <t>000 1 16 25060 01 0000 140</t>
  </si>
  <si>
    <t>Денежные взыскания (штрафы) за нарушение водного законодательства</t>
  </si>
  <si>
    <t>6930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</si>
  <si>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</si>
  <si>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6970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</si>
  <si>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</si>
  <si>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7010</t>
  </si>
  <si>
    <t>000 1 16 28000 01 0000 140</t>
  </si>
  <si>
    <t>7030</t>
  </si>
  <si>
    <t>000 1 16 30000 01 0000 140</t>
  </si>
  <si>
    <t>Прочие поступления от денежных взысканий (штрафов) и иных сумм в возмещение ущерба</t>
  </si>
  <si>
    <t>7240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</si>
  <si>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</si>
  <si>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</si>
  <si>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7290</t>
  </si>
  <si>
    <t>000 1 16 90050 05 0000 140</t>
  </si>
  <si>
    <t>ПРОЧИЕ НЕНАЛОГОВЫЕ ДОХОДЫ</t>
  </si>
  <si>
    <t>7350</t>
  </si>
  <si>
    <t>000 1 17 00000 00 0000 000</t>
  </si>
  <si>
    <t>Невыясненные поступления</t>
  </si>
  <si>
    <t>7360</t>
  </si>
  <si>
    <t>000 1 17 01000 00 0000 180</t>
  </si>
  <si>
    <t>Невыясненные поступления, зачисляемые в бюджеты муниципальных районов</t>
  </si>
  <si>
    <t>7410</t>
  </si>
  <si>
    <t>000 1 17 01050 05 0000 180</t>
  </si>
  <si>
    <t>ВОЗВРАТ ОСТАТКОВ СУБСИДИЙ И СУБВЕНЦИЙ ПРОШЛЫХ ЛЕТ</t>
  </si>
  <si>
    <t>8020</t>
  </si>
  <si>
    <t>000 1 19 00000 00 0000 000</t>
  </si>
  <si>
    <t>Возврат остатков субсидий и субвенций из бюджетов муниципальных районов</t>
  </si>
  <si>
    <t>8070</t>
  </si>
  <si>
    <t>000 1 19 05000 05 0000 151</t>
  </si>
  <si>
    <t>БЕЗВОЗМЕЗДНЫЕ ПОСТУПЛЕНИЯ</t>
  </si>
  <si>
    <t>8270</t>
  </si>
  <si>
    <t>000 2 00 00000 00 0000 000</t>
  </si>
  <si>
    <t>БЕЗВОЗМЕЗДНЫЕ ПОСТУПЛЕНИЯ ОТ ДРУГИХ БЮДЖЕТОВ БЮДЖЕТНОЙ СИСТЕМЫ РОССИЙСКОЙ ФЕДЕРАЦИИ</t>
  </si>
  <si>
    <t>8390</t>
  </si>
  <si>
    <t>000 2 02 00000 00 0000 000</t>
  </si>
  <si>
    <t>Дотации бюджетам субъектов Российской Федерации и муниципальных образований</t>
  </si>
  <si>
    <t>8400</t>
  </si>
  <si>
    <t>000 2 02 01000 00 0000 151</t>
  </si>
  <si>
    <t>Дотации на выравнивание бюджетной обеспеченности</t>
  </si>
  <si>
    <t>8410</t>
  </si>
  <si>
    <t>000 2 02 01001 00 0000 151</t>
  </si>
  <si>
    <t>Дотации бюджетам муниципальных районов на выравнивание бюджетной обеспеченности</t>
  </si>
  <si>
    <t>8450</t>
  </si>
  <si>
    <t>000 2 02 01001 05 0000 151</t>
  </si>
  <si>
    <t>8730</t>
  </si>
  <si>
    <t>000 2 02 02000 00 0000 151</t>
  </si>
  <si>
    <t>Субсидии бюджетам на развитие социальной и инженерной инфраструктуры субъектов Российской Федерации и муниципальных образований</t>
  </si>
  <si>
    <t>8820</t>
  </si>
  <si>
    <t>000 2 02 02004 00 0000 151</t>
  </si>
  <si>
    <t>Субсидии бюджетам муниципальных районов на развитие социальной и инженерной инфраструктуры муниципальных образований</t>
  </si>
  <si>
    <t>8860</t>
  </si>
  <si>
    <t>000 2 02 02004 05 0000 151</t>
  </si>
  <si>
    <t>Субсидии бюджетам на обеспечение жильем молодых семей</t>
  </si>
  <si>
    <t>8910</t>
  </si>
  <si>
    <t>000 2 02 02008 00 0000 151</t>
  </si>
  <si>
    <t>Субсидии бюджетам муниципальных районов на обеспечение жильем молодых семей</t>
  </si>
  <si>
    <t>8950</t>
  </si>
  <si>
    <t>000 2 02 02008 05 0000 151</t>
  </si>
  <si>
    <t>Субсидии         бюджетам         на       внедрение инновационных    образовательных программ</t>
  </si>
  <si>
    <t>9149</t>
  </si>
  <si>
    <t>000 2 02 02022 00 0000 151</t>
  </si>
  <si>
    <t xml:space="preserve"> Субсидии бюджетам муниципальных районов  на внедрение инновационных образовательных программ</t>
  </si>
  <si>
    <t>9153</t>
  </si>
  <si>
    <t>000 2 02 02022 05 0000 151</t>
  </si>
  <si>
    <t>9449</t>
  </si>
  <si>
    <t>9453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</si>
  <si>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</si>
  <si>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9760</t>
  </si>
  <si>
    <t>000 2 02 02068 00 0000 151</t>
  </si>
  <si>
    <t>Субсидии бюджетам муниципальных районов на комплектование книжных фондов библиотек муниципальных образований</t>
  </si>
  <si>
    <t>9800</t>
  </si>
  <si>
    <t>000 2 02 02068 05 0000 151</t>
  </si>
  <si>
    <t>10120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</si>
  <si>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</si>
  <si>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</si>
  <si>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10160</t>
  </si>
  <si>
    <t>000 2 02 02077 05 0000 151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</si>
  <si>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</si>
  <si>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</si>
  <si>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</si>
  <si>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</si>
  <si>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</si>
  <si>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10660</t>
  </si>
  <si>
    <t>000 2 02 03000 00 0000 151</t>
  </si>
  <si>
    <t>Субвенции бюджетам на государственную регистрацию актов гражданского состояния</t>
  </si>
  <si>
    <t>10790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</si>
  <si>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</si>
  <si>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</si>
  <si>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10830</t>
  </si>
  <si>
    <t>000 2 02 03003 05 0000 151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</si>
  <si>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</si>
  <si>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11030</t>
  </si>
  <si>
    <t>000 2 02 03007 00 0000 151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</si>
  <si>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</si>
  <si>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11070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</si>
  <si>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</si>
  <si>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</si>
  <si>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11470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</si>
  <si>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</si>
  <si>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</si>
  <si>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11510</t>
  </si>
  <si>
    <t>000 2 02 03015 05 0000 151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</si>
  <si>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</si>
  <si>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11660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</si>
  <si>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</si>
  <si>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</si>
  <si>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11700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</si>
  <si>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</si>
  <si>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</si>
  <si>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11720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</si>
  <si>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</si>
  <si>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</si>
  <si>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11750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</si>
  <si>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</si>
  <si>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</si>
  <si>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11770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</si>
  <si>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</si>
  <si>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</si>
  <si>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11800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</si>
  <si>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</si>
  <si>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</si>
  <si>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11820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</si>
  <si>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</si>
  <si>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</si>
  <si>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11850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</si>
  <si>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</si>
  <si>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</si>
  <si>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11930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</si>
  <si>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</si>
  <si>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</si>
  <si>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11960</t>
  </si>
  <si>
    <t>000 2 02 03026 05 0000 151</t>
  </si>
  <si>
    <t>11980</t>
  </si>
  <si>
    <t>000 2 02 03027 00 0000 151</t>
  </si>
  <si>
    <t>12010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</si>
  <si>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</si>
  <si>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</si>
  <si>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12080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</si>
  <si>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</si>
  <si>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</si>
  <si>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12110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</si>
  <si>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</si>
  <si>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</si>
  <si>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13013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</si>
  <si>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</si>
  <si>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</si>
  <si>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13016</t>
  </si>
  <si>
    <t>000 2 02 03055 05 0000 151</t>
  </si>
  <si>
    <t>Иные межбюджетные трансферты</t>
  </si>
  <si>
    <t>13070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</si>
  <si>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</si>
  <si>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</si>
  <si>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13420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</si>
  <si>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</si>
  <si>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</si>
  <si>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13460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</si>
  <si>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</si>
  <si>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</si>
  <si>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13490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</si>
  <si>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</si>
  <si>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</si>
  <si>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13500</t>
  </si>
  <si>
    <t>000 2 02 04014 05 0000 151</t>
  </si>
  <si>
    <t>Доходы бюджета - ИТОГО</t>
  </si>
  <si>
    <t>Итого внутренних оборотов</t>
  </si>
  <si>
    <t>15900</t>
  </si>
  <si>
    <t>000 8 70 00000 00 0000 000</t>
  </si>
  <si>
    <t>поступления от других бюджетов бюджетной системы</t>
  </si>
  <si>
    <t>15920</t>
  </si>
  <si>
    <t>000 8 72 00000 00 0000 000</t>
  </si>
  <si>
    <t>Отклонение</t>
  </si>
  <si>
    <t>Процент исполнения</t>
  </si>
  <si>
    <t>Наименование</t>
  </si>
  <si>
    <t>Код дохода</t>
  </si>
  <si>
    <t xml:space="preserve">                            Исполнение по доходам бюджета Суровикинского</t>
  </si>
  <si>
    <t>Приложение 1</t>
  </si>
  <si>
    <t>000 111 09045 05 0000 120</t>
  </si>
  <si>
    <t>000 111 0900 00 0000 120</t>
  </si>
  <si>
    <t>к отчету " Об исполнении бюджета</t>
  </si>
  <si>
    <t>Суровикинского муниципального района</t>
  </si>
  <si>
    <t>рублей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</si>
  <si>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</si>
  <si>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</si>
  <si>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</si>
  <si>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000 2 02 02088 05 0000 151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</si>
  <si>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</si>
  <si>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</si>
  <si>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</si>
  <si>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000 2 02 02089 05 0000 151</t>
  </si>
  <si>
    <t>Доходы бюджетов муниципальных районов от  возврата остатков субсидий и субвенций прошлых лет</t>
  </si>
  <si>
    <t>000 1 18 05030 05 0000 151</t>
  </si>
  <si>
    <t>000 1 18 00000 00 0000 151</t>
  </si>
  <si>
    <t>000 1 11 05025 05 0000 120</t>
  </si>
  <si>
    <t>000 1 11 05020 00 0000 120</t>
  </si>
  <si>
    <t>000 1 01 02060 01 0000 110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</si>
  <si>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</si>
  <si>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</si>
  <si>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</si>
  <si>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000 1 14 02030 05 0000 440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</si>
  <si>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</si>
  <si>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</si>
  <si>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</si>
  <si>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</si>
  <si>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</si>
  <si>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</si>
  <si>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</si>
  <si>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</si>
  <si>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</si>
  <si>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</si>
  <si>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</si>
  <si>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</si>
  <si>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000 1 16 25010 01 0000 140</t>
  </si>
  <si>
    <t>Денежные взыскания (штрафы) за нарушение законодательства Российской Федерации о недрах</t>
  </si>
  <si>
    <t>000 2 02 01003 00 0000 151</t>
  </si>
  <si>
    <t>000 2 02 01003 05 0000 151</t>
  </si>
  <si>
    <t>000 2 02 02024 00 0000 151</t>
  </si>
  <si>
    <t>000 2 02 02024 05 0000 151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</si>
  <si>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</si>
  <si>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</si>
  <si>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000 2 02 02078 00 0000 151</t>
  </si>
  <si>
    <t>000 2 02 02078 05 0000 151</t>
  </si>
  <si>
    <t>Субсидии бюджетам на бюджетные инвестиции для модернизации объектов коммунальной инфраструктуры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</si>
  <si>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</si>
  <si>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000 2 02 02145 00 0000 151</t>
  </si>
  <si>
    <t>000 2 02 02145 05 0000 151</t>
  </si>
  <si>
    <t>Субсидии бюджетам на модернизацию региональных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</si>
  <si>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</si>
  <si>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</si>
  <si>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</si>
  <si>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</si>
  <si>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</si>
  <si>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</si>
  <si>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</si>
  <si>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</si>
  <si>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</si>
  <si>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</si>
  <si>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</si>
  <si>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</si>
  <si>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</si>
  <si>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</si>
  <si>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</si>
  <si>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</si>
  <si>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</si>
  <si>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000 1 09 07033 05 0000 110</t>
  </si>
  <si>
    <t>000 1 09 07053 05 0000 110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</si>
  <si>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</si>
  <si>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</si>
  <si>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</si>
  <si>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</si>
  <si>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</si>
  <si>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</si>
  <si>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</si>
  <si>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</si>
  <si>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</si>
  <si>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</si>
  <si>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</si>
  <si>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</si>
  <si>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</si>
  <si>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</si>
  <si>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</si>
  <si>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</si>
  <si>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</si>
  <si>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000 1 14 02053 05 0000 410</t>
  </si>
  <si>
    <t>000 1 14 02050 05 0000 410</t>
  </si>
  <si>
    <t>000 1 14 06013 10 0000 430</t>
  </si>
  <si>
    <t>000 1 16 25020 01 0000 140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</si>
  <si>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</si>
  <si>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</si>
  <si>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</si>
  <si>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000 2 02 02009 00 0000 151</t>
  </si>
  <si>
    <t>000 2 02 02009 05 0000 151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</si>
  <si>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</si>
  <si>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муниципальных районов</t>
  </si>
  <si>
    <t>000 204 00000 00 0000 180</t>
  </si>
  <si>
    <t>000 204 05000 05 0000 180</t>
  </si>
  <si>
    <t>Прочие безвозмездные поступления от негосударственных организаций в бюджеты муниципальных районов</t>
  </si>
  <si>
    <t>000 204 05099 05 0000 180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</si>
  <si>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</si>
  <si>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</si>
  <si>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</si>
  <si>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</si>
  <si>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000 1 12 01050 01 0000 120</t>
  </si>
  <si>
    <t>Плата за иные виды негативного воздействия на окружающую среду</t>
  </si>
  <si>
    <t>000 1 16 51000 02 0000 140</t>
  </si>
  <si>
    <t>000 1 16 51030 02 0000 140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</si>
  <si>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</si>
  <si>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</si>
  <si>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000 1 14 06020 00 0000 430</t>
  </si>
  <si>
    <t>000 1 14 06025 05 0000 430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</si>
  <si>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</si>
  <si>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</si>
  <si>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000 1 11 01000 00 0000 120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</si>
  <si>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</si>
  <si>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</si>
  <si>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</si>
  <si>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</si>
  <si>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</si>
  <si>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</si>
  <si>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План на 2014 год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</si>
  <si>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</si>
  <si>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</si>
  <si>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</si>
  <si>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</si>
  <si>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</si>
  <si>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</si>
  <si>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</si>
  <si>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000 1 03 00000 00 0000 000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</si>
  <si>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</si>
  <si>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</si>
  <si>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</si>
  <si>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</si>
  <si>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государственная  собственность  на   которые   не   разраничена и  которые  расположены  в  границах поселений</t>
  </si>
  <si>
    <t>Денежные взыскания (штрафы) и иные суммы, взыскиваемые с лиц, виновных в совершении преступлений, и в возмещении ущерба имуществу</t>
  </si>
  <si>
    <t>Денежные взыскания (штрафы) и иные суммы, взыскиваемые с лиц, виновных в совершении преступлений, и в возмещении ущерба имуществу, зачисляемые в бюджеты муниципальных районов</t>
  </si>
  <si>
    <t>000 1 16 21000 00 0000 140</t>
  </si>
  <si>
    <t>000 1 16 21050 05 0000 140</t>
  </si>
  <si>
    <t>000 1 16 25080 00 0000 140</t>
  </si>
  <si>
    <t>000 1 16 25085 05 0000 140</t>
  </si>
  <si>
    <t>Прочие денежные взыскания (штрафы) за правонарушения в области дорожного движения</t>
  </si>
  <si>
    <t>Денежные взыскания (штрафы) за правонарушения в области дорожного движения</t>
  </si>
  <si>
    <t>Субсидии бюджетам  на  реализацию федеральных целевых программ</t>
  </si>
  <si>
    <t>000 2 02 02051 00 0000 151</t>
  </si>
  <si>
    <t>Субсидии бюджетам муниципальных районов   на  реализацию федеральных целевых программ</t>
  </si>
  <si>
    <t>000 2 02 02051 05 0000 151</t>
  </si>
  <si>
    <t>Субсидии бюджетам муниципальных районов на создание в общеобразовательных организациях, расположенных в 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</si>
  <si>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 сельской местности, условий для занятий физической культурой и спортом</t>
  </si>
  <si>
    <t>000 2 02 02215 00 0000 151</t>
  </si>
  <si>
    <t>000 2 02 02215 05 0000 151</t>
  </si>
  <si>
    <t>000 111 09040 00 0000 120</t>
  </si>
  <si>
    <t xml:space="preserve">   муниципального района за   2014 года</t>
  </si>
  <si>
    <t>Исполнено 2014 год</t>
  </si>
  <si>
    <t>Прочие налоги и сборы (по отмененным налогам и сборам субъектов Российской Федерации)</t>
  </si>
  <si>
    <t>000 1 09 06000 02 0000 110</t>
  </si>
  <si>
    <t>Суммы по искам о возмещении вреда, причиненного окружающей среде</t>
  </si>
  <si>
    <t>000 1 16 30030 00 0000 140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</si>
  <si>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</si>
  <si>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000 1 16 350000 00 0000 140</t>
  </si>
  <si>
    <t>000 1 16 35030 05 0000 140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</si>
  <si>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</si>
  <si>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</si>
  <si>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</si>
  <si>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000 2 02 02041 05 0000 151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</si>
  <si>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</si>
  <si>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</si>
  <si>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</si>
  <si>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000 2 02 04041 05 0000 151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</si>
  <si>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</si>
  <si>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</si>
  <si>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000 2 02 04061 00 0000 151</t>
  </si>
  <si>
    <t>000 2 02 04061 05 0000 151</t>
  </si>
  <si>
    <t>за  2014 год"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</si>
</sst>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0_ ;\-#,##0.00\ 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6"/>
      <name val="Arial Cyr"/>
      <family val="0"/>
    </font>
    <font>
      <sz val="9"/>
      <name val="Arial Cyr"/>
      <family val="2"/>
    </font>
    <font>
      <sz val="7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top"/>
    </xf>
    <xf numFmtId="49" fontId="0" fillId="0" borderId="0" xfId="0" applyNumberForma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right"/>
    </xf>
    <xf numFmtId="0" fontId="22" fillId="0" borderId="10" xfId="0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" fontId="19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/>
    </xf>
    <xf numFmtId="3" fontId="19" fillId="0" borderId="21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 horizontal="center"/>
    </xf>
    <xf numFmtId="3" fontId="19" fillId="0" borderId="22" xfId="0" applyNumberFormat="1" applyFont="1" applyFill="1" applyBorder="1" applyAlignment="1">
      <alignment horizontal="center"/>
    </xf>
    <xf numFmtId="3" fontId="19" fillId="0" borderId="23" xfId="0" applyNumberFormat="1" applyFont="1" applyFill="1" applyBorder="1" applyAlignment="1">
      <alignment horizontal="center"/>
    </xf>
    <xf numFmtId="3" fontId="19" fillId="0" borderId="24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center" wrapText="1"/>
    </xf>
    <xf numFmtId="49" fontId="23" fillId="0" borderId="13" xfId="0" applyNumberFormat="1" applyFont="1" applyFill="1" applyBorder="1" applyAlignment="1">
      <alignment horizontal="center"/>
    </xf>
    <xf numFmtId="4" fontId="23" fillId="0" borderId="13" xfId="0" applyNumberFormat="1" applyFont="1" applyFill="1" applyBorder="1" applyAlignment="1">
      <alignment horizontal="center"/>
    </xf>
    <xf numFmtId="4" fontId="23" fillId="0" borderId="18" xfId="0" applyNumberFormat="1" applyFont="1" applyFill="1" applyBorder="1" applyAlignment="1">
      <alignment horizontal="center"/>
    </xf>
    <xf numFmtId="176" fontId="23" fillId="0" borderId="25" xfId="57" applyNumberFormat="1" applyFont="1" applyFill="1" applyBorder="1" applyAlignment="1">
      <alignment horizontal="center"/>
    </xf>
    <xf numFmtId="4" fontId="19" fillId="0" borderId="13" xfId="0" applyNumberFormat="1" applyFont="1" applyFill="1" applyBorder="1" applyAlignment="1">
      <alignment horizontal="center"/>
    </xf>
    <xf numFmtId="0" fontId="19" fillId="0" borderId="13" xfId="0" applyNumberFormat="1" applyFont="1" applyFill="1" applyBorder="1" applyAlignment="1">
      <alignment horizontal="left" vertical="center" wrapText="1"/>
    </xf>
    <xf numFmtId="49" fontId="19" fillId="0" borderId="13" xfId="0" applyNumberFormat="1" applyFont="1" applyFill="1" applyBorder="1" applyAlignment="1">
      <alignment horizontal="center"/>
    </xf>
    <xf numFmtId="0" fontId="26" fillId="0" borderId="18" xfId="0" applyNumberFormat="1" applyFont="1" applyFill="1" applyBorder="1" applyAlignment="1">
      <alignment horizontal="left" vertical="center" wrapText="1"/>
    </xf>
    <xf numFmtId="4" fontId="19" fillId="0" borderId="13" xfId="0" applyNumberFormat="1" applyFont="1" applyFill="1" applyBorder="1" applyAlignment="1">
      <alignment/>
    </xf>
    <xf numFmtId="0" fontId="24" fillId="0" borderId="13" xfId="0" applyNumberFormat="1" applyFont="1" applyFill="1" applyBorder="1" applyAlignment="1">
      <alignment horizontal="left" vertical="center" wrapText="1"/>
    </xf>
    <xf numFmtId="49" fontId="24" fillId="0" borderId="13" xfId="0" applyNumberFormat="1" applyFont="1" applyFill="1" applyBorder="1" applyAlignment="1">
      <alignment horizontal="center"/>
    </xf>
    <xf numFmtId="4" fontId="24" fillId="0" borderId="13" xfId="0" applyNumberFormat="1" applyFont="1" applyFill="1" applyBorder="1" applyAlignment="1">
      <alignment horizontal="center"/>
    </xf>
    <xf numFmtId="4" fontId="19" fillId="0" borderId="13" xfId="0" applyNumberFormat="1" applyFont="1" applyFill="1" applyBorder="1" applyAlignment="1">
      <alignment horizontal="right"/>
    </xf>
    <xf numFmtId="4" fontId="19" fillId="0" borderId="13" xfId="0" applyNumberFormat="1" applyFont="1" applyFill="1" applyBorder="1" applyAlignment="1">
      <alignment horizontal="right"/>
    </xf>
    <xf numFmtId="0" fontId="19" fillId="0" borderId="26" xfId="0" applyNumberFormat="1" applyFont="1" applyFill="1" applyBorder="1" applyAlignment="1">
      <alignment horizontal="left" vertical="center" wrapText="1"/>
    </xf>
    <xf numFmtId="49" fontId="19" fillId="0" borderId="26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13" xfId="0" applyNumberFormat="1" applyFont="1" applyFill="1" applyBorder="1" applyAlignment="1">
      <alignment vertical="center" wrapText="1"/>
    </xf>
    <xf numFmtId="0" fontId="27" fillId="0" borderId="18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right"/>
    </xf>
    <xf numFmtId="49" fontId="24" fillId="0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tabSelected="1" zoomScale="115" zoomScaleNormal="115" zoomScalePageLayoutView="0" workbookViewId="0" topLeftCell="A1">
      <pane ySplit="8" topLeftCell="A197" activePane="bottomLeft" state="frozen"/>
      <selection pane="topLeft" activeCell="A1" sqref="A1"/>
      <selection pane="bottomLeft" activeCell="A123" sqref="A123"/>
    </sheetView>
  </sheetViews>
  <sheetFormatPr defaultColWidth="9.125" defaultRowHeight="12.75"/>
  <cols>
    <col min="1" max="1" width="38.50390625" style="1" customWidth="1"/>
    <col min="2" max="2" width="9.875" style="1" hidden="1" customWidth="1"/>
    <col min="3" max="3" width="22.50390625" style="1" customWidth="1"/>
    <col min="4" max="4" width="15.125" style="1" customWidth="1"/>
    <col min="5" max="5" width="10.50390625" style="1" hidden="1" customWidth="1"/>
    <col min="6" max="6" width="9.875" style="1" hidden="1" customWidth="1"/>
    <col min="7" max="7" width="10.375" style="1" hidden="1" customWidth="1"/>
    <col min="8" max="8" width="9.375" style="1" hidden="1" customWidth="1"/>
    <col min="9" max="9" width="14.625" style="1" customWidth="1"/>
    <col min="10" max="10" width="7.125" style="1" hidden="1" customWidth="1"/>
    <col min="11" max="11" width="14.125" style="1" customWidth="1"/>
    <col min="12" max="12" width="10.875" style="1" customWidth="1"/>
    <col min="13" max="16384" width="9.125" style="1" customWidth="1"/>
  </cols>
  <sheetData>
    <row r="1" spans="1:12" ht="13.5" customHeight="1">
      <c r="A1" s="2"/>
      <c r="B1" s="3"/>
      <c r="C1" s="3"/>
      <c r="D1" s="3"/>
      <c r="E1" s="3"/>
      <c r="F1" s="4"/>
      <c r="G1" s="4"/>
      <c r="H1" s="5"/>
      <c r="I1" s="60" t="s">
        <v>325</v>
      </c>
      <c r="J1" s="58"/>
      <c r="K1" s="58"/>
      <c r="L1" s="58"/>
    </row>
    <row r="2" spans="1:12" ht="13.5" customHeight="1">
      <c r="A2" s="6"/>
      <c r="B2" s="17"/>
      <c r="C2" s="17"/>
      <c r="D2" s="17"/>
      <c r="E2" s="17"/>
      <c r="F2" s="17"/>
      <c r="G2" s="17"/>
      <c r="H2" s="7"/>
      <c r="I2" s="59" t="s">
        <v>328</v>
      </c>
      <c r="J2" s="58"/>
      <c r="K2" s="58"/>
      <c r="L2" s="58"/>
    </row>
    <row r="3" spans="1:12" ht="13.5" customHeight="1">
      <c r="A3" s="6"/>
      <c r="B3" s="17"/>
      <c r="C3" s="59" t="s">
        <v>329</v>
      </c>
      <c r="D3" s="59"/>
      <c r="E3" s="59"/>
      <c r="F3" s="59"/>
      <c r="G3" s="59"/>
      <c r="H3" s="59"/>
      <c r="I3" s="59"/>
      <c r="J3" s="59"/>
      <c r="K3" s="59"/>
      <c r="L3" s="59"/>
    </row>
    <row r="4" spans="1:12" ht="13.5" customHeight="1">
      <c r="A4" s="9"/>
      <c r="B4" s="2"/>
      <c r="C4" s="10"/>
      <c r="D4" s="10"/>
      <c r="E4" s="10"/>
      <c r="F4" s="10"/>
      <c r="G4" s="11"/>
      <c r="H4" s="11"/>
      <c r="I4" s="8"/>
      <c r="J4" s="14"/>
      <c r="K4" s="56" t="s">
        <v>500</v>
      </c>
      <c r="L4" s="56"/>
    </row>
    <row r="5" spans="1:12" ht="19.5" customHeight="1">
      <c r="A5" s="18" t="s">
        <v>324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8.75" customHeight="1">
      <c r="A6" s="57" t="s">
        <v>479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3.5" customHeight="1" thickBot="1">
      <c r="A7" s="9"/>
      <c r="B7" s="2"/>
      <c r="C7" s="10"/>
      <c r="D7" s="10"/>
      <c r="E7" s="10"/>
      <c r="F7" s="10"/>
      <c r="G7" s="4"/>
      <c r="H7" s="7"/>
      <c r="I7" s="8"/>
      <c r="J7" s="15"/>
      <c r="L7" s="1" t="s">
        <v>330</v>
      </c>
    </row>
    <row r="8" spans="1:12" ht="40.5" customHeight="1" thickBot="1">
      <c r="A8" s="19" t="s">
        <v>322</v>
      </c>
      <c r="B8" s="20"/>
      <c r="C8" s="21" t="s">
        <v>323</v>
      </c>
      <c r="D8" s="22" t="s">
        <v>448</v>
      </c>
      <c r="E8" s="23" t="s">
        <v>7</v>
      </c>
      <c r="F8" s="24" t="s">
        <v>8</v>
      </c>
      <c r="G8" s="12" t="s">
        <v>9</v>
      </c>
      <c r="H8" s="25" t="s">
        <v>10</v>
      </c>
      <c r="I8" s="22" t="s">
        <v>480</v>
      </c>
      <c r="J8" s="26" t="s">
        <v>11</v>
      </c>
      <c r="K8" s="27" t="s">
        <v>320</v>
      </c>
      <c r="L8" s="22" t="s">
        <v>321</v>
      </c>
    </row>
    <row r="9" spans="1:12" ht="12.75">
      <c r="A9" s="28">
        <v>1</v>
      </c>
      <c r="B9" s="29" t="s">
        <v>12</v>
      </c>
      <c r="C9" s="29" t="s">
        <v>12</v>
      </c>
      <c r="D9" s="30">
        <v>3</v>
      </c>
      <c r="E9" s="31" t="s">
        <v>14</v>
      </c>
      <c r="F9" s="32">
        <v>14</v>
      </c>
      <c r="G9" s="32">
        <v>15</v>
      </c>
      <c r="H9" s="32">
        <v>16</v>
      </c>
      <c r="I9" s="33">
        <v>4</v>
      </c>
      <c r="J9" s="32">
        <v>19</v>
      </c>
      <c r="K9" s="34">
        <v>5</v>
      </c>
      <c r="L9" s="35">
        <v>6</v>
      </c>
    </row>
    <row r="10" spans="1:12" ht="12.75">
      <c r="A10" s="36" t="s">
        <v>15</v>
      </c>
      <c r="B10" s="37" t="s">
        <v>16</v>
      </c>
      <c r="C10" s="37" t="s">
        <v>17</v>
      </c>
      <c r="D10" s="38">
        <f aca="true" t="shared" si="0" ref="D10:I10">D11+D25+D32+D35+D47+D63+D65+D77+D88+D114+D119+D73+D19</f>
        <v>169806201</v>
      </c>
      <c r="E10" s="38">
        <f t="shared" si="0"/>
        <v>268661736.52</v>
      </c>
      <c r="F10" s="38">
        <f t="shared" si="0"/>
        <v>0</v>
      </c>
      <c r="G10" s="38">
        <f t="shared" si="0"/>
        <v>0</v>
      </c>
      <c r="H10" s="38">
        <f t="shared" si="0"/>
        <v>0</v>
      </c>
      <c r="I10" s="38">
        <f t="shared" si="0"/>
        <v>157710911.39000002</v>
      </c>
      <c r="J10" s="38"/>
      <c r="K10" s="39">
        <f>D10-I10</f>
        <v>12095289.609999985</v>
      </c>
      <c r="L10" s="40">
        <f>I10/D10</f>
        <v>0.928770035848102</v>
      </c>
    </row>
    <row r="11" spans="1:12" ht="12.75">
      <c r="A11" s="36" t="s">
        <v>18</v>
      </c>
      <c r="B11" s="37" t="s">
        <v>19</v>
      </c>
      <c r="C11" s="37" t="s">
        <v>20</v>
      </c>
      <c r="D11" s="38">
        <f>D12</f>
        <v>133504599</v>
      </c>
      <c r="E11" s="38">
        <v>110366346.59</v>
      </c>
      <c r="F11" s="38"/>
      <c r="G11" s="38"/>
      <c r="H11" s="38"/>
      <c r="I11" s="38">
        <f>I12</f>
        <v>120938814.26</v>
      </c>
      <c r="J11" s="41"/>
      <c r="K11" s="39">
        <f aca="true" t="shared" si="1" ref="K11:K77">D11-I11</f>
        <v>12565784.739999995</v>
      </c>
      <c r="L11" s="40">
        <f>I11/D11</f>
        <v>0.9058775140772491</v>
      </c>
    </row>
    <row r="12" spans="1:12" ht="12.75">
      <c r="A12" s="42" t="s">
        <v>21</v>
      </c>
      <c r="B12" s="43" t="s">
        <v>22</v>
      </c>
      <c r="C12" s="43" t="s">
        <v>23</v>
      </c>
      <c r="D12" s="16">
        <f aca="true" t="shared" si="2" ref="D12:I12">D13+D14+D15+D16</f>
        <v>133504599</v>
      </c>
      <c r="E12" s="16" t="e">
        <f t="shared" si="2"/>
        <v>#REF!</v>
      </c>
      <c r="F12" s="16" t="e">
        <f t="shared" si="2"/>
        <v>#REF!</v>
      </c>
      <c r="G12" s="16" t="e">
        <f t="shared" si="2"/>
        <v>#REF!</v>
      </c>
      <c r="H12" s="16" t="e">
        <f t="shared" si="2"/>
        <v>#REF!</v>
      </c>
      <c r="I12" s="16">
        <f t="shared" si="2"/>
        <v>120938814.26</v>
      </c>
      <c r="J12" s="41"/>
      <c r="K12" s="39">
        <f t="shared" si="1"/>
        <v>12565784.739999995</v>
      </c>
      <c r="L12" s="40">
        <f>I12/D12</f>
        <v>0.9058775140772491</v>
      </c>
    </row>
    <row r="13" spans="1:12" ht="65.25" customHeight="1" hidden="1">
      <c r="A13" s="42" t="s">
        <v>383</v>
      </c>
      <c r="B13" s="43" t="s">
        <v>24</v>
      </c>
      <c r="C13" s="43" t="s">
        <v>25</v>
      </c>
      <c r="D13" s="16">
        <v>133504599</v>
      </c>
      <c r="E13" s="16">
        <v>44020.93</v>
      </c>
      <c r="F13" s="41"/>
      <c r="G13" s="41"/>
      <c r="H13" s="41"/>
      <c r="I13" s="16">
        <v>119649654.51</v>
      </c>
      <c r="J13" s="41"/>
      <c r="K13" s="39">
        <f t="shared" si="1"/>
        <v>13854944.489999995</v>
      </c>
      <c r="L13" s="40">
        <f>I13/D13</f>
        <v>0.8962212193903523</v>
      </c>
    </row>
    <row r="14" spans="1:12" ht="91.5" hidden="1">
      <c r="A14" s="42" t="s">
        <v>384</v>
      </c>
      <c r="B14" s="43" t="s">
        <v>26</v>
      </c>
      <c r="C14" s="43" t="s">
        <v>27</v>
      </c>
      <c r="D14" s="16">
        <v>0</v>
      </c>
      <c r="E14" s="16" t="e">
        <f>#REF!+#REF!</f>
        <v>#REF!</v>
      </c>
      <c r="F14" s="16" t="e">
        <f>#REF!+#REF!</f>
        <v>#REF!</v>
      </c>
      <c r="G14" s="16" t="e">
        <f>#REF!+#REF!</f>
        <v>#REF!</v>
      </c>
      <c r="H14" s="16" t="e">
        <f>#REF!+#REF!</f>
        <v>#REF!</v>
      </c>
      <c r="I14" s="16">
        <v>730751.49</v>
      </c>
      <c r="J14" s="41"/>
      <c r="K14" s="39">
        <f t="shared" si="1"/>
        <v>-730751.49</v>
      </c>
      <c r="L14" s="40">
        <v>0</v>
      </c>
    </row>
    <row r="15" spans="1:12" ht="40.5" hidden="1">
      <c r="A15" s="42" t="s">
        <v>385</v>
      </c>
      <c r="B15" s="43" t="s">
        <v>28</v>
      </c>
      <c r="C15" s="43" t="s">
        <v>29</v>
      </c>
      <c r="D15" s="16">
        <v>0</v>
      </c>
      <c r="E15" s="16">
        <v>3709</v>
      </c>
      <c r="F15" s="41"/>
      <c r="G15" s="41"/>
      <c r="H15" s="41"/>
      <c r="I15" s="16">
        <v>445221</v>
      </c>
      <c r="J15" s="41"/>
      <c r="K15" s="39">
        <f t="shared" si="1"/>
        <v>-445221</v>
      </c>
      <c r="L15" s="40">
        <v>0</v>
      </c>
    </row>
    <row r="16" spans="1:12" ht="71.25" hidden="1">
      <c r="A16" s="42" t="s">
        <v>386</v>
      </c>
      <c r="B16" s="43" t="s">
        <v>30</v>
      </c>
      <c r="C16" s="43" t="s">
        <v>31</v>
      </c>
      <c r="D16" s="16">
        <v>0</v>
      </c>
      <c r="E16" s="16">
        <v>84545.62</v>
      </c>
      <c r="F16" s="41"/>
      <c r="G16" s="41"/>
      <c r="H16" s="41"/>
      <c r="I16" s="16">
        <v>113187.26</v>
      </c>
      <c r="J16" s="41"/>
      <c r="K16" s="39">
        <f t="shared" si="1"/>
        <v>-113187.26</v>
      </c>
      <c r="L16" s="40">
        <v>0</v>
      </c>
    </row>
    <row r="17" spans="1:12" ht="60.75" hidden="1">
      <c r="A17" s="42" t="s">
        <v>32</v>
      </c>
      <c r="B17" s="43" t="s">
        <v>33</v>
      </c>
      <c r="C17" s="43" t="s">
        <v>34</v>
      </c>
      <c r="D17" s="16">
        <v>0</v>
      </c>
      <c r="E17" s="16">
        <v>1313</v>
      </c>
      <c r="F17" s="41"/>
      <c r="G17" s="41"/>
      <c r="H17" s="41"/>
      <c r="I17" s="16">
        <v>0</v>
      </c>
      <c r="J17" s="41"/>
      <c r="K17" s="39">
        <f t="shared" si="1"/>
        <v>0</v>
      </c>
      <c r="L17" s="40" t="e">
        <f>I17/D17</f>
        <v>#DIV/0!</v>
      </c>
    </row>
    <row r="18" spans="1:12" ht="60.75" hidden="1">
      <c r="A18" s="42" t="s">
        <v>345</v>
      </c>
      <c r="B18" s="43" t="s">
        <v>33</v>
      </c>
      <c r="C18" s="43" t="s">
        <v>344</v>
      </c>
      <c r="D18" s="16">
        <v>0</v>
      </c>
      <c r="E18" s="16">
        <v>1313</v>
      </c>
      <c r="F18" s="41"/>
      <c r="G18" s="41"/>
      <c r="H18" s="41"/>
      <c r="I18" s="16">
        <v>0</v>
      </c>
      <c r="J18" s="41"/>
      <c r="K18" s="39">
        <f t="shared" si="1"/>
        <v>0</v>
      </c>
      <c r="L18" s="40" t="e">
        <f>I18/D18</f>
        <v>#DIV/0!</v>
      </c>
    </row>
    <row r="19" spans="1:12" ht="30">
      <c r="A19" s="36" t="s">
        <v>449</v>
      </c>
      <c r="B19" s="37" t="s">
        <v>19</v>
      </c>
      <c r="C19" s="37" t="s">
        <v>456</v>
      </c>
      <c r="D19" s="38">
        <f>D20</f>
        <v>114553</v>
      </c>
      <c r="E19" s="38">
        <v>110366346.59</v>
      </c>
      <c r="F19" s="38"/>
      <c r="G19" s="38"/>
      <c r="H19" s="38"/>
      <c r="I19" s="38">
        <f>I20</f>
        <v>116696.86999999998</v>
      </c>
      <c r="J19" s="41"/>
      <c r="K19" s="39">
        <f t="shared" si="1"/>
        <v>-2143.869999999981</v>
      </c>
      <c r="L19" s="40">
        <f>I19/D19</f>
        <v>1.0187150925772348</v>
      </c>
    </row>
    <row r="20" spans="1:12" ht="20.25">
      <c r="A20" s="42" t="s">
        <v>450</v>
      </c>
      <c r="B20" s="43" t="s">
        <v>22</v>
      </c>
      <c r="C20" s="43" t="s">
        <v>2</v>
      </c>
      <c r="D20" s="16">
        <f aca="true" t="shared" si="3" ref="D20:I20">D21+D22+D23+D24</f>
        <v>114553</v>
      </c>
      <c r="E20" s="16" t="e">
        <f t="shared" si="3"/>
        <v>#REF!</v>
      </c>
      <c r="F20" s="16" t="e">
        <f t="shared" si="3"/>
        <v>#REF!</v>
      </c>
      <c r="G20" s="16" t="e">
        <f t="shared" si="3"/>
        <v>#REF!</v>
      </c>
      <c r="H20" s="16" t="e">
        <f t="shared" si="3"/>
        <v>#REF!</v>
      </c>
      <c r="I20" s="16">
        <f t="shared" si="3"/>
        <v>116696.86999999998</v>
      </c>
      <c r="J20" s="41"/>
      <c r="K20" s="39">
        <f t="shared" si="1"/>
        <v>-2143.869999999981</v>
      </c>
      <c r="L20" s="40">
        <f>I20/D20</f>
        <v>1.0187150925772348</v>
      </c>
    </row>
    <row r="21" spans="1:12" ht="72" customHeight="1">
      <c r="A21" s="42" t="s">
        <v>451</v>
      </c>
      <c r="B21" s="43" t="s">
        <v>24</v>
      </c>
      <c r="C21" s="43" t="s">
        <v>3</v>
      </c>
      <c r="D21" s="16">
        <v>43461</v>
      </c>
      <c r="E21" s="16">
        <v>44020.93</v>
      </c>
      <c r="F21" s="41"/>
      <c r="G21" s="41"/>
      <c r="H21" s="41"/>
      <c r="I21" s="16">
        <v>44043.52</v>
      </c>
      <c r="J21" s="41"/>
      <c r="K21" s="39">
        <f t="shared" si="1"/>
        <v>-582.5199999999968</v>
      </c>
      <c r="L21" s="40">
        <f>I21/D21</f>
        <v>1.0134032811025977</v>
      </c>
    </row>
    <row r="22" spans="1:12" ht="71.25">
      <c r="A22" s="42" t="s">
        <v>452</v>
      </c>
      <c r="B22" s="43" t="s">
        <v>26</v>
      </c>
      <c r="C22" s="43" t="s">
        <v>4</v>
      </c>
      <c r="D22" s="16">
        <v>956</v>
      </c>
      <c r="E22" s="16" t="e">
        <f>#REF!+#REF!</f>
        <v>#REF!</v>
      </c>
      <c r="F22" s="16" t="e">
        <f>#REF!+#REF!</f>
        <v>#REF!</v>
      </c>
      <c r="G22" s="16" t="e">
        <f>#REF!+#REF!</f>
        <v>#REF!</v>
      </c>
      <c r="H22" s="16" t="e">
        <f>#REF!+#REF!</f>
        <v>#REF!</v>
      </c>
      <c r="I22" s="16">
        <v>992</v>
      </c>
      <c r="J22" s="41"/>
      <c r="K22" s="39">
        <f t="shared" si="1"/>
        <v>-36</v>
      </c>
      <c r="L22" s="40">
        <v>0</v>
      </c>
    </row>
    <row r="23" spans="1:12" ht="60.75">
      <c r="A23" s="42" t="s">
        <v>0</v>
      </c>
      <c r="B23" s="43" t="s">
        <v>28</v>
      </c>
      <c r="C23" s="43" t="s">
        <v>5</v>
      </c>
      <c r="D23" s="16">
        <v>72346</v>
      </c>
      <c r="E23" s="16">
        <v>3709</v>
      </c>
      <c r="F23" s="41"/>
      <c r="G23" s="41"/>
      <c r="H23" s="41"/>
      <c r="I23" s="16">
        <v>75451.68</v>
      </c>
      <c r="J23" s="41"/>
      <c r="K23" s="39">
        <f t="shared" si="1"/>
        <v>-3105.679999999993</v>
      </c>
      <c r="L23" s="40">
        <v>0</v>
      </c>
    </row>
    <row r="24" spans="1:12" ht="60.75">
      <c r="A24" s="42" t="s">
        <v>1</v>
      </c>
      <c r="B24" s="43" t="s">
        <v>28</v>
      </c>
      <c r="C24" s="43" t="s">
        <v>6</v>
      </c>
      <c r="D24" s="16">
        <v>-2210</v>
      </c>
      <c r="E24" s="16">
        <v>3709</v>
      </c>
      <c r="F24" s="41"/>
      <c r="G24" s="41"/>
      <c r="H24" s="41"/>
      <c r="I24" s="16">
        <v>-3790.33</v>
      </c>
      <c r="J24" s="41"/>
      <c r="K24" s="39">
        <f t="shared" si="1"/>
        <v>1580.33</v>
      </c>
      <c r="L24" s="40">
        <v>0</v>
      </c>
    </row>
    <row r="25" spans="1:12" ht="12.75">
      <c r="A25" s="36" t="s">
        <v>35</v>
      </c>
      <c r="B25" s="37" t="s">
        <v>36</v>
      </c>
      <c r="C25" s="37" t="s">
        <v>37</v>
      </c>
      <c r="D25" s="38">
        <f>D26+D29</f>
        <v>13519000</v>
      </c>
      <c r="E25" s="38">
        <v>8735336.46</v>
      </c>
      <c r="F25" s="38"/>
      <c r="G25" s="38"/>
      <c r="H25" s="38"/>
      <c r="I25" s="38">
        <f>I26+I29</f>
        <v>13628064.41</v>
      </c>
      <c r="J25" s="38"/>
      <c r="K25" s="39">
        <f t="shared" si="1"/>
        <v>-109064.41000000015</v>
      </c>
      <c r="L25" s="40">
        <f aca="true" t="shared" si="4" ref="L25:L34">I25/D25</f>
        <v>1.0080674909386789</v>
      </c>
    </row>
    <row r="26" spans="1:12" ht="20.25">
      <c r="A26" s="42" t="s">
        <v>38</v>
      </c>
      <c r="B26" s="43" t="s">
        <v>39</v>
      </c>
      <c r="C26" s="43" t="s">
        <v>40</v>
      </c>
      <c r="D26" s="16">
        <f aca="true" t="shared" si="5" ref="D26:I26">D27+D28</f>
        <v>12876000</v>
      </c>
      <c r="E26" s="16">
        <f t="shared" si="5"/>
        <v>16901491.24</v>
      </c>
      <c r="F26" s="16">
        <f t="shared" si="5"/>
        <v>0</v>
      </c>
      <c r="G26" s="16">
        <f t="shared" si="5"/>
        <v>0</v>
      </c>
      <c r="H26" s="16">
        <f t="shared" si="5"/>
        <v>0</v>
      </c>
      <c r="I26" s="16">
        <f t="shared" si="5"/>
        <v>12985471.75</v>
      </c>
      <c r="J26" s="41"/>
      <c r="K26" s="39">
        <f t="shared" si="1"/>
        <v>-109471.75</v>
      </c>
      <c r="L26" s="40">
        <f t="shared" si="4"/>
        <v>1.0085019998446723</v>
      </c>
    </row>
    <row r="27" spans="1:12" ht="20.25">
      <c r="A27" s="42" t="s">
        <v>38</v>
      </c>
      <c r="B27" s="43" t="s">
        <v>39</v>
      </c>
      <c r="C27" s="43" t="s">
        <v>387</v>
      </c>
      <c r="D27" s="16">
        <v>12876000</v>
      </c>
      <c r="E27" s="16">
        <v>8450745.62</v>
      </c>
      <c r="F27" s="41"/>
      <c r="G27" s="41"/>
      <c r="H27" s="41"/>
      <c r="I27" s="16">
        <v>12988987.81</v>
      </c>
      <c r="J27" s="41"/>
      <c r="K27" s="39">
        <f t="shared" si="1"/>
        <v>-112987.81000000052</v>
      </c>
      <c r="L27" s="40">
        <f t="shared" si="4"/>
        <v>1.0087750706741225</v>
      </c>
    </row>
    <row r="28" spans="1:12" ht="30">
      <c r="A28" s="42" t="s">
        <v>388</v>
      </c>
      <c r="B28" s="43" t="s">
        <v>39</v>
      </c>
      <c r="C28" s="43" t="s">
        <v>389</v>
      </c>
      <c r="D28" s="16"/>
      <c r="E28" s="16">
        <v>8450745.62</v>
      </c>
      <c r="F28" s="41"/>
      <c r="G28" s="41"/>
      <c r="H28" s="41"/>
      <c r="I28" s="16">
        <v>-3516.06</v>
      </c>
      <c r="J28" s="41"/>
      <c r="K28" s="39">
        <f t="shared" si="1"/>
        <v>3516.06</v>
      </c>
      <c r="L28" s="40">
        <v>0</v>
      </c>
    </row>
    <row r="29" spans="1:12" ht="12.75">
      <c r="A29" s="42" t="s">
        <v>41</v>
      </c>
      <c r="B29" s="43" t="s">
        <v>42</v>
      </c>
      <c r="C29" s="43" t="s">
        <v>43</v>
      </c>
      <c r="D29" s="16">
        <f aca="true" t="shared" si="6" ref="D29:I29">D30+D31</f>
        <v>643000</v>
      </c>
      <c r="E29" s="16">
        <f t="shared" si="6"/>
        <v>569181.68</v>
      </c>
      <c r="F29" s="16">
        <f t="shared" si="6"/>
        <v>0</v>
      </c>
      <c r="G29" s="16">
        <f t="shared" si="6"/>
        <v>0</v>
      </c>
      <c r="H29" s="16">
        <f t="shared" si="6"/>
        <v>0</v>
      </c>
      <c r="I29" s="16">
        <f t="shared" si="6"/>
        <v>642592.6599999999</v>
      </c>
      <c r="J29" s="41"/>
      <c r="K29" s="39">
        <f t="shared" si="1"/>
        <v>407.3400000000838</v>
      </c>
      <c r="L29" s="40">
        <f t="shared" si="4"/>
        <v>0.9993665007776048</v>
      </c>
    </row>
    <row r="30" spans="1:12" ht="12.75">
      <c r="A30" s="42" t="s">
        <v>41</v>
      </c>
      <c r="B30" s="43" t="s">
        <v>42</v>
      </c>
      <c r="C30" s="43" t="s">
        <v>390</v>
      </c>
      <c r="D30" s="16">
        <v>643000</v>
      </c>
      <c r="E30" s="16">
        <v>284590.84</v>
      </c>
      <c r="F30" s="41"/>
      <c r="G30" s="41"/>
      <c r="H30" s="41"/>
      <c r="I30" s="16">
        <v>642591.83</v>
      </c>
      <c r="J30" s="41"/>
      <c r="K30" s="39">
        <f t="shared" si="1"/>
        <v>408.1700000000419</v>
      </c>
      <c r="L30" s="40">
        <f t="shared" si="4"/>
        <v>0.9993652099533437</v>
      </c>
    </row>
    <row r="31" spans="1:12" ht="20.25">
      <c r="A31" s="42" t="s">
        <v>391</v>
      </c>
      <c r="B31" s="43" t="s">
        <v>42</v>
      </c>
      <c r="C31" s="43" t="s">
        <v>392</v>
      </c>
      <c r="D31" s="16"/>
      <c r="E31" s="16">
        <v>284590.84</v>
      </c>
      <c r="F31" s="41"/>
      <c r="G31" s="41"/>
      <c r="H31" s="41"/>
      <c r="I31" s="16">
        <v>0.83</v>
      </c>
      <c r="J31" s="41"/>
      <c r="K31" s="39">
        <f t="shared" si="1"/>
        <v>-0.83</v>
      </c>
      <c r="L31" s="40">
        <v>0</v>
      </c>
    </row>
    <row r="32" spans="1:12" ht="12.75">
      <c r="A32" s="36" t="s">
        <v>44</v>
      </c>
      <c r="B32" s="37" t="s">
        <v>45</v>
      </c>
      <c r="C32" s="37" t="s">
        <v>46</v>
      </c>
      <c r="D32" s="38">
        <f aca="true" t="shared" si="7" ref="D32:I32">D33</f>
        <v>1954000</v>
      </c>
      <c r="E32" s="38">
        <f t="shared" si="7"/>
        <v>1076045.83</v>
      </c>
      <c r="F32" s="38">
        <f t="shared" si="7"/>
        <v>0</v>
      </c>
      <c r="G32" s="38">
        <f t="shared" si="7"/>
        <v>0</v>
      </c>
      <c r="H32" s="38">
        <f t="shared" si="7"/>
        <v>0</v>
      </c>
      <c r="I32" s="38">
        <f t="shared" si="7"/>
        <v>1985243.54</v>
      </c>
      <c r="J32" s="41"/>
      <c r="K32" s="39">
        <f t="shared" si="1"/>
        <v>-31243.540000000037</v>
      </c>
      <c r="L32" s="40">
        <f t="shared" si="4"/>
        <v>1.0159895291709315</v>
      </c>
    </row>
    <row r="33" spans="1:12" ht="30">
      <c r="A33" s="42" t="s">
        <v>47</v>
      </c>
      <c r="B33" s="43" t="s">
        <v>48</v>
      </c>
      <c r="C33" s="43" t="s">
        <v>49</v>
      </c>
      <c r="D33" s="16">
        <f aca="true" t="shared" si="8" ref="D33:I33">D34</f>
        <v>1954000</v>
      </c>
      <c r="E33" s="16">
        <f t="shared" si="8"/>
        <v>1076045.83</v>
      </c>
      <c r="F33" s="16">
        <f t="shared" si="8"/>
        <v>0</v>
      </c>
      <c r="G33" s="16">
        <f t="shared" si="8"/>
        <v>0</v>
      </c>
      <c r="H33" s="16">
        <f t="shared" si="8"/>
        <v>0</v>
      </c>
      <c r="I33" s="16">
        <f t="shared" si="8"/>
        <v>1985243.54</v>
      </c>
      <c r="J33" s="41"/>
      <c r="K33" s="39">
        <f t="shared" si="1"/>
        <v>-31243.540000000037</v>
      </c>
      <c r="L33" s="40">
        <f t="shared" si="4"/>
        <v>1.0159895291709315</v>
      </c>
    </row>
    <row r="34" spans="1:12" ht="40.5" hidden="1">
      <c r="A34" s="42" t="s">
        <v>50</v>
      </c>
      <c r="B34" s="43" t="s">
        <v>51</v>
      </c>
      <c r="C34" s="43" t="s">
        <v>52</v>
      </c>
      <c r="D34" s="16">
        <v>1954000</v>
      </c>
      <c r="E34" s="16">
        <v>1076045.83</v>
      </c>
      <c r="F34" s="41"/>
      <c r="G34" s="41"/>
      <c r="H34" s="41"/>
      <c r="I34" s="16">
        <v>1985243.54</v>
      </c>
      <c r="J34" s="41"/>
      <c r="K34" s="39">
        <f t="shared" si="1"/>
        <v>-31243.540000000037</v>
      </c>
      <c r="L34" s="40">
        <f t="shared" si="4"/>
        <v>1.0159895291709315</v>
      </c>
    </row>
    <row r="35" spans="1:12" ht="30">
      <c r="A35" s="36" t="s">
        <v>53</v>
      </c>
      <c r="B35" s="37" t="s">
        <v>54</v>
      </c>
      <c r="C35" s="37" t="s">
        <v>55</v>
      </c>
      <c r="D35" s="38">
        <f>D40+D42</f>
        <v>0</v>
      </c>
      <c r="E35" s="38">
        <f>E40+E42</f>
        <v>111806.81</v>
      </c>
      <c r="F35" s="38">
        <f>F40+F42</f>
        <v>0</v>
      </c>
      <c r="G35" s="38">
        <f>G40+G42</f>
        <v>0</v>
      </c>
      <c r="H35" s="38">
        <f>H40+H42</f>
        <v>0</v>
      </c>
      <c r="I35" s="38">
        <f>I40+I42+I36</f>
        <v>16943.78</v>
      </c>
      <c r="J35" s="38"/>
      <c r="K35" s="39">
        <f t="shared" si="1"/>
        <v>-16943.78</v>
      </c>
      <c r="L35" s="40">
        <v>0</v>
      </c>
    </row>
    <row r="36" spans="1:12" ht="27" customHeight="1" hidden="1">
      <c r="A36" s="44" t="s">
        <v>481</v>
      </c>
      <c r="B36" s="37"/>
      <c r="C36" s="43" t="s">
        <v>482</v>
      </c>
      <c r="D36" s="38">
        <f>D37</f>
        <v>0</v>
      </c>
      <c r="E36" s="38"/>
      <c r="F36" s="38"/>
      <c r="G36" s="38"/>
      <c r="H36" s="38"/>
      <c r="I36" s="38">
        <f>I37</f>
        <v>16924.52</v>
      </c>
      <c r="J36" s="38"/>
      <c r="K36" s="39">
        <f t="shared" si="1"/>
        <v>-16924.52</v>
      </c>
      <c r="L36" s="40">
        <v>0</v>
      </c>
    </row>
    <row r="37" spans="1:12" ht="18" customHeight="1" hidden="1">
      <c r="A37" s="44" t="s">
        <v>57</v>
      </c>
      <c r="B37" s="37"/>
      <c r="C37" s="43" t="s">
        <v>59</v>
      </c>
      <c r="D37" s="38"/>
      <c r="E37" s="38"/>
      <c r="F37" s="38"/>
      <c r="G37" s="38"/>
      <c r="H37" s="38"/>
      <c r="I37" s="38">
        <v>16924.52</v>
      </c>
      <c r="J37" s="38"/>
      <c r="K37" s="39">
        <f t="shared" si="1"/>
        <v>-16924.52</v>
      </c>
      <c r="L37" s="40">
        <v>0</v>
      </c>
    </row>
    <row r="38" spans="1:12" ht="20.25" hidden="1">
      <c r="A38" s="42" t="s">
        <v>60</v>
      </c>
      <c r="B38" s="43" t="s">
        <v>56</v>
      </c>
      <c r="C38" s="43" t="s">
        <v>62</v>
      </c>
      <c r="D38" s="16">
        <f>D39</f>
        <v>0</v>
      </c>
      <c r="E38" s="16">
        <v>77747.01</v>
      </c>
      <c r="F38" s="41"/>
      <c r="G38" s="41"/>
      <c r="H38" s="41"/>
      <c r="I38" s="16">
        <f>I39</f>
        <v>19.26</v>
      </c>
      <c r="J38" s="41"/>
      <c r="K38" s="39">
        <f t="shared" si="1"/>
        <v>-19.26</v>
      </c>
      <c r="L38" s="40">
        <v>0</v>
      </c>
    </row>
    <row r="39" spans="1:12" ht="40.5" hidden="1">
      <c r="A39" s="44" t="s">
        <v>63</v>
      </c>
      <c r="B39" s="43" t="s">
        <v>58</v>
      </c>
      <c r="C39" s="43" t="s">
        <v>65</v>
      </c>
      <c r="D39" s="16">
        <v>0</v>
      </c>
      <c r="E39" s="16">
        <v>77747.01</v>
      </c>
      <c r="F39" s="41"/>
      <c r="G39" s="41"/>
      <c r="H39" s="41"/>
      <c r="I39" s="16">
        <v>19.26</v>
      </c>
      <c r="J39" s="41"/>
      <c r="K39" s="39">
        <f t="shared" si="1"/>
        <v>-19.26</v>
      </c>
      <c r="L39" s="40">
        <v>0</v>
      </c>
    </row>
    <row r="40" spans="1:12" ht="51" hidden="1">
      <c r="A40" s="44" t="s">
        <v>66</v>
      </c>
      <c r="B40" s="43" t="s">
        <v>56</v>
      </c>
      <c r="C40" s="43" t="s">
        <v>393</v>
      </c>
      <c r="D40" s="16">
        <v>0</v>
      </c>
      <c r="E40" s="16">
        <v>77747.01</v>
      </c>
      <c r="F40" s="41"/>
      <c r="G40" s="41"/>
      <c r="H40" s="41"/>
      <c r="I40" s="16">
        <v>19.26</v>
      </c>
      <c r="J40" s="41"/>
      <c r="K40" s="39">
        <f t="shared" si="1"/>
        <v>-19.26</v>
      </c>
      <c r="L40" s="40">
        <v>0</v>
      </c>
    </row>
    <row r="41" spans="1:12" ht="12.75" hidden="1">
      <c r="A41" s="42" t="s">
        <v>57</v>
      </c>
      <c r="B41" s="43" t="s">
        <v>58</v>
      </c>
      <c r="C41" s="43" t="s">
        <v>59</v>
      </c>
      <c r="D41" s="16">
        <v>0</v>
      </c>
      <c r="E41" s="16">
        <v>77747.01</v>
      </c>
      <c r="F41" s="41"/>
      <c r="G41" s="41"/>
      <c r="H41" s="41"/>
      <c r="I41" s="16"/>
      <c r="J41" s="41"/>
      <c r="K41" s="39">
        <f t="shared" si="1"/>
        <v>0</v>
      </c>
      <c r="L41" s="40">
        <v>0</v>
      </c>
    </row>
    <row r="42" spans="1:12" ht="20.25" hidden="1">
      <c r="A42" s="42" t="s">
        <v>60</v>
      </c>
      <c r="B42" s="43" t="s">
        <v>61</v>
      </c>
      <c r="C42" s="43" t="s">
        <v>62</v>
      </c>
      <c r="D42" s="16">
        <v>0</v>
      </c>
      <c r="E42" s="16">
        <v>34059.8</v>
      </c>
      <c r="F42" s="41"/>
      <c r="G42" s="41"/>
      <c r="H42" s="41"/>
      <c r="I42" s="16">
        <f>I43+I45</f>
        <v>0</v>
      </c>
      <c r="J42" s="41"/>
      <c r="K42" s="39">
        <f t="shared" si="1"/>
        <v>0</v>
      </c>
      <c r="L42" s="40">
        <v>0</v>
      </c>
    </row>
    <row r="43" spans="1:12" ht="40.5" hidden="1">
      <c r="A43" s="42" t="s">
        <v>63</v>
      </c>
      <c r="B43" s="43" t="s">
        <v>64</v>
      </c>
      <c r="C43" s="43" t="s">
        <v>65</v>
      </c>
      <c r="D43" s="16">
        <v>0</v>
      </c>
      <c r="E43" s="16">
        <v>11342.3</v>
      </c>
      <c r="F43" s="41"/>
      <c r="G43" s="41"/>
      <c r="H43" s="41"/>
      <c r="I43" s="16">
        <f>I44</f>
        <v>0</v>
      </c>
      <c r="J43" s="41"/>
      <c r="K43" s="39">
        <f t="shared" si="1"/>
        <v>0</v>
      </c>
      <c r="L43" s="40">
        <v>0</v>
      </c>
    </row>
    <row r="44" spans="1:12" ht="51" hidden="1">
      <c r="A44" s="42" t="s">
        <v>66</v>
      </c>
      <c r="B44" s="43" t="s">
        <v>67</v>
      </c>
      <c r="C44" s="43" t="s">
        <v>393</v>
      </c>
      <c r="D44" s="16">
        <v>0</v>
      </c>
      <c r="E44" s="16">
        <v>11342.3</v>
      </c>
      <c r="F44" s="41"/>
      <c r="G44" s="41"/>
      <c r="H44" s="41"/>
      <c r="I44" s="16"/>
      <c r="J44" s="41"/>
      <c r="K44" s="39">
        <f t="shared" si="1"/>
        <v>0</v>
      </c>
      <c r="L44" s="40">
        <v>0</v>
      </c>
    </row>
    <row r="45" spans="1:12" ht="12.75" hidden="1">
      <c r="A45" s="42" t="s">
        <v>68</v>
      </c>
      <c r="B45" s="43" t="s">
        <v>69</v>
      </c>
      <c r="C45" s="43" t="s">
        <v>70</v>
      </c>
      <c r="D45" s="16">
        <v>0</v>
      </c>
      <c r="E45" s="16">
        <v>22717.5</v>
      </c>
      <c r="F45" s="41"/>
      <c r="G45" s="41"/>
      <c r="H45" s="41"/>
      <c r="I45" s="16">
        <f>I46</f>
        <v>0</v>
      </c>
      <c r="J45" s="41"/>
      <c r="K45" s="39">
        <f t="shared" si="1"/>
        <v>0</v>
      </c>
      <c r="L45" s="40">
        <v>0</v>
      </c>
    </row>
    <row r="46" spans="1:12" ht="20.25" hidden="1">
      <c r="A46" s="42" t="s">
        <v>71</v>
      </c>
      <c r="B46" s="43" t="s">
        <v>72</v>
      </c>
      <c r="C46" s="43" t="s">
        <v>394</v>
      </c>
      <c r="D46" s="16">
        <v>0</v>
      </c>
      <c r="E46" s="16">
        <v>22717.5</v>
      </c>
      <c r="F46" s="41"/>
      <c r="G46" s="41"/>
      <c r="H46" s="41"/>
      <c r="I46" s="16"/>
      <c r="J46" s="41"/>
      <c r="K46" s="39">
        <f t="shared" si="1"/>
        <v>0</v>
      </c>
      <c r="L46" s="40">
        <v>0</v>
      </c>
    </row>
    <row r="47" spans="1:12" ht="30">
      <c r="A47" s="36" t="s">
        <v>73</v>
      </c>
      <c r="B47" s="37" t="s">
        <v>74</v>
      </c>
      <c r="C47" s="37" t="s">
        <v>75</v>
      </c>
      <c r="D47" s="38">
        <f aca="true" t="shared" si="9" ref="D47:I47">D50+D57+D60+D48</f>
        <v>7890700</v>
      </c>
      <c r="E47" s="38">
        <f t="shared" si="9"/>
        <v>29808709.92</v>
      </c>
      <c r="F47" s="38">
        <f t="shared" si="9"/>
        <v>0</v>
      </c>
      <c r="G47" s="38">
        <f t="shared" si="9"/>
        <v>0</v>
      </c>
      <c r="H47" s="38">
        <f t="shared" si="9"/>
        <v>0</v>
      </c>
      <c r="I47" s="38">
        <f t="shared" si="9"/>
        <v>7588679.59</v>
      </c>
      <c r="J47" s="38">
        <f>J50+J57</f>
        <v>0</v>
      </c>
      <c r="K47" s="39">
        <f t="shared" si="1"/>
        <v>302020.41000000015</v>
      </c>
      <c r="L47" s="40">
        <f>I47/D47</f>
        <v>0.9617245098660449</v>
      </c>
    </row>
    <row r="48" spans="1:12" ht="75" customHeight="1" hidden="1">
      <c r="A48" s="42" t="s">
        <v>443</v>
      </c>
      <c r="B48" s="43" t="s">
        <v>76</v>
      </c>
      <c r="C48" s="43" t="s">
        <v>441</v>
      </c>
      <c r="D48" s="16">
        <f>D49</f>
        <v>0</v>
      </c>
      <c r="E48" s="16">
        <f>E49+E51+E53</f>
        <v>18603937.650000002</v>
      </c>
      <c r="F48" s="16">
        <f>F49+F51+F53</f>
        <v>0</v>
      </c>
      <c r="G48" s="16">
        <f>G49+G51+G53</f>
        <v>0</v>
      </c>
      <c r="H48" s="16">
        <f>H49+H51+H53</f>
        <v>0</v>
      </c>
      <c r="I48" s="16">
        <f>I49</f>
        <v>0</v>
      </c>
      <c r="J48" s="41"/>
      <c r="K48" s="39">
        <f t="shared" si="1"/>
        <v>0</v>
      </c>
      <c r="L48" s="40">
        <v>0</v>
      </c>
    </row>
    <row r="49" spans="1:12" ht="40.5" hidden="1">
      <c r="A49" s="42" t="s">
        <v>444</v>
      </c>
      <c r="B49" s="43" t="s">
        <v>79</v>
      </c>
      <c r="C49" s="43" t="s">
        <v>442</v>
      </c>
      <c r="D49" s="16">
        <v>0</v>
      </c>
      <c r="E49" s="16">
        <f>E50</f>
        <v>11098990.620000001</v>
      </c>
      <c r="F49" s="16">
        <f>F50</f>
        <v>0</v>
      </c>
      <c r="G49" s="16">
        <f>G50</f>
        <v>0</v>
      </c>
      <c r="H49" s="16">
        <f>H50</f>
        <v>0</v>
      </c>
      <c r="I49" s="16"/>
      <c r="J49" s="41"/>
      <c r="K49" s="39">
        <f t="shared" si="1"/>
        <v>0</v>
      </c>
      <c r="L49" s="40">
        <v>0</v>
      </c>
    </row>
    <row r="50" spans="1:12" ht="83.25" customHeight="1">
      <c r="A50" s="42" t="s">
        <v>349</v>
      </c>
      <c r="B50" s="43" t="s">
        <v>76</v>
      </c>
      <c r="C50" s="43" t="s">
        <v>77</v>
      </c>
      <c r="D50" s="16">
        <f aca="true" t="shared" si="10" ref="D50:I50">D51+D53+D55</f>
        <v>5072000</v>
      </c>
      <c r="E50" s="16">
        <f t="shared" si="10"/>
        <v>11098990.620000001</v>
      </c>
      <c r="F50" s="16">
        <f t="shared" si="10"/>
        <v>0</v>
      </c>
      <c r="G50" s="16">
        <f t="shared" si="10"/>
        <v>0</v>
      </c>
      <c r="H50" s="16">
        <f t="shared" si="10"/>
        <v>0</v>
      </c>
      <c r="I50" s="16">
        <f t="shared" si="10"/>
        <v>4581263.97</v>
      </c>
      <c r="J50" s="41"/>
      <c r="K50" s="39">
        <f t="shared" si="1"/>
        <v>490736.03000000026</v>
      </c>
      <c r="L50" s="40">
        <f aca="true" t="shared" si="11" ref="L50:L56">I50/D50</f>
        <v>0.9032460508675079</v>
      </c>
    </row>
    <row r="51" spans="1:12" ht="57.75" customHeight="1">
      <c r="A51" s="42" t="s">
        <v>78</v>
      </c>
      <c r="B51" s="43" t="s">
        <v>79</v>
      </c>
      <c r="C51" s="43" t="s">
        <v>80</v>
      </c>
      <c r="D51" s="16">
        <f aca="true" t="shared" si="12" ref="D51:I51">D52</f>
        <v>4020000</v>
      </c>
      <c r="E51" s="16">
        <f t="shared" si="12"/>
        <v>7504947.03</v>
      </c>
      <c r="F51" s="16">
        <f t="shared" si="12"/>
        <v>0</v>
      </c>
      <c r="G51" s="16">
        <f t="shared" si="12"/>
        <v>0</v>
      </c>
      <c r="H51" s="16">
        <f t="shared" si="12"/>
        <v>0</v>
      </c>
      <c r="I51" s="16">
        <f t="shared" si="12"/>
        <v>3723981.93</v>
      </c>
      <c r="J51" s="41"/>
      <c r="K51" s="39">
        <f t="shared" si="1"/>
        <v>296018.06999999983</v>
      </c>
      <c r="L51" s="40">
        <f t="shared" si="11"/>
        <v>0.9263636641791045</v>
      </c>
    </row>
    <row r="52" spans="1:12" ht="71.25" customHeight="1">
      <c r="A52" s="42" t="s">
        <v>396</v>
      </c>
      <c r="B52" s="43" t="s">
        <v>81</v>
      </c>
      <c r="C52" s="43" t="s">
        <v>395</v>
      </c>
      <c r="D52" s="16">
        <v>4020000</v>
      </c>
      <c r="E52" s="16">
        <v>7504947.03</v>
      </c>
      <c r="F52" s="41"/>
      <c r="G52" s="41"/>
      <c r="H52" s="41"/>
      <c r="I52" s="16">
        <v>3723981.93</v>
      </c>
      <c r="J52" s="41"/>
      <c r="K52" s="39">
        <f t="shared" si="1"/>
        <v>296018.06999999983</v>
      </c>
      <c r="L52" s="40">
        <f t="shared" si="11"/>
        <v>0.9263636641791045</v>
      </c>
    </row>
    <row r="53" spans="1:12" ht="79.5" customHeight="1">
      <c r="A53" s="42" t="s">
        <v>350</v>
      </c>
      <c r="B53" s="43"/>
      <c r="C53" s="43" t="s">
        <v>343</v>
      </c>
      <c r="D53" s="16">
        <f aca="true" t="shared" si="13" ref="D53:I53">D54</f>
        <v>1036000</v>
      </c>
      <c r="E53" s="16">
        <f t="shared" si="13"/>
        <v>0</v>
      </c>
      <c r="F53" s="16">
        <f t="shared" si="13"/>
        <v>0</v>
      </c>
      <c r="G53" s="16">
        <f t="shared" si="13"/>
        <v>0</v>
      </c>
      <c r="H53" s="16">
        <f t="shared" si="13"/>
        <v>0</v>
      </c>
      <c r="I53" s="16">
        <f t="shared" si="13"/>
        <v>849615.24</v>
      </c>
      <c r="J53" s="41"/>
      <c r="K53" s="39">
        <f t="shared" si="1"/>
        <v>186384.76</v>
      </c>
      <c r="L53" s="40">
        <f t="shared" si="11"/>
        <v>0.8200919305019305</v>
      </c>
    </row>
    <row r="54" spans="1:12" ht="82.5" customHeight="1" hidden="1">
      <c r="A54" s="42" t="s">
        <v>351</v>
      </c>
      <c r="B54" s="43"/>
      <c r="C54" s="43" t="s">
        <v>342</v>
      </c>
      <c r="D54" s="16">
        <v>1036000</v>
      </c>
      <c r="E54" s="16"/>
      <c r="F54" s="41"/>
      <c r="G54" s="41"/>
      <c r="H54" s="41"/>
      <c r="I54" s="16">
        <v>849615.24</v>
      </c>
      <c r="J54" s="41"/>
      <c r="K54" s="39">
        <f t="shared" si="1"/>
        <v>186384.76</v>
      </c>
      <c r="L54" s="40">
        <f t="shared" si="11"/>
        <v>0.8200919305019305</v>
      </c>
    </row>
    <row r="55" spans="1:12" ht="60.75">
      <c r="A55" s="42" t="s">
        <v>352</v>
      </c>
      <c r="B55" s="43" t="s">
        <v>82</v>
      </c>
      <c r="C55" s="43" t="s">
        <v>83</v>
      </c>
      <c r="D55" s="16">
        <f aca="true" t="shared" si="14" ref="D55:I55">D56</f>
        <v>16000</v>
      </c>
      <c r="E55" s="16">
        <f t="shared" si="14"/>
        <v>3594043.59</v>
      </c>
      <c r="F55" s="16">
        <f t="shared" si="14"/>
        <v>0</v>
      </c>
      <c r="G55" s="16">
        <f t="shared" si="14"/>
        <v>0</v>
      </c>
      <c r="H55" s="16">
        <f t="shared" si="14"/>
        <v>0</v>
      </c>
      <c r="I55" s="16">
        <f t="shared" si="14"/>
        <v>7666.8</v>
      </c>
      <c r="J55" s="41"/>
      <c r="K55" s="39">
        <f t="shared" si="1"/>
        <v>8333.2</v>
      </c>
      <c r="L55" s="40">
        <f t="shared" si="11"/>
        <v>0.479175</v>
      </c>
    </row>
    <row r="56" spans="1:12" ht="51" hidden="1">
      <c r="A56" s="42" t="s">
        <v>353</v>
      </c>
      <c r="B56" s="43" t="s">
        <v>84</v>
      </c>
      <c r="C56" s="43" t="s">
        <v>85</v>
      </c>
      <c r="D56" s="16">
        <v>16000</v>
      </c>
      <c r="E56" s="16">
        <v>3594043.59</v>
      </c>
      <c r="F56" s="41"/>
      <c r="G56" s="41"/>
      <c r="H56" s="41"/>
      <c r="I56" s="16">
        <v>7666.8</v>
      </c>
      <c r="J56" s="41"/>
      <c r="K56" s="39">
        <f t="shared" si="1"/>
        <v>8333.2</v>
      </c>
      <c r="L56" s="40">
        <f t="shared" si="11"/>
        <v>0.479175</v>
      </c>
    </row>
    <row r="57" spans="1:12" ht="20.25">
      <c r="A57" s="42" t="s">
        <v>86</v>
      </c>
      <c r="B57" s="43" t="s">
        <v>87</v>
      </c>
      <c r="C57" s="43" t="s">
        <v>88</v>
      </c>
      <c r="D57" s="16">
        <f aca="true" t="shared" si="15" ref="D57:I58">D58</f>
        <v>1700</v>
      </c>
      <c r="E57" s="16">
        <f t="shared" si="15"/>
        <v>105781.65</v>
      </c>
      <c r="F57" s="16">
        <f t="shared" si="15"/>
        <v>0</v>
      </c>
      <c r="G57" s="16">
        <f t="shared" si="15"/>
        <v>0</v>
      </c>
      <c r="H57" s="16">
        <f t="shared" si="15"/>
        <v>0</v>
      </c>
      <c r="I57" s="16">
        <f t="shared" si="15"/>
        <v>1783.24</v>
      </c>
      <c r="J57" s="41"/>
      <c r="K57" s="39">
        <f t="shared" si="1"/>
        <v>-83.24000000000001</v>
      </c>
      <c r="L57" s="40">
        <v>0</v>
      </c>
    </row>
    <row r="58" spans="1:12" ht="40.5">
      <c r="A58" s="42" t="s">
        <v>89</v>
      </c>
      <c r="B58" s="43" t="s">
        <v>90</v>
      </c>
      <c r="C58" s="43" t="s">
        <v>91</v>
      </c>
      <c r="D58" s="16">
        <f t="shared" si="15"/>
        <v>1700</v>
      </c>
      <c r="E58" s="16">
        <f t="shared" si="15"/>
        <v>105781.65</v>
      </c>
      <c r="F58" s="16">
        <f t="shared" si="15"/>
        <v>0</v>
      </c>
      <c r="G58" s="16">
        <f t="shared" si="15"/>
        <v>0</v>
      </c>
      <c r="H58" s="16">
        <f t="shared" si="15"/>
        <v>0</v>
      </c>
      <c r="I58" s="16">
        <f t="shared" si="15"/>
        <v>1783.24</v>
      </c>
      <c r="J58" s="41"/>
      <c r="K58" s="39">
        <f t="shared" si="1"/>
        <v>-83.24000000000001</v>
      </c>
      <c r="L58" s="40">
        <v>0</v>
      </c>
    </row>
    <row r="59" spans="1:12" ht="40.5" hidden="1">
      <c r="A59" s="42" t="s">
        <v>92</v>
      </c>
      <c r="B59" s="43" t="s">
        <v>93</v>
      </c>
      <c r="C59" s="43" t="s">
        <v>94</v>
      </c>
      <c r="D59" s="16">
        <v>1700</v>
      </c>
      <c r="E59" s="16">
        <v>105781.65</v>
      </c>
      <c r="F59" s="41"/>
      <c r="G59" s="41"/>
      <c r="H59" s="41"/>
      <c r="I59" s="16">
        <v>1783.24</v>
      </c>
      <c r="J59" s="41"/>
      <c r="K59" s="39">
        <f t="shared" si="1"/>
        <v>-83.24000000000001</v>
      </c>
      <c r="L59" s="40">
        <v>0</v>
      </c>
    </row>
    <row r="60" spans="1:12" ht="60.75">
      <c r="A60" s="42" t="s">
        <v>428</v>
      </c>
      <c r="B60" s="43"/>
      <c r="C60" s="43" t="s">
        <v>327</v>
      </c>
      <c r="D60" s="16">
        <f>D61</f>
        <v>2817000</v>
      </c>
      <c r="E60" s="16"/>
      <c r="F60" s="41"/>
      <c r="G60" s="41"/>
      <c r="H60" s="41"/>
      <c r="I60" s="16">
        <f>I61</f>
        <v>3005632.38</v>
      </c>
      <c r="J60" s="41"/>
      <c r="K60" s="39">
        <f t="shared" si="1"/>
        <v>-188632.3799999999</v>
      </c>
      <c r="L60" s="40">
        <f>I60/D60</f>
        <v>1.0669621512247072</v>
      </c>
    </row>
    <row r="61" spans="1:12" ht="70.5" customHeight="1" hidden="1">
      <c r="A61" s="42" t="s">
        <v>427</v>
      </c>
      <c r="B61" s="43"/>
      <c r="C61" s="43" t="s">
        <v>478</v>
      </c>
      <c r="D61" s="16">
        <f>D62</f>
        <v>2817000</v>
      </c>
      <c r="E61" s="16"/>
      <c r="F61" s="41"/>
      <c r="G61" s="41"/>
      <c r="H61" s="41"/>
      <c r="I61" s="16">
        <f>I62</f>
        <v>3005632.38</v>
      </c>
      <c r="J61" s="41"/>
      <c r="K61" s="39">
        <f t="shared" si="1"/>
        <v>-188632.3799999999</v>
      </c>
      <c r="L61" s="40">
        <f>I61/D61</f>
        <v>1.0669621512247072</v>
      </c>
    </row>
    <row r="62" spans="1:12" ht="60.75" hidden="1">
      <c r="A62" s="42" t="s">
        <v>427</v>
      </c>
      <c r="B62" s="43"/>
      <c r="C62" s="43" t="s">
        <v>326</v>
      </c>
      <c r="D62" s="16">
        <v>2817000</v>
      </c>
      <c r="E62" s="16"/>
      <c r="F62" s="41"/>
      <c r="G62" s="41"/>
      <c r="H62" s="41"/>
      <c r="I62" s="16">
        <v>3005632.38</v>
      </c>
      <c r="J62" s="41"/>
      <c r="K62" s="39">
        <f t="shared" si="1"/>
        <v>-188632.3799999999</v>
      </c>
      <c r="L62" s="40">
        <f>I62/D62</f>
        <v>1.0669621512247072</v>
      </c>
    </row>
    <row r="63" spans="1:12" ht="20.25">
      <c r="A63" s="36" t="s">
        <v>95</v>
      </c>
      <c r="B63" s="37" t="s">
        <v>96</v>
      </c>
      <c r="C63" s="37" t="s">
        <v>97</v>
      </c>
      <c r="D63" s="38">
        <f>D64</f>
        <v>1802049</v>
      </c>
      <c r="E63" s="38">
        <v>1074007.41</v>
      </c>
      <c r="F63" s="38"/>
      <c r="G63" s="38"/>
      <c r="H63" s="38"/>
      <c r="I63" s="38">
        <f>I64</f>
        <v>1879460.85</v>
      </c>
      <c r="J63" s="38"/>
      <c r="K63" s="39">
        <f t="shared" si="1"/>
        <v>-77411.8500000001</v>
      </c>
      <c r="L63" s="40">
        <f>I63/D63</f>
        <v>1.0429576831706575</v>
      </c>
    </row>
    <row r="64" spans="1:12" ht="20.25">
      <c r="A64" s="42" t="s">
        <v>98</v>
      </c>
      <c r="B64" s="43" t="s">
        <v>99</v>
      </c>
      <c r="C64" s="43" t="s">
        <v>100</v>
      </c>
      <c r="D64" s="16">
        <f>D68+D69+D70+D71</f>
        <v>1802049</v>
      </c>
      <c r="E64" s="16">
        <v>1074007.41</v>
      </c>
      <c r="F64" s="41"/>
      <c r="G64" s="41"/>
      <c r="H64" s="41"/>
      <c r="I64" s="16">
        <f>I68+I69+I70+I71+I72</f>
        <v>1879460.85</v>
      </c>
      <c r="J64" s="41"/>
      <c r="K64" s="39">
        <f t="shared" si="1"/>
        <v>-77411.8500000001</v>
      </c>
      <c r="L64" s="40">
        <f>I64/D64</f>
        <v>1.0429576831706575</v>
      </c>
    </row>
    <row r="65" spans="1:12" ht="20.25" hidden="1">
      <c r="A65" s="36" t="s">
        <v>101</v>
      </c>
      <c r="B65" s="37" t="s">
        <v>102</v>
      </c>
      <c r="C65" s="37" t="s">
        <v>103</v>
      </c>
      <c r="D65" s="38">
        <f>D66</f>
        <v>0</v>
      </c>
      <c r="E65" s="38">
        <v>1003680</v>
      </c>
      <c r="F65" s="38"/>
      <c r="G65" s="38"/>
      <c r="H65" s="38"/>
      <c r="I65" s="38">
        <f>I66</f>
        <v>0</v>
      </c>
      <c r="J65" s="38"/>
      <c r="K65" s="39">
        <f t="shared" si="1"/>
        <v>0</v>
      </c>
      <c r="L65" s="40">
        <v>0</v>
      </c>
    </row>
    <row r="66" spans="1:12" ht="20.25" hidden="1">
      <c r="A66" s="42" t="s">
        <v>104</v>
      </c>
      <c r="B66" s="43" t="s">
        <v>105</v>
      </c>
      <c r="C66" s="43" t="s">
        <v>106</v>
      </c>
      <c r="D66" s="16">
        <f>D67</f>
        <v>0</v>
      </c>
      <c r="E66" s="16">
        <v>1003680</v>
      </c>
      <c r="F66" s="41"/>
      <c r="G66" s="41"/>
      <c r="H66" s="41"/>
      <c r="I66" s="16">
        <f>I67</f>
        <v>0</v>
      </c>
      <c r="J66" s="41"/>
      <c r="K66" s="39">
        <f t="shared" si="1"/>
        <v>0</v>
      </c>
      <c r="L66" s="40">
        <v>0</v>
      </c>
    </row>
    <row r="67" spans="1:12" ht="40.5" hidden="1">
      <c r="A67" s="42" t="s">
        <v>107</v>
      </c>
      <c r="B67" s="43" t="s">
        <v>108</v>
      </c>
      <c r="C67" s="43" t="s">
        <v>109</v>
      </c>
      <c r="D67" s="16">
        <v>0</v>
      </c>
      <c r="E67" s="16">
        <v>1003680</v>
      </c>
      <c r="F67" s="41"/>
      <c r="G67" s="41"/>
      <c r="H67" s="41"/>
      <c r="I67" s="16">
        <v>0</v>
      </c>
      <c r="J67" s="41"/>
      <c r="K67" s="39">
        <f t="shared" si="1"/>
        <v>0</v>
      </c>
      <c r="L67" s="40">
        <v>0</v>
      </c>
    </row>
    <row r="68" spans="1:12" ht="20.25">
      <c r="A68" s="42" t="s">
        <v>401</v>
      </c>
      <c r="B68" s="43" t="s">
        <v>99</v>
      </c>
      <c r="C68" s="43" t="s">
        <v>397</v>
      </c>
      <c r="D68" s="16">
        <v>129791</v>
      </c>
      <c r="E68" s="16">
        <v>1074007.41</v>
      </c>
      <c r="F68" s="41"/>
      <c r="G68" s="41"/>
      <c r="H68" s="41"/>
      <c r="I68" s="16">
        <v>152924.75</v>
      </c>
      <c r="J68" s="41"/>
      <c r="K68" s="39">
        <f t="shared" si="1"/>
        <v>-23133.75</v>
      </c>
      <c r="L68" s="40">
        <v>0</v>
      </c>
    </row>
    <row r="69" spans="1:12" ht="20.25">
      <c r="A69" s="42" t="s">
        <v>402</v>
      </c>
      <c r="B69" s="43" t="s">
        <v>99</v>
      </c>
      <c r="C69" s="43" t="s">
        <v>398</v>
      </c>
      <c r="D69" s="16">
        <v>44430</v>
      </c>
      <c r="E69" s="16">
        <v>1074007.41</v>
      </c>
      <c r="F69" s="41"/>
      <c r="G69" s="41"/>
      <c r="H69" s="41"/>
      <c r="I69" s="16">
        <v>44710.37</v>
      </c>
      <c r="J69" s="41"/>
      <c r="K69" s="39">
        <f t="shared" si="1"/>
        <v>-280.3700000000026</v>
      </c>
      <c r="L69" s="40">
        <v>0</v>
      </c>
    </row>
    <row r="70" spans="1:12" ht="20.25">
      <c r="A70" s="42" t="s">
        <v>403</v>
      </c>
      <c r="B70" s="43" t="s">
        <v>99</v>
      </c>
      <c r="C70" s="43" t="s">
        <v>399</v>
      </c>
      <c r="D70" s="16">
        <v>630296</v>
      </c>
      <c r="E70" s="16">
        <v>1074007.41</v>
      </c>
      <c r="F70" s="41"/>
      <c r="G70" s="41"/>
      <c r="H70" s="41"/>
      <c r="I70" s="16">
        <v>660864.27</v>
      </c>
      <c r="J70" s="41"/>
      <c r="K70" s="39">
        <f t="shared" si="1"/>
        <v>-30568.27000000002</v>
      </c>
      <c r="L70" s="40">
        <v>0</v>
      </c>
    </row>
    <row r="71" spans="1:12" ht="20.25">
      <c r="A71" s="42" t="s">
        <v>404</v>
      </c>
      <c r="B71" s="43" t="s">
        <v>99</v>
      </c>
      <c r="C71" s="43" t="s">
        <v>400</v>
      </c>
      <c r="D71" s="16">
        <v>997532</v>
      </c>
      <c r="E71" s="16">
        <v>1074007.41</v>
      </c>
      <c r="F71" s="41"/>
      <c r="G71" s="41"/>
      <c r="H71" s="41"/>
      <c r="I71" s="16">
        <v>1020961.46</v>
      </c>
      <c r="J71" s="41"/>
      <c r="K71" s="39">
        <f t="shared" si="1"/>
        <v>-23429.459999999963</v>
      </c>
      <c r="L71" s="40">
        <v>0</v>
      </c>
    </row>
    <row r="72" spans="1:12" ht="20.25" hidden="1">
      <c r="A72" s="42" t="s">
        <v>432</v>
      </c>
      <c r="B72" s="43" t="s">
        <v>99</v>
      </c>
      <c r="C72" s="43" t="s">
        <v>431</v>
      </c>
      <c r="D72" s="16"/>
      <c r="E72" s="16">
        <v>1074007.41</v>
      </c>
      <c r="F72" s="41"/>
      <c r="G72" s="41"/>
      <c r="H72" s="41"/>
      <c r="I72" s="16"/>
      <c r="J72" s="41"/>
      <c r="K72" s="39">
        <f t="shared" si="1"/>
        <v>0</v>
      </c>
      <c r="L72" s="40">
        <v>0</v>
      </c>
    </row>
    <row r="73" spans="1:12" ht="20.25">
      <c r="A73" s="36" t="s">
        <v>405</v>
      </c>
      <c r="B73" s="37" t="s">
        <v>111</v>
      </c>
      <c r="C73" s="37" t="s">
        <v>103</v>
      </c>
      <c r="D73" s="38">
        <f>D74+D81</f>
        <v>1107300</v>
      </c>
      <c r="E73" s="38">
        <f>E74+E81</f>
        <v>761609.63</v>
      </c>
      <c r="F73" s="38">
        <f>F74+F81</f>
        <v>0</v>
      </c>
      <c r="G73" s="38">
        <f>G74+G81</f>
        <v>0</v>
      </c>
      <c r="H73" s="38">
        <f>H74+H81</f>
        <v>0</v>
      </c>
      <c r="I73" s="38">
        <f>I74</f>
        <v>1004458</v>
      </c>
      <c r="J73" s="38"/>
      <c r="K73" s="39">
        <f t="shared" si="1"/>
        <v>102842</v>
      </c>
      <c r="L73" s="40">
        <f aca="true" t="shared" si="16" ref="L73:L85">I73/D73</f>
        <v>0.9071236340648424</v>
      </c>
    </row>
    <row r="74" spans="1:12" ht="12.75">
      <c r="A74" s="42" t="s">
        <v>406</v>
      </c>
      <c r="B74" s="43" t="s">
        <v>113</v>
      </c>
      <c r="C74" s="43" t="s">
        <v>407</v>
      </c>
      <c r="D74" s="16">
        <f>D75</f>
        <v>1107300</v>
      </c>
      <c r="E74" s="16">
        <f aca="true" t="shared" si="17" ref="E74:I75">E75</f>
        <v>761609.63</v>
      </c>
      <c r="F74" s="16">
        <f t="shared" si="17"/>
        <v>0</v>
      </c>
      <c r="G74" s="16">
        <f t="shared" si="17"/>
        <v>0</v>
      </c>
      <c r="H74" s="16">
        <f t="shared" si="17"/>
        <v>0</v>
      </c>
      <c r="I74" s="16">
        <f t="shared" si="17"/>
        <v>1004458</v>
      </c>
      <c r="J74" s="41"/>
      <c r="K74" s="39">
        <f t="shared" si="1"/>
        <v>102842</v>
      </c>
      <c r="L74" s="40">
        <f t="shared" si="16"/>
        <v>0.9071236340648424</v>
      </c>
    </row>
    <row r="75" spans="1:12" ht="12" customHeight="1" hidden="1">
      <c r="A75" s="42" t="s">
        <v>408</v>
      </c>
      <c r="B75" s="43" t="s">
        <v>113</v>
      </c>
      <c r="C75" s="43" t="s">
        <v>409</v>
      </c>
      <c r="D75" s="16">
        <f>D76</f>
        <v>1107300</v>
      </c>
      <c r="E75" s="16">
        <f t="shared" si="17"/>
        <v>761609.63</v>
      </c>
      <c r="F75" s="16">
        <f t="shared" si="17"/>
        <v>0</v>
      </c>
      <c r="G75" s="16">
        <f t="shared" si="17"/>
        <v>0</v>
      </c>
      <c r="H75" s="16">
        <f t="shared" si="17"/>
        <v>0</v>
      </c>
      <c r="I75" s="16">
        <f t="shared" si="17"/>
        <v>1004458</v>
      </c>
      <c r="J75" s="41"/>
      <c r="K75" s="39">
        <f t="shared" si="1"/>
        <v>102842</v>
      </c>
      <c r="L75" s="40">
        <f t="shared" si="16"/>
        <v>0.9071236340648424</v>
      </c>
    </row>
    <row r="76" spans="1:12" ht="30" hidden="1">
      <c r="A76" s="42" t="s">
        <v>410</v>
      </c>
      <c r="B76" s="43" t="s">
        <v>113</v>
      </c>
      <c r="C76" s="43" t="s">
        <v>411</v>
      </c>
      <c r="D76" s="16">
        <v>1107300</v>
      </c>
      <c r="E76" s="16">
        <f>E79+E81+E83</f>
        <v>761609.63</v>
      </c>
      <c r="F76" s="16">
        <f>F79+F81+F83</f>
        <v>0</v>
      </c>
      <c r="G76" s="16">
        <f>G79+G81+G83</f>
        <v>0</v>
      </c>
      <c r="H76" s="16">
        <f>H79+H81+H83</f>
        <v>0</v>
      </c>
      <c r="I76" s="16">
        <v>1004458</v>
      </c>
      <c r="J76" s="41"/>
      <c r="K76" s="39">
        <f t="shared" si="1"/>
        <v>102842</v>
      </c>
      <c r="L76" s="40">
        <f t="shared" si="16"/>
        <v>0.9071236340648424</v>
      </c>
    </row>
    <row r="77" spans="1:12" ht="20.25">
      <c r="A77" s="36" t="s">
        <v>110</v>
      </c>
      <c r="B77" s="37" t="s">
        <v>111</v>
      </c>
      <c r="C77" s="37" t="s">
        <v>112</v>
      </c>
      <c r="D77" s="38">
        <f>D78+D83</f>
        <v>6884000</v>
      </c>
      <c r="E77" s="38">
        <f>E78+E83+E86</f>
        <v>2284828.89</v>
      </c>
      <c r="F77" s="38">
        <f>F78+F83+F86</f>
        <v>0</v>
      </c>
      <c r="G77" s="38">
        <f>G78+G83+G86</f>
        <v>0</v>
      </c>
      <c r="H77" s="38">
        <f>H78+H83+H86</f>
        <v>0</v>
      </c>
      <c r="I77" s="38">
        <f>I78+I83</f>
        <v>7530340.220000001</v>
      </c>
      <c r="J77" s="38"/>
      <c r="K77" s="39">
        <f t="shared" si="1"/>
        <v>-646340.2200000007</v>
      </c>
      <c r="L77" s="40">
        <f t="shared" si="16"/>
        <v>1.0938902120859966</v>
      </c>
    </row>
    <row r="78" spans="1:12" ht="70.5" customHeight="1">
      <c r="A78" s="42" t="s">
        <v>354</v>
      </c>
      <c r="B78" s="43" t="s">
        <v>113</v>
      </c>
      <c r="C78" s="43" t="s">
        <v>114</v>
      </c>
      <c r="D78" s="16">
        <f>D79+D81</f>
        <v>6300000</v>
      </c>
      <c r="E78" s="16">
        <f>E79+E81+E83</f>
        <v>761609.63</v>
      </c>
      <c r="F78" s="16">
        <f>F79+F81+F83</f>
        <v>0</v>
      </c>
      <c r="G78" s="16">
        <f>G79+G81+G83</f>
        <v>0</v>
      </c>
      <c r="H78" s="16">
        <f>H79+H81+H83</f>
        <v>0</v>
      </c>
      <c r="I78" s="16">
        <f>I79+I81</f>
        <v>6889874.61</v>
      </c>
      <c r="J78" s="41"/>
      <c r="K78" s="39">
        <f aca="true" t="shared" si="18" ref="K78:K147">D78-I78</f>
        <v>-589874.6100000003</v>
      </c>
      <c r="L78" s="40">
        <f t="shared" si="16"/>
        <v>1.0936308904761904</v>
      </c>
    </row>
    <row r="79" spans="1:12" ht="96" customHeight="1" hidden="1">
      <c r="A79" s="42" t="s">
        <v>355</v>
      </c>
      <c r="B79" s="43"/>
      <c r="C79" s="43" t="s">
        <v>413</v>
      </c>
      <c r="D79" s="16">
        <f>D80</f>
        <v>6300000</v>
      </c>
      <c r="E79" s="16"/>
      <c r="F79" s="41"/>
      <c r="G79" s="41"/>
      <c r="H79" s="41"/>
      <c r="I79" s="16">
        <f>I80</f>
        <v>6889874.61</v>
      </c>
      <c r="J79" s="41"/>
      <c r="K79" s="39">
        <f t="shared" si="18"/>
        <v>-589874.6100000003</v>
      </c>
      <c r="L79" s="40">
        <f t="shared" si="16"/>
        <v>1.0936308904761904</v>
      </c>
    </row>
    <row r="80" spans="1:12" ht="71.25" hidden="1">
      <c r="A80" s="42" t="s">
        <v>356</v>
      </c>
      <c r="B80" s="43" t="s">
        <v>116</v>
      </c>
      <c r="C80" s="43" t="s">
        <v>412</v>
      </c>
      <c r="D80" s="16">
        <v>6300000</v>
      </c>
      <c r="E80" s="16">
        <v>545900</v>
      </c>
      <c r="F80" s="41"/>
      <c r="G80" s="41"/>
      <c r="H80" s="41"/>
      <c r="I80" s="16">
        <v>6889874.61</v>
      </c>
      <c r="J80" s="41"/>
      <c r="K80" s="39">
        <f t="shared" si="18"/>
        <v>-589874.6100000003</v>
      </c>
      <c r="L80" s="40">
        <f t="shared" si="16"/>
        <v>1.0936308904761904</v>
      </c>
    </row>
    <row r="81" spans="1:12" ht="71.25" hidden="1">
      <c r="A81" s="42" t="s">
        <v>357</v>
      </c>
      <c r="B81" s="43"/>
      <c r="C81" s="43" t="s">
        <v>348</v>
      </c>
      <c r="D81" s="16">
        <f>D82</f>
        <v>0</v>
      </c>
      <c r="E81" s="16"/>
      <c r="F81" s="41"/>
      <c r="G81" s="41"/>
      <c r="H81" s="41"/>
      <c r="I81" s="16">
        <f>I82</f>
        <v>0</v>
      </c>
      <c r="J81" s="41"/>
      <c r="K81" s="39">
        <f t="shared" si="18"/>
        <v>0</v>
      </c>
      <c r="L81" s="40" t="e">
        <f t="shared" si="16"/>
        <v>#DIV/0!</v>
      </c>
    </row>
    <row r="82" spans="1:12" ht="71.25" hidden="1">
      <c r="A82" s="42" t="s">
        <v>359</v>
      </c>
      <c r="B82" s="43" t="s">
        <v>115</v>
      </c>
      <c r="C82" s="43" t="s">
        <v>358</v>
      </c>
      <c r="D82" s="16">
        <v>0</v>
      </c>
      <c r="E82" s="16">
        <v>1220.34</v>
      </c>
      <c r="F82" s="41"/>
      <c r="G82" s="41"/>
      <c r="H82" s="41"/>
      <c r="I82" s="16">
        <v>0</v>
      </c>
      <c r="J82" s="41"/>
      <c r="K82" s="39">
        <f t="shared" si="18"/>
        <v>0</v>
      </c>
      <c r="L82" s="40" t="e">
        <f t="shared" si="16"/>
        <v>#DIV/0!</v>
      </c>
    </row>
    <row r="83" spans="1:12" ht="30">
      <c r="A83" s="44" t="s">
        <v>460</v>
      </c>
      <c r="B83" s="43" t="s">
        <v>117</v>
      </c>
      <c r="C83" s="43" t="s">
        <v>118</v>
      </c>
      <c r="D83" s="16">
        <f>D84+D86</f>
        <v>584000</v>
      </c>
      <c r="E83" s="16">
        <v>761609.63</v>
      </c>
      <c r="F83" s="41"/>
      <c r="G83" s="41"/>
      <c r="H83" s="41"/>
      <c r="I83" s="16">
        <f>I84+I86</f>
        <v>640465.61</v>
      </c>
      <c r="J83" s="41"/>
      <c r="K83" s="39">
        <f t="shared" si="18"/>
        <v>-56465.609999999986</v>
      </c>
      <c r="L83" s="40">
        <f t="shared" si="16"/>
        <v>1.0966876883561643</v>
      </c>
    </row>
    <row r="84" spans="1:12" ht="30">
      <c r="A84" s="42" t="s">
        <v>360</v>
      </c>
      <c r="B84" s="43" t="s">
        <v>119</v>
      </c>
      <c r="C84" s="43" t="s">
        <v>120</v>
      </c>
      <c r="D84" s="16">
        <f>D85</f>
        <v>582000</v>
      </c>
      <c r="E84" s="16">
        <v>761609.63</v>
      </c>
      <c r="F84" s="41"/>
      <c r="G84" s="41"/>
      <c r="H84" s="41"/>
      <c r="I84" s="16">
        <f>I85</f>
        <v>638350.25</v>
      </c>
      <c r="J84" s="41"/>
      <c r="K84" s="39">
        <f t="shared" si="18"/>
        <v>-56350.25</v>
      </c>
      <c r="L84" s="40">
        <f t="shared" si="16"/>
        <v>1.096821735395189</v>
      </c>
    </row>
    <row r="85" spans="1:12" ht="40.5">
      <c r="A85" s="54" t="s">
        <v>461</v>
      </c>
      <c r="B85" s="43" t="s">
        <v>121</v>
      </c>
      <c r="C85" s="43" t="s">
        <v>414</v>
      </c>
      <c r="D85" s="16">
        <v>582000</v>
      </c>
      <c r="E85" s="16">
        <v>761609.63</v>
      </c>
      <c r="F85" s="41"/>
      <c r="G85" s="41"/>
      <c r="H85" s="41"/>
      <c r="I85" s="16">
        <v>638350.25</v>
      </c>
      <c r="J85" s="41"/>
      <c r="K85" s="39">
        <f t="shared" si="18"/>
        <v>-56350.25</v>
      </c>
      <c r="L85" s="40">
        <f t="shared" si="16"/>
        <v>1.096821735395189</v>
      </c>
    </row>
    <row r="86" spans="1:12" ht="40.5">
      <c r="A86" s="42" t="s">
        <v>439</v>
      </c>
      <c r="B86" s="43" t="s">
        <v>119</v>
      </c>
      <c r="C86" s="43" t="s">
        <v>437</v>
      </c>
      <c r="D86" s="16">
        <f>D87</f>
        <v>2000</v>
      </c>
      <c r="E86" s="16">
        <v>761609.63</v>
      </c>
      <c r="F86" s="41"/>
      <c r="G86" s="41"/>
      <c r="H86" s="41"/>
      <c r="I86" s="16">
        <f>I87</f>
        <v>2115.36</v>
      </c>
      <c r="J86" s="41"/>
      <c r="K86" s="39">
        <f t="shared" si="18"/>
        <v>-115.36000000000013</v>
      </c>
      <c r="L86" s="40">
        <v>0</v>
      </c>
    </row>
    <row r="87" spans="1:12" ht="51" hidden="1">
      <c r="A87" s="42" t="s">
        <v>440</v>
      </c>
      <c r="B87" s="43" t="s">
        <v>121</v>
      </c>
      <c r="C87" s="43" t="s">
        <v>438</v>
      </c>
      <c r="D87" s="16">
        <v>2000</v>
      </c>
      <c r="E87" s="16">
        <v>761609.63</v>
      </c>
      <c r="F87" s="41"/>
      <c r="G87" s="41"/>
      <c r="H87" s="41"/>
      <c r="I87" s="16">
        <v>2115.36</v>
      </c>
      <c r="J87" s="41"/>
      <c r="K87" s="39">
        <f t="shared" si="18"/>
        <v>-115.36000000000013</v>
      </c>
      <c r="L87" s="40">
        <v>0</v>
      </c>
    </row>
    <row r="88" spans="1:12" ht="12.75">
      <c r="A88" s="36" t="s">
        <v>122</v>
      </c>
      <c r="B88" s="37" t="s">
        <v>123</v>
      </c>
      <c r="C88" s="37" t="s">
        <v>124</v>
      </c>
      <c r="D88" s="38">
        <f>D89+D92+D93+D96+D104+D105+D112+D110+D109+D94+D107</f>
        <v>3030000</v>
      </c>
      <c r="E88" s="38">
        <f>E89+E92+E93+E96+E104+E105+E112+E110</f>
        <v>3927166.95</v>
      </c>
      <c r="F88" s="38">
        <f>F89+F92+F93+F96+F104+F105+F112+F110</f>
        <v>0</v>
      </c>
      <c r="G88" s="38">
        <f>G89+G92+G93+G96+G104+G105+G112+G110</f>
        <v>0</v>
      </c>
      <c r="H88" s="38">
        <f>H89+H92+H93+H96+H104+H105+H112+H110</f>
        <v>0</v>
      </c>
      <c r="I88" s="38">
        <f>I89+I92+I93+I96+I104+I105+I112+I110+I109+I94+I107</f>
        <v>3078789.8000000003</v>
      </c>
      <c r="J88" s="38"/>
      <c r="K88" s="39">
        <f t="shared" si="18"/>
        <v>-48789.80000000028</v>
      </c>
      <c r="L88" s="40">
        <f>I88/D88</f>
        <v>1.0161022442244225</v>
      </c>
    </row>
    <row r="89" spans="1:12" ht="20.25">
      <c r="A89" s="42" t="s">
        <v>125</v>
      </c>
      <c r="B89" s="43" t="s">
        <v>126</v>
      </c>
      <c r="C89" s="43" t="s">
        <v>127</v>
      </c>
      <c r="D89" s="16">
        <f aca="true" t="shared" si="19" ref="D89:I89">D90+D91</f>
        <v>34000</v>
      </c>
      <c r="E89" s="16">
        <f t="shared" si="19"/>
        <v>37567.259999999995</v>
      </c>
      <c r="F89" s="16">
        <f t="shared" si="19"/>
        <v>0</v>
      </c>
      <c r="G89" s="16">
        <f t="shared" si="19"/>
        <v>0</v>
      </c>
      <c r="H89" s="16">
        <f t="shared" si="19"/>
        <v>0</v>
      </c>
      <c r="I89" s="16">
        <f t="shared" si="19"/>
        <v>34131.57</v>
      </c>
      <c r="J89" s="41"/>
      <c r="K89" s="39">
        <f t="shared" si="18"/>
        <v>-131.5699999999997</v>
      </c>
      <c r="L89" s="40">
        <f>I89/D89</f>
        <v>1.003869705882353</v>
      </c>
    </row>
    <row r="90" spans="1:12" ht="60.75">
      <c r="A90" s="44" t="s">
        <v>453</v>
      </c>
      <c r="B90" s="43" t="s">
        <v>128</v>
      </c>
      <c r="C90" s="43" t="s">
        <v>129</v>
      </c>
      <c r="D90" s="16">
        <v>34000</v>
      </c>
      <c r="E90" s="16">
        <v>37355.52</v>
      </c>
      <c r="F90" s="41"/>
      <c r="G90" s="41"/>
      <c r="H90" s="41"/>
      <c r="I90" s="16">
        <v>33981.57</v>
      </c>
      <c r="J90" s="41"/>
      <c r="K90" s="39">
        <f t="shared" si="18"/>
        <v>18.43000000000029</v>
      </c>
      <c r="L90" s="40">
        <f>I90/D90</f>
        <v>0.9994579411764706</v>
      </c>
    </row>
    <row r="91" spans="1:12" ht="40.5">
      <c r="A91" s="42" t="s">
        <v>130</v>
      </c>
      <c r="B91" s="43" t="s">
        <v>131</v>
      </c>
      <c r="C91" s="43" t="s">
        <v>132</v>
      </c>
      <c r="D91" s="16">
        <v>0</v>
      </c>
      <c r="E91" s="16">
        <v>211.74</v>
      </c>
      <c r="F91" s="41"/>
      <c r="G91" s="41"/>
      <c r="H91" s="41"/>
      <c r="I91" s="16">
        <v>150</v>
      </c>
      <c r="J91" s="41"/>
      <c r="K91" s="39">
        <f t="shared" si="18"/>
        <v>-150</v>
      </c>
      <c r="L91" s="40">
        <v>0</v>
      </c>
    </row>
    <row r="92" spans="1:12" ht="51">
      <c r="A92" s="42" t="s">
        <v>133</v>
      </c>
      <c r="B92" s="43" t="s">
        <v>134</v>
      </c>
      <c r="C92" s="43" t="s">
        <v>135</v>
      </c>
      <c r="D92" s="16">
        <v>64000</v>
      </c>
      <c r="E92" s="16">
        <v>192050</v>
      </c>
      <c r="F92" s="41"/>
      <c r="G92" s="41"/>
      <c r="H92" s="41"/>
      <c r="I92" s="16">
        <v>67000</v>
      </c>
      <c r="J92" s="41"/>
      <c r="K92" s="39">
        <f t="shared" si="18"/>
        <v>-3000</v>
      </c>
      <c r="L92" s="40">
        <f>I92/D92</f>
        <v>1.046875</v>
      </c>
    </row>
    <row r="93" spans="1:12" ht="51" hidden="1">
      <c r="A93" s="42" t="s">
        <v>136</v>
      </c>
      <c r="B93" s="43" t="s">
        <v>137</v>
      </c>
      <c r="C93" s="43" t="s">
        <v>138</v>
      </c>
      <c r="D93" s="16"/>
      <c r="E93" s="16">
        <v>12000</v>
      </c>
      <c r="F93" s="41"/>
      <c r="G93" s="41"/>
      <c r="H93" s="41"/>
      <c r="I93" s="16">
        <v>0</v>
      </c>
      <c r="J93" s="41"/>
      <c r="K93" s="39">
        <f t="shared" si="18"/>
        <v>0</v>
      </c>
      <c r="L93" s="40" t="e">
        <f>I93/D93</f>
        <v>#DIV/0!</v>
      </c>
    </row>
    <row r="94" spans="1:12" ht="30">
      <c r="A94" s="42" t="s">
        <v>462</v>
      </c>
      <c r="B94" s="43"/>
      <c r="C94" s="43" t="s">
        <v>464</v>
      </c>
      <c r="D94" s="16">
        <f>D95</f>
        <v>0</v>
      </c>
      <c r="E94" s="16"/>
      <c r="F94" s="41"/>
      <c r="G94" s="41"/>
      <c r="H94" s="41"/>
      <c r="I94" s="16">
        <f>I95</f>
        <v>34200</v>
      </c>
      <c r="J94" s="41"/>
      <c r="K94" s="16">
        <f>K95</f>
        <v>-34200</v>
      </c>
      <c r="L94" s="40" t="e">
        <f>I94/D94</f>
        <v>#DIV/0!</v>
      </c>
    </row>
    <row r="95" spans="1:12" ht="40.5">
      <c r="A95" s="42" t="s">
        <v>463</v>
      </c>
      <c r="B95" s="43"/>
      <c r="C95" s="43" t="s">
        <v>465</v>
      </c>
      <c r="D95" s="16">
        <v>0</v>
      </c>
      <c r="E95" s="16"/>
      <c r="F95" s="41"/>
      <c r="G95" s="41"/>
      <c r="H95" s="41"/>
      <c r="I95" s="16">
        <v>34200</v>
      </c>
      <c r="J95" s="41"/>
      <c r="K95" s="39">
        <f t="shared" si="18"/>
        <v>-34200</v>
      </c>
      <c r="L95" s="40" t="e">
        <f>I95/D95</f>
        <v>#DIV/0!</v>
      </c>
    </row>
    <row r="96" spans="1:12" ht="81">
      <c r="A96" s="44" t="s">
        <v>454</v>
      </c>
      <c r="B96" s="43" t="s">
        <v>139</v>
      </c>
      <c r="C96" s="43" t="s">
        <v>140</v>
      </c>
      <c r="D96" s="16">
        <f>D99+D100+D101+D97+D98+D102</f>
        <v>1141000</v>
      </c>
      <c r="E96" s="45">
        <f aca="true" t="shared" si="20" ref="E96:J96">E99+E100+E101+E97</f>
        <v>377500</v>
      </c>
      <c r="F96" s="45">
        <f t="shared" si="20"/>
        <v>0</v>
      </c>
      <c r="G96" s="45">
        <f t="shared" si="20"/>
        <v>0</v>
      </c>
      <c r="H96" s="45">
        <f t="shared" si="20"/>
        <v>0</v>
      </c>
      <c r="I96" s="16">
        <f>I99+I100+I101+I97+I98+I102</f>
        <v>1163638.77</v>
      </c>
      <c r="J96" s="45">
        <f t="shared" si="20"/>
        <v>0</v>
      </c>
      <c r="K96" s="39">
        <f t="shared" si="18"/>
        <v>-22638.77000000002</v>
      </c>
      <c r="L96" s="40">
        <f>I96/D96</f>
        <v>1.0198411656441717</v>
      </c>
    </row>
    <row r="97" spans="1:12" ht="20.25">
      <c r="A97" s="42" t="s">
        <v>362</v>
      </c>
      <c r="B97" s="43" t="s">
        <v>141</v>
      </c>
      <c r="C97" s="43" t="s">
        <v>361</v>
      </c>
      <c r="D97" s="16">
        <v>6000</v>
      </c>
      <c r="E97" s="16">
        <v>68300</v>
      </c>
      <c r="F97" s="41"/>
      <c r="G97" s="41"/>
      <c r="H97" s="41"/>
      <c r="I97" s="16">
        <v>6000</v>
      </c>
      <c r="J97" s="41"/>
      <c r="K97" s="39">
        <f t="shared" si="18"/>
        <v>0</v>
      </c>
      <c r="L97" s="40">
        <v>0</v>
      </c>
    </row>
    <row r="98" spans="1:12" ht="30" hidden="1">
      <c r="A98" s="42" t="s">
        <v>416</v>
      </c>
      <c r="B98" s="43" t="s">
        <v>141</v>
      </c>
      <c r="C98" s="43" t="s">
        <v>415</v>
      </c>
      <c r="D98" s="16">
        <v>0</v>
      </c>
      <c r="E98" s="16">
        <v>68300</v>
      </c>
      <c r="F98" s="41"/>
      <c r="G98" s="41"/>
      <c r="H98" s="41"/>
      <c r="I98" s="16"/>
      <c r="J98" s="41"/>
      <c r="K98" s="39">
        <f t="shared" si="18"/>
        <v>0</v>
      </c>
      <c r="L98" s="40">
        <v>0</v>
      </c>
    </row>
    <row r="99" spans="1:12" ht="30">
      <c r="A99" s="44" t="s">
        <v>455</v>
      </c>
      <c r="B99" s="43" t="s">
        <v>141</v>
      </c>
      <c r="C99" s="43" t="s">
        <v>142</v>
      </c>
      <c r="D99" s="16">
        <v>665000</v>
      </c>
      <c r="E99" s="16">
        <v>68300</v>
      </c>
      <c r="F99" s="41"/>
      <c r="G99" s="41"/>
      <c r="H99" s="41"/>
      <c r="I99" s="16">
        <v>680827.64</v>
      </c>
      <c r="J99" s="41"/>
      <c r="K99" s="39">
        <f t="shared" si="18"/>
        <v>-15827.640000000014</v>
      </c>
      <c r="L99" s="40">
        <v>0</v>
      </c>
    </row>
    <row r="100" spans="1:12" ht="30">
      <c r="A100" s="42" t="s">
        <v>143</v>
      </c>
      <c r="B100" s="43" t="s">
        <v>144</v>
      </c>
      <c r="C100" s="43" t="s">
        <v>145</v>
      </c>
      <c r="D100" s="16">
        <v>290000</v>
      </c>
      <c r="E100" s="16">
        <v>185400</v>
      </c>
      <c r="F100" s="41"/>
      <c r="G100" s="41"/>
      <c r="H100" s="41"/>
      <c r="I100" s="16">
        <v>293111.13</v>
      </c>
      <c r="J100" s="41"/>
      <c r="K100" s="39">
        <f t="shared" si="18"/>
        <v>-3111.1300000000047</v>
      </c>
      <c r="L100" s="40">
        <f>I100/D100</f>
        <v>1.0107280344827587</v>
      </c>
    </row>
    <row r="101" spans="1:12" ht="20.25">
      <c r="A101" s="42" t="s">
        <v>146</v>
      </c>
      <c r="B101" s="43" t="s">
        <v>147</v>
      </c>
      <c r="C101" s="43" t="s">
        <v>148</v>
      </c>
      <c r="D101" s="16">
        <v>180000</v>
      </c>
      <c r="E101" s="16">
        <v>55500</v>
      </c>
      <c r="F101" s="41"/>
      <c r="G101" s="41"/>
      <c r="H101" s="41"/>
      <c r="I101" s="16">
        <v>181200</v>
      </c>
      <c r="J101" s="41"/>
      <c r="K101" s="39">
        <f t="shared" si="18"/>
        <v>-1200</v>
      </c>
      <c r="L101" s="40">
        <v>0</v>
      </c>
    </row>
    <row r="102" spans="1:12" ht="20.25">
      <c r="A102" s="42" t="s">
        <v>149</v>
      </c>
      <c r="B102" s="43" t="s">
        <v>150</v>
      </c>
      <c r="C102" s="43" t="s">
        <v>466</v>
      </c>
      <c r="D102" s="16">
        <v>0</v>
      </c>
      <c r="E102" s="16">
        <v>1500</v>
      </c>
      <c r="F102" s="41"/>
      <c r="G102" s="41"/>
      <c r="H102" s="41"/>
      <c r="I102" s="16">
        <f>I103</f>
        <v>2500</v>
      </c>
      <c r="J102" s="41"/>
      <c r="K102" s="39">
        <f t="shared" si="18"/>
        <v>-2500</v>
      </c>
      <c r="L102" s="40" t="e">
        <f>I102/D102</f>
        <v>#DIV/0!</v>
      </c>
    </row>
    <row r="103" spans="1:12" ht="40.5">
      <c r="A103" s="42" t="s">
        <v>151</v>
      </c>
      <c r="B103" s="43" t="s">
        <v>152</v>
      </c>
      <c r="C103" s="43" t="s">
        <v>467</v>
      </c>
      <c r="D103" s="16">
        <v>0</v>
      </c>
      <c r="E103" s="16">
        <v>1500</v>
      </c>
      <c r="F103" s="41"/>
      <c r="G103" s="41"/>
      <c r="H103" s="41"/>
      <c r="I103" s="16">
        <v>2500</v>
      </c>
      <c r="J103" s="41"/>
      <c r="K103" s="39">
        <f t="shared" si="18"/>
        <v>-2500</v>
      </c>
      <c r="L103" s="40" t="e">
        <f>I103/D103</f>
        <v>#DIV/0!</v>
      </c>
    </row>
    <row r="104" spans="1:12" ht="40.5">
      <c r="A104" s="42" t="s">
        <v>153</v>
      </c>
      <c r="B104" s="43" t="s">
        <v>154</v>
      </c>
      <c r="C104" s="43" t="s">
        <v>155</v>
      </c>
      <c r="D104" s="16">
        <v>47000</v>
      </c>
      <c r="E104" s="16">
        <v>4000</v>
      </c>
      <c r="F104" s="41"/>
      <c r="G104" s="41"/>
      <c r="H104" s="41"/>
      <c r="I104" s="16">
        <v>47500</v>
      </c>
      <c r="J104" s="41"/>
      <c r="K104" s="39">
        <f t="shared" si="18"/>
        <v>-500</v>
      </c>
      <c r="L104" s="40">
        <v>0</v>
      </c>
    </row>
    <row r="105" spans="1:12" ht="20.25">
      <c r="A105" s="42" t="s">
        <v>469</v>
      </c>
      <c r="B105" s="43" t="s">
        <v>156</v>
      </c>
      <c r="C105" s="43" t="s">
        <v>157</v>
      </c>
      <c r="D105" s="16">
        <f>D106</f>
        <v>55000</v>
      </c>
      <c r="E105" s="16">
        <v>892795</v>
      </c>
      <c r="F105" s="41"/>
      <c r="G105" s="41"/>
      <c r="H105" s="41"/>
      <c r="I105" s="16">
        <f>I106</f>
        <v>66760</v>
      </c>
      <c r="J105" s="41"/>
      <c r="K105" s="39">
        <f t="shared" si="18"/>
        <v>-11760</v>
      </c>
      <c r="L105" s="40">
        <v>0</v>
      </c>
    </row>
    <row r="106" spans="1:12" ht="20.25">
      <c r="A106" s="42" t="s">
        <v>468</v>
      </c>
      <c r="B106" s="43" t="s">
        <v>156</v>
      </c>
      <c r="C106" s="43" t="s">
        <v>484</v>
      </c>
      <c r="D106" s="16">
        <v>55000</v>
      </c>
      <c r="E106" s="16">
        <v>892795</v>
      </c>
      <c r="F106" s="41"/>
      <c r="G106" s="41"/>
      <c r="H106" s="41"/>
      <c r="I106" s="16">
        <v>66760</v>
      </c>
      <c r="J106" s="41"/>
      <c r="K106" s="39">
        <f t="shared" si="18"/>
        <v>-11760</v>
      </c>
      <c r="L106" s="40">
        <v>0</v>
      </c>
    </row>
    <row r="107" spans="1:12" ht="20.25">
      <c r="A107" s="44" t="s">
        <v>483</v>
      </c>
      <c r="B107" s="43"/>
      <c r="C107" s="43" t="s">
        <v>486</v>
      </c>
      <c r="D107" s="16">
        <f>D108</f>
        <v>13000</v>
      </c>
      <c r="E107" s="16"/>
      <c r="F107" s="41"/>
      <c r="G107" s="41"/>
      <c r="H107" s="41"/>
      <c r="I107" s="16">
        <f>I108</f>
        <v>13619.7</v>
      </c>
      <c r="J107" s="41"/>
      <c r="K107" s="16">
        <f>K108</f>
        <v>-3500</v>
      </c>
      <c r="L107" s="40">
        <v>0</v>
      </c>
    </row>
    <row r="108" spans="1:12" ht="30">
      <c r="A108" s="44" t="s">
        <v>485</v>
      </c>
      <c r="B108" s="43"/>
      <c r="C108" s="43" t="s">
        <v>487</v>
      </c>
      <c r="D108" s="16">
        <v>13000</v>
      </c>
      <c r="E108" s="16"/>
      <c r="F108" s="41"/>
      <c r="G108" s="41"/>
      <c r="H108" s="41"/>
      <c r="I108" s="16">
        <v>13619.7</v>
      </c>
      <c r="J108" s="41"/>
      <c r="K108" s="16">
        <f>K109</f>
        <v>-3500</v>
      </c>
      <c r="L108" s="40">
        <v>0</v>
      </c>
    </row>
    <row r="109" spans="1:12" ht="51">
      <c r="A109" s="42" t="s">
        <v>430</v>
      </c>
      <c r="B109" s="43" t="s">
        <v>156</v>
      </c>
      <c r="C109" s="43" t="s">
        <v>429</v>
      </c>
      <c r="D109" s="16">
        <v>0</v>
      </c>
      <c r="E109" s="16">
        <v>892795</v>
      </c>
      <c r="F109" s="41"/>
      <c r="G109" s="41"/>
      <c r="H109" s="41"/>
      <c r="I109" s="16">
        <v>3500</v>
      </c>
      <c r="J109" s="41"/>
      <c r="K109" s="39">
        <f t="shared" si="18"/>
        <v>-3500</v>
      </c>
      <c r="L109" s="40">
        <v>0</v>
      </c>
    </row>
    <row r="110" spans="1:12" ht="39.75" customHeight="1">
      <c r="A110" s="42" t="s">
        <v>435</v>
      </c>
      <c r="B110" s="43" t="s">
        <v>156</v>
      </c>
      <c r="C110" s="43" t="s">
        <v>433</v>
      </c>
      <c r="D110" s="16">
        <f>D111</f>
        <v>14500</v>
      </c>
      <c r="E110" s="16">
        <v>892795</v>
      </c>
      <c r="F110" s="41"/>
      <c r="G110" s="41"/>
      <c r="H110" s="41"/>
      <c r="I110" s="16">
        <f>I111</f>
        <v>14500</v>
      </c>
      <c r="J110" s="41"/>
      <c r="K110" s="39">
        <f t="shared" si="18"/>
        <v>0</v>
      </c>
      <c r="L110" s="40">
        <v>0</v>
      </c>
    </row>
    <row r="111" spans="1:12" ht="49.5" customHeight="1">
      <c r="A111" s="42" t="s">
        <v>436</v>
      </c>
      <c r="B111" s="43" t="s">
        <v>156</v>
      </c>
      <c r="C111" s="43" t="s">
        <v>434</v>
      </c>
      <c r="D111" s="16">
        <v>14500</v>
      </c>
      <c r="E111" s="16">
        <v>892795</v>
      </c>
      <c r="F111" s="41"/>
      <c r="G111" s="41"/>
      <c r="H111" s="41"/>
      <c r="I111" s="16">
        <v>14500</v>
      </c>
      <c r="J111" s="41"/>
      <c r="K111" s="39">
        <f t="shared" si="18"/>
        <v>0</v>
      </c>
      <c r="L111" s="40">
        <v>0</v>
      </c>
    </row>
    <row r="112" spans="1:12" ht="20.25">
      <c r="A112" s="42" t="s">
        <v>158</v>
      </c>
      <c r="B112" s="43" t="s">
        <v>159</v>
      </c>
      <c r="C112" s="43" t="s">
        <v>160</v>
      </c>
      <c r="D112" s="16">
        <f aca="true" t="shared" si="21" ref="D112:I112">D113</f>
        <v>1661500</v>
      </c>
      <c r="E112" s="16">
        <f t="shared" si="21"/>
        <v>1518459.69</v>
      </c>
      <c r="F112" s="16">
        <f t="shared" si="21"/>
        <v>0</v>
      </c>
      <c r="G112" s="16">
        <f t="shared" si="21"/>
        <v>0</v>
      </c>
      <c r="H112" s="16">
        <f t="shared" si="21"/>
        <v>0</v>
      </c>
      <c r="I112" s="16">
        <f t="shared" si="21"/>
        <v>1633939.76</v>
      </c>
      <c r="J112" s="41"/>
      <c r="K112" s="39">
        <f t="shared" si="18"/>
        <v>27560.23999999999</v>
      </c>
      <c r="L112" s="40">
        <f>I112/D112</f>
        <v>0.983412434547096</v>
      </c>
    </row>
    <row r="113" spans="1:12" ht="30" hidden="1">
      <c r="A113" s="42" t="s">
        <v>161</v>
      </c>
      <c r="B113" s="43" t="s">
        <v>162</v>
      </c>
      <c r="C113" s="43" t="s">
        <v>163</v>
      </c>
      <c r="D113" s="16">
        <v>1661500</v>
      </c>
      <c r="E113" s="16">
        <v>1518459.69</v>
      </c>
      <c r="F113" s="41"/>
      <c r="G113" s="41"/>
      <c r="H113" s="41"/>
      <c r="I113" s="16">
        <v>1633939.76</v>
      </c>
      <c r="J113" s="41"/>
      <c r="K113" s="39">
        <f t="shared" si="18"/>
        <v>27560.23999999999</v>
      </c>
      <c r="L113" s="40">
        <f>I113/D113</f>
        <v>0.983412434547096</v>
      </c>
    </row>
    <row r="114" spans="1:12" ht="12.75">
      <c r="A114" s="36" t="s">
        <v>164</v>
      </c>
      <c r="B114" s="37" t="s">
        <v>165</v>
      </c>
      <c r="C114" s="37" t="s">
        <v>166</v>
      </c>
      <c r="D114" s="38">
        <f>D115</f>
        <v>0</v>
      </c>
      <c r="E114" s="38">
        <v>24071.44</v>
      </c>
      <c r="F114" s="38"/>
      <c r="G114" s="38"/>
      <c r="H114" s="38"/>
      <c r="I114" s="38">
        <f>I115</f>
        <v>-56579.93</v>
      </c>
      <c r="J114" s="38"/>
      <c r="K114" s="39">
        <f t="shared" si="18"/>
        <v>56579.93</v>
      </c>
      <c r="L114" s="40">
        <v>0</v>
      </c>
    </row>
    <row r="115" spans="1:12" ht="12.75">
      <c r="A115" s="42" t="s">
        <v>167</v>
      </c>
      <c r="B115" s="43" t="s">
        <v>168</v>
      </c>
      <c r="C115" s="43" t="s">
        <v>169</v>
      </c>
      <c r="D115" s="16">
        <v>0</v>
      </c>
      <c r="E115" s="16">
        <v>17658.44</v>
      </c>
      <c r="F115" s="41"/>
      <c r="G115" s="41"/>
      <c r="H115" s="41"/>
      <c r="I115" s="16">
        <f>I116</f>
        <v>-56579.93</v>
      </c>
      <c r="J115" s="41"/>
      <c r="K115" s="39">
        <f t="shared" si="18"/>
        <v>56579.93</v>
      </c>
      <c r="L115" s="40">
        <v>0</v>
      </c>
    </row>
    <row r="116" spans="1:12" ht="20.25" hidden="1">
      <c r="A116" s="42" t="s">
        <v>170</v>
      </c>
      <c r="B116" s="43" t="s">
        <v>171</v>
      </c>
      <c r="C116" s="43" t="s">
        <v>172</v>
      </c>
      <c r="D116" s="16">
        <v>0</v>
      </c>
      <c r="E116" s="16">
        <v>5163.96</v>
      </c>
      <c r="F116" s="41"/>
      <c r="G116" s="41"/>
      <c r="H116" s="41"/>
      <c r="I116" s="16">
        <v>-56579.93</v>
      </c>
      <c r="J116" s="41"/>
      <c r="K116" s="39">
        <f t="shared" si="18"/>
        <v>56579.93</v>
      </c>
      <c r="L116" s="40">
        <v>0</v>
      </c>
    </row>
    <row r="117" spans="1:12" ht="40.5" customHeight="1" hidden="1">
      <c r="A117" s="42" t="s">
        <v>339</v>
      </c>
      <c r="B117" s="43"/>
      <c r="C117" s="43" t="s">
        <v>341</v>
      </c>
      <c r="D117" s="16">
        <v>0</v>
      </c>
      <c r="E117" s="16"/>
      <c r="F117" s="41"/>
      <c r="G117" s="41"/>
      <c r="H117" s="41"/>
      <c r="I117" s="38">
        <f>I118</f>
        <v>0</v>
      </c>
      <c r="J117" s="41"/>
      <c r="K117" s="39">
        <f t="shared" si="18"/>
        <v>0</v>
      </c>
      <c r="L117" s="40">
        <v>0</v>
      </c>
    </row>
    <row r="118" spans="1:12" ht="35.25" customHeight="1" hidden="1">
      <c r="A118" s="42" t="s">
        <v>339</v>
      </c>
      <c r="B118" s="43"/>
      <c r="C118" s="43" t="s">
        <v>340</v>
      </c>
      <c r="D118" s="16">
        <v>0</v>
      </c>
      <c r="E118" s="16"/>
      <c r="F118" s="41"/>
      <c r="G118" s="41"/>
      <c r="H118" s="41"/>
      <c r="I118" s="16">
        <v>0</v>
      </c>
      <c r="J118" s="41"/>
      <c r="K118" s="39">
        <f t="shared" si="18"/>
        <v>0</v>
      </c>
      <c r="L118" s="40">
        <v>0</v>
      </c>
    </row>
    <row r="119" spans="1:12" ht="20.25" hidden="1">
      <c r="A119" s="36" t="s">
        <v>173</v>
      </c>
      <c r="B119" s="37" t="s">
        <v>174</v>
      </c>
      <c r="C119" s="37" t="s">
        <v>175</v>
      </c>
      <c r="D119" s="38">
        <v>0</v>
      </c>
      <c r="E119" s="38">
        <v>-878220</v>
      </c>
      <c r="F119" s="38"/>
      <c r="G119" s="38"/>
      <c r="H119" s="38"/>
      <c r="I119" s="38">
        <f>I120</f>
        <v>0</v>
      </c>
      <c r="J119" s="41"/>
      <c r="K119" s="39">
        <f t="shared" si="18"/>
        <v>0</v>
      </c>
      <c r="L119" s="40">
        <v>0</v>
      </c>
    </row>
    <row r="120" spans="1:12" ht="20.25" hidden="1">
      <c r="A120" s="42" t="s">
        <v>176</v>
      </c>
      <c r="B120" s="43" t="s">
        <v>177</v>
      </c>
      <c r="C120" s="43" t="s">
        <v>178</v>
      </c>
      <c r="D120" s="16">
        <v>0</v>
      </c>
      <c r="E120" s="16">
        <v>-878220</v>
      </c>
      <c r="F120" s="41"/>
      <c r="G120" s="41"/>
      <c r="H120" s="41"/>
      <c r="I120" s="16">
        <v>0</v>
      </c>
      <c r="J120" s="41"/>
      <c r="K120" s="39">
        <f t="shared" si="18"/>
        <v>0</v>
      </c>
      <c r="L120" s="40">
        <v>0</v>
      </c>
    </row>
    <row r="121" spans="1:12" ht="12.75">
      <c r="A121" s="36" t="s">
        <v>179</v>
      </c>
      <c r="B121" s="37" t="s">
        <v>180</v>
      </c>
      <c r="C121" s="37" t="s">
        <v>181</v>
      </c>
      <c r="D121" s="38">
        <f>D123+D128+D161+D187+D199+D196</f>
        <v>293331377</v>
      </c>
      <c r="E121" s="38">
        <v>350991502.37</v>
      </c>
      <c r="F121" s="38"/>
      <c r="G121" s="38"/>
      <c r="H121" s="38"/>
      <c r="I121" s="38">
        <f>I123+I128+I161+I187+I199+I196</f>
        <v>273619786.94000006</v>
      </c>
      <c r="J121" s="38"/>
      <c r="K121" s="39">
        <f t="shared" si="18"/>
        <v>19711590.059999943</v>
      </c>
      <c r="L121" s="40">
        <f aca="true" t="shared" si="22" ref="L121:L148">I121/D121</f>
        <v>0.9328009493508772</v>
      </c>
    </row>
    <row r="122" spans="1:12" ht="30">
      <c r="A122" s="36" t="s">
        <v>182</v>
      </c>
      <c r="B122" s="37" t="s">
        <v>183</v>
      </c>
      <c r="C122" s="37" t="s">
        <v>184</v>
      </c>
      <c r="D122" s="38">
        <f aca="true" t="shared" si="23" ref="D122:I122">D123+D128+D161+D187</f>
        <v>293304377</v>
      </c>
      <c r="E122" s="38">
        <f t="shared" si="23"/>
        <v>393732932.54</v>
      </c>
      <c r="F122" s="38">
        <f t="shared" si="23"/>
        <v>0</v>
      </c>
      <c r="G122" s="38">
        <f t="shared" si="23"/>
        <v>0</v>
      </c>
      <c r="H122" s="38">
        <f t="shared" si="23"/>
        <v>0</v>
      </c>
      <c r="I122" s="38">
        <f t="shared" si="23"/>
        <v>274881683.21000004</v>
      </c>
      <c r="J122" s="41"/>
      <c r="K122" s="39">
        <f t="shared" si="18"/>
        <v>18422693.78999996</v>
      </c>
      <c r="L122" s="40">
        <f t="shared" si="22"/>
        <v>0.9371891617219201</v>
      </c>
    </row>
    <row r="123" spans="1:12" ht="20.25">
      <c r="A123" s="36" t="s">
        <v>185</v>
      </c>
      <c r="B123" s="37" t="s">
        <v>186</v>
      </c>
      <c r="C123" s="37" t="s">
        <v>187</v>
      </c>
      <c r="D123" s="38">
        <f aca="true" t="shared" si="24" ref="D123:I123">D124+D126</f>
        <v>4663000</v>
      </c>
      <c r="E123" s="38">
        <f t="shared" si="24"/>
        <v>186368000</v>
      </c>
      <c r="F123" s="38">
        <f t="shared" si="24"/>
        <v>0</v>
      </c>
      <c r="G123" s="38">
        <f t="shared" si="24"/>
        <v>0</v>
      </c>
      <c r="H123" s="38">
        <f t="shared" si="24"/>
        <v>0</v>
      </c>
      <c r="I123" s="38">
        <f t="shared" si="24"/>
        <v>4663000</v>
      </c>
      <c r="J123" s="41"/>
      <c r="K123" s="39">
        <f t="shared" si="18"/>
        <v>0</v>
      </c>
      <c r="L123" s="40">
        <f t="shared" si="22"/>
        <v>1</v>
      </c>
    </row>
    <row r="124" spans="1:12" ht="12.75" hidden="1">
      <c r="A124" s="42" t="s">
        <v>188</v>
      </c>
      <c r="B124" s="43" t="s">
        <v>189</v>
      </c>
      <c r="C124" s="43" t="s">
        <v>190</v>
      </c>
      <c r="D124" s="16">
        <f aca="true" t="shared" si="25" ref="D124:I124">D125</f>
        <v>0</v>
      </c>
      <c r="E124" s="16">
        <f t="shared" si="25"/>
        <v>93184000</v>
      </c>
      <c r="F124" s="16">
        <f t="shared" si="25"/>
        <v>0</v>
      </c>
      <c r="G124" s="16">
        <f t="shared" si="25"/>
        <v>0</v>
      </c>
      <c r="H124" s="16">
        <f t="shared" si="25"/>
        <v>0</v>
      </c>
      <c r="I124" s="16">
        <f t="shared" si="25"/>
        <v>0</v>
      </c>
      <c r="J124" s="41"/>
      <c r="K124" s="39">
        <f t="shared" si="18"/>
        <v>0</v>
      </c>
      <c r="L124" s="40" t="e">
        <f t="shared" si="22"/>
        <v>#DIV/0!</v>
      </c>
    </row>
    <row r="125" spans="1:12" ht="20.25" hidden="1">
      <c r="A125" s="42" t="s">
        <v>191</v>
      </c>
      <c r="B125" s="43" t="s">
        <v>192</v>
      </c>
      <c r="C125" s="43" t="s">
        <v>193</v>
      </c>
      <c r="D125" s="16">
        <v>0</v>
      </c>
      <c r="E125" s="16">
        <v>93184000</v>
      </c>
      <c r="F125" s="41"/>
      <c r="G125" s="41"/>
      <c r="H125" s="41"/>
      <c r="I125" s="16"/>
      <c r="J125" s="41"/>
      <c r="K125" s="39">
        <f t="shared" si="18"/>
        <v>0</v>
      </c>
      <c r="L125" s="40" t="e">
        <f t="shared" si="22"/>
        <v>#DIV/0!</v>
      </c>
    </row>
    <row r="126" spans="1:12" ht="20.25">
      <c r="A126" s="42" t="s">
        <v>381</v>
      </c>
      <c r="B126" s="43" t="s">
        <v>189</v>
      </c>
      <c r="C126" s="43" t="s">
        <v>363</v>
      </c>
      <c r="D126" s="16">
        <f aca="true" t="shared" si="26" ref="D126:I126">D127</f>
        <v>4663000</v>
      </c>
      <c r="E126" s="16">
        <f t="shared" si="26"/>
        <v>93184000</v>
      </c>
      <c r="F126" s="16">
        <f t="shared" si="26"/>
        <v>0</v>
      </c>
      <c r="G126" s="16">
        <f t="shared" si="26"/>
        <v>0</v>
      </c>
      <c r="H126" s="16">
        <f t="shared" si="26"/>
        <v>0</v>
      </c>
      <c r="I126" s="16">
        <f t="shared" si="26"/>
        <v>4663000</v>
      </c>
      <c r="J126" s="41"/>
      <c r="K126" s="39">
        <f t="shared" si="18"/>
        <v>0</v>
      </c>
      <c r="L126" s="40">
        <f>I126/D126</f>
        <v>1</v>
      </c>
    </row>
    <row r="127" spans="1:12" ht="30" hidden="1">
      <c r="A127" s="42" t="s">
        <v>382</v>
      </c>
      <c r="B127" s="43" t="s">
        <v>192</v>
      </c>
      <c r="C127" s="43" t="s">
        <v>364</v>
      </c>
      <c r="D127" s="16">
        <v>4663000</v>
      </c>
      <c r="E127" s="16">
        <v>93184000</v>
      </c>
      <c r="F127" s="41"/>
      <c r="G127" s="41"/>
      <c r="H127" s="41"/>
      <c r="I127" s="16">
        <v>4663000</v>
      </c>
      <c r="J127" s="41"/>
      <c r="K127" s="39">
        <f t="shared" si="18"/>
        <v>0</v>
      </c>
      <c r="L127" s="40">
        <f>I127/D127</f>
        <v>1</v>
      </c>
    </row>
    <row r="128" spans="1:12" ht="30">
      <c r="A128" s="55" t="s">
        <v>459</v>
      </c>
      <c r="B128" s="37" t="s">
        <v>194</v>
      </c>
      <c r="C128" s="37" t="s">
        <v>195</v>
      </c>
      <c r="D128" s="38">
        <f>D139+D141+D145+D157+D159</f>
        <v>18148780</v>
      </c>
      <c r="E128" s="38">
        <f>E131+E137+E149+E155+E159</f>
        <v>21024203.68</v>
      </c>
      <c r="F128" s="38">
        <f>F131+F137+F149+F155+F159</f>
        <v>0</v>
      </c>
      <c r="G128" s="38">
        <f>G131+G137+G149+G155+G159</f>
        <v>0</v>
      </c>
      <c r="H128" s="38">
        <f>H131+H137+H149+H155+H159</f>
        <v>0</v>
      </c>
      <c r="I128" s="38">
        <f>I139+I141+I145+I157+I159</f>
        <v>12629430.780000001</v>
      </c>
      <c r="J128" s="38"/>
      <c r="K128" s="39">
        <f t="shared" si="18"/>
        <v>5519349.219999999</v>
      </c>
      <c r="L128" s="40">
        <f t="shared" si="22"/>
        <v>0.695883182230431</v>
      </c>
    </row>
    <row r="129" spans="1:12" ht="50.25" customHeight="1" hidden="1">
      <c r="A129" s="42" t="s">
        <v>196</v>
      </c>
      <c r="B129" s="43" t="s">
        <v>197</v>
      </c>
      <c r="C129" s="43" t="s">
        <v>198</v>
      </c>
      <c r="D129" s="16">
        <v>0</v>
      </c>
      <c r="E129" s="16">
        <v>10853834.83</v>
      </c>
      <c r="F129" s="41"/>
      <c r="G129" s="41"/>
      <c r="H129" s="41"/>
      <c r="I129" s="16">
        <v>0</v>
      </c>
      <c r="J129" s="41"/>
      <c r="K129" s="39">
        <f t="shared" si="18"/>
        <v>0</v>
      </c>
      <c r="L129" s="40" t="e">
        <f t="shared" si="22"/>
        <v>#DIV/0!</v>
      </c>
    </row>
    <row r="130" spans="1:12" ht="39.75" customHeight="1" hidden="1">
      <c r="A130" s="42" t="s">
        <v>199</v>
      </c>
      <c r="B130" s="43" t="s">
        <v>200</v>
      </c>
      <c r="C130" s="43" t="s">
        <v>201</v>
      </c>
      <c r="D130" s="16">
        <v>0</v>
      </c>
      <c r="E130" s="16">
        <v>10853834.83</v>
      </c>
      <c r="F130" s="41"/>
      <c r="G130" s="41"/>
      <c r="H130" s="41"/>
      <c r="I130" s="16">
        <v>0</v>
      </c>
      <c r="J130" s="41"/>
      <c r="K130" s="39">
        <f t="shared" si="18"/>
        <v>0</v>
      </c>
      <c r="L130" s="40" t="e">
        <f t="shared" si="22"/>
        <v>#DIV/0!</v>
      </c>
    </row>
    <row r="131" spans="1:12" ht="28.5" customHeight="1" hidden="1">
      <c r="A131" s="42" t="s">
        <v>202</v>
      </c>
      <c r="B131" s="43" t="s">
        <v>203</v>
      </c>
      <c r="C131" s="43" t="s">
        <v>204</v>
      </c>
      <c r="D131" s="16">
        <f aca="true" t="shared" si="27" ref="D131:I131">D132</f>
        <v>0</v>
      </c>
      <c r="E131" s="16">
        <f t="shared" si="27"/>
        <v>3529044</v>
      </c>
      <c r="F131" s="16">
        <f t="shared" si="27"/>
        <v>0</v>
      </c>
      <c r="G131" s="16">
        <f t="shared" si="27"/>
        <v>0</v>
      </c>
      <c r="H131" s="16">
        <f t="shared" si="27"/>
        <v>0</v>
      </c>
      <c r="I131" s="16">
        <f t="shared" si="27"/>
        <v>0</v>
      </c>
      <c r="J131" s="41"/>
      <c r="K131" s="39">
        <f t="shared" si="18"/>
        <v>0</v>
      </c>
      <c r="L131" s="40" t="e">
        <f t="shared" si="22"/>
        <v>#DIV/0!</v>
      </c>
    </row>
    <row r="132" spans="1:12" ht="30.75" customHeight="1" hidden="1">
      <c r="A132" s="42" t="s">
        <v>205</v>
      </c>
      <c r="B132" s="43" t="s">
        <v>206</v>
      </c>
      <c r="C132" s="43" t="s">
        <v>207</v>
      </c>
      <c r="D132" s="16">
        <v>0</v>
      </c>
      <c r="E132" s="16">
        <v>3529044</v>
      </c>
      <c r="F132" s="41"/>
      <c r="G132" s="41"/>
      <c r="H132" s="41"/>
      <c r="I132" s="16">
        <v>0</v>
      </c>
      <c r="J132" s="41"/>
      <c r="K132" s="39">
        <f t="shared" si="18"/>
        <v>0</v>
      </c>
      <c r="L132" s="40" t="e">
        <f t="shared" si="22"/>
        <v>#DIV/0!</v>
      </c>
    </row>
    <row r="133" spans="1:12" ht="33.75" customHeight="1" hidden="1">
      <c r="A133" s="42" t="s">
        <v>208</v>
      </c>
      <c r="B133" s="43" t="s">
        <v>209</v>
      </c>
      <c r="C133" s="43" t="s">
        <v>210</v>
      </c>
      <c r="D133" s="16">
        <f>D134</f>
        <v>0</v>
      </c>
      <c r="E133" s="16">
        <v>1500000</v>
      </c>
      <c r="F133" s="41"/>
      <c r="G133" s="41"/>
      <c r="H133" s="41"/>
      <c r="I133" s="16">
        <f>I134</f>
        <v>0</v>
      </c>
      <c r="J133" s="41"/>
      <c r="K133" s="39">
        <f t="shared" si="18"/>
        <v>0</v>
      </c>
      <c r="L133" s="40" t="e">
        <f t="shared" si="22"/>
        <v>#DIV/0!</v>
      </c>
    </row>
    <row r="134" spans="1:12" ht="35.25" customHeight="1" hidden="1">
      <c r="A134" s="42" t="s">
        <v>211</v>
      </c>
      <c r="B134" s="43" t="s">
        <v>212</v>
      </c>
      <c r="C134" s="43" t="s">
        <v>213</v>
      </c>
      <c r="D134" s="16">
        <v>0</v>
      </c>
      <c r="E134" s="16">
        <v>1500000</v>
      </c>
      <c r="F134" s="41"/>
      <c r="G134" s="41"/>
      <c r="H134" s="41"/>
      <c r="I134" s="16">
        <v>0</v>
      </c>
      <c r="J134" s="41"/>
      <c r="K134" s="39">
        <f t="shared" si="18"/>
        <v>0</v>
      </c>
      <c r="L134" s="40" t="e">
        <f t="shared" si="22"/>
        <v>#DIV/0!</v>
      </c>
    </row>
    <row r="135" spans="1:12" ht="59.25" customHeight="1" hidden="1">
      <c r="A135" s="42" t="s">
        <v>417</v>
      </c>
      <c r="B135" s="43" t="s">
        <v>203</v>
      </c>
      <c r="C135" s="43" t="s">
        <v>419</v>
      </c>
      <c r="D135" s="16">
        <f aca="true" t="shared" si="28" ref="D135:I135">D136</f>
        <v>0</v>
      </c>
      <c r="E135" s="16">
        <f t="shared" si="28"/>
        <v>3529044</v>
      </c>
      <c r="F135" s="16">
        <f t="shared" si="28"/>
        <v>0</v>
      </c>
      <c r="G135" s="16">
        <f t="shared" si="28"/>
        <v>0</v>
      </c>
      <c r="H135" s="16">
        <f t="shared" si="28"/>
        <v>0</v>
      </c>
      <c r="I135" s="16">
        <f t="shared" si="28"/>
        <v>0</v>
      </c>
      <c r="J135" s="41"/>
      <c r="K135" s="39">
        <f t="shared" si="18"/>
        <v>0</v>
      </c>
      <c r="L135" s="40" t="e">
        <f>I135/D135</f>
        <v>#DIV/0!</v>
      </c>
    </row>
    <row r="136" spans="1:12" ht="40.5" hidden="1">
      <c r="A136" s="42" t="s">
        <v>418</v>
      </c>
      <c r="B136" s="43" t="s">
        <v>206</v>
      </c>
      <c r="C136" s="43" t="s">
        <v>420</v>
      </c>
      <c r="D136" s="16"/>
      <c r="E136" s="16">
        <v>3529044</v>
      </c>
      <c r="F136" s="41"/>
      <c r="G136" s="41"/>
      <c r="H136" s="41"/>
      <c r="I136" s="16"/>
      <c r="J136" s="41"/>
      <c r="K136" s="39">
        <f t="shared" si="18"/>
        <v>0</v>
      </c>
      <c r="L136" s="40" t="e">
        <f>I136/D136</f>
        <v>#DIV/0!</v>
      </c>
    </row>
    <row r="137" spans="1:12" ht="40.5" hidden="1">
      <c r="A137" s="42" t="s">
        <v>367</v>
      </c>
      <c r="B137" s="43" t="s">
        <v>209</v>
      </c>
      <c r="C137" s="43" t="s">
        <v>365</v>
      </c>
      <c r="D137" s="16">
        <f>D138</f>
        <v>0</v>
      </c>
      <c r="E137" s="16">
        <f aca="true" t="shared" si="29" ref="E137:J137">E138</f>
        <v>1500000</v>
      </c>
      <c r="F137" s="16">
        <f t="shared" si="29"/>
        <v>0</v>
      </c>
      <c r="G137" s="16">
        <f t="shared" si="29"/>
        <v>0</v>
      </c>
      <c r="H137" s="16">
        <f t="shared" si="29"/>
        <v>0</v>
      </c>
      <c r="I137" s="16">
        <f t="shared" si="29"/>
        <v>0</v>
      </c>
      <c r="J137" s="16">
        <f t="shared" si="29"/>
        <v>0</v>
      </c>
      <c r="K137" s="39">
        <f t="shared" si="18"/>
        <v>0</v>
      </c>
      <c r="L137" s="40" t="e">
        <f t="shared" si="22"/>
        <v>#DIV/0!</v>
      </c>
    </row>
    <row r="138" spans="1:12" ht="51" hidden="1">
      <c r="A138" s="42" t="s">
        <v>368</v>
      </c>
      <c r="B138" s="43" t="s">
        <v>212</v>
      </c>
      <c r="C138" s="43" t="s">
        <v>366</v>
      </c>
      <c r="D138" s="16">
        <v>0</v>
      </c>
      <c r="E138" s="16">
        <v>1500000</v>
      </c>
      <c r="F138" s="41"/>
      <c r="G138" s="41"/>
      <c r="H138" s="41"/>
      <c r="I138" s="16">
        <v>0</v>
      </c>
      <c r="J138" s="41"/>
      <c r="K138" s="39">
        <f t="shared" si="18"/>
        <v>0</v>
      </c>
      <c r="L138" s="40" t="e">
        <f t="shared" si="22"/>
        <v>#DIV/0!</v>
      </c>
    </row>
    <row r="139" spans="1:12" ht="51">
      <c r="A139" s="44" t="s">
        <v>488</v>
      </c>
      <c r="B139" s="43" t="s">
        <v>214</v>
      </c>
      <c r="C139" s="43" t="s">
        <v>490</v>
      </c>
      <c r="D139" s="16">
        <f>D140</f>
        <v>864960</v>
      </c>
      <c r="E139" s="16">
        <v>3542100</v>
      </c>
      <c r="F139" s="41"/>
      <c r="G139" s="41"/>
      <c r="H139" s="41"/>
      <c r="I139" s="16">
        <f>I140</f>
        <v>0</v>
      </c>
      <c r="J139" s="41"/>
      <c r="K139" s="39">
        <f t="shared" si="18"/>
        <v>864960</v>
      </c>
      <c r="L139" s="40">
        <f t="shared" si="22"/>
        <v>0</v>
      </c>
    </row>
    <row r="140" spans="1:12" ht="51" hidden="1">
      <c r="A140" s="44" t="s">
        <v>489</v>
      </c>
      <c r="B140" s="43" t="s">
        <v>215</v>
      </c>
      <c r="C140" s="43" t="s">
        <v>491</v>
      </c>
      <c r="D140" s="16">
        <v>864960</v>
      </c>
      <c r="E140" s="16">
        <v>3542100</v>
      </c>
      <c r="F140" s="41"/>
      <c r="G140" s="41"/>
      <c r="H140" s="41"/>
      <c r="I140" s="16">
        <v>0</v>
      </c>
      <c r="J140" s="41"/>
      <c r="K140" s="39">
        <f t="shared" si="18"/>
        <v>864960</v>
      </c>
      <c r="L140" s="40">
        <f t="shared" si="22"/>
        <v>0</v>
      </c>
    </row>
    <row r="141" spans="1:12" ht="20.25">
      <c r="A141" s="42" t="s">
        <v>470</v>
      </c>
      <c r="B141" s="43"/>
      <c r="C141" s="43" t="s">
        <v>471</v>
      </c>
      <c r="D141" s="16">
        <f>D142</f>
        <v>400000</v>
      </c>
      <c r="E141" s="16"/>
      <c r="F141" s="41"/>
      <c r="G141" s="41"/>
      <c r="H141" s="41"/>
      <c r="I141" s="16">
        <f>I142</f>
        <v>400000</v>
      </c>
      <c r="J141" s="41"/>
      <c r="K141" s="39">
        <f t="shared" si="18"/>
        <v>0</v>
      </c>
      <c r="L141" s="40">
        <f t="shared" si="22"/>
        <v>1</v>
      </c>
    </row>
    <row r="142" spans="1:12" ht="20.25" hidden="1">
      <c r="A142" s="42" t="s">
        <v>472</v>
      </c>
      <c r="B142" s="43"/>
      <c r="C142" s="43" t="s">
        <v>473</v>
      </c>
      <c r="D142" s="16">
        <v>400000</v>
      </c>
      <c r="E142" s="16"/>
      <c r="F142" s="41"/>
      <c r="G142" s="41"/>
      <c r="H142" s="41"/>
      <c r="I142" s="16">
        <v>400000</v>
      </c>
      <c r="J142" s="41"/>
      <c r="K142" s="39">
        <f t="shared" si="18"/>
        <v>0</v>
      </c>
      <c r="L142" s="40">
        <f t="shared" si="22"/>
        <v>1</v>
      </c>
    </row>
    <row r="143" spans="1:12" ht="40.5" hidden="1">
      <c r="A143" s="42" t="s">
        <v>216</v>
      </c>
      <c r="B143" s="43" t="s">
        <v>217</v>
      </c>
      <c r="C143" s="43" t="s">
        <v>218</v>
      </c>
      <c r="D143" s="16">
        <v>0</v>
      </c>
      <c r="E143" s="16">
        <v>81000</v>
      </c>
      <c r="F143" s="41"/>
      <c r="G143" s="41"/>
      <c r="H143" s="41"/>
      <c r="I143" s="16">
        <v>0</v>
      </c>
      <c r="J143" s="41"/>
      <c r="K143" s="39">
        <f t="shared" si="18"/>
        <v>0</v>
      </c>
      <c r="L143" s="40" t="e">
        <f t="shared" si="22"/>
        <v>#DIV/0!</v>
      </c>
    </row>
    <row r="144" spans="1:12" ht="30" hidden="1">
      <c r="A144" s="42" t="s">
        <v>219</v>
      </c>
      <c r="B144" s="43" t="s">
        <v>220</v>
      </c>
      <c r="C144" s="43" t="s">
        <v>221</v>
      </c>
      <c r="D144" s="16">
        <v>0</v>
      </c>
      <c r="E144" s="16">
        <v>81000</v>
      </c>
      <c r="F144" s="41"/>
      <c r="G144" s="41"/>
      <c r="H144" s="41"/>
      <c r="I144" s="16">
        <v>0</v>
      </c>
      <c r="J144" s="41"/>
      <c r="K144" s="39">
        <f t="shared" si="18"/>
        <v>0</v>
      </c>
      <c r="L144" s="40" t="e">
        <f t="shared" si="22"/>
        <v>#DIV/0!</v>
      </c>
    </row>
    <row r="145" spans="1:12" ht="40.5" customHeight="1">
      <c r="A145" s="44" t="s">
        <v>457</v>
      </c>
      <c r="B145" s="43" t="s">
        <v>222</v>
      </c>
      <c r="C145" s="43" t="s">
        <v>223</v>
      </c>
      <c r="D145" s="16">
        <f>D146</f>
        <v>5982000</v>
      </c>
      <c r="E145" s="16">
        <v>15995159.68</v>
      </c>
      <c r="F145" s="41"/>
      <c r="G145" s="41"/>
      <c r="H145" s="41"/>
      <c r="I145" s="16">
        <f>I146</f>
        <v>1636270.78</v>
      </c>
      <c r="J145" s="41"/>
      <c r="K145" s="39">
        <f t="shared" si="18"/>
        <v>4345729.22</v>
      </c>
      <c r="L145" s="40">
        <f t="shared" si="22"/>
        <v>0.2735323938482113</v>
      </c>
    </row>
    <row r="146" spans="1:12" ht="30" hidden="1">
      <c r="A146" s="44" t="s">
        <v>458</v>
      </c>
      <c r="B146" s="43" t="s">
        <v>225</v>
      </c>
      <c r="C146" s="43" t="s">
        <v>226</v>
      </c>
      <c r="D146" s="16">
        <v>5982000</v>
      </c>
      <c r="E146" s="16">
        <v>15995159.68</v>
      </c>
      <c r="F146" s="41"/>
      <c r="G146" s="41"/>
      <c r="H146" s="41"/>
      <c r="I146" s="16">
        <v>1636270.78</v>
      </c>
      <c r="J146" s="41"/>
      <c r="K146" s="39">
        <f t="shared" si="18"/>
        <v>4345729.22</v>
      </c>
      <c r="L146" s="40">
        <f t="shared" si="22"/>
        <v>0.2735323938482113</v>
      </c>
    </row>
    <row r="147" spans="1:12" ht="40.5" hidden="1">
      <c r="A147" s="42" t="s">
        <v>445</v>
      </c>
      <c r="B147" s="43" t="s">
        <v>222</v>
      </c>
      <c r="C147" s="43" t="s">
        <v>223</v>
      </c>
      <c r="D147" s="16">
        <f aca="true" t="shared" si="30" ref="D147:I149">D148</f>
        <v>0</v>
      </c>
      <c r="E147" s="16">
        <f t="shared" si="30"/>
        <v>15995159.68</v>
      </c>
      <c r="F147" s="16">
        <f t="shared" si="30"/>
        <v>0</v>
      </c>
      <c r="G147" s="16">
        <f t="shared" si="30"/>
        <v>0</v>
      </c>
      <c r="H147" s="16">
        <f t="shared" si="30"/>
        <v>0</v>
      </c>
      <c r="I147" s="16">
        <f t="shared" si="30"/>
        <v>0</v>
      </c>
      <c r="J147" s="41"/>
      <c r="K147" s="39">
        <f t="shared" si="18"/>
        <v>0</v>
      </c>
      <c r="L147" s="40" t="e">
        <f t="shared" si="22"/>
        <v>#DIV/0!</v>
      </c>
    </row>
    <row r="148" spans="1:12" ht="40.5" hidden="1">
      <c r="A148" s="42" t="s">
        <v>224</v>
      </c>
      <c r="B148" s="43" t="s">
        <v>225</v>
      </c>
      <c r="C148" s="43" t="s">
        <v>226</v>
      </c>
      <c r="D148" s="16"/>
      <c r="E148" s="16">
        <v>15995159.68</v>
      </c>
      <c r="F148" s="41"/>
      <c r="G148" s="41"/>
      <c r="H148" s="41"/>
      <c r="I148" s="16"/>
      <c r="J148" s="41"/>
      <c r="K148" s="39">
        <f aca="true" t="shared" si="31" ref="K148:K201">D148-I148</f>
        <v>0</v>
      </c>
      <c r="L148" s="40" t="e">
        <f t="shared" si="22"/>
        <v>#DIV/0!</v>
      </c>
    </row>
    <row r="149" spans="1:12" ht="30" hidden="1">
      <c r="A149" s="42" t="s">
        <v>371</v>
      </c>
      <c r="B149" s="43" t="s">
        <v>222</v>
      </c>
      <c r="C149" s="43" t="s">
        <v>369</v>
      </c>
      <c r="D149" s="16">
        <f t="shared" si="30"/>
        <v>0</v>
      </c>
      <c r="E149" s="16">
        <f t="shared" si="30"/>
        <v>15995159.68</v>
      </c>
      <c r="F149" s="16">
        <f t="shared" si="30"/>
        <v>0</v>
      </c>
      <c r="G149" s="16">
        <f t="shared" si="30"/>
        <v>0</v>
      </c>
      <c r="H149" s="16">
        <f t="shared" si="30"/>
        <v>0</v>
      </c>
      <c r="I149" s="16">
        <f t="shared" si="30"/>
        <v>0</v>
      </c>
      <c r="J149" s="41"/>
      <c r="K149" s="39">
        <f t="shared" si="31"/>
        <v>0</v>
      </c>
      <c r="L149" s="40" t="e">
        <f aca="true" t="shared" si="32" ref="L149:L160">I149/D149</f>
        <v>#DIV/0!</v>
      </c>
    </row>
    <row r="150" spans="1:12" ht="30" hidden="1">
      <c r="A150" s="42" t="s">
        <v>372</v>
      </c>
      <c r="B150" s="43" t="s">
        <v>225</v>
      </c>
      <c r="C150" s="43" t="s">
        <v>370</v>
      </c>
      <c r="D150" s="16">
        <v>0</v>
      </c>
      <c r="E150" s="16">
        <v>15995159.68</v>
      </c>
      <c r="F150" s="41"/>
      <c r="G150" s="41"/>
      <c r="H150" s="41"/>
      <c r="I150" s="16">
        <v>0</v>
      </c>
      <c r="J150" s="41"/>
      <c r="K150" s="39">
        <f t="shared" si="31"/>
        <v>0</v>
      </c>
      <c r="L150" s="40" t="e">
        <f t="shared" si="32"/>
        <v>#DIV/0!</v>
      </c>
    </row>
    <row r="151" spans="1:12" ht="92.25" customHeight="1" hidden="1">
      <c r="A151" s="42" t="s">
        <v>331</v>
      </c>
      <c r="B151" s="43"/>
      <c r="C151" s="43" t="s">
        <v>333</v>
      </c>
      <c r="D151" s="16">
        <v>0</v>
      </c>
      <c r="E151" s="16"/>
      <c r="F151" s="41"/>
      <c r="G151" s="41"/>
      <c r="H151" s="41"/>
      <c r="I151" s="16">
        <v>0</v>
      </c>
      <c r="J151" s="41"/>
      <c r="K151" s="39">
        <f t="shared" si="31"/>
        <v>0</v>
      </c>
      <c r="L151" s="40" t="e">
        <f t="shared" si="32"/>
        <v>#DIV/0!</v>
      </c>
    </row>
    <row r="152" spans="1:12" ht="93.75" customHeight="1" hidden="1">
      <c r="A152" s="42" t="s">
        <v>332</v>
      </c>
      <c r="B152" s="43"/>
      <c r="C152" s="43" t="s">
        <v>334</v>
      </c>
      <c r="D152" s="16">
        <v>0</v>
      </c>
      <c r="E152" s="16"/>
      <c r="F152" s="41"/>
      <c r="G152" s="41"/>
      <c r="H152" s="41"/>
      <c r="I152" s="16">
        <v>0</v>
      </c>
      <c r="J152" s="41"/>
      <c r="K152" s="39">
        <f t="shared" si="31"/>
        <v>0</v>
      </c>
      <c r="L152" s="40" t="e">
        <f t="shared" si="32"/>
        <v>#DIV/0!</v>
      </c>
    </row>
    <row r="153" spans="1:12" ht="62.25" customHeight="1" hidden="1">
      <c r="A153" s="42" t="s">
        <v>335</v>
      </c>
      <c r="B153" s="43"/>
      <c r="C153" s="43" t="s">
        <v>337</v>
      </c>
      <c r="D153" s="16">
        <v>0</v>
      </c>
      <c r="E153" s="16"/>
      <c r="F153" s="41"/>
      <c r="G153" s="41"/>
      <c r="H153" s="41"/>
      <c r="I153" s="16">
        <v>0</v>
      </c>
      <c r="J153" s="41"/>
      <c r="K153" s="39">
        <f t="shared" si="31"/>
        <v>0</v>
      </c>
      <c r="L153" s="40" t="e">
        <f t="shared" si="32"/>
        <v>#DIV/0!</v>
      </c>
    </row>
    <row r="154" spans="1:12" ht="60" customHeight="1" hidden="1">
      <c r="A154" s="42" t="s">
        <v>336</v>
      </c>
      <c r="B154" s="43"/>
      <c r="C154" s="43" t="s">
        <v>338</v>
      </c>
      <c r="D154" s="16">
        <v>0</v>
      </c>
      <c r="E154" s="16"/>
      <c r="F154" s="41"/>
      <c r="G154" s="41"/>
      <c r="H154" s="41"/>
      <c r="I154" s="16">
        <v>0</v>
      </c>
      <c r="J154" s="41"/>
      <c r="K154" s="39">
        <f t="shared" si="31"/>
        <v>0</v>
      </c>
      <c r="L154" s="40" t="e">
        <f t="shared" si="32"/>
        <v>#DIV/0!</v>
      </c>
    </row>
    <row r="155" spans="1:12" ht="30.75" customHeight="1" hidden="1">
      <c r="A155" s="42" t="s">
        <v>375</v>
      </c>
      <c r="B155" s="43"/>
      <c r="C155" s="43" t="s">
        <v>373</v>
      </c>
      <c r="D155" s="16">
        <f aca="true" t="shared" si="33" ref="D155:I155">D156</f>
        <v>0</v>
      </c>
      <c r="E155" s="16">
        <f t="shared" si="33"/>
        <v>0</v>
      </c>
      <c r="F155" s="16">
        <f t="shared" si="33"/>
        <v>0</v>
      </c>
      <c r="G155" s="16">
        <f t="shared" si="33"/>
        <v>0</v>
      </c>
      <c r="H155" s="16">
        <f t="shared" si="33"/>
        <v>0</v>
      </c>
      <c r="I155" s="16">
        <f t="shared" si="33"/>
        <v>0</v>
      </c>
      <c r="J155" s="41"/>
      <c r="K155" s="39">
        <f t="shared" si="31"/>
        <v>0</v>
      </c>
      <c r="L155" s="40" t="e">
        <f t="shared" si="32"/>
        <v>#DIV/0!</v>
      </c>
    </row>
    <row r="156" spans="1:12" ht="35.25" customHeight="1" hidden="1">
      <c r="A156" s="42" t="s">
        <v>376</v>
      </c>
      <c r="B156" s="43"/>
      <c r="C156" s="43" t="s">
        <v>374</v>
      </c>
      <c r="D156" s="16"/>
      <c r="E156" s="16"/>
      <c r="F156" s="41"/>
      <c r="G156" s="41"/>
      <c r="H156" s="41"/>
      <c r="I156" s="16"/>
      <c r="J156" s="41"/>
      <c r="K156" s="39">
        <f t="shared" si="31"/>
        <v>0</v>
      </c>
      <c r="L156" s="40" t="e">
        <f t="shared" si="32"/>
        <v>#DIV/0!</v>
      </c>
    </row>
    <row r="157" spans="1:12" ht="48.75" customHeight="1">
      <c r="A157" s="42" t="s">
        <v>475</v>
      </c>
      <c r="B157" s="43"/>
      <c r="C157" s="43" t="s">
        <v>476</v>
      </c>
      <c r="D157" s="16">
        <f>D158</f>
        <v>970800</v>
      </c>
      <c r="E157" s="16"/>
      <c r="F157" s="41"/>
      <c r="G157" s="41"/>
      <c r="H157" s="41"/>
      <c r="I157" s="16">
        <f>I158</f>
        <v>970800</v>
      </c>
      <c r="J157" s="41"/>
      <c r="K157" s="39">
        <f t="shared" si="31"/>
        <v>0</v>
      </c>
      <c r="L157" s="40">
        <f t="shared" si="32"/>
        <v>1</v>
      </c>
    </row>
    <row r="158" spans="1:12" ht="54" customHeight="1" hidden="1">
      <c r="A158" s="42" t="s">
        <v>474</v>
      </c>
      <c r="B158" s="43"/>
      <c r="C158" s="43" t="s">
        <v>477</v>
      </c>
      <c r="D158" s="16">
        <v>970800</v>
      </c>
      <c r="E158" s="16"/>
      <c r="F158" s="41"/>
      <c r="G158" s="41"/>
      <c r="H158" s="41"/>
      <c r="I158" s="16">
        <v>970800</v>
      </c>
      <c r="J158" s="41"/>
      <c r="K158" s="39">
        <f t="shared" si="31"/>
        <v>0</v>
      </c>
      <c r="L158" s="40">
        <f t="shared" si="32"/>
        <v>1</v>
      </c>
    </row>
    <row r="159" spans="1:12" ht="15.75" customHeight="1">
      <c r="A159" s="42" t="s">
        <v>227</v>
      </c>
      <c r="B159" s="43"/>
      <c r="C159" s="43" t="s">
        <v>228</v>
      </c>
      <c r="D159" s="16">
        <f aca="true" t="shared" si="34" ref="D159:I159">D160</f>
        <v>9931020</v>
      </c>
      <c r="E159" s="16">
        <f t="shared" si="34"/>
        <v>0</v>
      </c>
      <c r="F159" s="16">
        <f t="shared" si="34"/>
        <v>0</v>
      </c>
      <c r="G159" s="16">
        <f t="shared" si="34"/>
        <v>0</v>
      </c>
      <c r="H159" s="16">
        <f t="shared" si="34"/>
        <v>0</v>
      </c>
      <c r="I159" s="16">
        <f t="shared" si="34"/>
        <v>9622360</v>
      </c>
      <c r="J159" s="41"/>
      <c r="K159" s="39">
        <f t="shared" si="31"/>
        <v>308660</v>
      </c>
      <c r="L159" s="40">
        <f t="shared" si="32"/>
        <v>0.9689196074522053</v>
      </c>
    </row>
    <row r="160" spans="1:12" ht="23.25" customHeight="1" hidden="1">
      <c r="A160" s="42" t="s">
        <v>229</v>
      </c>
      <c r="B160" s="43"/>
      <c r="C160" s="43" t="s">
        <v>230</v>
      </c>
      <c r="D160" s="16">
        <v>9931020</v>
      </c>
      <c r="E160" s="16"/>
      <c r="F160" s="41"/>
      <c r="G160" s="41"/>
      <c r="H160" s="41"/>
      <c r="I160" s="16">
        <v>9622360</v>
      </c>
      <c r="J160" s="41"/>
      <c r="K160" s="39">
        <f t="shared" si="31"/>
        <v>308660</v>
      </c>
      <c r="L160" s="40">
        <f t="shared" si="32"/>
        <v>0.9689196074522053</v>
      </c>
    </row>
    <row r="161" spans="1:12" ht="20.25">
      <c r="A161" s="36" t="s">
        <v>231</v>
      </c>
      <c r="B161" s="37" t="s">
        <v>232</v>
      </c>
      <c r="C161" s="37" t="s">
        <v>233</v>
      </c>
      <c r="D161" s="38">
        <f>D163+D165+D167+D169+D171+D173+D175+D177+D179+D181+D183+D162+D185</f>
        <v>266157000</v>
      </c>
      <c r="E161" s="38">
        <v>185533788.86</v>
      </c>
      <c r="F161" s="38"/>
      <c r="G161" s="38"/>
      <c r="H161" s="38"/>
      <c r="I161" s="38">
        <f>I163+I165+I167+I169+I171+I173+I175+I177+I179+I181+I183+I162+I185</f>
        <v>253523255.43</v>
      </c>
      <c r="J161" s="38"/>
      <c r="K161" s="39">
        <f t="shared" si="31"/>
        <v>12633744.569999993</v>
      </c>
      <c r="L161" s="40">
        <f>I161/D161</f>
        <v>0.9525327360542838</v>
      </c>
    </row>
    <row r="162" spans="1:12" ht="20.25" hidden="1">
      <c r="A162" s="42" t="s">
        <v>346</v>
      </c>
      <c r="B162" s="43" t="s">
        <v>235</v>
      </c>
      <c r="C162" s="43" t="s">
        <v>347</v>
      </c>
      <c r="D162" s="16">
        <v>0</v>
      </c>
      <c r="E162" s="16">
        <v>1070000</v>
      </c>
      <c r="F162" s="41"/>
      <c r="G162" s="41"/>
      <c r="H162" s="41"/>
      <c r="I162" s="16">
        <v>0</v>
      </c>
      <c r="J162" s="41"/>
      <c r="K162" s="39">
        <f t="shared" si="31"/>
        <v>0</v>
      </c>
      <c r="L162" s="40" t="e">
        <f>I162/D162</f>
        <v>#DIV/0!</v>
      </c>
    </row>
    <row r="163" spans="1:12" ht="20.25">
      <c r="A163" s="42" t="s">
        <v>234</v>
      </c>
      <c r="B163" s="43" t="s">
        <v>235</v>
      </c>
      <c r="C163" s="43" t="s">
        <v>236</v>
      </c>
      <c r="D163" s="16">
        <f aca="true" t="shared" si="35" ref="D163:I163">D164</f>
        <v>1409200</v>
      </c>
      <c r="E163" s="16">
        <f t="shared" si="35"/>
        <v>1070000</v>
      </c>
      <c r="F163" s="16">
        <f t="shared" si="35"/>
        <v>0</v>
      </c>
      <c r="G163" s="16">
        <f t="shared" si="35"/>
        <v>0</v>
      </c>
      <c r="H163" s="16">
        <f t="shared" si="35"/>
        <v>0</v>
      </c>
      <c r="I163" s="16">
        <f t="shared" si="35"/>
        <v>1409200</v>
      </c>
      <c r="J163" s="41"/>
      <c r="K163" s="39">
        <f t="shared" si="31"/>
        <v>0</v>
      </c>
      <c r="L163" s="40">
        <f>I163/D163</f>
        <v>1</v>
      </c>
    </row>
    <row r="164" spans="1:12" ht="30" hidden="1">
      <c r="A164" s="42" t="s">
        <v>237</v>
      </c>
      <c r="B164" s="43" t="s">
        <v>238</v>
      </c>
      <c r="C164" s="43" t="s">
        <v>239</v>
      </c>
      <c r="D164" s="16">
        <v>1409200</v>
      </c>
      <c r="E164" s="16">
        <v>1070000</v>
      </c>
      <c r="F164" s="41"/>
      <c r="G164" s="41"/>
      <c r="H164" s="41"/>
      <c r="I164" s="16">
        <v>1409200</v>
      </c>
      <c r="J164" s="41"/>
      <c r="K164" s="39">
        <f t="shared" si="31"/>
        <v>0</v>
      </c>
      <c r="L164" s="40">
        <f>I164/D164</f>
        <v>1</v>
      </c>
    </row>
    <row r="165" spans="1:12" ht="40.5" hidden="1">
      <c r="A165" s="42" t="s">
        <v>240</v>
      </c>
      <c r="B165" s="43" t="s">
        <v>241</v>
      </c>
      <c r="C165" s="43" t="s">
        <v>242</v>
      </c>
      <c r="D165" s="16">
        <f>D166</f>
        <v>0</v>
      </c>
      <c r="E165" s="16">
        <v>78497</v>
      </c>
      <c r="F165" s="41"/>
      <c r="G165" s="41"/>
      <c r="H165" s="41"/>
      <c r="I165" s="16">
        <f>I166</f>
        <v>0</v>
      </c>
      <c r="J165" s="41"/>
      <c r="K165" s="39">
        <f t="shared" si="31"/>
        <v>0</v>
      </c>
      <c r="L165" s="40" t="e">
        <f aca="true" t="shared" si="36" ref="L165:L172">I165/D165</f>
        <v>#DIV/0!</v>
      </c>
    </row>
    <row r="166" spans="1:12" ht="40.5" hidden="1">
      <c r="A166" s="42" t="s">
        <v>243</v>
      </c>
      <c r="B166" s="43" t="s">
        <v>244</v>
      </c>
      <c r="C166" s="43" t="s">
        <v>245</v>
      </c>
      <c r="D166" s="16">
        <v>0</v>
      </c>
      <c r="E166" s="16">
        <v>78497</v>
      </c>
      <c r="F166" s="41"/>
      <c r="G166" s="41"/>
      <c r="H166" s="41"/>
      <c r="I166" s="16">
        <v>0</v>
      </c>
      <c r="J166" s="41"/>
      <c r="K166" s="39">
        <f t="shared" si="31"/>
        <v>0</v>
      </c>
      <c r="L166" s="40" t="e">
        <f t="shared" si="36"/>
        <v>#DIV/0!</v>
      </c>
    </row>
    <row r="167" spans="1:12" ht="30" hidden="1">
      <c r="A167" s="42" t="s">
        <v>246</v>
      </c>
      <c r="B167" s="43" t="s">
        <v>247</v>
      </c>
      <c r="C167" s="43" t="s">
        <v>248</v>
      </c>
      <c r="D167" s="16">
        <v>0</v>
      </c>
      <c r="E167" s="16">
        <v>629300</v>
      </c>
      <c r="F167" s="41"/>
      <c r="G167" s="41"/>
      <c r="H167" s="41"/>
      <c r="I167" s="16">
        <v>0</v>
      </c>
      <c r="J167" s="41"/>
      <c r="K167" s="39">
        <f t="shared" si="31"/>
        <v>0</v>
      </c>
      <c r="L167" s="40" t="e">
        <f t="shared" si="36"/>
        <v>#DIV/0!</v>
      </c>
    </row>
    <row r="168" spans="1:12" ht="30" hidden="1">
      <c r="A168" s="42" t="s">
        <v>249</v>
      </c>
      <c r="B168" s="43" t="s">
        <v>250</v>
      </c>
      <c r="C168" s="43" t="s">
        <v>251</v>
      </c>
      <c r="D168" s="16">
        <v>0</v>
      </c>
      <c r="E168" s="16">
        <v>629300</v>
      </c>
      <c r="F168" s="41"/>
      <c r="G168" s="41"/>
      <c r="H168" s="41"/>
      <c r="I168" s="16">
        <v>0</v>
      </c>
      <c r="J168" s="41"/>
      <c r="K168" s="39">
        <f t="shared" si="31"/>
        <v>0</v>
      </c>
      <c r="L168" s="40" t="e">
        <f t="shared" si="36"/>
        <v>#DIV/0!</v>
      </c>
    </row>
    <row r="169" spans="1:12" ht="30" hidden="1">
      <c r="A169" s="42" t="s">
        <v>252</v>
      </c>
      <c r="B169" s="43" t="s">
        <v>253</v>
      </c>
      <c r="C169" s="43" t="s">
        <v>254</v>
      </c>
      <c r="D169" s="16">
        <f>D170</f>
        <v>0</v>
      </c>
      <c r="E169" s="16">
        <v>154200</v>
      </c>
      <c r="F169" s="41"/>
      <c r="G169" s="41"/>
      <c r="H169" s="41"/>
      <c r="I169" s="16">
        <f>I170</f>
        <v>0</v>
      </c>
      <c r="J169" s="41"/>
      <c r="K169" s="39">
        <f t="shared" si="31"/>
        <v>0</v>
      </c>
      <c r="L169" s="40" t="e">
        <f t="shared" si="36"/>
        <v>#DIV/0!</v>
      </c>
    </row>
    <row r="170" spans="1:12" ht="40.5" hidden="1">
      <c r="A170" s="42" t="s">
        <v>255</v>
      </c>
      <c r="B170" s="43" t="s">
        <v>256</v>
      </c>
      <c r="C170" s="43" t="s">
        <v>257</v>
      </c>
      <c r="D170" s="16">
        <v>0</v>
      </c>
      <c r="E170" s="16">
        <v>154200</v>
      </c>
      <c r="F170" s="41"/>
      <c r="G170" s="41"/>
      <c r="H170" s="41"/>
      <c r="I170" s="16">
        <v>0</v>
      </c>
      <c r="J170" s="41"/>
      <c r="K170" s="39">
        <f t="shared" si="31"/>
        <v>0</v>
      </c>
      <c r="L170" s="40" t="e">
        <f t="shared" si="36"/>
        <v>#DIV/0!</v>
      </c>
    </row>
    <row r="171" spans="1:12" ht="30" hidden="1">
      <c r="A171" s="42" t="s">
        <v>258</v>
      </c>
      <c r="B171" s="43" t="s">
        <v>259</v>
      </c>
      <c r="C171" s="43" t="s">
        <v>260</v>
      </c>
      <c r="D171" s="16">
        <f aca="true" t="shared" si="37" ref="D171:I171">D172</f>
        <v>0</v>
      </c>
      <c r="E171" s="16">
        <f t="shared" si="37"/>
        <v>2600100</v>
      </c>
      <c r="F171" s="16">
        <f t="shared" si="37"/>
        <v>0</v>
      </c>
      <c r="G171" s="16">
        <f t="shared" si="37"/>
        <v>0</v>
      </c>
      <c r="H171" s="16">
        <f t="shared" si="37"/>
        <v>0</v>
      </c>
      <c r="I171" s="16">
        <f t="shared" si="37"/>
        <v>0</v>
      </c>
      <c r="J171" s="41"/>
      <c r="K171" s="39">
        <f t="shared" si="31"/>
        <v>0</v>
      </c>
      <c r="L171" s="40" t="e">
        <f t="shared" si="36"/>
        <v>#DIV/0!</v>
      </c>
    </row>
    <row r="172" spans="1:12" ht="30" hidden="1">
      <c r="A172" s="42" t="s">
        <v>261</v>
      </c>
      <c r="B172" s="43" t="s">
        <v>262</v>
      </c>
      <c r="C172" s="43" t="s">
        <v>263</v>
      </c>
      <c r="D172" s="16"/>
      <c r="E172" s="16">
        <v>2600100</v>
      </c>
      <c r="F172" s="41"/>
      <c r="G172" s="41"/>
      <c r="H172" s="41"/>
      <c r="I172" s="16"/>
      <c r="J172" s="41"/>
      <c r="K172" s="39">
        <f t="shared" si="31"/>
        <v>0</v>
      </c>
      <c r="L172" s="40" t="e">
        <f t="shared" si="36"/>
        <v>#DIV/0!</v>
      </c>
    </row>
    <row r="173" spans="1:12" ht="30">
      <c r="A173" s="42" t="s">
        <v>264</v>
      </c>
      <c r="B173" s="43" t="s">
        <v>265</v>
      </c>
      <c r="C173" s="43" t="s">
        <v>266</v>
      </c>
      <c r="D173" s="16">
        <f aca="true" t="shared" si="38" ref="D173:I173">D174</f>
        <v>12861000</v>
      </c>
      <c r="E173" s="16">
        <f t="shared" si="38"/>
        <v>3541632</v>
      </c>
      <c r="F173" s="16">
        <f t="shared" si="38"/>
        <v>0</v>
      </c>
      <c r="G173" s="16">
        <f t="shared" si="38"/>
        <v>0</v>
      </c>
      <c r="H173" s="16">
        <f t="shared" si="38"/>
        <v>0</v>
      </c>
      <c r="I173" s="16">
        <f t="shared" si="38"/>
        <v>11825107</v>
      </c>
      <c r="J173" s="41"/>
      <c r="K173" s="39">
        <f t="shared" si="31"/>
        <v>1035893</v>
      </c>
      <c r="L173" s="40">
        <f aca="true" t="shared" si="39" ref="L173:L183">I173/D173</f>
        <v>0.9194547080320349</v>
      </c>
    </row>
    <row r="174" spans="1:12" ht="30" hidden="1">
      <c r="A174" s="42" t="s">
        <v>267</v>
      </c>
      <c r="B174" s="43" t="s">
        <v>268</v>
      </c>
      <c r="C174" s="43" t="s">
        <v>269</v>
      </c>
      <c r="D174" s="16">
        <v>12861000</v>
      </c>
      <c r="E174" s="16">
        <v>3541632</v>
      </c>
      <c r="F174" s="41"/>
      <c r="G174" s="41"/>
      <c r="H174" s="41"/>
      <c r="I174" s="16">
        <v>11825107</v>
      </c>
      <c r="J174" s="41"/>
      <c r="K174" s="39">
        <f t="shared" si="31"/>
        <v>1035893</v>
      </c>
      <c r="L174" s="40">
        <f t="shared" si="39"/>
        <v>0.9194547080320349</v>
      </c>
    </row>
    <row r="175" spans="1:12" ht="30">
      <c r="A175" s="42" t="s">
        <v>270</v>
      </c>
      <c r="B175" s="43" t="s">
        <v>271</v>
      </c>
      <c r="C175" s="43" t="s">
        <v>272</v>
      </c>
      <c r="D175" s="16">
        <f aca="true" t="shared" si="40" ref="D175:I175">D176</f>
        <v>234586800</v>
      </c>
      <c r="E175" s="16">
        <f t="shared" si="40"/>
        <v>164888973.86</v>
      </c>
      <c r="F175" s="16">
        <f t="shared" si="40"/>
        <v>0</v>
      </c>
      <c r="G175" s="16">
        <f t="shared" si="40"/>
        <v>0</v>
      </c>
      <c r="H175" s="16">
        <f t="shared" si="40"/>
        <v>0</v>
      </c>
      <c r="I175" s="16">
        <f t="shared" si="40"/>
        <v>224235548.43</v>
      </c>
      <c r="J175" s="41"/>
      <c r="K175" s="39">
        <f t="shared" si="31"/>
        <v>10351251.569999993</v>
      </c>
      <c r="L175" s="40">
        <f t="shared" si="39"/>
        <v>0.9558745352679691</v>
      </c>
    </row>
    <row r="176" spans="1:12" ht="30" hidden="1">
      <c r="A176" s="42" t="s">
        <v>273</v>
      </c>
      <c r="B176" s="43" t="s">
        <v>274</v>
      </c>
      <c r="C176" s="43" t="s">
        <v>275</v>
      </c>
      <c r="D176" s="16">
        <v>234586800</v>
      </c>
      <c r="E176" s="16">
        <v>164888973.86</v>
      </c>
      <c r="F176" s="41"/>
      <c r="G176" s="41"/>
      <c r="H176" s="41"/>
      <c r="I176" s="16">
        <v>224235548.43</v>
      </c>
      <c r="J176" s="41"/>
      <c r="K176" s="39">
        <f t="shared" si="31"/>
        <v>10351251.569999993</v>
      </c>
      <c r="L176" s="40">
        <f t="shared" si="39"/>
        <v>0.9558745352679691</v>
      </c>
    </row>
    <row r="177" spans="1:12" ht="51" hidden="1">
      <c r="A177" s="42" t="s">
        <v>276</v>
      </c>
      <c r="B177" s="43" t="s">
        <v>277</v>
      </c>
      <c r="C177" s="43" t="s">
        <v>278</v>
      </c>
      <c r="D177" s="16">
        <f aca="true" t="shared" si="41" ref="D177:I177">D178</f>
        <v>0</v>
      </c>
      <c r="E177" s="16">
        <f t="shared" si="41"/>
        <v>3824000</v>
      </c>
      <c r="F177" s="16">
        <f t="shared" si="41"/>
        <v>0</v>
      </c>
      <c r="G177" s="16">
        <f t="shared" si="41"/>
        <v>0</v>
      </c>
      <c r="H177" s="16">
        <f t="shared" si="41"/>
        <v>0</v>
      </c>
      <c r="I177" s="16">
        <f t="shared" si="41"/>
        <v>0</v>
      </c>
      <c r="J177" s="41"/>
      <c r="K177" s="39">
        <f t="shared" si="31"/>
        <v>0</v>
      </c>
      <c r="L177" s="40" t="e">
        <f t="shared" si="39"/>
        <v>#DIV/0!</v>
      </c>
    </row>
    <row r="178" spans="1:12" ht="51" hidden="1">
      <c r="A178" s="42" t="s">
        <v>279</v>
      </c>
      <c r="B178" s="43" t="s">
        <v>280</v>
      </c>
      <c r="C178" s="43" t="s">
        <v>281</v>
      </c>
      <c r="D178" s="16"/>
      <c r="E178" s="16">
        <v>3824000</v>
      </c>
      <c r="F178" s="41"/>
      <c r="G178" s="41"/>
      <c r="H178" s="41"/>
      <c r="I178" s="16"/>
      <c r="J178" s="41"/>
      <c r="K178" s="39">
        <f t="shared" si="31"/>
        <v>0</v>
      </c>
      <c r="L178" s="40" t="e">
        <f t="shared" si="39"/>
        <v>#DIV/0!</v>
      </c>
    </row>
    <row r="179" spans="1:12" ht="40.5">
      <c r="A179" s="42" t="s">
        <v>446</v>
      </c>
      <c r="B179" s="43" t="s">
        <v>282</v>
      </c>
      <c r="C179" s="43" t="s">
        <v>283</v>
      </c>
      <c r="D179" s="16">
        <f aca="true" t="shared" si="42" ref="D179:I179">D180</f>
        <v>13704400</v>
      </c>
      <c r="E179" s="16">
        <f t="shared" si="42"/>
        <v>5988400</v>
      </c>
      <c r="F179" s="16">
        <f t="shared" si="42"/>
        <v>0</v>
      </c>
      <c r="G179" s="16">
        <f t="shared" si="42"/>
        <v>0</v>
      </c>
      <c r="H179" s="16">
        <f t="shared" si="42"/>
        <v>0</v>
      </c>
      <c r="I179" s="16">
        <f t="shared" si="42"/>
        <v>13053400</v>
      </c>
      <c r="J179" s="41"/>
      <c r="K179" s="39">
        <f t="shared" si="31"/>
        <v>651000</v>
      </c>
      <c r="L179" s="40">
        <f t="shared" si="39"/>
        <v>0.9524970082601208</v>
      </c>
    </row>
    <row r="180" spans="1:12" ht="40.5" hidden="1">
      <c r="A180" s="42" t="s">
        <v>447</v>
      </c>
      <c r="B180" s="43" t="s">
        <v>284</v>
      </c>
      <c r="C180" s="43" t="s">
        <v>285</v>
      </c>
      <c r="D180" s="16">
        <v>13704400</v>
      </c>
      <c r="E180" s="16">
        <v>5988400</v>
      </c>
      <c r="F180" s="41"/>
      <c r="G180" s="41"/>
      <c r="H180" s="41"/>
      <c r="I180" s="16">
        <v>13053400</v>
      </c>
      <c r="J180" s="41"/>
      <c r="K180" s="39">
        <f t="shared" si="31"/>
        <v>651000</v>
      </c>
      <c r="L180" s="40">
        <f t="shared" si="39"/>
        <v>0.9524970082601208</v>
      </c>
    </row>
    <row r="181" spans="1:12" ht="68.25" customHeight="1">
      <c r="A181" s="42" t="s">
        <v>286</v>
      </c>
      <c r="B181" s="43" t="s">
        <v>287</v>
      </c>
      <c r="C181" s="43" t="s">
        <v>288</v>
      </c>
      <c r="D181" s="16">
        <f aca="true" t="shared" si="43" ref="D181:I181">D182</f>
        <v>3595600</v>
      </c>
      <c r="E181" s="16">
        <f t="shared" si="43"/>
        <v>972400</v>
      </c>
      <c r="F181" s="16">
        <f t="shared" si="43"/>
        <v>0</v>
      </c>
      <c r="G181" s="16">
        <f t="shared" si="43"/>
        <v>0</v>
      </c>
      <c r="H181" s="16">
        <f t="shared" si="43"/>
        <v>0</v>
      </c>
      <c r="I181" s="16">
        <f t="shared" si="43"/>
        <v>3000000</v>
      </c>
      <c r="J181" s="41"/>
      <c r="K181" s="39">
        <f t="shared" si="31"/>
        <v>595600</v>
      </c>
      <c r="L181" s="40">
        <f t="shared" si="39"/>
        <v>0.8343530982311714</v>
      </c>
    </row>
    <row r="182" spans="1:12" ht="60.75" hidden="1">
      <c r="A182" s="42" t="s">
        <v>289</v>
      </c>
      <c r="B182" s="43" t="s">
        <v>290</v>
      </c>
      <c r="C182" s="43" t="s">
        <v>291</v>
      </c>
      <c r="D182" s="16">
        <v>3595600</v>
      </c>
      <c r="E182" s="16">
        <v>972400</v>
      </c>
      <c r="F182" s="41"/>
      <c r="G182" s="41"/>
      <c r="H182" s="41"/>
      <c r="I182" s="16">
        <v>3000000</v>
      </c>
      <c r="J182" s="41"/>
      <c r="K182" s="39">
        <f t="shared" si="31"/>
        <v>595600</v>
      </c>
      <c r="L182" s="40">
        <f t="shared" si="39"/>
        <v>0.8343530982311714</v>
      </c>
    </row>
    <row r="183" spans="1:12" ht="51" hidden="1">
      <c r="A183" s="42" t="s">
        <v>292</v>
      </c>
      <c r="B183" s="43" t="s">
        <v>293</v>
      </c>
      <c r="C183" s="43" t="s">
        <v>294</v>
      </c>
      <c r="D183" s="16">
        <v>0</v>
      </c>
      <c r="E183" s="16">
        <v>1786286</v>
      </c>
      <c r="F183" s="41"/>
      <c r="G183" s="41"/>
      <c r="H183" s="41"/>
      <c r="I183" s="16">
        <v>0</v>
      </c>
      <c r="J183" s="41"/>
      <c r="K183" s="39">
        <f t="shared" si="31"/>
        <v>0</v>
      </c>
      <c r="L183" s="40" t="e">
        <f t="shared" si="39"/>
        <v>#DIV/0!</v>
      </c>
    </row>
    <row r="184" spans="1:12" ht="51" hidden="1">
      <c r="A184" s="42" t="s">
        <v>295</v>
      </c>
      <c r="B184" s="43" t="s">
        <v>296</v>
      </c>
      <c r="C184" s="43" t="s">
        <v>297</v>
      </c>
      <c r="D184" s="16">
        <v>0</v>
      </c>
      <c r="E184" s="16">
        <v>1786286</v>
      </c>
      <c r="F184" s="41"/>
      <c r="G184" s="41"/>
      <c r="H184" s="41"/>
      <c r="I184" s="16">
        <v>0</v>
      </c>
      <c r="J184" s="41"/>
      <c r="K184" s="39">
        <f t="shared" si="31"/>
        <v>0</v>
      </c>
      <c r="L184" s="40" t="e">
        <f aca="true" t="shared" si="44" ref="L184:L191">I184/D184</f>
        <v>#DIV/0!</v>
      </c>
    </row>
    <row r="185" spans="1:12" ht="51" hidden="1">
      <c r="A185" s="42" t="s">
        <v>292</v>
      </c>
      <c r="B185" s="43" t="s">
        <v>287</v>
      </c>
      <c r="C185" s="43" t="s">
        <v>294</v>
      </c>
      <c r="D185" s="16">
        <f aca="true" t="shared" si="45" ref="D185:I185">D186</f>
        <v>0</v>
      </c>
      <c r="E185" s="16">
        <f t="shared" si="45"/>
        <v>972400</v>
      </c>
      <c r="F185" s="16">
        <f t="shared" si="45"/>
        <v>0</v>
      </c>
      <c r="G185" s="16">
        <f t="shared" si="45"/>
        <v>0</v>
      </c>
      <c r="H185" s="16">
        <f t="shared" si="45"/>
        <v>0</v>
      </c>
      <c r="I185" s="16">
        <f t="shared" si="45"/>
        <v>0</v>
      </c>
      <c r="J185" s="41"/>
      <c r="K185" s="39">
        <f t="shared" si="31"/>
        <v>0</v>
      </c>
      <c r="L185" s="40" t="e">
        <f t="shared" si="44"/>
        <v>#DIV/0!</v>
      </c>
    </row>
    <row r="186" spans="1:12" ht="51" hidden="1">
      <c r="A186" s="42" t="s">
        <v>295</v>
      </c>
      <c r="B186" s="43" t="s">
        <v>290</v>
      </c>
      <c r="C186" s="43" t="s">
        <v>297</v>
      </c>
      <c r="D186" s="16"/>
      <c r="E186" s="16">
        <v>972400</v>
      </c>
      <c r="F186" s="41"/>
      <c r="G186" s="41"/>
      <c r="H186" s="41"/>
      <c r="I186" s="16"/>
      <c r="J186" s="41"/>
      <c r="K186" s="39">
        <f t="shared" si="31"/>
        <v>0</v>
      </c>
      <c r="L186" s="40" t="e">
        <f t="shared" si="44"/>
        <v>#DIV/0!</v>
      </c>
    </row>
    <row r="187" spans="1:12" ht="12.75">
      <c r="A187" s="36" t="s">
        <v>298</v>
      </c>
      <c r="B187" s="37" t="s">
        <v>299</v>
      </c>
      <c r="C187" s="37" t="s">
        <v>300</v>
      </c>
      <c r="D187" s="38">
        <f>D188+D190+D192+D194</f>
        <v>4335597</v>
      </c>
      <c r="E187" s="38">
        <v>806940</v>
      </c>
      <c r="F187" s="38"/>
      <c r="G187" s="38"/>
      <c r="H187" s="38"/>
      <c r="I187" s="38">
        <f>I188+I190+I192+I194</f>
        <v>4065997</v>
      </c>
      <c r="J187" s="41"/>
      <c r="K187" s="39">
        <f t="shared" si="31"/>
        <v>269600</v>
      </c>
      <c r="L187" s="40">
        <f t="shared" si="44"/>
        <v>0.937817098775555</v>
      </c>
    </row>
    <row r="188" spans="1:12" ht="40.5">
      <c r="A188" s="42" t="s">
        <v>301</v>
      </c>
      <c r="B188" s="43" t="s">
        <v>302</v>
      </c>
      <c r="C188" s="43" t="s">
        <v>303</v>
      </c>
      <c r="D188" s="16">
        <f aca="true" t="shared" si="46" ref="D188:I188">D189</f>
        <v>2808240</v>
      </c>
      <c r="E188" s="16">
        <f t="shared" si="46"/>
        <v>806940</v>
      </c>
      <c r="F188" s="16">
        <f t="shared" si="46"/>
        <v>0</v>
      </c>
      <c r="G188" s="16">
        <f t="shared" si="46"/>
        <v>0</v>
      </c>
      <c r="H188" s="16">
        <f t="shared" si="46"/>
        <v>0</v>
      </c>
      <c r="I188" s="16">
        <f t="shared" si="46"/>
        <v>2538640</v>
      </c>
      <c r="J188" s="41"/>
      <c r="K188" s="39">
        <f t="shared" si="31"/>
        <v>269600</v>
      </c>
      <c r="L188" s="40">
        <f t="shared" si="44"/>
        <v>0.9039968093895109</v>
      </c>
    </row>
    <row r="189" spans="1:12" ht="40.5" hidden="1">
      <c r="A189" s="42" t="s">
        <v>304</v>
      </c>
      <c r="B189" s="43" t="s">
        <v>305</v>
      </c>
      <c r="C189" s="43" t="s">
        <v>306</v>
      </c>
      <c r="D189" s="16">
        <v>2808240</v>
      </c>
      <c r="E189" s="16">
        <v>806940</v>
      </c>
      <c r="F189" s="41"/>
      <c r="G189" s="41"/>
      <c r="H189" s="41"/>
      <c r="I189" s="16">
        <v>2538640</v>
      </c>
      <c r="J189" s="41"/>
      <c r="K189" s="39">
        <f t="shared" si="31"/>
        <v>269600</v>
      </c>
      <c r="L189" s="40">
        <f t="shared" si="44"/>
        <v>0.9039968093895109</v>
      </c>
    </row>
    <row r="190" spans="1:12" ht="40.5">
      <c r="A190" s="42" t="s">
        <v>307</v>
      </c>
      <c r="B190" s="43" t="s">
        <v>308</v>
      </c>
      <c r="C190" s="43" t="s">
        <v>309</v>
      </c>
      <c r="D190" s="16">
        <f aca="true" t="shared" si="47" ref="D190:I190">D191</f>
        <v>485207</v>
      </c>
      <c r="E190" s="16">
        <f t="shared" si="47"/>
        <v>0</v>
      </c>
      <c r="F190" s="16">
        <f t="shared" si="47"/>
        <v>0</v>
      </c>
      <c r="G190" s="16">
        <f t="shared" si="47"/>
        <v>0</v>
      </c>
      <c r="H190" s="16">
        <f t="shared" si="47"/>
        <v>0</v>
      </c>
      <c r="I190" s="16">
        <f t="shared" si="47"/>
        <v>485207</v>
      </c>
      <c r="J190" s="41"/>
      <c r="K190" s="39">
        <f t="shared" si="31"/>
        <v>0</v>
      </c>
      <c r="L190" s="40">
        <f t="shared" si="44"/>
        <v>1</v>
      </c>
    </row>
    <row r="191" spans="1:12" ht="51" hidden="1">
      <c r="A191" s="42" t="s">
        <v>310</v>
      </c>
      <c r="B191" s="43" t="s">
        <v>311</v>
      </c>
      <c r="C191" s="43" t="s">
        <v>312</v>
      </c>
      <c r="D191" s="16">
        <v>485207</v>
      </c>
      <c r="E191" s="16"/>
      <c r="F191" s="41"/>
      <c r="G191" s="41"/>
      <c r="H191" s="41"/>
      <c r="I191" s="16">
        <v>485207</v>
      </c>
      <c r="J191" s="41"/>
      <c r="K191" s="39">
        <f t="shared" si="31"/>
        <v>0</v>
      </c>
      <c r="L191" s="40">
        <f t="shared" si="44"/>
        <v>1</v>
      </c>
    </row>
    <row r="192" spans="1:12" ht="51">
      <c r="A192" s="44" t="s">
        <v>492</v>
      </c>
      <c r="B192" s="43" t="s">
        <v>311</v>
      </c>
      <c r="C192" s="43" t="s">
        <v>494</v>
      </c>
      <c r="D192" s="16">
        <f>D193</f>
        <v>49200</v>
      </c>
      <c r="E192" s="16"/>
      <c r="F192" s="41"/>
      <c r="G192" s="41"/>
      <c r="H192" s="41"/>
      <c r="I192" s="16">
        <f>I193</f>
        <v>49200</v>
      </c>
      <c r="J192" s="41"/>
      <c r="K192" s="39">
        <f t="shared" si="31"/>
        <v>0</v>
      </c>
      <c r="L192" s="40">
        <f aca="true" t="shared" si="48" ref="L192:L198">I192/D192</f>
        <v>1</v>
      </c>
    </row>
    <row r="193" spans="1:12" ht="57" customHeight="1" hidden="1">
      <c r="A193" s="44" t="s">
        <v>493</v>
      </c>
      <c r="B193" s="43" t="s">
        <v>311</v>
      </c>
      <c r="C193" s="43" t="s">
        <v>495</v>
      </c>
      <c r="D193" s="16">
        <v>49200</v>
      </c>
      <c r="E193" s="16"/>
      <c r="F193" s="41"/>
      <c r="G193" s="41"/>
      <c r="H193" s="41"/>
      <c r="I193" s="16">
        <v>49200</v>
      </c>
      <c r="J193" s="41"/>
      <c r="K193" s="39">
        <f t="shared" si="31"/>
        <v>0</v>
      </c>
      <c r="L193" s="40">
        <f t="shared" si="48"/>
        <v>1</v>
      </c>
    </row>
    <row r="194" spans="1:12" ht="40.5">
      <c r="A194" s="44" t="s">
        <v>496</v>
      </c>
      <c r="B194" s="43"/>
      <c r="C194" s="43" t="s">
        <v>498</v>
      </c>
      <c r="D194" s="16">
        <f>D195</f>
        <v>992950</v>
      </c>
      <c r="E194" s="16"/>
      <c r="F194" s="41"/>
      <c r="G194" s="41"/>
      <c r="H194" s="41"/>
      <c r="I194" s="16">
        <f>I195</f>
        <v>992950</v>
      </c>
      <c r="J194" s="41"/>
      <c r="K194" s="39">
        <f>D194-I194</f>
        <v>0</v>
      </c>
      <c r="L194" s="40">
        <f t="shared" si="48"/>
        <v>1</v>
      </c>
    </row>
    <row r="195" spans="1:12" ht="40.5" hidden="1">
      <c r="A195" s="44" t="s">
        <v>497</v>
      </c>
      <c r="B195" s="43"/>
      <c r="C195" s="43" t="s">
        <v>499</v>
      </c>
      <c r="D195" s="16">
        <v>992950</v>
      </c>
      <c r="E195" s="16"/>
      <c r="F195" s="41"/>
      <c r="G195" s="41"/>
      <c r="H195" s="41"/>
      <c r="I195" s="16">
        <v>992950</v>
      </c>
      <c r="J195" s="41"/>
      <c r="K195" s="39">
        <f>D195-I195</f>
        <v>0</v>
      </c>
      <c r="L195" s="40">
        <f t="shared" si="48"/>
        <v>1</v>
      </c>
    </row>
    <row r="196" spans="1:12" ht="20.25">
      <c r="A196" s="36" t="s">
        <v>421</v>
      </c>
      <c r="B196" s="43" t="s">
        <v>311</v>
      </c>
      <c r="C196" s="37" t="s">
        <v>423</v>
      </c>
      <c r="D196" s="38">
        <f aca="true" t="shared" si="49" ref="D196:I196">D197</f>
        <v>27000</v>
      </c>
      <c r="E196" s="38">
        <f t="shared" si="49"/>
        <v>0</v>
      </c>
      <c r="F196" s="38">
        <f t="shared" si="49"/>
        <v>0</v>
      </c>
      <c r="G196" s="38">
        <f t="shared" si="49"/>
        <v>0</v>
      </c>
      <c r="H196" s="38">
        <f t="shared" si="49"/>
        <v>0</v>
      </c>
      <c r="I196" s="38">
        <f t="shared" si="49"/>
        <v>27000</v>
      </c>
      <c r="J196" s="41"/>
      <c r="K196" s="39">
        <f t="shared" si="31"/>
        <v>0</v>
      </c>
      <c r="L196" s="40">
        <f t="shared" si="48"/>
        <v>1</v>
      </c>
    </row>
    <row r="197" spans="1:12" ht="20.25">
      <c r="A197" s="42" t="s">
        <v>422</v>
      </c>
      <c r="B197" s="43" t="s">
        <v>311</v>
      </c>
      <c r="C197" s="43" t="s">
        <v>424</v>
      </c>
      <c r="D197" s="16">
        <f aca="true" t="shared" si="50" ref="D197:I197">D198</f>
        <v>27000</v>
      </c>
      <c r="E197" s="16">
        <f t="shared" si="50"/>
        <v>0</v>
      </c>
      <c r="F197" s="16">
        <f t="shared" si="50"/>
        <v>0</v>
      </c>
      <c r="G197" s="16">
        <f t="shared" si="50"/>
        <v>0</v>
      </c>
      <c r="H197" s="16">
        <f t="shared" si="50"/>
        <v>0</v>
      </c>
      <c r="I197" s="16">
        <f t="shared" si="50"/>
        <v>27000</v>
      </c>
      <c r="J197" s="41"/>
      <c r="K197" s="39">
        <f t="shared" si="31"/>
        <v>0</v>
      </c>
      <c r="L197" s="40">
        <f t="shared" si="48"/>
        <v>1</v>
      </c>
    </row>
    <row r="198" spans="1:12" ht="30" hidden="1">
      <c r="A198" s="42" t="s">
        <v>425</v>
      </c>
      <c r="B198" s="43" t="s">
        <v>311</v>
      </c>
      <c r="C198" s="43" t="s">
        <v>426</v>
      </c>
      <c r="D198" s="16">
        <v>27000</v>
      </c>
      <c r="E198" s="16"/>
      <c r="F198" s="41"/>
      <c r="G198" s="41"/>
      <c r="H198" s="41"/>
      <c r="I198" s="16">
        <v>27000</v>
      </c>
      <c r="J198" s="41"/>
      <c r="K198" s="39">
        <f t="shared" si="31"/>
        <v>0</v>
      </c>
      <c r="L198" s="40">
        <f t="shared" si="48"/>
        <v>1</v>
      </c>
    </row>
    <row r="199" spans="1:12" ht="40.5">
      <c r="A199" s="36" t="s">
        <v>378</v>
      </c>
      <c r="B199" s="37" t="s">
        <v>311</v>
      </c>
      <c r="C199" s="37" t="s">
        <v>377</v>
      </c>
      <c r="D199" s="38">
        <v>0</v>
      </c>
      <c r="E199" s="38"/>
      <c r="F199" s="38"/>
      <c r="G199" s="38"/>
      <c r="H199" s="38"/>
      <c r="I199" s="38">
        <f>I200</f>
        <v>-1288896.27</v>
      </c>
      <c r="J199" s="38"/>
      <c r="K199" s="39">
        <f t="shared" si="31"/>
        <v>1288896.27</v>
      </c>
      <c r="L199" s="40">
        <v>0</v>
      </c>
    </row>
    <row r="200" spans="1:12" ht="29.25" customHeight="1">
      <c r="A200" s="42" t="s">
        <v>380</v>
      </c>
      <c r="B200" s="43" t="s">
        <v>311</v>
      </c>
      <c r="C200" s="43" t="s">
        <v>379</v>
      </c>
      <c r="D200" s="16">
        <v>0</v>
      </c>
      <c r="E200" s="16"/>
      <c r="F200" s="41"/>
      <c r="G200" s="41"/>
      <c r="H200" s="41"/>
      <c r="I200" s="16">
        <v>-1288896.27</v>
      </c>
      <c r="J200" s="41"/>
      <c r="K200" s="39">
        <f t="shared" si="31"/>
        <v>1288896.27</v>
      </c>
      <c r="L200" s="40">
        <v>0</v>
      </c>
    </row>
    <row r="201" spans="1:12" ht="19.5" customHeight="1">
      <c r="A201" s="46" t="s">
        <v>313</v>
      </c>
      <c r="B201" s="47" t="s">
        <v>13</v>
      </c>
      <c r="C201" s="37"/>
      <c r="D201" s="48">
        <f>D121+D10</f>
        <v>463137578</v>
      </c>
      <c r="E201" s="48">
        <v>496863098.74</v>
      </c>
      <c r="F201" s="48"/>
      <c r="G201" s="48"/>
      <c r="H201" s="48"/>
      <c r="I201" s="48">
        <f>I121+I10</f>
        <v>431330698.33000004</v>
      </c>
      <c r="J201" s="41"/>
      <c r="K201" s="39">
        <f t="shared" si="31"/>
        <v>31806879.669999957</v>
      </c>
      <c r="L201" s="40">
        <f>I201/D201</f>
        <v>0.9313230426963973</v>
      </c>
    </row>
    <row r="202" spans="1:10" ht="12.75" hidden="1">
      <c r="A202" s="42" t="s">
        <v>314</v>
      </c>
      <c r="B202" s="43" t="s">
        <v>315</v>
      </c>
      <c r="C202" s="43" t="s">
        <v>316</v>
      </c>
      <c r="D202" s="49">
        <v>1275780</v>
      </c>
      <c r="E202" s="49">
        <v>117620328.31</v>
      </c>
      <c r="F202" s="50"/>
      <c r="G202" s="50"/>
      <c r="H202" s="50"/>
      <c r="I202" s="50">
        <v>1275780</v>
      </c>
      <c r="J202" s="50"/>
    </row>
    <row r="203" spans="1:10" ht="12.75" hidden="1">
      <c r="A203" s="42" t="s">
        <v>317</v>
      </c>
      <c r="B203" s="43" t="s">
        <v>318</v>
      </c>
      <c r="C203" s="43" t="s">
        <v>319</v>
      </c>
      <c r="D203" s="49">
        <v>1275780</v>
      </c>
      <c r="E203" s="49">
        <v>117620328.31</v>
      </c>
      <c r="F203" s="50"/>
      <c r="G203" s="50"/>
      <c r="H203" s="50"/>
      <c r="I203" s="50">
        <v>1275780</v>
      </c>
      <c r="J203" s="50"/>
    </row>
    <row r="204" spans="1:10" ht="12.75">
      <c r="A204" s="51"/>
      <c r="B204" s="52"/>
      <c r="C204" s="52"/>
      <c r="D204" s="13"/>
      <c r="E204" s="13"/>
      <c r="F204" s="13"/>
      <c r="G204" s="13"/>
      <c r="H204" s="13"/>
      <c r="I204" s="13"/>
      <c r="J204" s="13"/>
    </row>
    <row r="212" ht="12.75">
      <c r="C212" s="53"/>
    </row>
  </sheetData>
  <sheetProtection/>
  <mergeCells count="4">
    <mergeCell ref="A6:L6"/>
    <mergeCell ref="I2:L2"/>
    <mergeCell ref="C3:L3"/>
    <mergeCell ref="I1:L1"/>
  </mergeCells>
  <printOptions/>
  <pageMargins left="0.1968503937007874" right="0" top="0.5511811023622047" bottom="0.3937007874015748" header="0.1968503937007874" footer="0.1968503937007874"/>
  <pageSetup horizontalDpi="600" verticalDpi="600" orientation="portrait" paperSize="9" scale="8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Суровикинского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Свиридонов </dc:creator>
  <cp:keywords/>
  <dc:description/>
  <cp:lastModifiedBy>Свиридонов</cp:lastModifiedBy>
  <cp:lastPrinted>2015-04-02T12:14:17Z</cp:lastPrinted>
  <dcterms:created xsi:type="dcterms:W3CDTF">2009-03-03T07:45:52Z</dcterms:created>
  <dcterms:modified xsi:type="dcterms:W3CDTF">2015-06-25T11:17:10Z</dcterms:modified>
  <cp:category/>
  <cp:version/>
  <cp:contentType/>
  <cp:contentStatus/>
</cp:coreProperties>
</file>