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прилож 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0" i="2"/>
  <c r="E79"/>
  <c r="E78"/>
  <c r="E77"/>
  <c r="E76"/>
  <c r="E49"/>
  <c r="E36"/>
  <c r="E24"/>
  <c r="E23"/>
  <c r="E7"/>
  <c r="G7"/>
  <c r="G82"/>
  <c r="I82" s="1"/>
  <c r="G80"/>
  <c r="G79"/>
  <c r="G78"/>
  <c r="G77"/>
  <c r="G76"/>
  <c r="G49"/>
  <c r="G36"/>
  <c r="G24"/>
  <c r="G23"/>
  <c r="G81"/>
  <c r="C94" l="1"/>
  <c r="H7" s="1"/>
  <c r="E81"/>
  <c r="E82" s="1"/>
  <c r="D81"/>
  <c r="C96" l="1"/>
  <c r="C98" s="1"/>
</calcChain>
</file>

<file path=xl/sharedStrings.xml><?xml version="1.0" encoding="utf-8"?>
<sst xmlns="http://schemas.openxmlformats.org/spreadsheetml/2006/main" count="382" uniqueCount="155">
  <si>
    <t>Приложение №2</t>
  </si>
  <si>
    <t>Виды работ и услуг</t>
  </si>
  <si>
    <t>Периодичность выполнения работ и оказания услуг</t>
  </si>
  <si>
    <t>стоимость работ, руб./м2   в мес (без НДС)</t>
  </si>
  <si>
    <t xml:space="preserve"> Содержание помещений общего пользования</t>
  </si>
  <si>
    <t>ПОЛЫ</t>
  </si>
  <si>
    <t>1.1.</t>
  </si>
  <si>
    <t>Подметание</t>
  </si>
  <si>
    <t>ежедневно</t>
  </si>
  <si>
    <t>1.2.</t>
  </si>
  <si>
    <t>протирка полов</t>
  </si>
  <si>
    <t>1 раз в неделю</t>
  </si>
  <si>
    <t>1.3.</t>
  </si>
  <si>
    <t>Опорожнение урны, мытье</t>
  </si>
  <si>
    <t>1.4.</t>
  </si>
  <si>
    <t>транспортировка мусора с 5 этажей</t>
  </si>
  <si>
    <t>1.5.</t>
  </si>
  <si>
    <t>Уборка туалетов</t>
  </si>
  <si>
    <t>ЛЕСТНИЧНЫЕ КЛЕТКИ</t>
  </si>
  <si>
    <t>подметание</t>
  </si>
  <si>
    <t>1-3 этажи</t>
  </si>
  <si>
    <t>4-5 этажи</t>
  </si>
  <si>
    <t>з раза в неделю</t>
  </si>
  <si>
    <t>мытье</t>
  </si>
  <si>
    <t>2 раза в месяц</t>
  </si>
  <si>
    <t>СТЕНЫ</t>
  </si>
  <si>
    <t>2 раза в год</t>
  </si>
  <si>
    <t>2.0</t>
  </si>
  <si>
    <t xml:space="preserve"> Сбор и вывоз твердых бытовых отходов (ТБО)</t>
  </si>
  <si>
    <t>3.0</t>
  </si>
  <si>
    <t>ОБСЛУЖИВАНИЕ И РЕМОНТ КОНСТРУКТИВНЫХ ЭЛЕМЕНТОВ</t>
  </si>
  <si>
    <t>3.1.</t>
  </si>
  <si>
    <t xml:space="preserve"> Очистка чердаков, кровель и подвалов от мусора</t>
  </si>
  <si>
    <t>3.2.</t>
  </si>
  <si>
    <t>Удаление с крыш снега и наледей (для скатных кровель)</t>
  </si>
  <si>
    <t>по необходимости</t>
  </si>
  <si>
    <t>3.3.</t>
  </si>
  <si>
    <t xml:space="preserve"> Укрепление водосточных труб, колен и воронок</t>
  </si>
  <si>
    <t>по мере необходимости</t>
  </si>
  <si>
    <t>3.4.</t>
  </si>
  <si>
    <t xml:space="preserve"> Ремонт просевшей отмостки</t>
  </si>
  <si>
    <t>3.5.</t>
  </si>
  <si>
    <t xml:space="preserve"> Замена разбитых стекол окон и дверей в помещениях общего пользования</t>
  </si>
  <si>
    <t>3.6.</t>
  </si>
  <si>
    <t xml:space="preserve"> Ремонт и укрепление входных дверей, окон и слуховых окон</t>
  </si>
  <si>
    <t>по мере необходимости в соответствии с годовым планом текущего ремонта</t>
  </si>
  <si>
    <t>3.7.</t>
  </si>
  <si>
    <t xml:space="preserve"> Проверка состояния и ремонт продухов в цоколях зданий</t>
  </si>
  <si>
    <t>3.8.</t>
  </si>
  <si>
    <t xml:space="preserve"> Проведение технических осмотров и устранение незначительных неисправностей в системе вентиляции</t>
  </si>
  <si>
    <t>1 раз в год</t>
  </si>
  <si>
    <t>3.9.</t>
  </si>
  <si>
    <t xml:space="preserve"> Ремонт конструктивных элементов общего имущества общежитий</t>
  </si>
  <si>
    <t>3.10.</t>
  </si>
  <si>
    <t xml:space="preserve"> Проведение технических осмотров и устранение незначительных неисправностей:</t>
  </si>
  <si>
    <t xml:space="preserve"> чердаки</t>
  </si>
  <si>
    <t>4.0.</t>
  </si>
  <si>
    <t>Уборка территории, входящей в состав общего имущества</t>
  </si>
  <si>
    <t>4.1.</t>
  </si>
  <si>
    <t xml:space="preserve"> Подметание территории в летний период</t>
  </si>
  <si>
    <t>1 раз в двое суток</t>
  </si>
  <si>
    <t>4.2.</t>
  </si>
  <si>
    <t xml:space="preserve"> Уборка мусора с газона в летний период, в том числе:</t>
  </si>
  <si>
    <t>- уборка газонов от листьев, сучьев, мусора</t>
  </si>
  <si>
    <t>4.3.</t>
  </si>
  <si>
    <t>- уборка газонов от случайного мусора</t>
  </si>
  <si>
    <t>3 раза в неделю</t>
  </si>
  <si>
    <t>4.4.</t>
  </si>
  <si>
    <t xml:space="preserve"> Сдвижка снега и подметание территории в дни без снегопада</t>
  </si>
  <si>
    <t>1 раз в трое суток</t>
  </si>
  <si>
    <t>4.5.</t>
  </si>
  <si>
    <t xml:space="preserve"> Сдвижка снега и подметание территории при снегопаде</t>
  </si>
  <si>
    <t>1 раз в сутки</t>
  </si>
  <si>
    <t>4.6.</t>
  </si>
  <si>
    <t xml:space="preserve"> Посыпка пешеходных дорожек и проездов противогололедными материалами на ширину 0,5 м</t>
  </si>
  <si>
    <t>1 раз в двое суток во время гололеда</t>
  </si>
  <si>
    <t>4.7.</t>
  </si>
  <si>
    <t xml:space="preserve"> Очистка пешеходных дорожек и проездов от наледи и льда на ширину 0,5 м</t>
  </si>
  <si>
    <t>4.8.</t>
  </si>
  <si>
    <t xml:space="preserve"> Кошение газонов</t>
  </si>
  <si>
    <t>4.9..</t>
  </si>
  <si>
    <t xml:space="preserve"> Очистка металлической решетки и приямка (при наличии), уборка площадки перед входом в общежитие</t>
  </si>
  <si>
    <t xml:space="preserve"> В летнее время</t>
  </si>
  <si>
    <t xml:space="preserve"> В зимнее время</t>
  </si>
  <si>
    <t>5 раз в неделю</t>
  </si>
  <si>
    <t>5.0.</t>
  </si>
  <si>
    <t>Содержание и ремонт внутридомовых инженерных сетей, входящих в состав общего имущества дома, инженерного оборудования.</t>
  </si>
  <si>
    <t>5.1.</t>
  </si>
  <si>
    <t xml:space="preserve"> Подготовка общежития к сезонной эксплуатации:</t>
  </si>
  <si>
    <t xml:space="preserve"> Ремонт, регулировка, промывка, испытание, консервация, расконсервация системы центрального отопления</t>
  </si>
  <si>
    <t>5.2.</t>
  </si>
  <si>
    <t xml:space="preserve"> Текущий ремонт системы отопления (замена стояков, обогревающих элементов, запорной арматуры)</t>
  </si>
  <si>
    <t>5.3.</t>
  </si>
  <si>
    <t>Проведение технических осмотров и мелкий ремонт</t>
  </si>
  <si>
    <t xml:space="preserve"> Проведение технических осмотров</t>
  </si>
  <si>
    <t>устранение незначительных неисправностей электротехнических устройств</t>
  </si>
  <si>
    <t>5.4.</t>
  </si>
  <si>
    <t>Ремонт инженерного оборудования:</t>
  </si>
  <si>
    <t>5.4.1.</t>
  </si>
  <si>
    <t xml:space="preserve"> Обслуживание электроплит</t>
  </si>
  <si>
    <t xml:space="preserve">1 раз в год </t>
  </si>
  <si>
    <t>5.4.2.</t>
  </si>
  <si>
    <t xml:space="preserve"> Мелкий ремонт водопроводного крана:</t>
  </si>
  <si>
    <t xml:space="preserve"> Смена прокладок</t>
  </si>
  <si>
    <t xml:space="preserve"> Набивка сальников</t>
  </si>
  <si>
    <t>5.4.3.</t>
  </si>
  <si>
    <t xml:space="preserve"> Устранение засоров санитарных приборов:</t>
  </si>
  <si>
    <t xml:space="preserve"> Регулировка смывных бачков</t>
  </si>
  <si>
    <t xml:space="preserve"> Прочистка и промывка сифонов санитарных приборов</t>
  </si>
  <si>
    <t xml:space="preserve"> Устранение течи из гибких подводок присоединения санитарных приборов</t>
  </si>
  <si>
    <t xml:space="preserve"> Смена резиновых манжет унитаза при высокорасположенном смывном бачке</t>
  </si>
  <si>
    <t xml:space="preserve"> Смена прокладок шарового крана смывных бачков</t>
  </si>
  <si>
    <t>5.4.4.</t>
  </si>
  <si>
    <t xml:space="preserve"> Мелкий ремонт смесителя:</t>
  </si>
  <si>
    <t>Уплотнение сгонов с применением льняной пряди (без разборки сгонов)</t>
  </si>
  <si>
    <t>5.5.</t>
  </si>
  <si>
    <t xml:space="preserve"> Проведение технических осмотров и устранение незначительных неисправностей в системах водоснабжения, канализации и ливневой канализации</t>
  </si>
  <si>
    <t>5.6.</t>
  </si>
  <si>
    <t xml:space="preserve"> Устранение засоров внутренних канализационных трубопроводов</t>
  </si>
  <si>
    <t>5.7.</t>
  </si>
  <si>
    <t xml:space="preserve"> Ершение канализационного коллектора</t>
  </si>
  <si>
    <t>5.8.</t>
  </si>
  <si>
    <t xml:space="preserve"> Ремонт электрооборудования</t>
  </si>
  <si>
    <t>5.9.</t>
  </si>
  <si>
    <t xml:space="preserve"> Ремонт систем холодного и горячего водоснабжения, водоотведения</t>
  </si>
  <si>
    <t>6.0</t>
  </si>
  <si>
    <t>5. Аварийное обслуживание</t>
  </si>
  <si>
    <t>круглосуточно</t>
  </si>
  <si>
    <t>7.0.</t>
  </si>
  <si>
    <t>6. Дератизация</t>
  </si>
  <si>
    <t>8.0.</t>
  </si>
  <si>
    <t>7. Дезинсекция</t>
  </si>
  <si>
    <t>9.0.</t>
  </si>
  <si>
    <t>Социальные услуги ( дежурные  общежития)</t>
  </si>
  <si>
    <t>постоянно</t>
  </si>
  <si>
    <t>10.0</t>
  </si>
  <si>
    <t>Управление муниципальным общежитием</t>
  </si>
  <si>
    <t>ИТОГО  содержание и текущий ремонт</t>
  </si>
  <si>
    <t>к конкурсной документации открытого конкурса для управления зданием муниципального  общежития по адресу: г.Дальнегорск Проспект 50 лет Октября дом №36</t>
  </si>
  <si>
    <t>Перечень     обязательных работ и услуг по содержанию и текущему ремонту общего имущества  здания общежития,  расположенного по адресу: Приморский край, г.Дальнегорск, Проспект 50 лет Октября, д.36</t>
  </si>
  <si>
    <t>ПРИМЕЧАНИЕ: Расходы коммунальных ресурсов на ОДН (общедомовые нужды) выставляется  Управляющей компанией исходя из показаний приборов учета, но не выше норматива, при отсутствии приборов учета- по нормативу.</t>
  </si>
  <si>
    <t>Перечень     обязательных работ и услуг по содержанию и текущему ремонту общего имущества  здания  муниципального общежития,  расположенного по адресу: Приморский край, г.Дальнегорск, Проспект 50 лет Октября, д.36</t>
  </si>
  <si>
    <t>Сумма лота</t>
  </si>
  <si>
    <t>площадь на апрель 2017</t>
  </si>
  <si>
    <t>площадь в расчетах плановиков</t>
  </si>
  <si>
    <t>Вследствие корректировки площади, корректируем общую сумму лота</t>
  </si>
  <si>
    <t>Площадь жилых и нежилых помещений</t>
  </si>
  <si>
    <t>жилых (м2)</t>
  </si>
  <si>
    <t>нежилых</t>
  </si>
  <si>
    <t>итого жилые и нежилые</t>
  </si>
  <si>
    <t>Сумма для расчета обеспечения (Приложение 9)</t>
  </si>
  <si>
    <t>коэффициент обеспечения</t>
  </si>
  <si>
    <t>сумма обеспечения</t>
  </si>
  <si>
    <t>Общая стоимость работ в год</t>
  </si>
  <si>
    <t>к конкурсной документации открытого конкурса по отбору управляющей организации для управления зданием муниципального  общежития по адресу: г.Дальнегорск Проспект 50 лет Октября дом №36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</si>
</sst>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/>
    <xf numFmtId="16" fontId="2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2" fontId="1" fillId="0" borderId="3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2" fontId="1" fillId="0" borderId="12" xfId="0" applyNumberFormat="1" applyFont="1" applyFill="1" applyBorder="1"/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0" fontId="1" fillId="0" borderId="1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16" xfId="0" applyFont="1" applyFill="1" applyBorder="1" applyAlignment="1">
      <alignment vertical="top" wrapText="1"/>
    </xf>
    <xf numFmtId="2" fontId="1" fillId="0" borderId="17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2" fontId="5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5" fillId="0" borderId="0" xfId="0" applyNumberFormat="1" applyFo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16" fontId="2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workbookViewId="0">
      <selection sqref="A1:E82"/>
    </sheetView>
  </sheetViews>
  <sheetFormatPr defaultRowHeight="15"/>
  <cols>
    <col min="2" max="2" width="31.5703125" customWidth="1"/>
    <col min="3" max="3" width="22.42578125" customWidth="1"/>
    <col min="4" max="4" width="22.85546875" customWidth="1"/>
  </cols>
  <sheetData>
    <row r="1" spans="1:20" ht="47.25" customHeight="1">
      <c r="B1" s="1"/>
      <c r="C1" s="60" t="s">
        <v>0</v>
      </c>
      <c r="D1" s="60"/>
      <c r="E1" s="1"/>
      <c r="F1" s="1"/>
      <c r="Q1" s="60"/>
      <c r="R1" s="60"/>
      <c r="S1" s="60"/>
      <c r="T1" s="60"/>
    </row>
    <row r="2" spans="1:20" ht="57.75" customHeight="1">
      <c r="B2" s="1"/>
      <c r="C2" s="60" t="s">
        <v>138</v>
      </c>
      <c r="D2" s="60"/>
      <c r="E2" s="1"/>
      <c r="F2" s="1"/>
      <c r="Q2" s="59"/>
      <c r="R2" s="59"/>
      <c r="S2" s="59"/>
      <c r="T2" s="59"/>
    </row>
    <row r="3" spans="1:20" ht="15.75">
      <c r="Q3" s="59"/>
      <c r="R3" s="59"/>
    </row>
    <row r="4" spans="1:20" s="2" customFormat="1" ht="65.25" customHeight="1">
      <c r="A4" s="61" t="s">
        <v>139</v>
      </c>
      <c r="B4" s="61"/>
      <c r="C4" s="61"/>
      <c r="D4" s="61"/>
      <c r="E4" s="46"/>
    </row>
    <row r="5" spans="1:20" s="2" customFormat="1" ht="15.75">
      <c r="A5" s="3"/>
      <c r="B5" s="4"/>
      <c r="C5" s="5"/>
    </row>
    <row r="6" spans="1:20" s="2" customFormat="1" ht="71.25" customHeight="1">
      <c r="A6" s="6"/>
      <c r="B6" s="7" t="s">
        <v>1</v>
      </c>
      <c r="C6" s="8" t="s">
        <v>2</v>
      </c>
      <c r="D6" s="9" t="s">
        <v>3</v>
      </c>
    </row>
    <row r="7" spans="1:20" s="4" customFormat="1" ht="73.5" customHeight="1">
      <c r="A7" s="10">
        <v>1</v>
      </c>
      <c r="B7" s="11" t="s">
        <v>4</v>
      </c>
      <c r="C7" s="12"/>
      <c r="D7" s="13">
        <v>5.3087761078617675</v>
      </c>
    </row>
    <row r="8" spans="1:20" s="2" customFormat="1" ht="15.75">
      <c r="A8" s="6"/>
      <c r="B8" s="14" t="s">
        <v>5</v>
      </c>
      <c r="C8" s="7"/>
      <c r="D8" s="15"/>
    </row>
    <row r="9" spans="1:20" s="2" customFormat="1" ht="22.5" customHeight="1">
      <c r="A9" s="6" t="s">
        <v>6</v>
      </c>
      <c r="B9" s="9" t="s">
        <v>7</v>
      </c>
      <c r="C9" s="7" t="s">
        <v>8</v>
      </c>
      <c r="D9" s="15"/>
    </row>
    <row r="10" spans="1:20" s="2" customFormat="1" ht="23.25" customHeight="1">
      <c r="A10" s="6" t="s">
        <v>9</v>
      </c>
      <c r="B10" s="9" t="s">
        <v>10</v>
      </c>
      <c r="C10" s="7" t="s">
        <v>11</v>
      </c>
      <c r="D10" s="15"/>
    </row>
    <row r="11" spans="1:20" s="2" customFormat="1" ht="45" customHeight="1">
      <c r="A11" s="6" t="s">
        <v>12</v>
      </c>
      <c r="B11" s="9" t="s">
        <v>13</v>
      </c>
      <c r="C11" s="7" t="s">
        <v>8</v>
      </c>
      <c r="D11" s="15"/>
    </row>
    <row r="12" spans="1:20" s="2" customFormat="1" ht="45" customHeight="1">
      <c r="A12" s="6" t="s">
        <v>14</v>
      </c>
      <c r="B12" s="9" t="s">
        <v>15</v>
      </c>
      <c r="C12" s="7" t="s">
        <v>8</v>
      </c>
      <c r="D12" s="15"/>
    </row>
    <row r="13" spans="1:20" s="2" customFormat="1" ht="28.5" customHeight="1">
      <c r="A13" s="6" t="s">
        <v>16</v>
      </c>
      <c r="B13" s="9" t="s">
        <v>17</v>
      </c>
      <c r="C13" s="7" t="s">
        <v>8</v>
      </c>
      <c r="D13" s="15"/>
    </row>
    <row r="14" spans="1:20" s="2" customFormat="1" ht="42" customHeight="1">
      <c r="A14" s="6"/>
      <c r="B14" s="14" t="s">
        <v>18</v>
      </c>
      <c r="C14" s="7"/>
      <c r="D14" s="15"/>
    </row>
    <row r="15" spans="1:20" s="2" customFormat="1" ht="19.5" customHeight="1">
      <c r="A15" s="6"/>
      <c r="B15" s="9" t="s">
        <v>19</v>
      </c>
      <c r="C15" s="7"/>
      <c r="D15" s="15"/>
    </row>
    <row r="16" spans="1:20" s="2" customFormat="1" ht="19.5" customHeight="1">
      <c r="A16" s="6"/>
      <c r="B16" s="9" t="s">
        <v>20</v>
      </c>
      <c r="C16" s="7" t="s">
        <v>8</v>
      </c>
      <c r="D16" s="15"/>
    </row>
    <row r="17" spans="1:4" s="2" customFormat="1" ht="22.5" customHeight="1">
      <c r="A17" s="6"/>
      <c r="B17" s="9" t="s">
        <v>21</v>
      </c>
      <c r="C17" s="7" t="s">
        <v>22</v>
      </c>
      <c r="D17" s="15"/>
    </row>
    <row r="18" spans="1:4" s="2" customFormat="1" ht="15.75">
      <c r="A18" s="6"/>
      <c r="B18" s="9" t="s">
        <v>23</v>
      </c>
      <c r="C18" s="7"/>
      <c r="D18" s="15"/>
    </row>
    <row r="19" spans="1:4" s="2" customFormat="1" ht="21.75" customHeight="1">
      <c r="A19" s="6"/>
      <c r="B19" s="9" t="s">
        <v>20</v>
      </c>
      <c r="C19" s="7" t="s">
        <v>24</v>
      </c>
      <c r="D19" s="15"/>
    </row>
    <row r="20" spans="1:4" s="2" customFormat="1" ht="20.25" customHeight="1">
      <c r="A20" s="6"/>
      <c r="B20" s="9" t="s">
        <v>21</v>
      </c>
      <c r="C20" s="7" t="s">
        <v>24</v>
      </c>
      <c r="D20" s="15"/>
    </row>
    <row r="21" spans="1:4" s="2" customFormat="1" ht="21.75" customHeight="1">
      <c r="A21" s="6"/>
      <c r="B21" s="14" t="s">
        <v>25</v>
      </c>
      <c r="C21" s="7"/>
      <c r="D21" s="15"/>
    </row>
    <row r="22" spans="1:4" s="2" customFormat="1" ht="15.75">
      <c r="A22" s="6"/>
      <c r="B22" s="11" t="s">
        <v>23</v>
      </c>
      <c r="C22" s="7" t="s">
        <v>26</v>
      </c>
      <c r="D22" s="15"/>
    </row>
    <row r="23" spans="1:4" s="4" customFormat="1" ht="33" customHeight="1" thickBot="1">
      <c r="A23" s="16" t="s">
        <v>27</v>
      </c>
      <c r="B23" s="17" t="s">
        <v>28</v>
      </c>
      <c r="C23" s="18" t="s">
        <v>8</v>
      </c>
      <c r="D23" s="13">
        <v>1.8702277831247993</v>
      </c>
    </row>
    <row r="24" spans="1:4" s="4" customFormat="1" ht="65.25" customHeight="1">
      <c r="A24" s="16" t="s">
        <v>29</v>
      </c>
      <c r="B24" s="20" t="s">
        <v>30</v>
      </c>
      <c r="C24" s="21"/>
      <c r="D24" s="13">
        <v>4.9805866094124038</v>
      </c>
    </row>
    <row r="25" spans="1:4" s="2" customFormat="1" ht="43.5" customHeight="1">
      <c r="A25" s="22" t="s">
        <v>31</v>
      </c>
      <c r="B25" s="23" t="s">
        <v>32</v>
      </c>
      <c r="C25" s="24" t="s">
        <v>26</v>
      </c>
      <c r="D25" s="15"/>
    </row>
    <row r="26" spans="1:4" s="2" customFormat="1" ht="46.5" customHeight="1">
      <c r="A26" s="22" t="s">
        <v>33</v>
      </c>
      <c r="B26" s="23" t="s">
        <v>34</v>
      </c>
      <c r="C26" s="24" t="s">
        <v>35</v>
      </c>
      <c r="D26" s="15"/>
    </row>
    <row r="27" spans="1:4" s="2" customFormat="1" ht="42" customHeight="1">
      <c r="A27" s="25" t="s">
        <v>36</v>
      </c>
      <c r="B27" s="23" t="s">
        <v>37</v>
      </c>
      <c r="C27" s="24" t="s">
        <v>38</v>
      </c>
      <c r="D27" s="15"/>
    </row>
    <row r="28" spans="1:4" s="2" customFormat="1" ht="27" customHeight="1">
      <c r="A28" s="25" t="s">
        <v>39</v>
      </c>
      <c r="B28" s="23" t="s">
        <v>40</v>
      </c>
      <c r="C28" s="26" t="s">
        <v>38</v>
      </c>
      <c r="D28" s="15"/>
    </row>
    <row r="29" spans="1:4" s="2" customFormat="1" ht="56.25" customHeight="1">
      <c r="A29" s="25" t="s">
        <v>41</v>
      </c>
      <c r="B29" s="23" t="s">
        <v>42</v>
      </c>
      <c r="C29" s="24" t="s">
        <v>38</v>
      </c>
      <c r="D29" s="15"/>
    </row>
    <row r="30" spans="1:4" s="2" customFormat="1" ht="39.75" customHeight="1">
      <c r="A30" s="25" t="s">
        <v>43</v>
      </c>
      <c r="B30" s="23" t="s">
        <v>44</v>
      </c>
      <c r="C30" s="24" t="s">
        <v>45</v>
      </c>
      <c r="D30" s="15"/>
    </row>
    <row r="31" spans="1:4" s="2" customFormat="1" ht="46.5" customHeight="1">
      <c r="A31" s="25" t="s">
        <v>46</v>
      </c>
      <c r="B31" s="23" t="s">
        <v>47</v>
      </c>
      <c r="C31" s="24" t="s">
        <v>26</v>
      </c>
      <c r="D31" s="15"/>
    </row>
    <row r="32" spans="1:4" s="2" customFormat="1" ht="87.75" customHeight="1" thickBot="1">
      <c r="A32" s="25" t="s">
        <v>48</v>
      </c>
      <c r="B32" s="23" t="s">
        <v>49</v>
      </c>
      <c r="C32" s="24" t="s">
        <v>50</v>
      </c>
      <c r="D32" s="15"/>
    </row>
    <row r="33" spans="1:4" s="2" customFormat="1" ht="52.5" customHeight="1" thickBot="1">
      <c r="A33" s="25" t="s">
        <v>51</v>
      </c>
      <c r="B33" s="27" t="s">
        <v>52</v>
      </c>
      <c r="C33" s="28" t="s">
        <v>45</v>
      </c>
      <c r="D33" s="15"/>
    </row>
    <row r="34" spans="1:4" s="2" customFormat="1" ht="72" customHeight="1" thickBot="1">
      <c r="A34" s="62" t="s">
        <v>53</v>
      </c>
      <c r="B34" s="23" t="s">
        <v>54</v>
      </c>
      <c r="C34" s="29"/>
      <c r="D34" s="30"/>
    </row>
    <row r="35" spans="1:4" s="2" customFormat="1" ht="16.5" thickBot="1">
      <c r="A35" s="62"/>
      <c r="B35" s="23" t="s">
        <v>55</v>
      </c>
      <c r="C35" s="24" t="s">
        <v>26</v>
      </c>
      <c r="D35" s="15"/>
    </row>
    <row r="36" spans="1:4" s="4" customFormat="1" ht="45" customHeight="1" thickBot="1">
      <c r="A36" s="10" t="s">
        <v>56</v>
      </c>
      <c r="B36" s="31" t="s">
        <v>57</v>
      </c>
      <c r="C36" s="32"/>
      <c r="D36" s="13">
        <v>3.1149011212293214</v>
      </c>
    </row>
    <row r="37" spans="1:4" s="2" customFormat="1" ht="39" customHeight="1" thickBot="1">
      <c r="A37" s="6" t="s">
        <v>58</v>
      </c>
      <c r="B37" s="27" t="s">
        <v>59</v>
      </c>
      <c r="C37" s="33" t="s">
        <v>60</v>
      </c>
      <c r="D37" s="34"/>
    </row>
    <row r="38" spans="1:4" s="2" customFormat="1" ht="45.75" customHeight="1">
      <c r="A38" s="62" t="s">
        <v>61</v>
      </c>
      <c r="B38" s="35" t="s">
        <v>62</v>
      </c>
      <c r="C38" s="63" t="s">
        <v>11</v>
      </c>
      <c r="D38" s="34"/>
    </row>
    <row r="39" spans="1:4" s="2" customFormat="1" ht="39" customHeight="1" thickBot="1">
      <c r="A39" s="62"/>
      <c r="B39" s="36" t="s">
        <v>63</v>
      </c>
      <c r="C39" s="63"/>
      <c r="D39" s="34"/>
    </row>
    <row r="40" spans="1:4" s="2" customFormat="1" ht="35.25" customHeight="1" thickBot="1">
      <c r="A40" s="37" t="s">
        <v>64</v>
      </c>
      <c r="B40" s="38" t="s">
        <v>65</v>
      </c>
      <c r="C40" s="39" t="s">
        <v>66</v>
      </c>
      <c r="D40" s="34"/>
    </row>
    <row r="41" spans="1:4" s="2" customFormat="1" ht="54" customHeight="1">
      <c r="A41" s="40" t="s">
        <v>67</v>
      </c>
      <c r="B41" s="41" t="s">
        <v>68</v>
      </c>
      <c r="C41" s="33" t="s">
        <v>69</v>
      </c>
      <c r="D41" s="42"/>
    </row>
    <row r="42" spans="1:4" s="2" customFormat="1" ht="39" customHeight="1">
      <c r="A42" s="6" t="s">
        <v>70</v>
      </c>
      <c r="B42" s="23" t="s">
        <v>71</v>
      </c>
      <c r="C42" s="24" t="s">
        <v>72</v>
      </c>
      <c r="D42" s="15"/>
    </row>
    <row r="43" spans="1:4" s="2" customFormat="1" ht="71.25" customHeight="1">
      <c r="A43" s="6" t="s">
        <v>73</v>
      </c>
      <c r="B43" s="23" t="s">
        <v>74</v>
      </c>
      <c r="C43" s="24" t="s">
        <v>75</v>
      </c>
      <c r="D43" s="15"/>
    </row>
    <row r="44" spans="1:4" s="2" customFormat="1" ht="54.75" customHeight="1">
      <c r="A44" s="6" t="s">
        <v>76</v>
      </c>
      <c r="B44" s="23" t="s">
        <v>77</v>
      </c>
      <c r="C44" s="24" t="s">
        <v>60</v>
      </c>
      <c r="D44" s="15"/>
    </row>
    <row r="45" spans="1:4" s="2" customFormat="1" ht="27.75" customHeight="1">
      <c r="A45" s="6" t="s">
        <v>78</v>
      </c>
      <c r="B45" s="23" t="s">
        <v>79</v>
      </c>
      <c r="C45" s="24" t="s">
        <v>26</v>
      </c>
      <c r="D45" s="15"/>
    </row>
    <row r="46" spans="1:4" s="2" customFormat="1" ht="71.25" customHeight="1">
      <c r="A46" s="62" t="s">
        <v>80</v>
      </c>
      <c r="B46" s="23" t="s">
        <v>81</v>
      </c>
      <c r="C46" s="7"/>
      <c r="D46" s="15"/>
    </row>
    <row r="47" spans="1:4" s="2" customFormat="1" ht="27.75" customHeight="1">
      <c r="A47" s="62"/>
      <c r="B47" s="23" t="s">
        <v>82</v>
      </c>
      <c r="C47" s="7" t="s">
        <v>11</v>
      </c>
      <c r="D47" s="15"/>
    </row>
    <row r="48" spans="1:4" s="2" customFormat="1" ht="24.75" customHeight="1">
      <c r="A48" s="62"/>
      <c r="B48" s="23" t="s">
        <v>83</v>
      </c>
      <c r="C48" s="7" t="s">
        <v>84</v>
      </c>
      <c r="D48" s="15"/>
    </row>
    <row r="49" spans="1:4" s="2" customFormat="1" ht="86.25" customHeight="1">
      <c r="A49" s="10" t="s">
        <v>85</v>
      </c>
      <c r="B49" s="43" t="s">
        <v>86</v>
      </c>
      <c r="C49" s="7"/>
      <c r="D49" s="13">
        <v>10.586972851982361</v>
      </c>
    </row>
    <row r="50" spans="1:4" s="2" customFormat="1" ht="44.25" customHeight="1">
      <c r="A50" s="62" t="s">
        <v>87</v>
      </c>
      <c r="B50" s="26" t="s">
        <v>88</v>
      </c>
      <c r="C50" s="24"/>
      <c r="D50" s="15"/>
    </row>
    <row r="51" spans="1:4" s="2" customFormat="1" ht="84.75" customHeight="1">
      <c r="A51" s="62"/>
      <c r="B51" s="23" t="s">
        <v>89</v>
      </c>
      <c r="C51" s="24" t="s">
        <v>50</v>
      </c>
      <c r="D51" s="15"/>
    </row>
    <row r="52" spans="1:4" s="2" customFormat="1" ht="68.25" customHeight="1">
      <c r="A52" s="6" t="s">
        <v>90</v>
      </c>
      <c r="B52" s="23" t="s">
        <v>91</v>
      </c>
      <c r="C52" s="26" t="s">
        <v>45</v>
      </c>
      <c r="D52" s="15"/>
    </row>
    <row r="53" spans="1:4" s="2" customFormat="1" ht="36.75" customHeight="1">
      <c r="A53" s="62" t="s">
        <v>92</v>
      </c>
      <c r="B53" s="23" t="s">
        <v>93</v>
      </c>
      <c r="C53" s="23"/>
      <c r="D53" s="15"/>
    </row>
    <row r="54" spans="1:4" s="2" customFormat="1" ht="36.75" customHeight="1">
      <c r="A54" s="62"/>
      <c r="B54" s="23" t="s">
        <v>94</v>
      </c>
      <c r="C54" s="26" t="s">
        <v>26</v>
      </c>
      <c r="D54" s="15"/>
    </row>
    <row r="55" spans="1:4" s="2" customFormat="1" ht="54" customHeight="1">
      <c r="A55" s="62"/>
      <c r="B55" s="23" t="s">
        <v>95</v>
      </c>
      <c r="C55" s="24" t="s">
        <v>35</v>
      </c>
      <c r="D55" s="15"/>
    </row>
    <row r="56" spans="1:4" s="2" customFormat="1" ht="39" customHeight="1">
      <c r="A56" s="44" t="s">
        <v>96</v>
      </c>
      <c r="B56" s="23" t="s">
        <v>97</v>
      </c>
      <c r="C56" s="24"/>
      <c r="D56" s="15"/>
    </row>
    <row r="57" spans="1:4" s="2" customFormat="1" ht="27.75" customHeight="1">
      <c r="A57" s="6" t="s">
        <v>98</v>
      </c>
      <c r="B57" s="23" t="s">
        <v>99</v>
      </c>
      <c r="C57" s="24" t="s">
        <v>100</v>
      </c>
      <c r="D57" s="15"/>
    </row>
    <row r="58" spans="1:4" s="2" customFormat="1" ht="33.75" customHeight="1">
      <c r="A58" s="6" t="s">
        <v>101</v>
      </c>
      <c r="B58" s="23" t="s">
        <v>102</v>
      </c>
      <c r="C58" s="23"/>
      <c r="D58" s="15"/>
    </row>
    <row r="59" spans="1:4" s="2" customFormat="1" ht="19.5" customHeight="1">
      <c r="A59" s="6"/>
      <c r="B59" s="23" t="s">
        <v>103</v>
      </c>
      <c r="C59" s="24" t="s">
        <v>35</v>
      </c>
      <c r="D59" s="15"/>
    </row>
    <row r="60" spans="1:4" s="2" customFormat="1" ht="19.5" customHeight="1">
      <c r="A60" s="6"/>
      <c r="B60" s="23" t="s">
        <v>104</v>
      </c>
      <c r="C60" s="24" t="s">
        <v>35</v>
      </c>
      <c r="D60" s="15"/>
    </row>
    <row r="61" spans="1:4" s="2" customFormat="1" ht="38.25" customHeight="1">
      <c r="A61" s="6" t="s">
        <v>105</v>
      </c>
      <c r="B61" s="23" t="s">
        <v>106</v>
      </c>
      <c r="C61" s="24" t="s">
        <v>35</v>
      </c>
      <c r="D61" s="15"/>
    </row>
    <row r="62" spans="1:4" s="2" customFormat="1" ht="21" customHeight="1">
      <c r="A62" s="6"/>
      <c r="B62" s="23" t="s">
        <v>107</v>
      </c>
      <c r="C62" s="24" t="s">
        <v>35</v>
      </c>
      <c r="D62" s="15"/>
    </row>
    <row r="63" spans="1:4" s="2" customFormat="1" ht="39" customHeight="1">
      <c r="A63" s="6"/>
      <c r="B63" s="23" t="s">
        <v>108</v>
      </c>
      <c r="C63" s="24" t="s">
        <v>35</v>
      </c>
      <c r="D63" s="15"/>
    </row>
    <row r="64" spans="1:4" s="2" customFormat="1" ht="50.25" customHeight="1">
      <c r="A64" s="6"/>
      <c r="B64" s="23" t="s">
        <v>109</v>
      </c>
      <c r="C64" s="24" t="s">
        <v>35</v>
      </c>
      <c r="D64" s="15"/>
    </row>
    <row r="65" spans="1:4" s="2" customFormat="1" ht="69.75" customHeight="1">
      <c r="A65" s="6"/>
      <c r="B65" s="23" t="s">
        <v>110</v>
      </c>
      <c r="C65" s="24" t="s">
        <v>35</v>
      </c>
      <c r="D65" s="15"/>
    </row>
    <row r="66" spans="1:4" s="2" customFormat="1" ht="36.75" customHeight="1">
      <c r="A66" s="6"/>
      <c r="B66" s="23" t="s">
        <v>111</v>
      </c>
      <c r="C66" s="24" t="s">
        <v>35</v>
      </c>
      <c r="D66" s="15"/>
    </row>
    <row r="67" spans="1:4" s="2" customFormat="1" ht="21.75" customHeight="1">
      <c r="A67" s="6" t="s">
        <v>112</v>
      </c>
      <c r="B67" s="23" t="s">
        <v>113</v>
      </c>
      <c r="C67" s="23"/>
      <c r="D67" s="15"/>
    </row>
    <row r="68" spans="1:4" s="2" customFormat="1" ht="19.5" customHeight="1">
      <c r="A68" s="6"/>
      <c r="B68" s="23" t="s">
        <v>103</v>
      </c>
      <c r="C68" s="24" t="s">
        <v>35</v>
      </c>
      <c r="D68" s="15"/>
    </row>
    <row r="69" spans="1:4" s="2" customFormat="1" ht="18.75" customHeight="1">
      <c r="A69" s="6"/>
      <c r="B69" s="23" t="s">
        <v>104</v>
      </c>
      <c r="C69" s="24" t="s">
        <v>35</v>
      </c>
      <c r="D69" s="15"/>
    </row>
    <row r="70" spans="1:4" s="2" customFormat="1" ht="53.25" customHeight="1">
      <c r="A70" s="6"/>
      <c r="B70" s="23" t="s">
        <v>114</v>
      </c>
      <c r="C70" s="24" t="s">
        <v>35</v>
      </c>
      <c r="D70" s="15"/>
    </row>
    <row r="71" spans="1:4" s="2" customFormat="1" ht="96.75" customHeight="1">
      <c r="A71" s="6" t="s">
        <v>115</v>
      </c>
      <c r="B71" s="23" t="s">
        <v>116</v>
      </c>
      <c r="C71" s="26" t="s">
        <v>26</v>
      </c>
      <c r="D71" s="15"/>
    </row>
    <row r="72" spans="1:4" s="2" customFormat="1" ht="51" customHeight="1">
      <c r="A72" s="6" t="s">
        <v>117</v>
      </c>
      <c r="B72" s="23" t="s">
        <v>118</v>
      </c>
      <c r="C72" s="24" t="s">
        <v>35</v>
      </c>
      <c r="D72" s="15"/>
    </row>
    <row r="73" spans="1:4" s="2" customFormat="1" ht="42.75" customHeight="1">
      <c r="A73" s="6" t="s">
        <v>119</v>
      </c>
      <c r="B73" s="23" t="s">
        <v>120</v>
      </c>
      <c r="C73" s="24" t="s">
        <v>50</v>
      </c>
      <c r="D73" s="15"/>
    </row>
    <row r="74" spans="1:4" s="2" customFormat="1" ht="30" customHeight="1">
      <c r="A74" s="6" t="s">
        <v>121</v>
      </c>
      <c r="B74" s="23" t="s">
        <v>122</v>
      </c>
      <c r="C74" s="24" t="s">
        <v>45</v>
      </c>
      <c r="D74" s="15"/>
    </row>
    <row r="75" spans="1:4" s="2" customFormat="1" ht="61.5" customHeight="1">
      <c r="A75" s="6" t="s">
        <v>123</v>
      </c>
      <c r="B75" s="23" t="s">
        <v>124</v>
      </c>
      <c r="C75" s="24" t="s">
        <v>45</v>
      </c>
      <c r="D75" s="15"/>
    </row>
    <row r="76" spans="1:4" s="4" customFormat="1" ht="23.25" customHeight="1">
      <c r="A76" s="10" t="s">
        <v>125</v>
      </c>
      <c r="B76" s="43" t="s">
        <v>126</v>
      </c>
      <c r="C76" s="19" t="s">
        <v>127</v>
      </c>
      <c r="D76" s="13">
        <v>1.3656688301539119</v>
      </c>
    </row>
    <row r="77" spans="1:4" s="4" customFormat="1" ht="31.5" customHeight="1">
      <c r="A77" s="10" t="s">
        <v>128</v>
      </c>
      <c r="B77" s="43" t="s">
        <v>129</v>
      </c>
      <c r="C77" s="19" t="s">
        <v>35</v>
      </c>
      <c r="D77" s="13">
        <v>0.12339280866711089</v>
      </c>
    </row>
    <row r="78" spans="1:4" s="4" customFormat="1" ht="27.75" customHeight="1">
      <c r="A78" s="10" t="s">
        <v>130</v>
      </c>
      <c r="B78" s="43" t="s">
        <v>131</v>
      </c>
      <c r="C78" s="19" t="s">
        <v>35</v>
      </c>
      <c r="D78" s="13">
        <v>0.1162107302386417</v>
      </c>
    </row>
    <row r="79" spans="1:4" s="4" customFormat="1" ht="37.5" customHeight="1">
      <c r="A79" s="10" t="s">
        <v>132</v>
      </c>
      <c r="B79" s="43" t="s">
        <v>133</v>
      </c>
      <c r="C79" s="11" t="s">
        <v>134</v>
      </c>
      <c r="D79" s="13">
        <v>17.453830524090392</v>
      </c>
    </row>
    <row r="80" spans="1:4" s="4" customFormat="1" ht="44.25" customHeight="1">
      <c r="A80" s="10" t="s">
        <v>135</v>
      </c>
      <c r="B80" s="43" t="s">
        <v>136</v>
      </c>
      <c r="C80" s="45" t="s">
        <v>134</v>
      </c>
      <c r="D80" s="13">
        <v>6.5794779250265298</v>
      </c>
    </row>
    <row r="81" spans="1:4" s="2" customFormat="1" ht="15.75">
      <c r="A81" s="6"/>
      <c r="B81" s="7" t="s">
        <v>137</v>
      </c>
      <c r="C81" s="26"/>
      <c r="D81" s="13">
        <v>51.500045291787238</v>
      </c>
    </row>
    <row r="82" spans="1:4" s="2" customFormat="1" ht="61.5" customHeight="1">
      <c r="A82" s="58" t="s">
        <v>140</v>
      </c>
      <c r="B82" s="58"/>
      <c r="C82" s="58"/>
      <c r="D82" s="58"/>
    </row>
  </sheetData>
  <mergeCells count="13">
    <mergeCell ref="A82:D82"/>
    <mergeCell ref="Q3:R3"/>
    <mergeCell ref="Q1:T1"/>
    <mergeCell ref="Q2:T2"/>
    <mergeCell ref="A4:D4"/>
    <mergeCell ref="C1:D1"/>
    <mergeCell ref="C2:D2"/>
    <mergeCell ref="A53:A55"/>
    <mergeCell ref="A34:A35"/>
    <mergeCell ref="A38:A39"/>
    <mergeCell ref="C38:C39"/>
    <mergeCell ref="A46:A48"/>
    <mergeCell ref="A50:A51"/>
  </mergeCells>
  <pageMargins left="0" right="0" top="0" bottom="0" header="0.31496062992125984" footer="0.31496062992125984"/>
  <pageSetup paperSize="9" fitToHeight="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>
      <selection activeCell="A84" sqref="A84:D84"/>
    </sheetView>
  </sheetViews>
  <sheetFormatPr defaultRowHeight="16.5" outlineLevelRow="3" outlineLevelCol="1"/>
  <cols>
    <col min="1" max="1" width="5.85546875" style="47" customWidth="1"/>
    <col min="2" max="2" width="45.5703125" style="47" customWidth="1"/>
    <col min="3" max="3" width="17.7109375" style="47" customWidth="1"/>
    <col min="4" max="4" width="15.28515625" style="47" customWidth="1"/>
    <col min="5" max="5" width="15.140625" style="47" customWidth="1"/>
    <col min="6" max="6" width="9.140625" style="47"/>
    <col min="7" max="7" width="12.7109375" style="47" hidden="1" customWidth="1" outlineLevel="1"/>
    <col min="8" max="8" width="9.140625" style="47" hidden="1" customWidth="1" outlineLevel="1"/>
    <col min="9" max="9" width="14" style="47" hidden="1" customWidth="1" outlineLevel="1"/>
    <col min="10" max="10" width="9.5703125" style="47" bestFit="1" customWidth="1" collapsed="1"/>
    <col min="11" max="16384" width="9.140625" style="47"/>
  </cols>
  <sheetData>
    <row r="1" spans="1:8">
      <c r="A1" s="64"/>
      <c r="B1" s="1"/>
      <c r="C1" s="60" t="s">
        <v>0</v>
      </c>
      <c r="D1" s="60"/>
      <c r="E1" s="60"/>
      <c r="F1" s="48"/>
    </row>
    <row r="2" spans="1:8" ht="92.25" customHeight="1">
      <c r="A2" s="64"/>
      <c r="B2" s="65"/>
      <c r="C2" s="60" t="s">
        <v>154</v>
      </c>
      <c r="D2" s="60"/>
      <c r="E2" s="60"/>
      <c r="F2" s="48"/>
    </row>
    <row r="3" spans="1:8">
      <c r="A3" s="64"/>
      <c r="B3" s="64"/>
      <c r="C3" s="64"/>
      <c r="D3" s="64"/>
      <c r="E3" s="64"/>
    </row>
    <row r="4" spans="1:8" ht="49.5" customHeight="1">
      <c r="A4" s="61" t="s">
        <v>141</v>
      </c>
      <c r="B4" s="61"/>
      <c r="C4" s="61"/>
      <c r="D4" s="61"/>
      <c r="E4" s="61"/>
    </row>
    <row r="5" spans="1:8">
      <c r="A5" s="3"/>
      <c r="B5" s="4"/>
      <c r="C5" s="5"/>
      <c r="D5" s="2"/>
      <c r="E5" s="2"/>
    </row>
    <row r="6" spans="1:8" ht="63">
      <c r="A6" s="56"/>
      <c r="B6" s="7" t="s">
        <v>1</v>
      </c>
      <c r="C6" s="8" t="s">
        <v>2</v>
      </c>
      <c r="D6" s="9" t="s">
        <v>3</v>
      </c>
      <c r="E6" s="26" t="s">
        <v>153</v>
      </c>
    </row>
    <row r="7" spans="1:8" ht="63" customHeight="1">
      <c r="A7" s="10">
        <v>1</v>
      </c>
      <c r="B7" s="11" t="s">
        <v>4</v>
      </c>
      <c r="C7" s="12"/>
      <c r="D7" s="13">
        <v>5.31</v>
      </c>
      <c r="E7" s="13">
        <f>15108.54*12</f>
        <v>181302.48</v>
      </c>
      <c r="G7" s="52">
        <f>D7*2845.3</f>
        <v>15108.543</v>
      </c>
      <c r="H7" s="47">
        <f>C94</f>
        <v>2845.3</v>
      </c>
    </row>
    <row r="8" spans="1:8">
      <c r="A8" s="56"/>
      <c r="B8" s="14" t="s">
        <v>5</v>
      </c>
      <c r="C8" s="7"/>
      <c r="D8" s="15"/>
      <c r="E8" s="7"/>
    </row>
    <row r="9" spans="1:8" ht="18.75" customHeight="1">
      <c r="A9" s="56" t="s">
        <v>6</v>
      </c>
      <c r="B9" s="9" t="s">
        <v>7</v>
      </c>
      <c r="C9" s="7" t="s">
        <v>8</v>
      </c>
      <c r="D9" s="15"/>
      <c r="E9" s="7"/>
    </row>
    <row r="10" spans="1:8" ht="18" customHeight="1">
      <c r="A10" s="56" t="s">
        <v>9</v>
      </c>
      <c r="B10" s="9" t="s">
        <v>10</v>
      </c>
      <c r="C10" s="7" t="s">
        <v>11</v>
      </c>
      <c r="D10" s="15"/>
      <c r="E10" s="7"/>
    </row>
    <row r="11" spans="1:8" ht="24" customHeight="1">
      <c r="A11" s="56" t="s">
        <v>12</v>
      </c>
      <c r="B11" s="9" t="s">
        <v>13</v>
      </c>
      <c r="C11" s="7" t="s">
        <v>8</v>
      </c>
      <c r="D11" s="15"/>
      <c r="E11" s="7"/>
    </row>
    <row r="12" spans="1:8" ht="42" customHeight="1">
      <c r="A12" s="56" t="s">
        <v>14</v>
      </c>
      <c r="B12" s="9" t="s">
        <v>15</v>
      </c>
      <c r="C12" s="7" t="s">
        <v>8</v>
      </c>
      <c r="D12" s="15"/>
      <c r="E12" s="7"/>
    </row>
    <row r="13" spans="1:8" ht="23.25" customHeight="1">
      <c r="A13" s="56" t="s">
        <v>16</v>
      </c>
      <c r="B13" s="9" t="s">
        <v>17</v>
      </c>
      <c r="C13" s="7" t="s">
        <v>8</v>
      </c>
      <c r="D13" s="15"/>
      <c r="E13" s="7"/>
    </row>
    <row r="14" spans="1:8" ht="30.75" customHeight="1">
      <c r="A14" s="56"/>
      <c r="B14" s="14" t="s">
        <v>18</v>
      </c>
      <c r="C14" s="7"/>
      <c r="D14" s="15"/>
      <c r="E14" s="7"/>
    </row>
    <row r="15" spans="1:8" ht="24.75" customHeight="1">
      <c r="A15" s="56"/>
      <c r="B15" s="9" t="s">
        <v>19</v>
      </c>
      <c r="C15" s="7"/>
      <c r="D15" s="15"/>
      <c r="E15" s="7"/>
    </row>
    <row r="16" spans="1:8" ht="20.25" customHeight="1">
      <c r="A16" s="56"/>
      <c r="B16" s="9" t="s">
        <v>20</v>
      </c>
      <c r="C16" s="7" t="s">
        <v>8</v>
      </c>
      <c r="D16" s="15"/>
      <c r="E16" s="7"/>
    </row>
    <row r="17" spans="1:7" ht="17.25" customHeight="1">
      <c r="A17" s="56"/>
      <c r="B17" s="9" t="s">
        <v>21</v>
      </c>
      <c r="C17" s="7" t="s">
        <v>22</v>
      </c>
      <c r="D17" s="15"/>
      <c r="E17" s="7"/>
    </row>
    <row r="18" spans="1:7">
      <c r="A18" s="56"/>
      <c r="B18" s="9" t="s">
        <v>23</v>
      </c>
      <c r="C18" s="7"/>
      <c r="D18" s="15"/>
      <c r="E18" s="7"/>
    </row>
    <row r="19" spans="1:7" ht="18" customHeight="1">
      <c r="A19" s="56"/>
      <c r="B19" s="9" t="s">
        <v>20</v>
      </c>
      <c r="C19" s="7" t="s">
        <v>24</v>
      </c>
      <c r="D19" s="15"/>
      <c r="E19" s="7"/>
    </row>
    <row r="20" spans="1:7" ht="20.25" customHeight="1">
      <c r="A20" s="56"/>
      <c r="B20" s="9" t="s">
        <v>21</v>
      </c>
      <c r="C20" s="7" t="s">
        <v>24</v>
      </c>
      <c r="D20" s="15"/>
      <c r="E20" s="7"/>
    </row>
    <row r="21" spans="1:7" ht="22.5" customHeight="1">
      <c r="A21" s="56"/>
      <c r="B21" s="14" t="s">
        <v>25</v>
      </c>
      <c r="C21" s="7"/>
      <c r="D21" s="15"/>
      <c r="E21" s="7"/>
    </row>
    <row r="22" spans="1:7">
      <c r="A22" s="56"/>
      <c r="B22" s="11" t="s">
        <v>23</v>
      </c>
      <c r="C22" s="7" t="s">
        <v>26</v>
      </c>
      <c r="D22" s="15"/>
      <c r="E22" s="7"/>
    </row>
    <row r="23" spans="1:7" ht="34.5" customHeight="1">
      <c r="A23" s="70" t="s">
        <v>27</v>
      </c>
      <c r="B23" s="43" t="s">
        <v>28</v>
      </c>
      <c r="C23" s="19" t="s">
        <v>8</v>
      </c>
      <c r="D23" s="13">
        <v>1.87</v>
      </c>
      <c r="E23" s="12">
        <f>5320.71*12</f>
        <v>63848.520000000004</v>
      </c>
      <c r="G23" s="47">
        <f>1.87*2845.3</f>
        <v>5320.7110000000002</v>
      </c>
    </row>
    <row r="24" spans="1:7" ht="54" customHeight="1">
      <c r="A24" s="70" t="s">
        <v>29</v>
      </c>
      <c r="B24" s="43" t="s">
        <v>30</v>
      </c>
      <c r="C24" s="19"/>
      <c r="D24" s="13">
        <v>4.9800000000000004</v>
      </c>
      <c r="E24" s="12">
        <f>14169.59*12</f>
        <v>170035.08000000002</v>
      </c>
      <c r="G24" s="52">
        <f>4.98*2845.3</f>
        <v>14169.594000000003</v>
      </c>
    </row>
    <row r="25" spans="1:7" ht="36.75" customHeight="1">
      <c r="A25" s="44" t="s">
        <v>31</v>
      </c>
      <c r="B25" s="23" t="s">
        <v>32</v>
      </c>
      <c r="C25" s="57" t="s">
        <v>26</v>
      </c>
      <c r="D25" s="15"/>
      <c r="E25" s="7"/>
    </row>
    <row r="26" spans="1:7" ht="36" customHeight="1">
      <c r="A26" s="44" t="s">
        <v>33</v>
      </c>
      <c r="B26" s="23" t="s">
        <v>34</v>
      </c>
      <c r="C26" s="57" t="s">
        <v>35</v>
      </c>
      <c r="D26" s="15"/>
      <c r="E26" s="7"/>
    </row>
    <row r="27" spans="1:7" ht="36" customHeight="1">
      <c r="A27" s="56" t="s">
        <v>36</v>
      </c>
      <c r="B27" s="23" t="s">
        <v>37</v>
      </c>
      <c r="C27" s="57" t="s">
        <v>38</v>
      </c>
      <c r="D27" s="15"/>
      <c r="E27" s="7"/>
    </row>
    <row r="28" spans="1:7" ht="30.75" customHeight="1">
      <c r="A28" s="56" t="s">
        <v>39</v>
      </c>
      <c r="B28" s="23" t="s">
        <v>40</v>
      </c>
      <c r="C28" s="26" t="s">
        <v>38</v>
      </c>
      <c r="D28" s="15"/>
      <c r="E28" s="7"/>
    </row>
    <row r="29" spans="1:7" ht="46.5" customHeight="1">
      <c r="A29" s="56" t="s">
        <v>41</v>
      </c>
      <c r="B29" s="23" t="s">
        <v>42</v>
      </c>
      <c r="C29" s="57" t="s">
        <v>38</v>
      </c>
      <c r="D29" s="15"/>
      <c r="E29" s="7"/>
    </row>
    <row r="30" spans="1:7" ht="80.25" customHeight="1">
      <c r="A30" s="56" t="s">
        <v>43</v>
      </c>
      <c r="B30" s="23" t="s">
        <v>44</v>
      </c>
      <c r="C30" s="57" t="s">
        <v>45</v>
      </c>
      <c r="D30" s="15"/>
      <c r="E30" s="7"/>
    </row>
    <row r="31" spans="1:7" ht="38.25" customHeight="1">
      <c r="A31" s="56" t="s">
        <v>46</v>
      </c>
      <c r="B31" s="23" t="s">
        <v>47</v>
      </c>
      <c r="C31" s="57" t="s">
        <v>26</v>
      </c>
      <c r="D31" s="15"/>
      <c r="E31" s="7"/>
    </row>
    <row r="32" spans="1:7" ht="56.25" customHeight="1">
      <c r="A32" s="56" t="s">
        <v>48</v>
      </c>
      <c r="B32" s="23" t="s">
        <v>49</v>
      </c>
      <c r="C32" s="57" t="s">
        <v>50</v>
      </c>
      <c r="D32" s="15"/>
      <c r="E32" s="7"/>
    </row>
    <row r="33" spans="1:7" ht="84.75" customHeight="1">
      <c r="A33" s="56" t="s">
        <v>51</v>
      </c>
      <c r="B33" s="23" t="s">
        <v>52</v>
      </c>
      <c r="C33" s="57" t="s">
        <v>45</v>
      </c>
      <c r="D33" s="15"/>
      <c r="E33" s="7"/>
    </row>
    <row r="34" spans="1:7" ht="87.75" customHeight="1">
      <c r="A34" s="62" t="s">
        <v>53</v>
      </c>
      <c r="B34" s="23" t="s">
        <v>54</v>
      </c>
      <c r="C34" s="57"/>
      <c r="D34" s="15"/>
      <c r="E34" s="7"/>
    </row>
    <row r="35" spans="1:7" ht="23.25" customHeight="1">
      <c r="A35" s="62"/>
      <c r="B35" s="23" t="s">
        <v>55</v>
      </c>
      <c r="C35" s="57" t="s">
        <v>26</v>
      </c>
      <c r="D35" s="15"/>
      <c r="E35" s="7"/>
    </row>
    <row r="36" spans="1:7" ht="37.5" customHeight="1">
      <c r="A36" s="10" t="s">
        <v>56</v>
      </c>
      <c r="B36" s="45" t="s">
        <v>57</v>
      </c>
      <c r="C36" s="43"/>
      <c r="D36" s="13">
        <v>3.11</v>
      </c>
      <c r="E36" s="12">
        <f>8848.88*12</f>
        <v>106186.56</v>
      </c>
      <c r="G36" s="52">
        <f>3.11*2845.3</f>
        <v>8848.8829999999998</v>
      </c>
    </row>
    <row r="37" spans="1:7" ht="33" customHeight="1">
      <c r="A37" s="56" t="s">
        <v>58</v>
      </c>
      <c r="B37" s="23" t="s">
        <v>59</v>
      </c>
      <c r="C37" s="57" t="s">
        <v>60</v>
      </c>
      <c r="D37" s="15"/>
      <c r="E37" s="7"/>
    </row>
    <row r="38" spans="1:7" ht="35.25" customHeight="1">
      <c r="A38" s="62" t="s">
        <v>61</v>
      </c>
      <c r="B38" s="23" t="s">
        <v>62</v>
      </c>
      <c r="C38" s="63" t="s">
        <v>11</v>
      </c>
      <c r="D38" s="15"/>
      <c r="E38" s="7"/>
    </row>
    <row r="39" spans="1:7" ht="34.5" customHeight="1">
      <c r="A39" s="62"/>
      <c r="B39" s="23" t="s">
        <v>63</v>
      </c>
      <c r="C39" s="63"/>
      <c r="D39" s="15"/>
      <c r="E39" s="7"/>
    </row>
    <row r="40" spans="1:7" ht="48" customHeight="1">
      <c r="A40" s="56" t="s">
        <v>64</v>
      </c>
      <c r="B40" s="23" t="s">
        <v>65</v>
      </c>
      <c r="C40" s="57" t="s">
        <v>66</v>
      </c>
      <c r="D40" s="15"/>
      <c r="E40" s="7"/>
    </row>
    <row r="41" spans="1:7" ht="71.25" customHeight="1">
      <c r="A41" s="56" t="s">
        <v>67</v>
      </c>
      <c r="B41" s="23" t="s">
        <v>68</v>
      </c>
      <c r="C41" s="57" t="s">
        <v>69</v>
      </c>
      <c r="D41" s="15"/>
      <c r="E41" s="7"/>
    </row>
    <row r="42" spans="1:7" ht="66" customHeight="1">
      <c r="A42" s="56" t="s">
        <v>70</v>
      </c>
      <c r="B42" s="23" t="s">
        <v>71</v>
      </c>
      <c r="C42" s="57" t="s">
        <v>72</v>
      </c>
      <c r="D42" s="15"/>
      <c r="E42" s="7"/>
    </row>
    <row r="43" spans="1:7" ht="84.75" customHeight="1">
      <c r="A43" s="56" t="s">
        <v>73</v>
      </c>
      <c r="B43" s="23" t="s">
        <v>74</v>
      </c>
      <c r="C43" s="57" t="s">
        <v>75</v>
      </c>
      <c r="D43" s="15"/>
      <c r="E43" s="7"/>
    </row>
    <row r="44" spans="1:7" ht="46.5" customHeight="1">
      <c r="A44" s="56" t="s">
        <v>76</v>
      </c>
      <c r="B44" s="23" t="s">
        <v>77</v>
      </c>
      <c r="C44" s="57" t="s">
        <v>60</v>
      </c>
      <c r="D44" s="15"/>
      <c r="E44" s="7"/>
    </row>
    <row r="45" spans="1:7" ht="29.25" customHeight="1">
      <c r="A45" s="56" t="s">
        <v>78</v>
      </c>
      <c r="B45" s="23" t="s">
        <v>79</v>
      </c>
      <c r="C45" s="57" t="s">
        <v>26</v>
      </c>
      <c r="D45" s="15"/>
      <c r="E45" s="7"/>
    </row>
    <row r="46" spans="1:7" ht="47.25" customHeight="1">
      <c r="A46" s="62" t="s">
        <v>80</v>
      </c>
      <c r="B46" s="23" t="s">
        <v>81</v>
      </c>
      <c r="C46" s="7"/>
      <c r="D46" s="15"/>
      <c r="E46" s="7"/>
    </row>
    <row r="47" spans="1:7" ht="23.25" customHeight="1">
      <c r="A47" s="62"/>
      <c r="B47" s="23" t="s">
        <v>82</v>
      </c>
      <c r="C47" s="7" t="s">
        <v>11</v>
      </c>
      <c r="D47" s="15"/>
      <c r="E47" s="7"/>
    </row>
    <row r="48" spans="1:7" ht="20.25" customHeight="1">
      <c r="A48" s="62"/>
      <c r="B48" s="23" t="s">
        <v>83</v>
      </c>
      <c r="C48" s="7" t="s">
        <v>84</v>
      </c>
      <c r="D48" s="15"/>
      <c r="E48" s="7"/>
    </row>
    <row r="49" spans="1:7" ht="82.5" customHeight="1">
      <c r="A49" s="10" t="s">
        <v>85</v>
      </c>
      <c r="B49" s="43" t="s">
        <v>86</v>
      </c>
      <c r="C49" s="7"/>
      <c r="D49" s="13">
        <v>10.59</v>
      </c>
      <c r="E49" s="7">
        <f>30131.73*12</f>
        <v>361580.76</v>
      </c>
      <c r="G49" s="52">
        <f>10.59*2845.3</f>
        <v>30131.727000000003</v>
      </c>
    </row>
    <row r="50" spans="1:7" ht="42" customHeight="1">
      <c r="A50" s="62" t="s">
        <v>87</v>
      </c>
      <c r="B50" s="26" t="s">
        <v>88</v>
      </c>
      <c r="C50" s="57"/>
      <c r="D50" s="15"/>
      <c r="E50" s="7"/>
    </row>
    <row r="51" spans="1:7" ht="63.75" customHeight="1">
      <c r="A51" s="62"/>
      <c r="B51" s="23" t="s">
        <v>89</v>
      </c>
      <c r="C51" s="57" t="s">
        <v>50</v>
      </c>
      <c r="D51" s="15"/>
      <c r="E51" s="7"/>
    </row>
    <row r="52" spans="1:7" ht="75.75" customHeight="1">
      <c r="A52" s="56" t="s">
        <v>90</v>
      </c>
      <c r="B52" s="23" t="s">
        <v>91</v>
      </c>
      <c r="C52" s="26" t="s">
        <v>45</v>
      </c>
      <c r="D52" s="15"/>
      <c r="E52" s="7"/>
    </row>
    <row r="53" spans="1:7" ht="36.75" customHeight="1">
      <c r="A53" s="62" t="s">
        <v>92</v>
      </c>
      <c r="B53" s="23" t="s">
        <v>93</v>
      </c>
      <c r="C53" s="23"/>
      <c r="D53" s="15"/>
      <c r="E53" s="7"/>
    </row>
    <row r="54" spans="1:7" ht="25.5" customHeight="1">
      <c r="A54" s="62"/>
      <c r="B54" s="23" t="s">
        <v>94</v>
      </c>
      <c r="C54" s="26" t="s">
        <v>26</v>
      </c>
      <c r="D54" s="15"/>
      <c r="E54" s="7"/>
    </row>
    <row r="55" spans="1:7" ht="48" customHeight="1">
      <c r="A55" s="62"/>
      <c r="B55" s="23" t="s">
        <v>95</v>
      </c>
      <c r="C55" s="57" t="s">
        <v>35</v>
      </c>
      <c r="D55" s="15"/>
      <c r="E55" s="7"/>
    </row>
    <row r="56" spans="1:7" ht="38.25" customHeight="1">
      <c r="A56" s="44" t="s">
        <v>96</v>
      </c>
      <c r="B56" s="23" t="s">
        <v>97</v>
      </c>
      <c r="C56" s="57"/>
      <c r="D56" s="15"/>
      <c r="E56" s="7"/>
    </row>
    <row r="57" spans="1:7" ht="36" customHeight="1">
      <c r="A57" s="56" t="s">
        <v>98</v>
      </c>
      <c r="B57" s="23" t="s">
        <v>99</v>
      </c>
      <c r="C57" s="57" t="s">
        <v>100</v>
      </c>
      <c r="D57" s="15"/>
      <c r="E57" s="7"/>
    </row>
    <row r="58" spans="1:7" ht="50.25" customHeight="1">
      <c r="A58" s="56" t="s">
        <v>101</v>
      </c>
      <c r="B58" s="23" t="s">
        <v>102</v>
      </c>
      <c r="C58" s="23"/>
      <c r="D58" s="15"/>
      <c r="E58" s="7"/>
    </row>
    <row r="59" spans="1:7" ht="25.5" customHeight="1">
      <c r="A59" s="56"/>
      <c r="B59" s="23" t="s">
        <v>103</v>
      </c>
      <c r="C59" s="57" t="s">
        <v>35</v>
      </c>
      <c r="D59" s="15"/>
      <c r="E59" s="7"/>
    </row>
    <row r="60" spans="1:7" ht="25.5" customHeight="1">
      <c r="A60" s="56"/>
      <c r="B60" s="23" t="s">
        <v>104</v>
      </c>
      <c r="C60" s="57" t="s">
        <v>35</v>
      </c>
      <c r="D60" s="15"/>
      <c r="E60" s="7"/>
    </row>
    <row r="61" spans="1:7" ht="40.5" customHeight="1">
      <c r="A61" s="56" t="s">
        <v>105</v>
      </c>
      <c r="B61" s="23" t="s">
        <v>106</v>
      </c>
      <c r="C61" s="57" t="s">
        <v>35</v>
      </c>
      <c r="D61" s="15"/>
      <c r="E61" s="7"/>
    </row>
    <row r="62" spans="1:7" ht="35.25" customHeight="1">
      <c r="A62" s="56"/>
      <c r="B62" s="23" t="s">
        <v>107</v>
      </c>
      <c r="C62" s="57" t="s">
        <v>35</v>
      </c>
      <c r="D62" s="15"/>
      <c r="E62" s="7"/>
    </row>
    <row r="63" spans="1:7" ht="36.75" customHeight="1">
      <c r="A63" s="56"/>
      <c r="B63" s="23" t="s">
        <v>108</v>
      </c>
      <c r="C63" s="57" t="s">
        <v>35</v>
      </c>
      <c r="D63" s="15"/>
      <c r="E63" s="7"/>
    </row>
    <row r="64" spans="1:7" ht="42.75" customHeight="1">
      <c r="A64" s="56"/>
      <c r="B64" s="23" t="s">
        <v>109</v>
      </c>
      <c r="C64" s="57" t="s">
        <v>35</v>
      </c>
      <c r="D64" s="15"/>
      <c r="E64" s="7"/>
    </row>
    <row r="65" spans="1:7" ht="37.5" customHeight="1">
      <c r="A65" s="56"/>
      <c r="B65" s="23" t="s">
        <v>110</v>
      </c>
      <c r="C65" s="57" t="s">
        <v>35</v>
      </c>
      <c r="D65" s="15"/>
      <c r="E65" s="7"/>
    </row>
    <row r="66" spans="1:7" ht="39" customHeight="1">
      <c r="A66" s="56"/>
      <c r="B66" s="23" t="s">
        <v>111</v>
      </c>
      <c r="C66" s="57" t="s">
        <v>35</v>
      </c>
      <c r="D66" s="15"/>
      <c r="E66" s="7"/>
    </row>
    <row r="67" spans="1:7" ht="27.75" customHeight="1">
      <c r="A67" s="56" t="s">
        <v>112</v>
      </c>
      <c r="B67" s="23" t="s">
        <v>113</v>
      </c>
      <c r="C67" s="23"/>
      <c r="D67" s="15"/>
      <c r="E67" s="7"/>
    </row>
    <row r="68" spans="1:7" ht="21.75" customHeight="1">
      <c r="A68" s="56"/>
      <c r="B68" s="23" t="s">
        <v>103</v>
      </c>
      <c r="C68" s="57" t="s">
        <v>35</v>
      </c>
      <c r="D68" s="15"/>
      <c r="E68" s="7"/>
    </row>
    <row r="69" spans="1:7" ht="26.25" customHeight="1">
      <c r="A69" s="56"/>
      <c r="B69" s="23" t="s">
        <v>104</v>
      </c>
      <c r="C69" s="57" t="s">
        <v>35</v>
      </c>
      <c r="D69" s="15"/>
      <c r="E69" s="7"/>
    </row>
    <row r="70" spans="1:7" ht="36.75" customHeight="1">
      <c r="A70" s="56"/>
      <c r="B70" s="23" t="s">
        <v>114</v>
      </c>
      <c r="C70" s="57" t="s">
        <v>35</v>
      </c>
      <c r="D70" s="15"/>
      <c r="E70" s="7"/>
    </row>
    <row r="71" spans="1:7" ht="83.25" customHeight="1">
      <c r="A71" s="56" t="s">
        <v>115</v>
      </c>
      <c r="B71" s="23" t="s">
        <v>116</v>
      </c>
      <c r="C71" s="26" t="s">
        <v>26</v>
      </c>
      <c r="D71" s="15"/>
      <c r="E71" s="7"/>
    </row>
    <row r="72" spans="1:7" ht="36.75" customHeight="1">
      <c r="A72" s="56" t="s">
        <v>117</v>
      </c>
      <c r="B72" s="23" t="s">
        <v>118</v>
      </c>
      <c r="C72" s="57" t="s">
        <v>35</v>
      </c>
      <c r="D72" s="15"/>
      <c r="E72" s="7"/>
    </row>
    <row r="73" spans="1:7" ht="36.75" customHeight="1">
      <c r="A73" s="56" t="s">
        <v>119</v>
      </c>
      <c r="B73" s="23" t="s">
        <v>120</v>
      </c>
      <c r="C73" s="57" t="s">
        <v>50</v>
      </c>
      <c r="D73" s="15"/>
      <c r="E73" s="7"/>
    </row>
    <row r="74" spans="1:7" ht="61.5" customHeight="1">
      <c r="A74" s="56" t="s">
        <v>121</v>
      </c>
      <c r="B74" s="23" t="s">
        <v>122</v>
      </c>
      <c r="C74" s="57" t="s">
        <v>45</v>
      </c>
      <c r="D74" s="15"/>
      <c r="E74" s="7"/>
    </row>
    <row r="75" spans="1:7" ht="63" customHeight="1">
      <c r="A75" s="56" t="s">
        <v>123</v>
      </c>
      <c r="B75" s="23" t="s">
        <v>124</v>
      </c>
      <c r="C75" s="57" t="s">
        <v>45</v>
      </c>
      <c r="D75" s="15"/>
      <c r="E75" s="7"/>
    </row>
    <row r="76" spans="1:7" ht="35.25" customHeight="1">
      <c r="A76" s="10" t="s">
        <v>125</v>
      </c>
      <c r="B76" s="43" t="s">
        <v>126</v>
      </c>
      <c r="C76" s="19" t="s">
        <v>127</v>
      </c>
      <c r="D76" s="13">
        <v>1.37</v>
      </c>
      <c r="E76" s="12">
        <f>3898.06*12</f>
        <v>46776.72</v>
      </c>
      <c r="G76" s="47">
        <f>1.37*2845.3</f>
        <v>3898.0610000000006</v>
      </c>
    </row>
    <row r="77" spans="1:7" ht="39.75" customHeight="1">
      <c r="A77" s="10" t="s">
        <v>128</v>
      </c>
      <c r="B77" s="43" t="s">
        <v>129</v>
      </c>
      <c r="C77" s="19" t="s">
        <v>35</v>
      </c>
      <c r="D77" s="13">
        <v>0.12</v>
      </c>
      <c r="E77" s="12">
        <f>341.44*12</f>
        <v>4097.28</v>
      </c>
      <c r="G77" s="47">
        <f>0.12*2845.3</f>
        <v>341.43600000000004</v>
      </c>
    </row>
    <row r="78" spans="1:7" ht="30.75" customHeight="1">
      <c r="A78" s="10" t="s">
        <v>130</v>
      </c>
      <c r="B78" s="43" t="s">
        <v>131</v>
      </c>
      <c r="C78" s="19" t="s">
        <v>35</v>
      </c>
      <c r="D78" s="13">
        <v>0.12</v>
      </c>
      <c r="E78" s="12">
        <f>341.44*12</f>
        <v>4097.28</v>
      </c>
      <c r="G78" s="47">
        <f>0.12*2845.3</f>
        <v>341.43600000000004</v>
      </c>
    </row>
    <row r="79" spans="1:7" ht="33.75" customHeight="1">
      <c r="A79" s="10" t="s">
        <v>132</v>
      </c>
      <c r="B79" s="43" t="s">
        <v>133</v>
      </c>
      <c r="C79" s="11" t="s">
        <v>134</v>
      </c>
      <c r="D79" s="13">
        <v>17.45</v>
      </c>
      <c r="E79" s="12">
        <f>49650.49*12</f>
        <v>595805.88</v>
      </c>
      <c r="G79" s="47">
        <f>17.45*2845.3</f>
        <v>49650.485000000001</v>
      </c>
    </row>
    <row r="80" spans="1:7" ht="43.5" customHeight="1">
      <c r="A80" s="10" t="s">
        <v>135</v>
      </c>
      <c r="B80" s="43" t="s">
        <v>136</v>
      </c>
      <c r="C80" s="45" t="s">
        <v>134</v>
      </c>
      <c r="D80" s="13">
        <v>6.58</v>
      </c>
      <c r="E80" s="13">
        <f>18722.07*12</f>
        <v>224664.84</v>
      </c>
      <c r="G80" s="52">
        <f>6.58*2845.3</f>
        <v>18722.074000000001</v>
      </c>
    </row>
    <row r="81" spans="1:10">
      <c r="A81" s="56"/>
      <c r="B81" s="7" t="s">
        <v>137</v>
      </c>
      <c r="C81" s="26"/>
      <c r="D81" s="13">
        <f>D7+D23+D24+D36+D49+D76+D77+D78+D79+D80</f>
        <v>51.5</v>
      </c>
      <c r="E81" s="13">
        <f>E7+E23+E24+E36+E49+E76+E77+E78+E79+E80</f>
        <v>1758395.4000000001</v>
      </c>
      <c r="G81" s="47">
        <f>51.5*2845.3</f>
        <v>146532.95000000001</v>
      </c>
    </row>
    <row r="82" spans="1:10" s="53" customFormat="1">
      <c r="A82" s="10"/>
      <c r="B82" s="12" t="s">
        <v>142</v>
      </c>
      <c r="C82" s="45"/>
      <c r="D82" s="13"/>
      <c r="E82" s="13">
        <f>E81</f>
        <v>1758395.4000000001</v>
      </c>
      <c r="G82" s="54">
        <f>SUM(G7:G80)</f>
        <v>146532.95000000001</v>
      </c>
      <c r="I82" s="54">
        <f>G82*12</f>
        <v>1758395.4000000001</v>
      </c>
      <c r="J82" s="54"/>
    </row>
    <row r="83" spans="1:10">
      <c r="A83" s="66"/>
      <c r="B83" s="67"/>
      <c r="C83" s="68"/>
      <c r="D83" s="69"/>
      <c r="E83" s="2"/>
    </row>
    <row r="84" spans="1:10" ht="49.5" customHeight="1">
      <c r="A84" s="58" t="s">
        <v>140</v>
      </c>
      <c r="B84" s="58"/>
      <c r="C84" s="58"/>
      <c r="D84" s="58"/>
      <c r="E84" s="2"/>
    </row>
    <row r="86" spans="1:10" s="51" customFormat="1" hidden="1" outlineLevel="3">
      <c r="A86" s="50"/>
      <c r="B86" s="51" t="s">
        <v>143</v>
      </c>
      <c r="D86" s="51">
        <v>4054.9</v>
      </c>
    </row>
    <row r="87" spans="1:10" s="51" customFormat="1" hidden="1" outlineLevel="3">
      <c r="A87" s="50"/>
      <c r="B87" s="51" t="s">
        <v>144</v>
      </c>
      <c r="D87" s="51">
        <v>4052.1</v>
      </c>
    </row>
    <row r="88" spans="1:10" hidden="1" outlineLevel="2">
      <c r="B88" s="47" t="s">
        <v>145</v>
      </c>
    </row>
    <row r="89" spans="1:10" hidden="1" outlineLevel="1"/>
    <row r="90" spans="1:10" hidden="1" outlineLevel="1"/>
    <row r="91" spans="1:10" hidden="1" outlineLevel="1">
      <c r="B91" s="47" t="s">
        <v>146</v>
      </c>
    </row>
    <row r="92" spans="1:10" hidden="1" outlineLevel="1">
      <c r="B92" s="47" t="s">
        <v>147</v>
      </c>
      <c r="C92" s="47">
        <v>2044</v>
      </c>
    </row>
    <row r="93" spans="1:10" hidden="1" outlineLevel="1">
      <c r="B93" s="47" t="s">
        <v>148</v>
      </c>
      <c r="C93" s="47">
        <v>801.3</v>
      </c>
    </row>
    <row r="94" spans="1:10" hidden="1" outlineLevel="1">
      <c r="B94" s="47" t="s">
        <v>149</v>
      </c>
      <c r="C94" s="52">
        <f>C92+C93</f>
        <v>2845.3</v>
      </c>
    </row>
    <row r="95" spans="1:10" hidden="1" outlineLevel="1"/>
    <row r="96" spans="1:10" ht="33" hidden="1" outlineLevel="1">
      <c r="B96" s="49" t="s">
        <v>150</v>
      </c>
      <c r="C96" s="47">
        <f>D81*C94</f>
        <v>146532.95000000001</v>
      </c>
    </row>
    <row r="97" spans="2:3" hidden="1" outlineLevel="1">
      <c r="B97" s="47" t="s">
        <v>151</v>
      </c>
      <c r="C97" s="47">
        <v>0.5</v>
      </c>
    </row>
    <row r="98" spans="2:3" hidden="1" outlineLevel="1">
      <c r="B98" s="47" t="s">
        <v>152</v>
      </c>
      <c r="C98" s="55">
        <f>C96*C97</f>
        <v>73266.475000000006</v>
      </c>
    </row>
    <row r="99" spans="2:3" hidden="1" outlineLevel="1">
      <c r="C99" s="53">
        <v>73266.48</v>
      </c>
    </row>
    <row r="100" spans="2:3" collapsed="1"/>
  </sheetData>
  <mergeCells count="10">
    <mergeCell ref="C1:E1"/>
    <mergeCell ref="A46:A48"/>
    <mergeCell ref="A50:A51"/>
    <mergeCell ref="A53:A55"/>
    <mergeCell ref="A4:E4"/>
    <mergeCell ref="A84:D84"/>
    <mergeCell ref="A34:A35"/>
    <mergeCell ref="A38:A39"/>
    <mergeCell ref="C38:C39"/>
    <mergeCell ref="C2:E2"/>
  </mergeCells>
  <pageMargins left="0" right="0" top="0" bottom="0" header="0.31496062992125984" footer="0.31496062992125984"/>
  <pageSetup paperSize="9" scale="69" fitToHeight="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прилож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2017-05-12T02:45:39Z</dcterms:modified>
</cp:coreProperties>
</file>